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C:\Users\Katheryn\Downloads\"/>
    </mc:Choice>
  </mc:AlternateContent>
  <xr:revisionPtr revIDLastSave="0" documentId="13_ncr:1_{EC2D0DA4-13A7-4D17-A09C-2DFEF7244CEF}" xr6:coauthVersionLast="46" xr6:coauthVersionMax="46" xr10:uidLastSave="{00000000-0000-0000-0000-000000000000}"/>
  <bookViews>
    <workbookView xWindow="-120" yWindow="-120" windowWidth="20730" windowHeight="11160" xr2:uid="{00000000-000D-0000-FFFF-FFFF00000000}"/>
  </bookViews>
  <sheets>
    <sheet name="BD" sheetId="1" r:id="rId1"/>
    <sheet name="BD_2" sheetId="3" r:id="rId2"/>
    <sheet name="FINANCIERA" sheetId="7" r:id="rId3"/>
    <sheet name="SEGUIMIENTO SUPERVISORES" sheetId="8" r:id="rId4"/>
    <sheet name="LISTAS" sheetId="2" r:id="rId5"/>
  </sheets>
  <externalReferences>
    <externalReference r:id="rId6"/>
    <externalReference r:id="rId7"/>
    <externalReference r:id="rId8"/>
  </externalReferences>
  <definedNames>
    <definedName name="_xlnm._FilterDatabase" localSheetId="0" hidden="1">BD!$A$2:$CZ$2</definedName>
    <definedName name="_Hlk485759291" localSheetId="0">BD!#REF!</definedName>
    <definedName name="ABOGADO_RESPONSABLE">LISTAS!$B$1:$B$26</definedName>
    <definedName name="AFECTACIÓN_DEL_RECURSO">LISTAS!$N$2:$N$4</definedName>
    <definedName name="C__TIPO_DE_IDENTIFICACIÓN">LISTAS!$P$2:$P$4</definedName>
    <definedName name="CAUSALES_DENTRO_DE_LA_MODALIDAD_DE_SELECCIÓN">LISTAS!$C$2:$C$17</definedName>
    <definedName name="CLASE_DE_CONTRATO">LISTAS!$S$2:$S$22</definedName>
    <definedName name="CLASE_DE_GARANTÍA">LISTAS!$Q$2:$Q$7</definedName>
    <definedName name="CONCURO_DE_MÉRITOS">LISTAS!$E$2</definedName>
    <definedName name="CONTRATACIÓN_DIRECTA">LISTAS!$D$1:$D$17</definedName>
    <definedName name="DEPENDENCIA_SOLICITANTE">LISTAS!$K$2:$K$292:'LISTAS'!$K$28</definedName>
    <definedName name="LICITACIÓN_PÚBLICA">LISTAS!$H$2:$H$4</definedName>
    <definedName name="MÍNIMA_CUANTÍA">LISTAS!$F$2</definedName>
    <definedName name="MODALIDAD_DE_SELECCIÓN">LISTAS!$A$2:$A$7</definedName>
    <definedName name="ok">[1]LISTAS!$P$2:$P$4</definedName>
    <definedName name="OLE_LINK1" localSheetId="0">BD!#REF!</definedName>
    <definedName name="PROCEDIMIENTO_SEGÚN_REGLAMENTO_DE_ORGANISMOS_INTERNACIONALES">LISTAS!$I$2:$I$3</definedName>
    <definedName name="RECURSO__MADS_FONAM">LISTAS!$L$2:$L$4</definedName>
    <definedName name="RIESGO_ASEGURADO">LISTAS!$R$2:$R$10</definedName>
    <definedName name="RIESGOS_ASEGURADOS">LISTAS!$R$2:$R$8</definedName>
    <definedName name="SELECCIÓN_ABREVIADA">LISTAS!$G$2:$G$7</definedName>
    <definedName name="TIENE_RUP">LISTAS!$J$2:$J$3</definedName>
    <definedName name="TIPO_DE_RECURSOS_DE_OTRA_ENTIDAD">LISTAS!$M$2:$M$5</definedName>
    <definedName name="TIPO_DE_SEGUIMIENTO">LISTAS!$O$2:$O$4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W703" i="1" l="1"/>
  <c r="CW701" i="1"/>
  <c r="CW710" i="1" l="1"/>
  <c r="CC706" i="1"/>
  <c r="CF706" i="1"/>
  <c r="D706" i="1" s="1"/>
  <c r="CG706" i="1"/>
  <c r="C706" i="1" s="1"/>
  <c r="CC707" i="1"/>
  <c r="CF707" i="1"/>
  <c r="D707" i="1" s="1"/>
  <c r="CG707" i="1"/>
  <c r="C707" i="1" s="1"/>
  <c r="CC708" i="1"/>
  <c r="CF708" i="1"/>
  <c r="D708" i="1" s="1"/>
  <c r="CG708" i="1"/>
  <c r="C708" i="1" s="1"/>
  <c r="CC709" i="1"/>
  <c r="CF709" i="1"/>
  <c r="D709" i="1" s="1"/>
  <c r="CG709" i="1"/>
  <c r="C709" i="1" s="1"/>
  <c r="CC710" i="1"/>
  <c r="CF710" i="1"/>
  <c r="D710" i="1" s="1"/>
  <c r="CG710" i="1"/>
  <c r="C710" i="1" s="1"/>
  <c r="BA704" i="3"/>
  <c r="CD706" i="1" s="1"/>
  <c r="BE704" i="3"/>
  <c r="BM704" i="3"/>
  <c r="BU704" i="3"/>
  <c r="BA705" i="3"/>
  <c r="CD707" i="1" s="1"/>
  <c r="BE705" i="3"/>
  <c r="BM705" i="3"/>
  <c r="BU705" i="3"/>
  <c r="BA706" i="3"/>
  <c r="CD708" i="1" s="1"/>
  <c r="BE706" i="3"/>
  <c r="BM706" i="3"/>
  <c r="BU706" i="3"/>
  <c r="BA707" i="3"/>
  <c r="CD709" i="1" s="1"/>
  <c r="BE707" i="3"/>
  <c r="BM707" i="3"/>
  <c r="BU707" i="3"/>
  <c r="BA708" i="3"/>
  <c r="CD710" i="1" s="1"/>
  <c r="BE708" i="3"/>
  <c r="BM708" i="3"/>
  <c r="BU708" i="3"/>
  <c r="B704" i="3"/>
  <c r="B705" i="3"/>
  <c r="B706" i="3"/>
  <c r="B707" i="3"/>
  <c r="B708" i="3"/>
  <c r="E706" i="1"/>
  <c r="E707" i="1"/>
  <c r="E708" i="1"/>
  <c r="E709" i="1"/>
  <c r="E710" i="1"/>
  <c r="G706" i="1"/>
  <c r="G707" i="1"/>
  <c r="G708" i="1"/>
  <c r="G709" i="1"/>
  <c r="G710" i="1"/>
  <c r="H706" i="1"/>
  <c r="H707" i="1"/>
  <c r="H708" i="1"/>
  <c r="H709" i="1"/>
  <c r="H710" i="1"/>
  <c r="I706" i="1"/>
  <c r="I707" i="1"/>
  <c r="I708" i="1"/>
  <c r="I709" i="1"/>
  <c r="I710" i="1"/>
  <c r="BZ706" i="1"/>
  <c r="CA706" i="1" s="1"/>
  <c r="BZ707" i="1"/>
  <c r="CA707" i="1" s="1"/>
  <c r="BZ708" i="1"/>
  <c r="CA708" i="1" s="1"/>
  <c r="BZ709" i="1"/>
  <c r="CA709" i="1" s="1"/>
  <c r="BZ710" i="1"/>
  <c r="CA710" i="1" s="1"/>
  <c r="CJ706" i="1"/>
  <c r="CJ707" i="1"/>
  <c r="CJ708" i="1"/>
  <c r="CJ709" i="1"/>
  <c r="CJ710" i="1"/>
  <c r="CW706" i="1"/>
  <c r="CW707" i="1"/>
  <c r="CW708" i="1"/>
  <c r="CW709" i="1"/>
  <c r="CM708" i="1" l="1"/>
  <c r="A708" i="1" s="1"/>
  <c r="BZ706" i="3"/>
  <c r="CE708" i="1" s="1"/>
  <c r="CK708" i="1" s="1"/>
  <c r="CI708" i="1" s="1"/>
  <c r="BZ708" i="3"/>
  <c r="CE710" i="1" s="1"/>
  <c r="CK710" i="1" s="1"/>
  <c r="CI710" i="1" s="1"/>
  <c r="BZ705" i="3"/>
  <c r="CE707" i="1" s="1"/>
  <c r="CK707" i="1" s="1"/>
  <c r="CI707" i="1" s="1"/>
  <c r="BZ707" i="3"/>
  <c r="CE709" i="1" s="1"/>
  <c r="CK709" i="1" s="1"/>
  <c r="B709" i="1" s="1"/>
  <c r="BZ704" i="3"/>
  <c r="CE706" i="1" s="1"/>
  <c r="CK706" i="1" s="1"/>
  <c r="B706" i="1" s="1"/>
  <c r="CM707" i="1"/>
  <c r="A707" i="1" s="1"/>
  <c r="CM706" i="1"/>
  <c r="A706" i="1" s="1"/>
  <c r="CM710" i="1"/>
  <c r="A710" i="1" s="1"/>
  <c r="CM709" i="1"/>
  <c r="A709" i="1" s="1"/>
  <c r="CW699" i="1"/>
  <c r="B710" i="1" l="1"/>
  <c r="B707" i="1"/>
  <c r="B708" i="1"/>
  <c r="CI709" i="1"/>
  <c r="CI706" i="1"/>
  <c r="CC703" i="1"/>
  <c r="CF703" i="1"/>
  <c r="D703" i="1" s="1"/>
  <c r="CG703" i="1"/>
  <c r="C703" i="1" s="1"/>
  <c r="CC704" i="1"/>
  <c r="CF704" i="1"/>
  <c r="D704" i="1" s="1"/>
  <c r="CG704" i="1"/>
  <c r="C704" i="1" s="1"/>
  <c r="CC705" i="1"/>
  <c r="CF705" i="1"/>
  <c r="D705" i="1" s="1"/>
  <c r="CG705" i="1"/>
  <c r="C705" i="1" s="1"/>
  <c r="BA701" i="3"/>
  <c r="CD703" i="1" s="1"/>
  <c r="BE701" i="3"/>
  <c r="BM701" i="3"/>
  <c r="BU701" i="3"/>
  <c r="BA702" i="3"/>
  <c r="CD704" i="1" s="1"/>
  <c r="BE702" i="3"/>
  <c r="BM702" i="3"/>
  <c r="BU702" i="3"/>
  <c r="BA703" i="3"/>
  <c r="CD705" i="1" s="1"/>
  <c r="BE703" i="3"/>
  <c r="BM703" i="3"/>
  <c r="BU703" i="3"/>
  <c r="B701" i="3"/>
  <c r="B702" i="3"/>
  <c r="B703" i="3"/>
  <c r="E703" i="1"/>
  <c r="E704" i="1"/>
  <c r="E705" i="1"/>
  <c r="G703" i="1"/>
  <c r="G704" i="1"/>
  <c r="G705" i="1"/>
  <c r="H703" i="1"/>
  <c r="H704" i="1"/>
  <c r="H705" i="1"/>
  <c r="I703" i="1"/>
  <c r="I704" i="1"/>
  <c r="I705" i="1"/>
  <c r="BZ703" i="1"/>
  <c r="CA703" i="1" s="1"/>
  <c r="BZ704" i="1"/>
  <c r="CA704" i="1" s="1"/>
  <c r="BZ705" i="1"/>
  <c r="CA705" i="1" s="1"/>
  <c r="CJ703" i="1"/>
  <c r="CJ704" i="1"/>
  <c r="CJ705" i="1"/>
  <c r="CW704" i="1"/>
  <c r="CW705" i="1"/>
  <c r="F1" i="1"/>
  <c r="BZ703" i="3" l="1"/>
  <c r="CE705" i="1" s="1"/>
  <c r="CK705" i="1" s="1"/>
  <c r="B705" i="1" s="1"/>
  <c r="CL706" i="1"/>
  <c r="F710" i="1"/>
  <c r="CL707" i="1"/>
  <c r="CL710" i="1"/>
  <c r="F706" i="1"/>
  <c r="CL708" i="1"/>
  <c r="CL709" i="1"/>
  <c r="F708" i="1"/>
  <c r="CN709" i="1"/>
  <c r="CN706" i="1"/>
  <c r="CN710" i="1"/>
  <c r="F707" i="1"/>
  <c r="F709" i="1"/>
  <c r="CN708" i="1"/>
  <c r="CN707" i="1"/>
  <c r="CM703" i="1"/>
  <c r="A703" i="1" s="1"/>
  <c r="BZ701" i="3"/>
  <c r="CE703" i="1" s="1"/>
  <c r="CK703" i="1" s="1"/>
  <c r="CI703" i="1" s="1"/>
  <c r="BZ702" i="3"/>
  <c r="CE704" i="1" s="1"/>
  <c r="CK704" i="1" s="1"/>
  <c r="CI704" i="1" s="1"/>
  <c r="CM705" i="1"/>
  <c r="A705" i="1" s="1"/>
  <c r="CM704" i="1"/>
  <c r="A704" i="1" s="1"/>
  <c r="CC699" i="1"/>
  <c r="CF699" i="1"/>
  <c r="CG699" i="1"/>
  <c r="CJ699" i="1"/>
  <c r="CC700" i="1"/>
  <c r="CF700" i="1"/>
  <c r="CG700" i="1"/>
  <c r="CJ700" i="1"/>
  <c r="CC701" i="1"/>
  <c r="CF701" i="1"/>
  <c r="CG701" i="1"/>
  <c r="CJ701" i="1"/>
  <c r="CC702" i="1"/>
  <c r="CF702" i="1"/>
  <c r="CG702" i="1"/>
  <c r="CJ702" i="1"/>
  <c r="BA697" i="3"/>
  <c r="CD699" i="1" s="1"/>
  <c r="BE697" i="3"/>
  <c r="BM697" i="3"/>
  <c r="BU697" i="3"/>
  <c r="BA698" i="3"/>
  <c r="CD700" i="1" s="1"/>
  <c r="CM700" i="1" s="1"/>
  <c r="BE698" i="3"/>
  <c r="BM698" i="3"/>
  <c r="BU698" i="3"/>
  <c r="BA699" i="3"/>
  <c r="CD701" i="1" s="1"/>
  <c r="BE699" i="3"/>
  <c r="BM699" i="3"/>
  <c r="BU699" i="3"/>
  <c r="BA700" i="3"/>
  <c r="CD702" i="1" s="1"/>
  <c r="BE700" i="3"/>
  <c r="BM700" i="3"/>
  <c r="BU700" i="3"/>
  <c r="B700" i="3"/>
  <c r="B697" i="3"/>
  <c r="B698" i="3"/>
  <c r="B699" i="3"/>
  <c r="CN705" i="1" l="1"/>
  <c r="CI705" i="1"/>
  <c r="CL705" i="1"/>
  <c r="F705" i="1"/>
  <c r="CN703" i="1"/>
  <c r="B703" i="1"/>
  <c r="CL703" i="1"/>
  <c r="F704" i="1"/>
  <c r="F703" i="1"/>
  <c r="CL704" i="1"/>
  <c r="B704" i="1"/>
  <c r="CN704" i="1"/>
  <c r="CM699" i="1"/>
  <c r="A699" i="1" s="1"/>
  <c r="BZ699" i="3"/>
  <c r="CE701" i="1" s="1"/>
  <c r="CK701" i="1" s="1"/>
  <c r="CI701" i="1" s="1"/>
  <c r="BZ698" i="3"/>
  <c r="CE700" i="1" s="1"/>
  <c r="CK700" i="1" s="1"/>
  <c r="CI700" i="1" s="1"/>
  <c r="CM702" i="1"/>
  <c r="BZ700" i="3"/>
  <c r="CE702" i="1" s="1"/>
  <c r="CK702" i="1" s="1"/>
  <c r="CI702" i="1" s="1"/>
  <c r="CM701" i="1"/>
  <c r="BZ697" i="3"/>
  <c r="CE699" i="1" s="1"/>
  <c r="CK699" i="1" s="1"/>
  <c r="CI699" i="1" s="1"/>
  <c r="E699" i="1"/>
  <c r="E700" i="1"/>
  <c r="E701" i="1"/>
  <c r="E702" i="1"/>
  <c r="G699" i="1"/>
  <c r="G700" i="1"/>
  <c r="G701" i="1"/>
  <c r="G702" i="1"/>
  <c r="H699" i="1"/>
  <c r="H700" i="1"/>
  <c r="H701" i="1"/>
  <c r="H702" i="1"/>
  <c r="I699" i="1"/>
  <c r="I700" i="1"/>
  <c r="I701" i="1"/>
  <c r="I702" i="1"/>
  <c r="BZ699" i="1"/>
  <c r="CA699" i="1" s="1"/>
  <c r="BZ700" i="1"/>
  <c r="CA700" i="1" s="1"/>
  <c r="BZ701" i="1"/>
  <c r="CA701" i="1" s="1"/>
  <c r="BZ702" i="1"/>
  <c r="CA702" i="1" s="1"/>
  <c r="D699" i="1"/>
  <c r="D700" i="1"/>
  <c r="D701" i="1"/>
  <c r="D702" i="1"/>
  <c r="C699" i="1"/>
  <c r="C700" i="1"/>
  <c r="C701" i="1"/>
  <c r="C702" i="1"/>
  <c r="CW700" i="1"/>
  <c r="CW702" i="1"/>
  <c r="A700" i="1" l="1"/>
  <c r="A701" i="1"/>
  <c r="A702" i="1"/>
  <c r="B700" i="1"/>
  <c r="B701" i="1"/>
  <c r="B699" i="1"/>
  <c r="B702" i="1"/>
  <c r="CW694" i="1"/>
  <c r="CC693" i="1"/>
  <c r="CF693" i="1"/>
  <c r="D693" i="1" s="1"/>
  <c r="CG693" i="1"/>
  <c r="C693" i="1" s="1"/>
  <c r="CC694" i="1"/>
  <c r="CF694" i="1"/>
  <c r="D694" i="1" s="1"/>
  <c r="CG694" i="1"/>
  <c r="C694" i="1" s="1"/>
  <c r="CC695" i="1"/>
  <c r="CF695" i="1"/>
  <c r="D695" i="1" s="1"/>
  <c r="CG695" i="1"/>
  <c r="CC696" i="1"/>
  <c r="CF696" i="1"/>
  <c r="D696" i="1" s="1"/>
  <c r="CG696" i="1"/>
  <c r="C696" i="1" s="1"/>
  <c r="CC697" i="1"/>
  <c r="CF697" i="1"/>
  <c r="D697" i="1" s="1"/>
  <c r="CG697" i="1"/>
  <c r="C697" i="1" s="1"/>
  <c r="CC698" i="1"/>
  <c r="CF698" i="1"/>
  <c r="D698" i="1" s="1"/>
  <c r="CG698" i="1"/>
  <c r="C698" i="1" s="1"/>
  <c r="BA691" i="3"/>
  <c r="CD693" i="1" s="1"/>
  <c r="BE691" i="3"/>
  <c r="BM691" i="3"/>
  <c r="BU691" i="3"/>
  <c r="BA692" i="3"/>
  <c r="CD694" i="1" s="1"/>
  <c r="BE692" i="3"/>
  <c r="BM692" i="3"/>
  <c r="BU692" i="3"/>
  <c r="BA693" i="3"/>
  <c r="CD695" i="1" s="1"/>
  <c r="BE693" i="3"/>
  <c r="BM693" i="3"/>
  <c r="BU693" i="3"/>
  <c r="BA694" i="3"/>
  <c r="CD696" i="1" s="1"/>
  <c r="BE694" i="3"/>
  <c r="BM694" i="3"/>
  <c r="BU694" i="3"/>
  <c r="BA695" i="3"/>
  <c r="CD697" i="1" s="1"/>
  <c r="BE695" i="3"/>
  <c r="BM695" i="3"/>
  <c r="BU695" i="3"/>
  <c r="BA696" i="3"/>
  <c r="CD698" i="1" s="1"/>
  <c r="BE696" i="3"/>
  <c r="BM696" i="3"/>
  <c r="BU696" i="3"/>
  <c r="B691" i="3"/>
  <c r="B692" i="3"/>
  <c r="B693" i="3"/>
  <c r="B694" i="3"/>
  <c r="B695" i="3"/>
  <c r="B696" i="3"/>
  <c r="CW693" i="1"/>
  <c r="CW691" i="1"/>
  <c r="E693" i="1"/>
  <c r="E694" i="1"/>
  <c r="E695" i="1"/>
  <c r="E696" i="1"/>
  <c r="E697" i="1"/>
  <c r="E698" i="1"/>
  <c r="G693" i="1"/>
  <c r="G694" i="1"/>
  <c r="G695" i="1"/>
  <c r="G696" i="1"/>
  <c r="G697" i="1"/>
  <c r="G698" i="1"/>
  <c r="H693" i="1"/>
  <c r="H694" i="1"/>
  <c r="H695" i="1"/>
  <c r="H696" i="1"/>
  <c r="H697" i="1"/>
  <c r="H698" i="1"/>
  <c r="I693" i="1"/>
  <c r="I694" i="1"/>
  <c r="I695" i="1"/>
  <c r="I696" i="1"/>
  <c r="I697" i="1"/>
  <c r="I698" i="1"/>
  <c r="BZ693" i="1"/>
  <c r="CA693" i="1" s="1"/>
  <c r="BZ694" i="1"/>
  <c r="CA694" i="1" s="1"/>
  <c r="BZ695" i="1"/>
  <c r="CA695" i="1" s="1"/>
  <c r="BZ696" i="1"/>
  <c r="CA696" i="1" s="1"/>
  <c r="BZ697" i="1"/>
  <c r="CA697" i="1" s="1"/>
  <c r="BZ698" i="1"/>
  <c r="CA698" i="1" s="1"/>
  <c r="C695" i="1"/>
  <c r="CJ693" i="1"/>
  <c r="CJ694" i="1"/>
  <c r="CJ695" i="1"/>
  <c r="CJ696" i="1"/>
  <c r="CJ697" i="1"/>
  <c r="CJ698" i="1"/>
  <c r="CW695" i="1"/>
  <c r="CW696" i="1"/>
  <c r="CW697" i="1"/>
  <c r="CW698" i="1"/>
  <c r="CM697" i="1" l="1"/>
  <c r="A697" i="1" s="1"/>
  <c r="CM694" i="1"/>
  <c r="A694" i="1" s="1"/>
  <c r="BZ693" i="3"/>
  <c r="CE695" i="1" s="1"/>
  <c r="CK695" i="1" s="1"/>
  <c r="CI695" i="1" s="1"/>
  <c r="BZ691" i="3"/>
  <c r="CE693" i="1" s="1"/>
  <c r="CK693" i="1" s="1"/>
  <c r="CI693" i="1" s="1"/>
  <c r="BZ696" i="3"/>
  <c r="CE698" i="1" s="1"/>
  <c r="CK698" i="1" s="1"/>
  <c r="CI698" i="1" s="1"/>
  <c r="BZ694" i="3"/>
  <c r="CE696" i="1" s="1"/>
  <c r="CK696" i="1" s="1"/>
  <c r="B696" i="1" s="1"/>
  <c r="CM695" i="1"/>
  <c r="A695" i="1" s="1"/>
  <c r="CM693" i="1"/>
  <c r="A693" i="1" s="1"/>
  <c r="BZ692" i="3"/>
  <c r="CE694" i="1" s="1"/>
  <c r="CK694" i="1" s="1"/>
  <c r="CI694" i="1" s="1"/>
  <c r="BZ695" i="3"/>
  <c r="CE697" i="1" s="1"/>
  <c r="CK697" i="1" s="1"/>
  <c r="CI697" i="1" s="1"/>
  <c r="CM698" i="1"/>
  <c r="A698" i="1" s="1"/>
  <c r="CM696" i="1"/>
  <c r="A696" i="1" s="1"/>
  <c r="CC472" i="1"/>
  <c r="CC429" i="1"/>
  <c r="CC688" i="1"/>
  <c r="CF688" i="1"/>
  <c r="D688" i="1" s="1"/>
  <c r="CG688" i="1"/>
  <c r="C688" i="1" s="1"/>
  <c r="CJ688" i="1"/>
  <c r="CC689" i="1"/>
  <c r="CF689" i="1"/>
  <c r="D689" i="1" s="1"/>
  <c r="CG689" i="1"/>
  <c r="C689" i="1" s="1"/>
  <c r="CJ689" i="1"/>
  <c r="CC690" i="1"/>
  <c r="CF690" i="1"/>
  <c r="D690" i="1" s="1"/>
  <c r="CG690" i="1"/>
  <c r="C690" i="1" s="1"/>
  <c r="CJ690" i="1"/>
  <c r="CC691" i="1"/>
  <c r="CF691" i="1"/>
  <c r="D691" i="1" s="1"/>
  <c r="CG691" i="1"/>
  <c r="C691" i="1" s="1"/>
  <c r="CJ691" i="1"/>
  <c r="CC692" i="1"/>
  <c r="CF692" i="1"/>
  <c r="D692" i="1" s="1"/>
  <c r="CG692" i="1"/>
  <c r="C692" i="1" s="1"/>
  <c r="CJ692" i="1"/>
  <c r="BA686" i="3"/>
  <c r="CD688" i="1" s="1"/>
  <c r="BE686" i="3"/>
  <c r="BM686" i="3"/>
  <c r="BU686" i="3"/>
  <c r="BA687" i="3"/>
  <c r="CD689" i="1" s="1"/>
  <c r="BE687" i="3"/>
  <c r="BM687" i="3"/>
  <c r="BU687" i="3"/>
  <c r="BA688" i="3"/>
  <c r="CD690" i="1" s="1"/>
  <c r="BE688" i="3"/>
  <c r="BM688" i="3"/>
  <c r="BU688" i="3"/>
  <c r="BA689" i="3"/>
  <c r="CD691" i="1" s="1"/>
  <c r="BE689" i="3"/>
  <c r="BM689" i="3"/>
  <c r="BU689" i="3"/>
  <c r="BA690" i="3"/>
  <c r="CD692" i="1" s="1"/>
  <c r="BE690" i="3"/>
  <c r="BM690" i="3"/>
  <c r="BU690" i="3"/>
  <c r="B690" i="3"/>
  <c r="B686" i="3"/>
  <c r="B687" i="3"/>
  <c r="B688" i="3"/>
  <c r="B689" i="3"/>
  <c r="E688" i="1"/>
  <c r="E689" i="1"/>
  <c r="E690" i="1"/>
  <c r="E691" i="1"/>
  <c r="E692" i="1"/>
  <c r="G688" i="1"/>
  <c r="G689" i="1"/>
  <c r="G690" i="1"/>
  <c r="G691" i="1"/>
  <c r="G692" i="1"/>
  <c r="H688" i="1"/>
  <c r="H689" i="1"/>
  <c r="H690" i="1"/>
  <c r="H691" i="1"/>
  <c r="H692" i="1"/>
  <c r="I688" i="1"/>
  <c r="I689" i="1"/>
  <c r="I690" i="1"/>
  <c r="I691" i="1"/>
  <c r="I692" i="1"/>
  <c r="BZ688" i="1"/>
  <c r="CA688" i="1" s="1"/>
  <c r="BZ689" i="1"/>
  <c r="CA689" i="1" s="1"/>
  <c r="BZ690" i="1"/>
  <c r="CA690" i="1" s="1"/>
  <c r="BZ691" i="1"/>
  <c r="CA691" i="1" s="1"/>
  <c r="BZ692" i="1"/>
  <c r="CA692" i="1" s="1"/>
  <c r="CW688" i="1"/>
  <c r="CW689" i="1"/>
  <c r="CW690" i="1"/>
  <c r="CW692" i="1"/>
  <c r="CC687" i="1"/>
  <c r="CF687" i="1"/>
  <c r="D687" i="1" s="1"/>
  <c r="CG687" i="1"/>
  <c r="C687" i="1" s="1"/>
  <c r="CJ687" i="1"/>
  <c r="BA685" i="3"/>
  <c r="CD687" i="1" s="1"/>
  <c r="BE685" i="3"/>
  <c r="BM685" i="3"/>
  <c r="BU685" i="3"/>
  <c r="B685" i="3"/>
  <c r="E687" i="1"/>
  <c r="G687" i="1"/>
  <c r="H687" i="1"/>
  <c r="I687" i="1"/>
  <c r="BZ687" i="1"/>
  <c r="CA687" i="1" s="1"/>
  <c r="CW687" i="1"/>
  <c r="CW686" i="1"/>
  <c r="CW685" i="1"/>
  <c r="B695" i="1" l="1"/>
  <c r="CI696" i="1"/>
  <c r="B694" i="1"/>
  <c r="B693" i="1"/>
  <c r="B698" i="1"/>
  <c r="B697" i="1"/>
  <c r="BZ688" i="3"/>
  <c r="CE690" i="1" s="1"/>
  <c r="CK690" i="1" s="1"/>
  <c r="B690" i="1" s="1"/>
  <c r="CM690" i="1"/>
  <c r="A690" i="1" s="1"/>
  <c r="CM688" i="1"/>
  <c r="A688" i="1" s="1"/>
  <c r="BZ687" i="3"/>
  <c r="CE689" i="1" s="1"/>
  <c r="CK689" i="1" s="1"/>
  <c r="CI689" i="1" s="1"/>
  <c r="BZ690" i="3"/>
  <c r="CE692" i="1" s="1"/>
  <c r="CK692" i="1" s="1"/>
  <c r="B692" i="1" s="1"/>
  <c r="BZ686" i="3"/>
  <c r="CE688" i="1" s="1"/>
  <c r="CK688" i="1" s="1"/>
  <c r="B688" i="1" s="1"/>
  <c r="BZ689" i="3"/>
  <c r="CE691" i="1" s="1"/>
  <c r="CK691" i="1" s="1"/>
  <c r="B691" i="1" s="1"/>
  <c r="BZ685" i="3"/>
  <c r="CE687" i="1" s="1"/>
  <c r="CK687" i="1" s="1"/>
  <c r="B687" i="1" s="1"/>
  <c r="CM691" i="1"/>
  <c r="A691" i="1" s="1"/>
  <c r="CM692" i="1"/>
  <c r="A692" i="1" s="1"/>
  <c r="CM689" i="1"/>
  <c r="A689" i="1" s="1"/>
  <c r="CM687" i="1"/>
  <c r="A687" i="1" s="1"/>
  <c r="B689" i="1" l="1"/>
  <c r="CI690" i="1"/>
  <c r="CI692" i="1"/>
  <c r="CI688" i="1"/>
  <c r="CI691" i="1"/>
  <c r="CI687" i="1"/>
  <c r="CC676" i="1" l="1"/>
  <c r="CF676" i="1"/>
  <c r="D676" i="1" s="1"/>
  <c r="CG676" i="1"/>
  <c r="C676" i="1" s="1"/>
  <c r="CJ676" i="1"/>
  <c r="CC677" i="1"/>
  <c r="CF677" i="1"/>
  <c r="D677" i="1" s="1"/>
  <c r="CG677" i="1"/>
  <c r="C677" i="1" s="1"/>
  <c r="CJ677" i="1"/>
  <c r="CC678" i="1"/>
  <c r="CF678" i="1"/>
  <c r="D678" i="1" s="1"/>
  <c r="CG678" i="1"/>
  <c r="C678" i="1" s="1"/>
  <c r="CJ678" i="1"/>
  <c r="CC679" i="1"/>
  <c r="CF679" i="1"/>
  <c r="D679" i="1" s="1"/>
  <c r="CG679" i="1"/>
  <c r="C679" i="1" s="1"/>
  <c r="CJ679" i="1"/>
  <c r="CC680" i="1"/>
  <c r="CF680" i="1"/>
  <c r="D680" i="1" s="1"/>
  <c r="CG680" i="1"/>
  <c r="C680" i="1" s="1"/>
  <c r="CJ680" i="1"/>
  <c r="CC681" i="1"/>
  <c r="CF681" i="1"/>
  <c r="D681" i="1" s="1"/>
  <c r="CG681" i="1"/>
  <c r="C681" i="1" s="1"/>
  <c r="CJ681" i="1"/>
  <c r="CC682" i="1"/>
  <c r="CF682" i="1"/>
  <c r="D682" i="1" s="1"/>
  <c r="CG682" i="1"/>
  <c r="C682" i="1" s="1"/>
  <c r="CJ682" i="1"/>
  <c r="CC683" i="1"/>
  <c r="CF683" i="1"/>
  <c r="D683" i="1" s="1"/>
  <c r="CG683" i="1"/>
  <c r="C683" i="1" s="1"/>
  <c r="CJ683" i="1"/>
  <c r="CC684" i="1"/>
  <c r="CF684" i="1"/>
  <c r="D684" i="1" s="1"/>
  <c r="CG684" i="1"/>
  <c r="C684" i="1" s="1"/>
  <c r="CJ684" i="1"/>
  <c r="CC685" i="1"/>
  <c r="CF685" i="1"/>
  <c r="CG685" i="1"/>
  <c r="C685" i="1" s="1"/>
  <c r="CJ685" i="1"/>
  <c r="CC686" i="1"/>
  <c r="CF686" i="1"/>
  <c r="D686" i="1" s="1"/>
  <c r="CG686" i="1"/>
  <c r="C686" i="1" s="1"/>
  <c r="CJ686" i="1"/>
  <c r="BA674" i="3"/>
  <c r="CD676" i="1" s="1"/>
  <c r="BE674" i="3"/>
  <c r="BM674" i="3"/>
  <c r="BU674" i="3"/>
  <c r="BA675" i="3"/>
  <c r="CD677" i="1" s="1"/>
  <c r="BE675" i="3"/>
  <c r="BM675" i="3"/>
  <c r="BU675" i="3"/>
  <c r="BA676" i="3"/>
  <c r="CD678" i="1" s="1"/>
  <c r="BE676" i="3"/>
  <c r="BM676" i="3"/>
  <c r="BU676" i="3"/>
  <c r="BA677" i="3"/>
  <c r="CD679" i="1" s="1"/>
  <c r="BE677" i="3"/>
  <c r="BM677" i="3"/>
  <c r="BU677" i="3"/>
  <c r="BA678" i="3"/>
  <c r="CD680" i="1" s="1"/>
  <c r="BE678" i="3"/>
  <c r="BM678" i="3"/>
  <c r="BU678" i="3"/>
  <c r="BA679" i="3"/>
  <c r="CD681" i="1" s="1"/>
  <c r="BE679" i="3"/>
  <c r="BM679" i="3"/>
  <c r="BU679" i="3"/>
  <c r="BA680" i="3"/>
  <c r="CD682" i="1" s="1"/>
  <c r="BE680" i="3"/>
  <c r="BM680" i="3"/>
  <c r="BU680" i="3"/>
  <c r="BA681" i="3"/>
  <c r="CD683" i="1" s="1"/>
  <c r="BE681" i="3"/>
  <c r="BM681" i="3"/>
  <c r="BU681" i="3"/>
  <c r="BA682" i="3"/>
  <c r="CD684" i="1" s="1"/>
  <c r="BE682" i="3"/>
  <c r="BM682" i="3"/>
  <c r="BU682" i="3"/>
  <c r="BA683" i="3"/>
  <c r="CD685" i="1" s="1"/>
  <c r="BE683" i="3"/>
  <c r="BM683" i="3"/>
  <c r="BU683" i="3"/>
  <c r="BA684" i="3"/>
  <c r="CD686" i="1" s="1"/>
  <c r="BE684" i="3"/>
  <c r="BM684" i="3"/>
  <c r="BU684" i="3"/>
  <c r="B684" i="3"/>
  <c r="B683" i="3"/>
  <c r="B680" i="3"/>
  <c r="B681" i="3"/>
  <c r="B682" i="3"/>
  <c r="B674" i="3"/>
  <c r="B675" i="3"/>
  <c r="B676" i="3"/>
  <c r="B677" i="3"/>
  <c r="B678" i="3"/>
  <c r="B679" i="3"/>
  <c r="E685" i="1"/>
  <c r="E686" i="1"/>
  <c r="G685" i="1"/>
  <c r="G686" i="1"/>
  <c r="H685" i="1"/>
  <c r="H686" i="1"/>
  <c r="I685" i="1"/>
  <c r="I686" i="1"/>
  <c r="BZ685" i="1"/>
  <c r="CA685" i="1" s="1"/>
  <c r="BZ686" i="1"/>
  <c r="CA686" i="1" s="1"/>
  <c r="D685" i="1"/>
  <c r="E681" i="1"/>
  <c r="E682" i="1"/>
  <c r="E683" i="1"/>
  <c r="E684" i="1"/>
  <c r="G681" i="1"/>
  <c r="G682" i="1"/>
  <c r="G683" i="1"/>
  <c r="G684" i="1"/>
  <c r="H681" i="1"/>
  <c r="H682" i="1"/>
  <c r="H683" i="1"/>
  <c r="H684" i="1"/>
  <c r="I681" i="1"/>
  <c r="I682" i="1"/>
  <c r="I683" i="1"/>
  <c r="I684" i="1"/>
  <c r="BZ681" i="1"/>
  <c r="CA681" i="1" s="1"/>
  <c r="BZ682" i="1"/>
  <c r="CA682" i="1" s="1"/>
  <c r="BZ683" i="1"/>
  <c r="CA683" i="1" s="1"/>
  <c r="BZ684" i="1"/>
  <c r="CA684" i="1" s="1"/>
  <c r="CW681" i="1"/>
  <c r="CW682" i="1"/>
  <c r="CW683" i="1"/>
  <c r="CW684" i="1"/>
  <c r="E676" i="1"/>
  <c r="E677" i="1"/>
  <c r="E678" i="1"/>
  <c r="E679" i="1"/>
  <c r="E680" i="1"/>
  <c r="G676" i="1"/>
  <c r="G677" i="1"/>
  <c r="G678" i="1"/>
  <c r="G679" i="1"/>
  <c r="G680" i="1"/>
  <c r="H676" i="1"/>
  <c r="H677" i="1"/>
  <c r="H678" i="1"/>
  <c r="H679" i="1"/>
  <c r="H680" i="1"/>
  <c r="I676" i="1"/>
  <c r="I677" i="1"/>
  <c r="I678" i="1"/>
  <c r="I679" i="1"/>
  <c r="I680" i="1"/>
  <c r="BZ676" i="1"/>
  <c r="CA676" i="1" s="1"/>
  <c r="BZ677" i="1"/>
  <c r="CA677" i="1" s="1"/>
  <c r="BZ678" i="1"/>
  <c r="CA678" i="1" s="1"/>
  <c r="BZ679" i="1"/>
  <c r="CA679" i="1" s="1"/>
  <c r="BZ680" i="1"/>
  <c r="CA680" i="1" s="1"/>
  <c r="CW676" i="1"/>
  <c r="CW677" i="1"/>
  <c r="CW678" i="1"/>
  <c r="CW679" i="1"/>
  <c r="CW680" i="1"/>
  <c r="BZ682" i="3" l="1"/>
  <c r="CE684" i="1" s="1"/>
  <c r="CK684" i="1" s="1"/>
  <c r="B684" i="1" s="1"/>
  <c r="BZ684" i="3"/>
  <c r="CE686" i="1" s="1"/>
  <c r="CK686" i="1" s="1"/>
  <c r="CI686" i="1" s="1"/>
  <c r="BZ681" i="3"/>
  <c r="CE683" i="1" s="1"/>
  <c r="CK683" i="1" s="1"/>
  <c r="CI683" i="1" s="1"/>
  <c r="BZ675" i="3"/>
  <c r="CE677" i="1" s="1"/>
  <c r="CK677" i="1" s="1"/>
  <c r="B677" i="1" s="1"/>
  <c r="BZ680" i="3"/>
  <c r="CE682" i="1" s="1"/>
  <c r="CK682" i="1" s="1"/>
  <c r="B682" i="1" s="1"/>
  <c r="BZ678" i="3"/>
  <c r="CE680" i="1" s="1"/>
  <c r="CK680" i="1" s="1"/>
  <c r="B680" i="1" s="1"/>
  <c r="BZ676" i="3"/>
  <c r="CE678" i="1" s="1"/>
  <c r="CK678" i="1" s="1"/>
  <c r="CI678" i="1" s="1"/>
  <c r="BZ674" i="3"/>
  <c r="CE676" i="1" s="1"/>
  <c r="CK676" i="1" s="1"/>
  <c r="CI676" i="1" s="1"/>
  <c r="CM683" i="1"/>
  <c r="A683" i="1" s="1"/>
  <c r="CM686" i="1"/>
  <c r="A686" i="1" s="1"/>
  <c r="BZ683" i="3"/>
  <c r="CE685" i="1" s="1"/>
  <c r="CK685" i="1" s="1"/>
  <c r="CI685" i="1" s="1"/>
  <c r="BZ679" i="3"/>
  <c r="CE681" i="1" s="1"/>
  <c r="CK681" i="1" s="1"/>
  <c r="CI681" i="1" s="1"/>
  <c r="BZ677" i="3"/>
  <c r="CE679" i="1" s="1"/>
  <c r="CK679" i="1" s="1"/>
  <c r="B679" i="1" s="1"/>
  <c r="CM684" i="1"/>
  <c r="A684" i="1" s="1"/>
  <c r="CM676" i="1"/>
  <c r="A676" i="1" s="1"/>
  <c r="CM685" i="1"/>
  <c r="A685" i="1" s="1"/>
  <c r="CM682" i="1"/>
  <c r="A682" i="1" s="1"/>
  <c r="CM681" i="1"/>
  <c r="A681" i="1" s="1"/>
  <c r="CM680" i="1"/>
  <c r="A680" i="1" s="1"/>
  <c r="CM679" i="1"/>
  <c r="A679" i="1" s="1"/>
  <c r="CM678" i="1"/>
  <c r="A678" i="1" s="1"/>
  <c r="CM677" i="1"/>
  <c r="A677" i="1" s="1"/>
  <c r="B683" i="1" l="1"/>
  <c r="CI684" i="1"/>
  <c r="B686" i="1"/>
  <c r="B678" i="1"/>
  <c r="B676" i="1"/>
  <c r="CI680" i="1"/>
  <c r="CI677" i="1"/>
  <c r="CI682" i="1"/>
  <c r="B685" i="1"/>
  <c r="B681" i="1"/>
  <c r="CI679" i="1"/>
  <c r="BZ675" i="1"/>
  <c r="CA675" i="1" s="1"/>
  <c r="CC675" i="1"/>
  <c r="CF675" i="1"/>
  <c r="D675" i="1" s="1"/>
  <c r="CG675" i="1"/>
  <c r="C675" i="1" s="1"/>
  <c r="CJ675" i="1"/>
  <c r="BA673" i="3"/>
  <c r="CD675" i="1" s="1"/>
  <c r="BE673" i="3"/>
  <c r="BM673" i="3"/>
  <c r="BU673" i="3"/>
  <c r="B673" i="3"/>
  <c r="E675" i="1"/>
  <c r="G675" i="1"/>
  <c r="H675" i="1"/>
  <c r="I675" i="1"/>
  <c r="CW675" i="1"/>
  <c r="CM675" i="1" l="1"/>
  <c r="A675" i="1" s="1"/>
  <c r="BZ673" i="3"/>
  <c r="CE675" i="1" s="1"/>
  <c r="CK675" i="1" s="1"/>
  <c r="CI675" i="1" s="1"/>
  <c r="B675" i="1" l="1"/>
  <c r="CW669" i="1"/>
  <c r="CC668" i="1"/>
  <c r="CF668" i="1"/>
  <c r="D668" i="1" s="1"/>
  <c r="CG668" i="1"/>
  <c r="C668" i="1" s="1"/>
  <c r="CC669" i="1"/>
  <c r="CF669" i="1"/>
  <c r="D669" i="1" s="1"/>
  <c r="CG669" i="1"/>
  <c r="C669" i="1" s="1"/>
  <c r="CC670" i="1"/>
  <c r="CF670" i="1"/>
  <c r="D670" i="1" s="1"/>
  <c r="CG670" i="1"/>
  <c r="C670" i="1" s="1"/>
  <c r="CC671" i="1"/>
  <c r="CF671" i="1"/>
  <c r="D671" i="1" s="1"/>
  <c r="CG671" i="1"/>
  <c r="C671" i="1" s="1"/>
  <c r="CC672" i="1"/>
  <c r="CF672" i="1"/>
  <c r="D672" i="1" s="1"/>
  <c r="CG672" i="1"/>
  <c r="C672" i="1" s="1"/>
  <c r="CC673" i="1"/>
  <c r="CF673" i="1"/>
  <c r="D673" i="1" s="1"/>
  <c r="CG673" i="1"/>
  <c r="C673" i="1" s="1"/>
  <c r="CC674" i="1"/>
  <c r="CF674" i="1"/>
  <c r="D674" i="1" s="1"/>
  <c r="CG674" i="1"/>
  <c r="C674" i="1" s="1"/>
  <c r="BA666" i="3"/>
  <c r="CD668" i="1" s="1"/>
  <c r="BE666" i="3"/>
  <c r="BM666" i="3"/>
  <c r="BU666" i="3"/>
  <c r="BA667" i="3"/>
  <c r="CD669" i="1" s="1"/>
  <c r="BE667" i="3"/>
  <c r="BM667" i="3"/>
  <c r="BU667" i="3"/>
  <c r="BA668" i="3"/>
  <c r="CD670" i="1" s="1"/>
  <c r="BE668" i="3"/>
  <c r="BM668" i="3"/>
  <c r="BU668" i="3"/>
  <c r="BA669" i="3"/>
  <c r="CD671" i="1" s="1"/>
  <c r="BE669" i="3"/>
  <c r="BM669" i="3"/>
  <c r="BU669" i="3"/>
  <c r="BA670" i="3"/>
  <c r="CD672" i="1" s="1"/>
  <c r="BE670" i="3"/>
  <c r="BM670" i="3"/>
  <c r="BU670" i="3"/>
  <c r="BA671" i="3"/>
  <c r="CD673" i="1" s="1"/>
  <c r="BE671" i="3"/>
  <c r="BM671" i="3"/>
  <c r="BU671" i="3"/>
  <c r="BA672" i="3"/>
  <c r="CD674" i="1" s="1"/>
  <c r="BE672" i="3"/>
  <c r="BM672" i="3"/>
  <c r="BU672" i="3"/>
  <c r="B666" i="3"/>
  <c r="B667" i="3"/>
  <c r="B668" i="3"/>
  <c r="B669" i="3"/>
  <c r="B670" i="3"/>
  <c r="B671" i="3"/>
  <c r="B672" i="3"/>
  <c r="E671" i="1"/>
  <c r="E672" i="1"/>
  <c r="E673" i="1"/>
  <c r="E674" i="1"/>
  <c r="G671" i="1"/>
  <c r="G672" i="1"/>
  <c r="G673" i="1"/>
  <c r="G674" i="1"/>
  <c r="H671" i="1"/>
  <c r="H672" i="1"/>
  <c r="H673" i="1"/>
  <c r="H674" i="1"/>
  <c r="I671" i="1"/>
  <c r="I672" i="1"/>
  <c r="I673" i="1"/>
  <c r="I674" i="1"/>
  <c r="BZ671" i="1"/>
  <c r="CA671" i="1" s="1"/>
  <c r="BZ672" i="1"/>
  <c r="CA672" i="1" s="1"/>
  <c r="BZ673" i="1"/>
  <c r="CA673" i="1" s="1"/>
  <c r="BZ674" i="1"/>
  <c r="CA674" i="1" s="1"/>
  <c r="CJ671" i="1"/>
  <c r="CJ672" i="1"/>
  <c r="CJ673" i="1"/>
  <c r="CJ674" i="1"/>
  <c r="CW671" i="1"/>
  <c r="CW672" i="1"/>
  <c r="CW673" i="1"/>
  <c r="CW674" i="1"/>
  <c r="E668" i="1"/>
  <c r="E669" i="1"/>
  <c r="E670" i="1"/>
  <c r="G668" i="1"/>
  <c r="G669" i="1"/>
  <c r="G670" i="1"/>
  <c r="H668" i="1"/>
  <c r="H669" i="1"/>
  <c r="H670" i="1"/>
  <c r="I668" i="1"/>
  <c r="I669" i="1"/>
  <c r="I670" i="1"/>
  <c r="BZ668" i="1"/>
  <c r="CA668" i="1" s="1"/>
  <c r="BZ669" i="1"/>
  <c r="CA669" i="1" s="1"/>
  <c r="BZ670" i="1"/>
  <c r="CA670" i="1" s="1"/>
  <c r="CJ668" i="1"/>
  <c r="CJ669" i="1"/>
  <c r="CJ670" i="1"/>
  <c r="CW668" i="1"/>
  <c r="CW670" i="1"/>
  <c r="BZ672" i="3" l="1"/>
  <c r="CE674" i="1" s="1"/>
  <c r="CK674" i="1" s="1"/>
  <c r="B674" i="1" s="1"/>
  <c r="CM674" i="1"/>
  <c r="A674" i="1" s="1"/>
  <c r="CM672" i="1"/>
  <c r="A672" i="1" s="1"/>
  <c r="CM673" i="1"/>
  <c r="A673" i="1" s="1"/>
  <c r="CM669" i="1"/>
  <c r="A669" i="1" s="1"/>
  <c r="BZ667" i="3"/>
  <c r="CE669" i="1" s="1"/>
  <c r="CK669" i="1" s="1"/>
  <c r="B669" i="1" s="1"/>
  <c r="CM670" i="1"/>
  <c r="A670" i="1" s="1"/>
  <c r="BZ670" i="3"/>
  <c r="CE672" i="1" s="1"/>
  <c r="CK672" i="1" s="1"/>
  <c r="B672" i="1" s="1"/>
  <c r="BZ668" i="3"/>
  <c r="CE670" i="1" s="1"/>
  <c r="CK670" i="1" s="1"/>
  <c r="B670" i="1" s="1"/>
  <c r="BZ669" i="3"/>
  <c r="CE671" i="1" s="1"/>
  <c r="CK671" i="1" s="1"/>
  <c r="CI671" i="1" s="1"/>
  <c r="BZ666" i="3"/>
  <c r="CE668" i="1" s="1"/>
  <c r="CK668" i="1" s="1"/>
  <c r="B668" i="1" s="1"/>
  <c r="BZ671" i="3"/>
  <c r="CE673" i="1" s="1"/>
  <c r="CK673" i="1" s="1"/>
  <c r="B673" i="1" s="1"/>
  <c r="CM671" i="1"/>
  <c r="A671" i="1" s="1"/>
  <c r="CM668" i="1"/>
  <c r="A668" i="1" s="1"/>
  <c r="CC666" i="1"/>
  <c r="CF666" i="1"/>
  <c r="CG666" i="1"/>
  <c r="CJ666" i="1"/>
  <c r="CC667" i="1"/>
  <c r="CF667" i="1"/>
  <c r="CG667" i="1"/>
  <c r="CJ667" i="1"/>
  <c r="BA664" i="3"/>
  <c r="CD666" i="1" s="1"/>
  <c r="BE664" i="3"/>
  <c r="BM664" i="3"/>
  <c r="BU664" i="3"/>
  <c r="BA665" i="3"/>
  <c r="CD667" i="1" s="1"/>
  <c r="BE665" i="3"/>
  <c r="BM665" i="3"/>
  <c r="BU665" i="3"/>
  <c r="B664" i="3"/>
  <c r="B665" i="3"/>
  <c r="CI674" i="1" l="1"/>
  <c r="CI669" i="1"/>
  <c r="B671" i="1"/>
  <c r="CI670" i="1"/>
  <c r="CI672" i="1"/>
  <c r="CI673" i="1"/>
  <c r="CI668" i="1"/>
  <c r="BZ665" i="3"/>
  <c r="CE667" i="1" s="1"/>
  <c r="CK667" i="1" s="1"/>
  <c r="CI667" i="1" s="1"/>
  <c r="BZ664" i="3"/>
  <c r="CE666" i="1" s="1"/>
  <c r="CK666" i="1" s="1"/>
  <c r="CI666" i="1" s="1"/>
  <c r="E666" i="1"/>
  <c r="E667" i="1"/>
  <c r="G666" i="1"/>
  <c r="G667" i="1"/>
  <c r="H666" i="1"/>
  <c r="H667" i="1"/>
  <c r="I666" i="1"/>
  <c r="I667" i="1"/>
  <c r="BZ666" i="1"/>
  <c r="CA666" i="1" s="1"/>
  <c r="BZ667" i="1"/>
  <c r="CA667" i="1" s="1"/>
  <c r="CM667" i="1"/>
  <c r="A667" i="1" s="1"/>
  <c r="D666" i="1"/>
  <c r="D667" i="1"/>
  <c r="C666" i="1"/>
  <c r="C667" i="1"/>
  <c r="CW666" i="1"/>
  <c r="CW667" i="1"/>
  <c r="CW665" i="1"/>
  <c r="CC662" i="1"/>
  <c r="CF662" i="1"/>
  <c r="CG662" i="1"/>
  <c r="CJ662" i="1"/>
  <c r="CC663" i="1"/>
  <c r="CF663" i="1"/>
  <c r="CG663" i="1"/>
  <c r="CJ663" i="1"/>
  <c r="CC664" i="1"/>
  <c r="CF664" i="1"/>
  <c r="CG664" i="1"/>
  <c r="CJ664" i="1"/>
  <c r="CC665" i="1"/>
  <c r="CF665" i="1"/>
  <c r="CG665" i="1"/>
  <c r="CJ665" i="1"/>
  <c r="BU663" i="3"/>
  <c r="BM663" i="3"/>
  <c r="BE663" i="3"/>
  <c r="BA663" i="3"/>
  <c r="CD665" i="1" s="1"/>
  <c r="BU662" i="3"/>
  <c r="BM662" i="3"/>
  <c r="BE662" i="3"/>
  <c r="BA662" i="3"/>
  <c r="CD664" i="1" s="1"/>
  <c r="BU661" i="3"/>
  <c r="BM661" i="3"/>
  <c r="BE661" i="3"/>
  <c r="BA661" i="3"/>
  <c r="CD663" i="1" s="1"/>
  <c r="BU660" i="3"/>
  <c r="BM660" i="3"/>
  <c r="BE660" i="3"/>
  <c r="BA660" i="3"/>
  <c r="CD662" i="1" s="1"/>
  <c r="B661" i="3"/>
  <c r="B662" i="3"/>
  <c r="B663" i="3"/>
  <c r="B660" i="3"/>
  <c r="B667" i="1" l="1"/>
  <c r="B666" i="1"/>
  <c r="BZ663" i="3"/>
  <c r="CE665" i="1" s="1"/>
  <c r="CK665" i="1" s="1"/>
  <c r="CI665" i="1" s="1"/>
  <c r="BZ660" i="3"/>
  <c r="CE662" i="1" s="1"/>
  <c r="CK662" i="1" s="1"/>
  <c r="CI662" i="1" s="1"/>
  <c r="BZ662" i="3"/>
  <c r="CE664" i="1" s="1"/>
  <c r="CK664" i="1" s="1"/>
  <c r="CI664" i="1" s="1"/>
  <c r="BZ661" i="3"/>
  <c r="CE663" i="1" s="1"/>
  <c r="CK663" i="1" s="1"/>
  <c r="CI663" i="1" s="1"/>
  <c r="CM666" i="1"/>
  <c r="A666" i="1" s="1"/>
  <c r="CJ7" i="1" l="1"/>
  <c r="E662" i="1" l="1"/>
  <c r="E663" i="1"/>
  <c r="E664" i="1"/>
  <c r="E665" i="1"/>
  <c r="G662" i="1"/>
  <c r="G663" i="1"/>
  <c r="G664" i="1"/>
  <c r="G665" i="1"/>
  <c r="H662" i="1"/>
  <c r="H663" i="1"/>
  <c r="H664" i="1"/>
  <c r="H665" i="1"/>
  <c r="I662" i="1"/>
  <c r="I663" i="1"/>
  <c r="I664" i="1"/>
  <c r="I665" i="1"/>
  <c r="BZ662" i="1"/>
  <c r="CA662" i="1" s="1"/>
  <c r="BZ663" i="1"/>
  <c r="CA663" i="1" s="1"/>
  <c r="BZ664" i="1"/>
  <c r="CA664" i="1" s="1"/>
  <c r="BZ665" i="1"/>
  <c r="CA665" i="1" s="1"/>
  <c r="B664" i="1"/>
  <c r="D662" i="1"/>
  <c r="D663" i="1"/>
  <c r="D664" i="1"/>
  <c r="D665" i="1"/>
  <c r="C662" i="1"/>
  <c r="C663" i="1"/>
  <c r="C664" i="1"/>
  <c r="C665" i="1"/>
  <c r="CW662" i="1"/>
  <c r="CW663" i="1"/>
  <c r="CW664" i="1"/>
  <c r="CM662" i="1" l="1"/>
  <c r="A662" i="1" s="1"/>
  <c r="CM665" i="1"/>
  <c r="A665" i="1" s="1"/>
  <c r="CM664" i="1"/>
  <c r="A664" i="1" s="1"/>
  <c r="CM663" i="1"/>
  <c r="A663" i="1" s="1"/>
  <c r="B663" i="1"/>
  <c r="B662" i="1"/>
  <c r="B665" i="1"/>
  <c r="CW661" i="1"/>
  <c r="CW660" i="1"/>
  <c r="BE27" i="3" l="1"/>
  <c r="CW653" i="1"/>
  <c r="CC655" i="1"/>
  <c r="CF655" i="1"/>
  <c r="D655" i="1" s="1"/>
  <c r="CG655" i="1"/>
  <c r="C655" i="1" s="1"/>
  <c r="CJ655" i="1"/>
  <c r="CC656" i="1"/>
  <c r="CF656" i="1"/>
  <c r="D656" i="1" s="1"/>
  <c r="CG656" i="1"/>
  <c r="C656" i="1" s="1"/>
  <c r="CJ656" i="1"/>
  <c r="CC657" i="1"/>
  <c r="CF657" i="1"/>
  <c r="D657" i="1" s="1"/>
  <c r="CG657" i="1"/>
  <c r="C657" i="1" s="1"/>
  <c r="CJ657" i="1"/>
  <c r="CC658" i="1"/>
  <c r="CF658" i="1"/>
  <c r="D658" i="1" s="1"/>
  <c r="CG658" i="1"/>
  <c r="C658" i="1" s="1"/>
  <c r="CJ658" i="1"/>
  <c r="CC659" i="1"/>
  <c r="CF659" i="1"/>
  <c r="D659" i="1" s="1"/>
  <c r="CG659" i="1"/>
  <c r="C659" i="1" s="1"/>
  <c r="CJ659" i="1"/>
  <c r="CC660" i="1"/>
  <c r="CF660" i="1"/>
  <c r="D660" i="1" s="1"/>
  <c r="CG660" i="1"/>
  <c r="C660" i="1" s="1"/>
  <c r="CJ660" i="1"/>
  <c r="CC661" i="1"/>
  <c r="CF661" i="1"/>
  <c r="D661" i="1" s="1"/>
  <c r="CG661" i="1"/>
  <c r="C661" i="1" s="1"/>
  <c r="CJ661" i="1"/>
  <c r="BA653" i="3"/>
  <c r="CD655" i="1" s="1"/>
  <c r="BE653" i="3"/>
  <c r="BM653" i="3"/>
  <c r="BU653" i="3"/>
  <c r="BA654" i="3"/>
  <c r="CD656" i="1" s="1"/>
  <c r="BE654" i="3"/>
  <c r="BM654" i="3"/>
  <c r="BU654" i="3"/>
  <c r="BA655" i="3"/>
  <c r="CD657" i="1" s="1"/>
  <c r="BE655" i="3"/>
  <c r="BM655" i="3"/>
  <c r="BU655" i="3"/>
  <c r="BA656" i="3"/>
  <c r="CD658" i="1" s="1"/>
  <c r="BE656" i="3"/>
  <c r="BM656" i="3"/>
  <c r="BU656" i="3"/>
  <c r="BA657" i="3"/>
  <c r="CD659" i="1" s="1"/>
  <c r="BE657" i="3"/>
  <c r="BM657" i="3"/>
  <c r="BU657" i="3"/>
  <c r="BA658" i="3"/>
  <c r="CD660" i="1" s="1"/>
  <c r="BE658" i="3"/>
  <c r="BM658" i="3"/>
  <c r="BU658" i="3"/>
  <c r="BA659" i="3"/>
  <c r="CD661" i="1" s="1"/>
  <c r="BE659" i="3"/>
  <c r="BM659" i="3"/>
  <c r="BU659" i="3"/>
  <c r="B659" i="3"/>
  <c r="B653" i="3"/>
  <c r="B654" i="3"/>
  <c r="B655" i="3"/>
  <c r="B656" i="3"/>
  <c r="B657" i="3"/>
  <c r="B658" i="3"/>
  <c r="E661" i="1"/>
  <c r="G661" i="1"/>
  <c r="H661" i="1"/>
  <c r="I661" i="1"/>
  <c r="BZ661" i="1"/>
  <c r="CA661" i="1" s="1"/>
  <c r="E655" i="1"/>
  <c r="E656" i="1"/>
  <c r="E657" i="1"/>
  <c r="E658" i="1"/>
  <c r="E659" i="1"/>
  <c r="E660" i="1"/>
  <c r="G655" i="1"/>
  <c r="G656" i="1"/>
  <c r="G657" i="1"/>
  <c r="G658" i="1"/>
  <c r="G659" i="1"/>
  <c r="G660" i="1"/>
  <c r="H655" i="1"/>
  <c r="H656" i="1"/>
  <c r="H657" i="1"/>
  <c r="H658" i="1"/>
  <c r="H659" i="1"/>
  <c r="H660" i="1"/>
  <c r="I655" i="1"/>
  <c r="I656" i="1"/>
  <c r="I657" i="1"/>
  <c r="I658" i="1"/>
  <c r="I659" i="1"/>
  <c r="I660" i="1"/>
  <c r="BZ655" i="1"/>
  <c r="CA655" i="1" s="1"/>
  <c r="BZ656" i="1"/>
  <c r="CA656" i="1" s="1"/>
  <c r="BZ657" i="1"/>
  <c r="CA657" i="1" s="1"/>
  <c r="BZ658" i="1"/>
  <c r="CA658" i="1" s="1"/>
  <c r="BZ659" i="1"/>
  <c r="CA659" i="1" s="1"/>
  <c r="BZ660" i="1"/>
  <c r="CA660" i="1" s="1"/>
  <c r="CW655" i="1"/>
  <c r="CW656" i="1"/>
  <c r="CW657" i="1"/>
  <c r="CW658" i="1"/>
  <c r="CW659" i="1"/>
  <c r="CM657" i="1" l="1"/>
  <c r="A657" i="1" s="1"/>
  <c r="CM661" i="1"/>
  <c r="A661" i="1" s="1"/>
  <c r="BZ656" i="3"/>
  <c r="CE658" i="1" s="1"/>
  <c r="CK658" i="1" s="1"/>
  <c r="CI658" i="1" s="1"/>
  <c r="CM658" i="1"/>
  <c r="A658" i="1" s="1"/>
  <c r="CM656" i="1"/>
  <c r="A656" i="1" s="1"/>
  <c r="BZ657" i="3"/>
  <c r="CE659" i="1" s="1"/>
  <c r="CK659" i="1" s="1"/>
  <c r="CI659" i="1" s="1"/>
  <c r="BZ655" i="3"/>
  <c r="CE657" i="1" s="1"/>
  <c r="CK657" i="1" s="1"/>
  <c r="CI657" i="1" s="1"/>
  <c r="BZ658" i="3"/>
  <c r="CE660" i="1" s="1"/>
  <c r="CK660" i="1" s="1"/>
  <c r="B660" i="1" s="1"/>
  <c r="BZ654" i="3"/>
  <c r="CE656" i="1" s="1"/>
  <c r="CK656" i="1" s="1"/>
  <c r="B656" i="1" s="1"/>
  <c r="BZ659" i="3"/>
  <c r="CE661" i="1" s="1"/>
  <c r="CK661" i="1" s="1"/>
  <c r="B661" i="1" s="1"/>
  <c r="CM660" i="1"/>
  <c r="A660" i="1" s="1"/>
  <c r="BZ653" i="3"/>
  <c r="CE655" i="1" s="1"/>
  <c r="CK655" i="1" s="1"/>
  <c r="CI655" i="1" s="1"/>
  <c r="CM659" i="1"/>
  <c r="A659" i="1" s="1"/>
  <c r="CM655" i="1"/>
  <c r="A655" i="1" s="1"/>
  <c r="B658" i="1" l="1"/>
  <c r="B659" i="1"/>
  <c r="B657" i="1"/>
  <c r="CI660" i="1"/>
  <c r="B655" i="1"/>
  <c r="CI661" i="1"/>
  <c r="CI656" i="1"/>
  <c r="CC653" i="1"/>
  <c r="CF653" i="1"/>
  <c r="D653" i="1" s="1"/>
  <c r="CG653" i="1"/>
  <c r="C653" i="1" s="1"/>
  <c r="CJ653" i="1"/>
  <c r="CC654" i="1"/>
  <c r="CF654" i="1"/>
  <c r="D654" i="1" s="1"/>
  <c r="CG654" i="1"/>
  <c r="C654" i="1" s="1"/>
  <c r="CJ654" i="1"/>
  <c r="BA651" i="3"/>
  <c r="CD653" i="1" s="1"/>
  <c r="BE651" i="3"/>
  <c r="BM651" i="3"/>
  <c r="BU651" i="3"/>
  <c r="BA652" i="3"/>
  <c r="CD654" i="1" s="1"/>
  <c r="BE652" i="3"/>
  <c r="BM652" i="3"/>
  <c r="BU652" i="3"/>
  <c r="B651" i="3"/>
  <c r="B652" i="3"/>
  <c r="E653" i="1"/>
  <c r="E654" i="1"/>
  <c r="G653" i="1"/>
  <c r="G654" i="1"/>
  <c r="H653" i="1"/>
  <c r="H654" i="1"/>
  <c r="I653" i="1"/>
  <c r="I654" i="1"/>
  <c r="BZ653" i="1"/>
  <c r="CA653" i="1" s="1"/>
  <c r="BZ654" i="1"/>
  <c r="CA654" i="1" s="1"/>
  <c r="CW654" i="1"/>
  <c r="CM653" i="1" l="1"/>
  <c r="A653" i="1" s="1"/>
  <c r="BZ652" i="3"/>
  <c r="CE654" i="1" s="1"/>
  <c r="CK654" i="1" s="1"/>
  <c r="CI654" i="1" s="1"/>
  <c r="BZ651" i="3"/>
  <c r="CE653" i="1" s="1"/>
  <c r="CK653" i="1" s="1"/>
  <c r="CI653" i="1" s="1"/>
  <c r="CM654" i="1"/>
  <c r="A654" i="1" s="1"/>
  <c r="CC651" i="1"/>
  <c r="CF651" i="1"/>
  <c r="D651" i="1" s="1"/>
  <c r="CG651" i="1"/>
  <c r="C651" i="1" s="1"/>
  <c r="CJ651" i="1"/>
  <c r="CC652" i="1"/>
  <c r="CF652" i="1"/>
  <c r="D652" i="1" s="1"/>
  <c r="CG652" i="1"/>
  <c r="C652" i="1" s="1"/>
  <c r="CJ652" i="1"/>
  <c r="BA649" i="3"/>
  <c r="CD651" i="1" s="1"/>
  <c r="BE649" i="3"/>
  <c r="BM649" i="3"/>
  <c r="BU649" i="3"/>
  <c r="BA650" i="3"/>
  <c r="CD652" i="1" s="1"/>
  <c r="CM652" i="1" s="1"/>
  <c r="A652" i="1" s="1"/>
  <c r="BE650" i="3"/>
  <c r="BM650" i="3"/>
  <c r="BU650" i="3"/>
  <c r="B649" i="3"/>
  <c r="B650" i="3"/>
  <c r="E651" i="1"/>
  <c r="E652" i="1"/>
  <c r="G651" i="1"/>
  <c r="G652" i="1"/>
  <c r="H651" i="1"/>
  <c r="H652" i="1"/>
  <c r="I651" i="1"/>
  <c r="I652" i="1"/>
  <c r="BZ651" i="1"/>
  <c r="CA651" i="1" s="1"/>
  <c r="BZ652" i="1"/>
  <c r="CA652" i="1" s="1"/>
  <c r="CW651" i="1"/>
  <c r="CW652" i="1"/>
  <c r="CC647" i="1"/>
  <c r="CF647" i="1"/>
  <c r="D647" i="1" s="1"/>
  <c r="CG647" i="1"/>
  <c r="C647" i="1" s="1"/>
  <c r="CJ647" i="1"/>
  <c r="CC648" i="1"/>
  <c r="CF648" i="1"/>
  <c r="D648" i="1" s="1"/>
  <c r="CG648" i="1"/>
  <c r="C648" i="1" s="1"/>
  <c r="CJ648" i="1"/>
  <c r="CC649" i="1"/>
  <c r="CF649" i="1"/>
  <c r="D649" i="1" s="1"/>
  <c r="CG649" i="1"/>
  <c r="C649" i="1" s="1"/>
  <c r="CJ649" i="1"/>
  <c r="CC650" i="1"/>
  <c r="CF650" i="1"/>
  <c r="D650" i="1" s="1"/>
  <c r="CG650" i="1"/>
  <c r="C650" i="1" s="1"/>
  <c r="CJ650" i="1"/>
  <c r="BA645" i="3"/>
  <c r="CD647" i="1" s="1"/>
  <c r="BE645" i="3"/>
  <c r="BM645" i="3"/>
  <c r="BU645" i="3"/>
  <c r="BA646" i="3"/>
  <c r="CD648" i="1" s="1"/>
  <c r="BE646" i="3"/>
  <c r="BM646" i="3"/>
  <c r="BU646" i="3"/>
  <c r="BA647" i="3"/>
  <c r="CD649" i="1" s="1"/>
  <c r="BE647" i="3"/>
  <c r="BM647" i="3"/>
  <c r="BU647" i="3"/>
  <c r="BA648" i="3"/>
  <c r="CD650" i="1" s="1"/>
  <c r="CM650" i="1" s="1"/>
  <c r="A650" i="1" s="1"/>
  <c r="BE648" i="3"/>
  <c r="BM648" i="3"/>
  <c r="BU648" i="3"/>
  <c r="B645" i="3"/>
  <c r="B646" i="3"/>
  <c r="B647" i="3"/>
  <c r="B648" i="3"/>
  <c r="E647" i="1"/>
  <c r="E648" i="1"/>
  <c r="E649" i="1"/>
  <c r="E650" i="1"/>
  <c r="G647" i="1"/>
  <c r="G648" i="1"/>
  <c r="G649" i="1"/>
  <c r="G650" i="1"/>
  <c r="H647" i="1"/>
  <c r="H648" i="1"/>
  <c r="H649" i="1"/>
  <c r="H650" i="1"/>
  <c r="I647" i="1"/>
  <c r="I648" i="1"/>
  <c r="I649" i="1"/>
  <c r="I650" i="1"/>
  <c r="BZ647" i="1"/>
  <c r="CA647" i="1" s="1"/>
  <c r="BZ648" i="1"/>
  <c r="CA648" i="1" s="1"/>
  <c r="BZ649" i="1"/>
  <c r="CA649" i="1" s="1"/>
  <c r="BZ650" i="1"/>
  <c r="CA650" i="1" s="1"/>
  <c r="CW647" i="1"/>
  <c r="CW648" i="1"/>
  <c r="CW649" i="1"/>
  <c r="CW650" i="1"/>
  <c r="CM647" i="1" l="1"/>
  <c r="A647" i="1" s="1"/>
  <c r="CM648" i="1"/>
  <c r="A648" i="1" s="1"/>
  <c r="BZ647" i="3"/>
  <c r="CE649" i="1" s="1"/>
  <c r="CK649" i="1" s="1"/>
  <c r="B649" i="1" s="1"/>
  <c r="B653" i="1"/>
  <c r="B654" i="1"/>
  <c r="BZ645" i="3"/>
  <c r="CE647" i="1" s="1"/>
  <c r="CK647" i="1" s="1"/>
  <c r="CI647" i="1" s="1"/>
  <c r="CM651" i="1"/>
  <c r="A651" i="1" s="1"/>
  <c r="BZ650" i="3"/>
  <c r="CE652" i="1" s="1"/>
  <c r="CK652" i="1" s="1"/>
  <c r="B652" i="1" s="1"/>
  <c r="BZ649" i="3"/>
  <c r="CE651" i="1" s="1"/>
  <c r="CK651" i="1" s="1"/>
  <c r="B651" i="1" s="1"/>
  <c r="BZ648" i="3"/>
  <c r="CE650" i="1" s="1"/>
  <c r="CK650" i="1" s="1"/>
  <c r="B650" i="1" s="1"/>
  <c r="BZ646" i="3"/>
  <c r="CE648" i="1" s="1"/>
  <c r="CK648" i="1" s="1"/>
  <c r="B648" i="1" s="1"/>
  <c r="CM649" i="1"/>
  <c r="A649" i="1" s="1"/>
  <c r="CI649" i="1" l="1"/>
  <c r="B647" i="1"/>
  <c r="CI652" i="1"/>
  <c r="CI651" i="1"/>
  <c r="CI650" i="1"/>
  <c r="CI648" i="1"/>
  <c r="CC642" i="1" l="1"/>
  <c r="CF642" i="1"/>
  <c r="CG642" i="1"/>
  <c r="CC643" i="1"/>
  <c r="CF643" i="1"/>
  <c r="CG643" i="1"/>
  <c r="CC644" i="1"/>
  <c r="CF644" i="1"/>
  <c r="CG644" i="1"/>
  <c r="CC645" i="1"/>
  <c r="CF645" i="1"/>
  <c r="CG645" i="1"/>
  <c r="CC646" i="1"/>
  <c r="CF646" i="1"/>
  <c r="CG646" i="1"/>
  <c r="BA640" i="3" l="1"/>
  <c r="CD642" i="1" s="1"/>
  <c r="CM642" i="1" s="1"/>
  <c r="A642" i="1" s="1"/>
  <c r="BE640" i="3"/>
  <c r="BM640" i="3"/>
  <c r="BU640" i="3"/>
  <c r="BA641" i="3"/>
  <c r="CD643" i="1" s="1"/>
  <c r="CM643" i="1" s="1"/>
  <c r="A643" i="1" s="1"/>
  <c r="BE641" i="3"/>
  <c r="BM641" i="3"/>
  <c r="BU641" i="3"/>
  <c r="BA642" i="3"/>
  <c r="CD644" i="1" s="1"/>
  <c r="CM644" i="1" s="1"/>
  <c r="A644" i="1" s="1"/>
  <c r="BE642" i="3"/>
  <c r="BM642" i="3"/>
  <c r="BU642" i="3"/>
  <c r="BA643" i="3"/>
  <c r="CD645" i="1" s="1"/>
  <c r="CM645" i="1" s="1"/>
  <c r="A645" i="1" s="1"/>
  <c r="BE643" i="3"/>
  <c r="BM643" i="3"/>
  <c r="BU643" i="3"/>
  <c r="BA644" i="3"/>
  <c r="CD646" i="1" s="1"/>
  <c r="CM646" i="1" s="1"/>
  <c r="A646" i="1" s="1"/>
  <c r="BE644" i="3"/>
  <c r="BM644" i="3"/>
  <c r="BU644" i="3"/>
  <c r="B640" i="3"/>
  <c r="B641" i="3"/>
  <c r="B642" i="3"/>
  <c r="B643" i="3"/>
  <c r="B644" i="3"/>
  <c r="E642" i="1"/>
  <c r="E643" i="1"/>
  <c r="E644" i="1"/>
  <c r="E645" i="1"/>
  <c r="E646" i="1"/>
  <c r="G642" i="1"/>
  <c r="G643" i="1"/>
  <c r="G644" i="1"/>
  <c r="G645" i="1"/>
  <c r="G646" i="1"/>
  <c r="H642" i="1"/>
  <c r="H643" i="1"/>
  <c r="H644" i="1"/>
  <c r="H645" i="1"/>
  <c r="H646" i="1"/>
  <c r="I642" i="1"/>
  <c r="I643" i="1"/>
  <c r="I644" i="1"/>
  <c r="I645" i="1"/>
  <c r="I646" i="1"/>
  <c r="BZ642" i="1"/>
  <c r="CA642" i="1" s="1"/>
  <c r="BZ643" i="1"/>
  <c r="CA643" i="1" s="1"/>
  <c r="BZ644" i="1"/>
  <c r="CA644" i="1" s="1"/>
  <c r="BZ645" i="1"/>
  <c r="CA645" i="1" s="1"/>
  <c r="BZ646" i="1"/>
  <c r="CA646" i="1" s="1"/>
  <c r="D642" i="1"/>
  <c r="D643" i="1"/>
  <c r="D644" i="1"/>
  <c r="D645" i="1"/>
  <c r="D646" i="1"/>
  <c r="C642" i="1"/>
  <c r="C643" i="1"/>
  <c r="C644" i="1"/>
  <c r="C645" i="1"/>
  <c r="C646" i="1"/>
  <c r="CJ642" i="1"/>
  <c r="CJ643" i="1"/>
  <c r="CJ644" i="1"/>
  <c r="CJ645" i="1"/>
  <c r="CJ646" i="1"/>
  <c r="CW642" i="1"/>
  <c r="CW643" i="1"/>
  <c r="CW644" i="1"/>
  <c r="CW645" i="1"/>
  <c r="CW646" i="1"/>
  <c r="BZ641" i="3" l="1"/>
  <c r="CE643" i="1" s="1"/>
  <c r="CK643" i="1" s="1"/>
  <c r="CI643" i="1" s="1"/>
  <c r="BZ642" i="3"/>
  <c r="CE644" i="1" s="1"/>
  <c r="CK644" i="1" s="1"/>
  <c r="CI644" i="1" s="1"/>
  <c r="BZ643" i="3"/>
  <c r="CE645" i="1" s="1"/>
  <c r="CK645" i="1" s="1"/>
  <c r="CI645" i="1" s="1"/>
  <c r="BZ644" i="3"/>
  <c r="CE646" i="1" s="1"/>
  <c r="CK646" i="1" s="1"/>
  <c r="B646" i="1" s="1"/>
  <c r="BZ640" i="3"/>
  <c r="CE642" i="1" s="1"/>
  <c r="CK642" i="1" s="1"/>
  <c r="CI642" i="1" s="1"/>
  <c r="B644" i="1" l="1"/>
  <c r="B643" i="1"/>
  <c r="B642" i="1"/>
  <c r="CI646" i="1"/>
  <c r="B645" i="1"/>
  <c r="CW184" i="1"/>
  <c r="CC184" i="1"/>
  <c r="CF184" i="1"/>
  <c r="D184" i="1" s="1"/>
  <c r="CG184" i="1"/>
  <c r="C184" i="1" s="1"/>
  <c r="CJ184" i="1"/>
  <c r="BA182" i="3"/>
  <c r="CD184" i="1" s="1"/>
  <c r="BE182" i="3"/>
  <c r="BM182" i="3"/>
  <c r="BU182" i="3"/>
  <c r="B182" i="3"/>
  <c r="E184" i="1"/>
  <c r="G184" i="1"/>
  <c r="H184" i="1"/>
  <c r="I184" i="1"/>
  <c r="BZ184" i="1"/>
  <c r="CA184" i="1" s="1"/>
  <c r="CM184" i="1" l="1"/>
  <c r="A184" i="1" s="1"/>
  <c r="BZ182" i="3"/>
  <c r="CE184" i="1" s="1"/>
  <c r="CK184" i="1" s="1"/>
  <c r="CI184" i="1" s="1"/>
  <c r="CC641" i="1" l="1"/>
  <c r="CF641" i="1"/>
  <c r="D641" i="1" s="1"/>
  <c r="CG641" i="1"/>
  <c r="C641" i="1" s="1"/>
  <c r="CJ641" i="1"/>
  <c r="BA639" i="3"/>
  <c r="CD641" i="1" s="1"/>
  <c r="BE639" i="3"/>
  <c r="BM639" i="3"/>
  <c r="BU639" i="3"/>
  <c r="B639" i="3"/>
  <c r="E641" i="1"/>
  <c r="G641" i="1"/>
  <c r="H641" i="1"/>
  <c r="I641" i="1"/>
  <c r="BZ641" i="1"/>
  <c r="CA641" i="1" s="1"/>
  <c r="CW641" i="1"/>
  <c r="CC640" i="1"/>
  <c r="CF640" i="1"/>
  <c r="D640" i="1" s="1"/>
  <c r="CG640" i="1"/>
  <c r="C640" i="1" s="1"/>
  <c r="CJ640" i="1"/>
  <c r="BA638" i="3"/>
  <c r="CD640" i="1" s="1"/>
  <c r="BE638" i="3"/>
  <c r="BM638" i="3"/>
  <c r="BU638" i="3"/>
  <c r="B638" i="3"/>
  <c r="E640" i="1"/>
  <c r="G640" i="1"/>
  <c r="H640" i="1"/>
  <c r="I640" i="1"/>
  <c r="BZ640" i="1"/>
  <c r="CA640" i="1" s="1"/>
  <c r="CW640" i="1"/>
  <c r="CC639" i="1"/>
  <c r="CF639" i="1"/>
  <c r="D639" i="1" s="1"/>
  <c r="CG639" i="1"/>
  <c r="C639" i="1" s="1"/>
  <c r="CJ639" i="1"/>
  <c r="BA637" i="3"/>
  <c r="CD639" i="1" s="1"/>
  <c r="BE637" i="3"/>
  <c r="BM637" i="3"/>
  <c r="BU637" i="3"/>
  <c r="B637" i="3"/>
  <c r="E639" i="1"/>
  <c r="G639" i="1"/>
  <c r="H639" i="1"/>
  <c r="I639" i="1"/>
  <c r="BZ639" i="1"/>
  <c r="CA639" i="1" s="1"/>
  <c r="CW639" i="1"/>
  <c r="CM640" i="1" l="1"/>
  <c r="A640" i="1" s="1"/>
  <c r="BZ639" i="3"/>
  <c r="CE641" i="1" s="1"/>
  <c r="CK641" i="1" s="1"/>
  <c r="B641" i="1" s="1"/>
  <c r="CM641" i="1"/>
  <c r="A641" i="1" s="1"/>
  <c r="BZ637" i="3"/>
  <c r="CE639" i="1" s="1"/>
  <c r="CK639" i="1" s="1"/>
  <c r="B639" i="1" s="1"/>
  <c r="BZ638" i="3"/>
  <c r="CE640" i="1" s="1"/>
  <c r="CK640" i="1" s="1"/>
  <c r="CI640" i="1" s="1"/>
  <c r="CM639" i="1"/>
  <c r="A639" i="1" s="1"/>
  <c r="CC636" i="1"/>
  <c r="CF636" i="1"/>
  <c r="CG636" i="1"/>
  <c r="CJ636" i="1"/>
  <c r="CC637" i="1"/>
  <c r="CF637" i="1"/>
  <c r="CG637" i="1"/>
  <c r="CJ637" i="1"/>
  <c r="CC638" i="1"/>
  <c r="CF638" i="1"/>
  <c r="CG638" i="1"/>
  <c r="CJ638" i="1"/>
  <c r="CW633" i="1"/>
  <c r="CW632" i="1"/>
  <c r="CW631" i="1"/>
  <c r="CI641" i="1" l="1"/>
  <c r="CI639" i="1"/>
  <c r="B640" i="1"/>
  <c r="BU636" i="3"/>
  <c r="BM636" i="3"/>
  <c r="BE636" i="3"/>
  <c r="BA636" i="3"/>
  <c r="CD638" i="1" s="1"/>
  <c r="CM638" i="1" s="1"/>
  <c r="BU635" i="3"/>
  <c r="BM635" i="3"/>
  <c r="BE635" i="3"/>
  <c r="BA635" i="3"/>
  <c r="CD637" i="1" s="1"/>
  <c r="CM637" i="1" s="1"/>
  <c r="BU634" i="3"/>
  <c r="BM634" i="3"/>
  <c r="BE634" i="3"/>
  <c r="BA634" i="3"/>
  <c r="CD636" i="1" s="1"/>
  <c r="CM636" i="1" s="1"/>
  <c r="B634" i="3"/>
  <c r="B635" i="3"/>
  <c r="B636" i="3"/>
  <c r="E636" i="1"/>
  <c r="E637" i="1"/>
  <c r="E638" i="1"/>
  <c r="G636" i="1"/>
  <c r="G637" i="1"/>
  <c r="G638" i="1"/>
  <c r="H636" i="1"/>
  <c r="H637" i="1"/>
  <c r="H638" i="1"/>
  <c r="I636" i="1"/>
  <c r="I637" i="1"/>
  <c r="I638" i="1"/>
  <c r="BZ636" i="1"/>
  <c r="CA636" i="1" s="1"/>
  <c r="BZ637" i="1"/>
  <c r="CA637" i="1" s="1"/>
  <c r="BZ638" i="1"/>
  <c r="CA638" i="1" s="1"/>
  <c r="D636" i="1"/>
  <c r="D637" i="1"/>
  <c r="D638" i="1"/>
  <c r="C636" i="1"/>
  <c r="C637" i="1"/>
  <c r="C638" i="1"/>
  <c r="CW636" i="1"/>
  <c r="CW637" i="1"/>
  <c r="CW638" i="1"/>
  <c r="A636" i="1" l="1"/>
  <c r="BZ634" i="3"/>
  <c r="CE636" i="1" s="1"/>
  <c r="CK636" i="1" s="1"/>
  <c r="CI636" i="1" s="1"/>
  <c r="BZ635" i="3"/>
  <c r="CE637" i="1" s="1"/>
  <c r="CK637" i="1" s="1"/>
  <c r="CI637" i="1" s="1"/>
  <c r="BZ636" i="3"/>
  <c r="CE638" i="1" s="1"/>
  <c r="CK638" i="1" s="1"/>
  <c r="CI638" i="1" s="1"/>
  <c r="A638" i="1"/>
  <c r="A637" i="1"/>
  <c r="B638" i="1" l="1"/>
  <c r="B637" i="1"/>
  <c r="B636" i="1"/>
  <c r="CC607" i="1"/>
  <c r="CF607" i="1"/>
  <c r="CG607" i="1"/>
  <c r="CJ607" i="1"/>
  <c r="CC608" i="1"/>
  <c r="CF608" i="1"/>
  <c r="D608" i="1" s="1"/>
  <c r="CG608" i="1"/>
  <c r="C608" i="1" s="1"/>
  <c r="CJ608" i="1"/>
  <c r="CC609" i="1"/>
  <c r="CF609" i="1"/>
  <c r="CG609" i="1"/>
  <c r="C609" i="1" s="1"/>
  <c r="CJ609" i="1"/>
  <c r="CC610" i="1"/>
  <c r="CF610" i="1"/>
  <c r="D610" i="1" s="1"/>
  <c r="CG610" i="1"/>
  <c r="C610" i="1" s="1"/>
  <c r="CJ610" i="1"/>
  <c r="CC611" i="1"/>
  <c r="CF611" i="1"/>
  <c r="D611" i="1" s="1"/>
  <c r="CG611" i="1"/>
  <c r="C611" i="1" s="1"/>
  <c r="CJ611" i="1"/>
  <c r="CC612" i="1"/>
  <c r="CF612" i="1"/>
  <c r="D612" i="1" s="1"/>
  <c r="CG612" i="1"/>
  <c r="C612" i="1" s="1"/>
  <c r="CJ612" i="1"/>
  <c r="CC613" i="1"/>
  <c r="CF613" i="1"/>
  <c r="D613" i="1" s="1"/>
  <c r="CG613" i="1"/>
  <c r="C613" i="1" s="1"/>
  <c r="CJ613" i="1"/>
  <c r="CC614" i="1"/>
  <c r="CF614" i="1"/>
  <c r="D614" i="1" s="1"/>
  <c r="CG614" i="1"/>
  <c r="C614" i="1" s="1"/>
  <c r="CJ614" i="1"/>
  <c r="CC615" i="1"/>
  <c r="CF615" i="1"/>
  <c r="D615" i="1" s="1"/>
  <c r="CG615" i="1"/>
  <c r="C615" i="1" s="1"/>
  <c r="CJ615" i="1"/>
  <c r="CC616" i="1"/>
  <c r="CF616" i="1"/>
  <c r="D616" i="1" s="1"/>
  <c r="CG616" i="1"/>
  <c r="C616" i="1" s="1"/>
  <c r="CJ616" i="1"/>
  <c r="CC617" i="1"/>
  <c r="CF617" i="1"/>
  <c r="D617" i="1" s="1"/>
  <c r="CG617" i="1"/>
  <c r="C617" i="1" s="1"/>
  <c r="CJ617" i="1"/>
  <c r="CC618" i="1"/>
  <c r="CF618" i="1"/>
  <c r="D618" i="1" s="1"/>
  <c r="CG618" i="1"/>
  <c r="C618" i="1" s="1"/>
  <c r="CJ618" i="1"/>
  <c r="CC619" i="1"/>
  <c r="CF619" i="1"/>
  <c r="D619" i="1" s="1"/>
  <c r="CG619" i="1"/>
  <c r="C619" i="1" s="1"/>
  <c r="CJ619" i="1"/>
  <c r="CC620" i="1"/>
  <c r="CF620" i="1"/>
  <c r="D620" i="1" s="1"/>
  <c r="CG620" i="1"/>
  <c r="C620" i="1" s="1"/>
  <c r="CJ620" i="1"/>
  <c r="CC621" i="1"/>
  <c r="CF621" i="1"/>
  <c r="D621" i="1" s="1"/>
  <c r="CG621" i="1"/>
  <c r="C621" i="1" s="1"/>
  <c r="CJ621" i="1"/>
  <c r="CC622" i="1"/>
  <c r="CF622" i="1"/>
  <c r="D622" i="1" s="1"/>
  <c r="CG622" i="1"/>
  <c r="C622" i="1" s="1"/>
  <c r="CJ622" i="1"/>
  <c r="CC623" i="1"/>
  <c r="CF623" i="1"/>
  <c r="D623" i="1" s="1"/>
  <c r="CG623" i="1"/>
  <c r="C623" i="1" s="1"/>
  <c r="CJ623" i="1"/>
  <c r="CC624" i="1"/>
  <c r="CF624" i="1"/>
  <c r="D624" i="1" s="1"/>
  <c r="CG624" i="1"/>
  <c r="C624" i="1" s="1"/>
  <c r="CJ624" i="1"/>
  <c r="CC625" i="1"/>
  <c r="CF625" i="1"/>
  <c r="D625" i="1" s="1"/>
  <c r="CG625" i="1"/>
  <c r="C625" i="1" s="1"/>
  <c r="CJ625" i="1"/>
  <c r="CC626" i="1"/>
  <c r="CF626" i="1"/>
  <c r="D626" i="1" s="1"/>
  <c r="CG626" i="1"/>
  <c r="C626" i="1" s="1"/>
  <c r="CJ626" i="1"/>
  <c r="CC627" i="1"/>
  <c r="CF627" i="1"/>
  <c r="D627" i="1" s="1"/>
  <c r="CG627" i="1"/>
  <c r="C627" i="1" s="1"/>
  <c r="CJ627" i="1"/>
  <c r="CC628" i="1"/>
  <c r="CF628" i="1"/>
  <c r="D628" i="1" s="1"/>
  <c r="CG628" i="1"/>
  <c r="C628" i="1" s="1"/>
  <c r="CJ628" i="1"/>
  <c r="CC629" i="1"/>
  <c r="CF629" i="1"/>
  <c r="D629" i="1" s="1"/>
  <c r="CG629" i="1"/>
  <c r="C629" i="1" s="1"/>
  <c r="CJ629" i="1"/>
  <c r="CC630" i="1"/>
  <c r="CF630" i="1"/>
  <c r="D630" i="1" s="1"/>
  <c r="CG630" i="1"/>
  <c r="C630" i="1" s="1"/>
  <c r="CJ630" i="1"/>
  <c r="CC631" i="1"/>
  <c r="CF631" i="1"/>
  <c r="D631" i="1" s="1"/>
  <c r="CG631" i="1"/>
  <c r="C631" i="1" s="1"/>
  <c r="CJ631" i="1"/>
  <c r="CC632" i="1"/>
  <c r="CF632" i="1"/>
  <c r="D632" i="1" s="1"/>
  <c r="CG632" i="1"/>
  <c r="C632" i="1" s="1"/>
  <c r="CJ632" i="1"/>
  <c r="CC633" i="1"/>
  <c r="CF633" i="1"/>
  <c r="D633" i="1" s="1"/>
  <c r="CG633" i="1"/>
  <c r="C633" i="1" s="1"/>
  <c r="CJ633" i="1"/>
  <c r="CC634" i="1"/>
  <c r="CF634" i="1"/>
  <c r="D634" i="1" s="1"/>
  <c r="CG634" i="1"/>
  <c r="C634" i="1" s="1"/>
  <c r="CJ634" i="1"/>
  <c r="CC635" i="1"/>
  <c r="CF635" i="1"/>
  <c r="D635" i="1" s="1"/>
  <c r="CG635" i="1"/>
  <c r="C635" i="1" s="1"/>
  <c r="CJ635" i="1"/>
  <c r="BA605" i="3"/>
  <c r="CD607" i="1" s="1"/>
  <c r="BE605" i="3"/>
  <c r="BM605" i="3"/>
  <c r="BU605" i="3"/>
  <c r="BA606" i="3"/>
  <c r="CD608" i="1" s="1"/>
  <c r="BE606" i="3"/>
  <c r="BM606" i="3"/>
  <c r="BU606" i="3"/>
  <c r="BA607" i="3"/>
  <c r="CD609" i="1" s="1"/>
  <c r="BE607" i="3"/>
  <c r="BM607" i="3"/>
  <c r="BU607" i="3"/>
  <c r="BA608" i="3"/>
  <c r="CD610" i="1" s="1"/>
  <c r="BE608" i="3"/>
  <c r="BM608" i="3"/>
  <c r="BU608" i="3"/>
  <c r="BA609" i="3"/>
  <c r="CD611" i="1" s="1"/>
  <c r="BE609" i="3"/>
  <c r="BM609" i="3"/>
  <c r="BU609" i="3"/>
  <c r="BA610" i="3"/>
  <c r="CD612" i="1" s="1"/>
  <c r="BE610" i="3"/>
  <c r="BM610" i="3"/>
  <c r="BU610" i="3"/>
  <c r="BA611" i="3"/>
  <c r="CD613" i="1" s="1"/>
  <c r="BE611" i="3"/>
  <c r="BM611" i="3"/>
  <c r="BU611" i="3"/>
  <c r="BA612" i="3"/>
  <c r="CD614" i="1" s="1"/>
  <c r="BE612" i="3"/>
  <c r="BM612" i="3"/>
  <c r="BU612" i="3"/>
  <c r="BA613" i="3"/>
  <c r="CD615" i="1" s="1"/>
  <c r="BE613" i="3"/>
  <c r="BM613" i="3"/>
  <c r="BU613" i="3"/>
  <c r="BA614" i="3"/>
  <c r="CD616" i="1" s="1"/>
  <c r="BE614" i="3"/>
  <c r="BM614" i="3"/>
  <c r="BU614" i="3"/>
  <c r="BA615" i="3"/>
  <c r="CD617" i="1" s="1"/>
  <c r="BE615" i="3"/>
  <c r="BM615" i="3"/>
  <c r="BU615" i="3"/>
  <c r="BA616" i="3"/>
  <c r="CD618" i="1" s="1"/>
  <c r="BE616" i="3"/>
  <c r="BM616" i="3"/>
  <c r="BU616" i="3"/>
  <c r="BA617" i="3"/>
  <c r="CD619" i="1" s="1"/>
  <c r="BE617" i="3"/>
  <c r="BM617" i="3"/>
  <c r="BU617" i="3"/>
  <c r="BA618" i="3"/>
  <c r="CD620" i="1" s="1"/>
  <c r="BE618" i="3"/>
  <c r="BM618" i="3"/>
  <c r="BU618" i="3"/>
  <c r="BA619" i="3"/>
  <c r="CD621" i="1" s="1"/>
  <c r="BE619" i="3"/>
  <c r="BM619" i="3"/>
  <c r="BU619" i="3"/>
  <c r="BA620" i="3"/>
  <c r="CD622" i="1" s="1"/>
  <c r="BE620" i="3"/>
  <c r="BM620" i="3"/>
  <c r="BU620" i="3"/>
  <c r="BA621" i="3"/>
  <c r="CD623" i="1" s="1"/>
  <c r="BE621" i="3"/>
  <c r="BM621" i="3"/>
  <c r="BU621" i="3"/>
  <c r="BA622" i="3"/>
  <c r="CD624" i="1" s="1"/>
  <c r="BE622" i="3"/>
  <c r="BM622" i="3"/>
  <c r="BU622" i="3"/>
  <c r="BA623" i="3"/>
  <c r="CD625" i="1" s="1"/>
  <c r="BE623" i="3"/>
  <c r="BM623" i="3"/>
  <c r="BU623" i="3"/>
  <c r="BA624" i="3"/>
  <c r="CD626" i="1" s="1"/>
  <c r="BE624" i="3"/>
  <c r="BM624" i="3"/>
  <c r="BU624" i="3"/>
  <c r="BA625" i="3"/>
  <c r="CD627" i="1" s="1"/>
  <c r="BE625" i="3"/>
  <c r="BM625" i="3"/>
  <c r="BU625" i="3"/>
  <c r="BA626" i="3"/>
  <c r="CD628" i="1" s="1"/>
  <c r="BE626" i="3"/>
  <c r="BM626" i="3"/>
  <c r="BU626" i="3"/>
  <c r="BA627" i="3"/>
  <c r="CD629" i="1" s="1"/>
  <c r="BE627" i="3"/>
  <c r="BM627" i="3"/>
  <c r="BU627" i="3"/>
  <c r="BA628" i="3"/>
  <c r="CD630" i="1" s="1"/>
  <c r="BE628" i="3"/>
  <c r="BM628" i="3"/>
  <c r="BU628" i="3"/>
  <c r="BA629" i="3"/>
  <c r="CD631" i="1" s="1"/>
  <c r="BE629" i="3"/>
  <c r="BM629" i="3"/>
  <c r="BU629" i="3"/>
  <c r="BA630" i="3"/>
  <c r="CD632" i="1" s="1"/>
  <c r="BE630" i="3"/>
  <c r="BM630" i="3"/>
  <c r="BU630" i="3"/>
  <c r="BA631" i="3"/>
  <c r="CD633" i="1" s="1"/>
  <c r="BE631" i="3"/>
  <c r="BM631" i="3"/>
  <c r="BU631" i="3"/>
  <c r="BA632" i="3"/>
  <c r="CD634" i="1" s="1"/>
  <c r="BE632" i="3"/>
  <c r="BM632" i="3"/>
  <c r="BU632" i="3"/>
  <c r="BA633" i="3"/>
  <c r="CD635" i="1" s="1"/>
  <c r="BE633" i="3"/>
  <c r="BM633" i="3"/>
  <c r="BU633" i="3"/>
  <c r="B624" i="3"/>
  <c r="B625" i="3"/>
  <c r="B626" i="3"/>
  <c r="B627" i="3"/>
  <c r="B628" i="3"/>
  <c r="B629" i="3"/>
  <c r="B630" i="3"/>
  <c r="B631" i="3"/>
  <c r="B632" i="3"/>
  <c r="B633" i="3"/>
  <c r="B605" i="3"/>
  <c r="B606" i="3"/>
  <c r="B607" i="3"/>
  <c r="B608" i="3"/>
  <c r="B609" i="3"/>
  <c r="B610" i="3"/>
  <c r="B611" i="3"/>
  <c r="B612" i="3"/>
  <c r="B613" i="3"/>
  <c r="B614" i="3"/>
  <c r="B615" i="3"/>
  <c r="B616" i="3"/>
  <c r="B617" i="3"/>
  <c r="B618" i="3"/>
  <c r="B619" i="3"/>
  <c r="B620" i="3"/>
  <c r="B621" i="3"/>
  <c r="B622" i="3"/>
  <c r="B623" i="3"/>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BZ608" i="1"/>
  <c r="CA608" i="1" s="1"/>
  <c r="BZ609" i="1"/>
  <c r="CA609" i="1" s="1"/>
  <c r="BZ610" i="1"/>
  <c r="CA610" i="1" s="1"/>
  <c r="BZ611" i="1"/>
  <c r="CA611" i="1" s="1"/>
  <c r="BZ612" i="1"/>
  <c r="CA612" i="1" s="1"/>
  <c r="BZ613" i="1"/>
  <c r="CA613" i="1" s="1"/>
  <c r="BZ614" i="1"/>
  <c r="CA614" i="1" s="1"/>
  <c r="BZ615" i="1"/>
  <c r="CA615" i="1" s="1"/>
  <c r="BZ616" i="1"/>
  <c r="CA616" i="1" s="1"/>
  <c r="BZ617" i="1"/>
  <c r="CA617" i="1" s="1"/>
  <c r="BZ618" i="1"/>
  <c r="CA618" i="1" s="1"/>
  <c r="BZ619" i="1"/>
  <c r="CA619" i="1" s="1"/>
  <c r="BZ620" i="1"/>
  <c r="CA620" i="1" s="1"/>
  <c r="BZ621" i="1"/>
  <c r="CA621" i="1" s="1"/>
  <c r="BZ622" i="1"/>
  <c r="CA622" i="1" s="1"/>
  <c r="BZ623" i="1"/>
  <c r="CA623" i="1" s="1"/>
  <c r="BZ624" i="1"/>
  <c r="CA624" i="1" s="1"/>
  <c r="BZ625" i="1"/>
  <c r="CA625" i="1" s="1"/>
  <c r="BZ626" i="1"/>
  <c r="CA626" i="1" s="1"/>
  <c r="BZ627" i="1"/>
  <c r="CA627" i="1" s="1"/>
  <c r="BZ628" i="1"/>
  <c r="CA628" i="1" s="1"/>
  <c r="BZ629" i="1"/>
  <c r="CA629" i="1" s="1"/>
  <c r="BZ630" i="1"/>
  <c r="CA630" i="1" s="1"/>
  <c r="BZ631" i="1"/>
  <c r="CA631" i="1" s="1"/>
  <c r="BZ632" i="1"/>
  <c r="CA632" i="1" s="1"/>
  <c r="BZ633" i="1"/>
  <c r="CA633" i="1" s="1"/>
  <c r="BZ634" i="1"/>
  <c r="CA634" i="1" s="1"/>
  <c r="BZ635" i="1"/>
  <c r="CA635" i="1" s="1"/>
  <c r="D609" i="1"/>
  <c r="CW608" i="1"/>
  <c r="CW609" i="1"/>
  <c r="CW610" i="1"/>
  <c r="CW611" i="1"/>
  <c r="CW612" i="1"/>
  <c r="CW613" i="1"/>
  <c r="CW614" i="1"/>
  <c r="CW615" i="1"/>
  <c r="CW616" i="1"/>
  <c r="CW617" i="1"/>
  <c r="CW618" i="1"/>
  <c r="CW619" i="1"/>
  <c r="CW620" i="1"/>
  <c r="CW621" i="1"/>
  <c r="CW622" i="1"/>
  <c r="CW623" i="1"/>
  <c r="CW624" i="1"/>
  <c r="CW625" i="1"/>
  <c r="CW626" i="1"/>
  <c r="CW627" i="1"/>
  <c r="CW628" i="1"/>
  <c r="CW629" i="1"/>
  <c r="CW630" i="1"/>
  <c r="CW634" i="1"/>
  <c r="CW635" i="1"/>
  <c r="CM621" i="1" l="1"/>
  <c r="A621" i="1" s="1"/>
  <c r="CM613" i="1"/>
  <c r="A613" i="1" s="1"/>
  <c r="CM611" i="1"/>
  <c r="A611" i="1" s="1"/>
  <c r="BZ631" i="3"/>
  <c r="CE633" i="1" s="1"/>
  <c r="CK633" i="1" s="1"/>
  <c r="CI633" i="1" s="1"/>
  <c r="BZ629" i="3"/>
  <c r="CE631" i="1" s="1"/>
  <c r="CK631" i="1" s="1"/>
  <c r="B631" i="1" s="1"/>
  <c r="BZ620" i="3"/>
  <c r="CE622" i="1" s="1"/>
  <c r="CK622" i="1" s="1"/>
  <c r="B622" i="1" s="1"/>
  <c r="CM628" i="1"/>
  <c r="A628" i="1" s="1"/>
  <c r="CM626" i="1"/>
  <c r="A626" i="1" s="1"/>
  <c r="CM620" i="1"/>
  <c r="A620" i="1" s="1"/>
  <c r="CM618" i="1"/>
  <c r="A618" i="1" s="1"/>
  <c r="BZ612" i="3"/>
  <c r="CE614" i="1" s="1"/>
  <c r="CK614" i="1" s="1"/>
  <c r="B614" i="1" s="1"/>
  <c r="BZ628" i="3"/>
  <c r="CE630" i="1" s="1"/>
  <c r="CK630" i="1" s="1"/>
  <c r="B630" i="1" s="1"/>
  <c r="BZ624" i="3"/>
  <c r="CE626" i="1" s="1"/>
  <c r="CK626" i="1" s="1"/>
  <c r="CI626" i="1" s="1"/>
  <c r="BZ614" i="3"/>
  <c r="CE616" i="1" s="1"/>
  <c r="CK616" i="1" s="1"/>
  <c r="CI616" i="1" s="1"/>
  <c r="BZ616" i="3"/>
  <c r="CE618" i="1" s="1"/>
  <c r="CK618" i="1" s="1"/>
  <c r="CI618" i="1" s="1"/>
  <c r="BZ615" i="3"/>
  <c r="CE617" i="1" s="1"/>
  <c r="CK617" i="1" s="1"/>
  <c r="CI617" i="1" s="1"/>
  <c r="CM608" i="1"/>
  <c r="A608" i="1" s="1"/>
  <c r="BZ623" i="3"/>
  <c r="CE625" i="1" s="1"/>
  <c r="CK625" i="1" s="1"/>
  <c r="CI625" i="1" s="1"/>
  <c r="CM612" i="1"/>
  <c r="A612" i="1" s="1"/>
  <c r="BZ607" i="3"/>
  <c r="CE609" i="1" s="1"/>
  <c r="CK609" i="1" s="1"/>
  <c r="CI609" i="1" s="1"/>
  <c r="BZ605" i="3"/>
  <c r="CE607" i="1" s="1"/>
  <c r="CK607" i="1" s="1"/>
  <c r="CI607" i="1" s="1"/>
  <c r="CM634" i="1"/>
  <c r="A634" i="1" s="1"/>
  <c r="CM632" i="1"/>
  <c r="A632" i="1" s="1"/>
  <c r="CM624" i="1"/>
  <c r="A624" i="1" s="1"/>
  <c r="CM616" i="1"/>
  <c r="A616" i="1" s="1"/>
  <c r="CM629" i="1"/>
  <c r="A629" i="1" s="1"/>
  <c r="BZ633" i="3"/>
  <c r="CE635" i="1" s="1"/>
  <c r="CK635" i="1" s="1"/>
  <c r="CI635" i="1" s="1"/>
  <c r="BZ622" i="3"/>
  <c r="CE624" i="1" s="1"/>
  <c r="CK624" i="1" s="1"/>
  <c r="CI624" i="1" s="1"/>
  <c r="BZ618" i="3"/>
  <c r="CE620" i="1" s="1"/>
  <c r="CK620" i="1" s="1"/>
  <c r="B620" i="1" s="1"/>
  <c r="CM614" i="1"/>
  <c r="A614" i="1" s="1"/>
  <c r="CM635" i="1"/>
  <c r="A635" i="1" s="1"/>
  <c r="BZ627" i="3"/>
  <c r="CE629" i="1" s="1"/>
  <c r="CK629" i="1" s="1"/>
  <c r="CI629" i="1" s="1"/>
  <c r="BZ625" i="3"/>
  <c r="CE627" i="1" s="1"/>
  <c r="CK627" i="1" s="1"/>
  <c r="CI627" i="1" s="1"/>
  <c r="CM622" i="1"/>
  <c r="A622" i="1" s="1"/>
  <c r="BZ621" i="3"/>
  <c r="CE623" i="1" s="1"/>
  <c r="CK623" i="1" s="1"/>
  <c r="B623" i="1" s="1"/>
  <c r="BZ610" i="3"/>
  <c r="CE612" i="1" s="1"/>
  <c r="CK612" i="1" s="1"/>
  <c r="B612" i="1" s="1"/>
  <c r="BZ608" i="3"/>
  <c r="CE610" i="1" s="1"/>
  <c r="CK610" i="1" s="1"/>
  <c r="B610" i="1" s="1"/>
  <c r="BZ606" i="3"/>
  <c r="CE608" i="1" s="1"/>
  <c r="CK608" i="1" s="1"/>
  <c r="CI608" i="1" s="1"/>
  <c r="CM630" i="1"/>
  <c r="A630" i="1" s="1"/>
  <c r="BZ619" i="3"/>
  <c r="CE621" i="1" s="1"/>
  <c r="CK621" i="1" s="1"/>
  <c r="CI621" i="1" s="1"/>
  <c r="BZ617" i="3"/>
  <c r="CE619" i="1" s="1"/>
  <c r="CK619" i="1" s="1"/>
  <c r="CI619" i="1" s="1"/>
  <c r="BZ632" i="3"/>
  <c r="CE634" i="1" s="1"/>
  <c r="CK634" i="1" s="1"/>
  <c r="CI634" i="1" s="1"/>
  <c r="BZ613" i="3"/>
  <c r="CE615" i="1" s="1"/>
  <c r="CK615" i="1" s="1"/>
  <c r="CI615" i="1" s="1"/>
  <c r="BZ630" i="3"/>
  <c r="CE632" i="1" s="1"/>
  <c r="CK632" i="1" s="1"/>
  <c r="CI632" i="1" s="1"/>
  <c r="BZ626" i="3"/>
  <c r="CE628" i="1" s="1"/>
  <c r="CK628" i="1" s="1"/>
  <c r="B628" i="1" s="1"/>
  <c r="BZ611" i="3"/>
  <c r="CE613" i="1" s="1"/>
  <c r="CK613" i="1" s="1"/>
  <c r="B613" i="1" s="1"/>
  <c r="BZ609" i="3"/>
  <c r="CE611" i="1" s="1"/>
  <c r="CK611" i="1" s="1"/>
  <c r="CI611" i="1" s="1"/>
  <c r="CM619" i="1"/>
  <c r="A619" i="1" s="1"/>
  <c r="CM627" i="1"/>
  <c r="A627" i="1" s="1"/>
  <c r="CM631" i="1"/>
  <c r="A631" i="1" s="1"/>
  <c r="CM633" i="1"/>
  <c r="A633" i="1" s="1"/>
  <c r="CM625" i="1"/>
  <c r="A625" i="1" s="1"/>
  <c r="CM623" i="1"/>
  <c r="A623" i="1" s="1"/>
  <c r="CM615" i="1"/>
  <c r="A615" i="1" s="1"/>
  <c r="CM610" i="1"/>
  <c r="A610" i="1" s="1"/>
  <c r="CM617" i="1"/>
  <c r="A617" i="1" s="1"/>
  <c r="CM609" i="1"/>
  <c r="A609" i="1" s="1"/>
  <c r="CW598" i="1"/>
  <c r="CW606" i="1"/>
  <c r="CW605" i="1"/>
  <c r="CW594" i="1"/>
  <c r="B616" i="1" l="1"/>
  <c r="CI622" i="1"/>
  <c r="CI631" i="1"/>
  <c r="B633" i="1"/>
  <c r="B625" i="1"/>
  <c r="B626" i="1"/>
  <c r="B609" i="1"/>
  <c r="CI614" i="1"/>
  <c r="B611" i="1"/>
  <c r="CI630" i="1"/>
  <c r="B619" i="1"/>
  <c r="B617" i="1"/>
  <c r="B618" i="1"/>
  <c r="B627" i="1"/>
  <c r="B634" i="1"/>
  <c r="B615" i="1"/>
  <c r="CI623" i="1"/>
  <c r="CI620" i="1"/>
  <c r="CI612" i="1"/>
  <c r="CI610" i="1"/>
  <c r="CI628" i="1"/>
  <c r="B621" i="1"/>
  <c r="B608" i="1"/>
  <c r="B624" i="1"/>
  <c r="CI613" i="1"/>
  <c r="B632" i="1"/>
  <c r="B635" i="1"/>
  <c r="B629" i="1"/>
  <c r="C607" i="1"/>
  <c r="E607" i="1"/>
  <c r="G607" i="1"/>
  <c r="H607" i="1"/>
  <c r="I607" i="1"/>
  <c r="BZ607" i="1"/>
  <c r="CA607" i="1" s="1"/>
  <c r="CM607" i="1"/>
  <c r="A607" i="1" s="1"/>
  <c r="B607" i="1"/>
  <c r="D607" i="1"/>
  <c r="CW607" i="1"/>
  <c r="CW178" i="1" l="1"/>
  <c r="CC178" i="1"/>
  <c r="CF178" i="1"/>
  <c r="D178" i="1" s="1"/>
  <c r="CG178" i="1"/>
  <c r="C178" i="1" s="1"/>
  <c r="CJ178" i="1"/>
  <c r="CC179" i="1"/>
  <c r="CF179" i="1"/>
  <c r="CG179" i="1"/>
  <c r="CJ179" i="1"/>
  <c r="CC180" i="1"/>
  <c r="CF180" i="1"/>
  <c r="CG180" i="1"/>
  <c r="CJ180" i="1"/>
  <c r="CC181" i="1"/>
  <c r="CF181" i="1"/>
  <c r="CG181" i="1"/>
  <c r="CJ181" i="1"/>
  <c r="CC182" i="1"/>
  <c r="CF182" i="1"/>
  <c r="CG182" i="1"/>
  <c r="CJ182" i="1"/>
  <c r="CC183" i="1"/>
  <c r="CF183" i="1"/>
  <c r="CG183" i="1"/>
  <c r="CJ183" i="1"/>
  <c r="CC185" i="1"/>
  <c r="CF185" i="1"/>
  <c r="CG185" i="1"/>
  <c r="CJ185" i="1"/>
  <c r="CC186" i="1"/>
  <c r="CF186" i="1"/>
  <c r="CG186" i="1"/>
  <c r="CJ186" i="1"/>
  <c r="CC187" i="1"/>
  <c r="CF187" i="1"/>
  <c r="CG187" i="1"/>
  <c r="CJ187" i="1"/>
  <c r="CC188" i="1"/>
  <c r="CF188" i="1"/>
  <c r="CG188" i="1"/>
  <c r="CJ188" i="1"/>
  <c r="CC189" i="1"/>
  <c r="CF189" i="1"/>
  <c r="CG189" i="1"/>
  <c r="CJ189" i="1"/>
  <c r="CC190" i="1"/>
  <c r="CF190" i="1"/>
  <c r="CG190" i="1"/>
  <c r="CJ190" i="1"/>
  <c r="CC191" i="1"/>
  <c r="CF191" i="1"/>
  <c r="CG191" i="1"/>
  <c r="CJ191" i="1"/>
  <c r="CC192" i="1"/>
  <c r="CF192" i="1"/>
  <c r="CG192" i="1"/>
  <c r="CJ192" i="1"/>
  <c r="CC193" i="1"/>
  <c r="CF193" i="1"/>
  <c r="CG193" i="1"/>
  <c r="CJ193" i="1"/>
  <c r="CC194" i="1"/>
  <c r="CF194" i="1"/>
  <c r="CG194" i="1"/>
  <c r="CJ194" i="1"/>
  <c r="CC195" i="1"/>
  <c r="CF195" i="1"/>
  <c r="CG195" i="1"/>
  <c r="CJ195" i="1"/>
  <c r="CC196" i="1"/>
  <c r="CF196" i="1"/>
  <c r="CG196" i="1"/>
  <c r="CJ196" i="1"/>
  <c r="CC197" i="1"/>
  <c r="CF197" i="1"/>
  <c r="CG197" i="1"/>
  <c r="CJ197" i="1"/>
  <c r="CC198" i="1"/>
  <c r="CF198" i="1"/>
  <c r="CG198" i="1"/>
  <c r="CJ198" i="1"/>
  <c r="CC199" i="1"/>
  <c r="CF199" i="1"/>
  <c r="CG199" i="1"/>
  <c r="CJ199" i="1"/>
  <c r="CC200" i="1"/>
  <c r="CF200" i="1"/>
  <c r="CG200" i="1"/>
  <c r="CJ200" i="1"/>
  <c r="CC201" i="1"/>
  <c r="CF201" i="1"/>
  <c r="CG201" i="1"/>
  <c r="CJ201" i="1"/>
  <c r="CC202" i="1"/>
  <c r="CF202" i="1"/>
  <c r="CG202" i="1"/>
  <c r="CJ202" i="1"/>
  <c r="CC203" i="1"/>
  <c r="CF203" i="1"/>
  <c r="CG203" i="1"/>
  <c r="CJ203" i="1"/>
  <c r="CC204" i="1"/>
  <c r="CF204" i="1"/>
  <c r="CG204" i="1"/>
  <c r="CJ204" i="1"/>
  <c r="CC205" i="1"/>
  <c r="CF205" i="1"/>
  <c r="CG205" i="1"/>
  <c r="CJ205" i="1"/>
  <c r="CC206" i="1"/>
  <c r="CF206" i="1"/>
  <c r="CG206" i="1"/>
  <c r="CJ206" i="1"/>
  <c r="CC207" i="1"/>
  <c r="CF207" i="1"/>
  <c r="CG207" i="1"/>
  <c r="CJ207" i="1"/>
  <c r="CC208" i="1"/>
  <c r="CF208" i="1"/>
  <c r="CG208" i="1"/>
  <c r="CJ208" i="1"/>
  <c r="CC209" i="1"/>
  <c r="CF209" i="1"/>
  <c r="CG209" i="1"/>
  <c r="CJ209" i="1"/>
  <c r="CC210" i="1"/>
  <c r="CF210" i="1"/>
  <c r="CG210" i="1"/>
  <c r="CJ210" i="1"/>
  <c r="CC211" i="1"/>
  <c r="CF211" i="1"/>
  <c r="CG211" i="1"/>
  <c r="CJ211" i="1"/>
  <c r="CC212" i="1"/>
  <c r="CF212" i="1"/>
  <c r="CG212" i="1"/>
  <c r="CJ212" i="1"/>
  <c r="CC213" i="1"/>
  <c r="CF213" i="1"/>
  <c r="CG213" i="1"/>
  <c r="CJ213" i="1"/>
  <c r="CC214" i="1"/>
  <c r="CF214" i="1"/>
  <c r="CG214" i="1"/>
  <c r="CJ214" i="1"/>
  <c r="CC215" i="1"/>
  <c r="CF215" i="1"/>
  <c r="CG215" i="1"/>
  <c r="CJ215" i="1"/>
  <c r="CC216" i="1"/>
  <c r="CF216" i="1"/>
  <c r="CG216" i="1"/>
  <c r="CJ216" i="1"/>
  <c r="CC217" i="1"/>
  <c r="CF217" i="1"/>
  <c r="CG217" i="1"/>
  <c r="CJ217" i="1"/>
  <c r="CC218" i="1"/>
  <c r="CF218" i="1"/>
  <c r="CG218" i="1"/>
  <c r="CJ218" i="1"/>
  <c r="CC219" i="1"/>
  <c r="CF219" i="1"/>
  <c r="CG219" i="1"/>
  <c r="CJ219" i="1"/>
  <c r="CC220" i="1"/>
  <c r="CF220" i="1"/>
  <c r="CG220" i="1"/>
  <c r="CJ220" i="1"/>
  <c r="CC221" i="1"/>
  <c r="CF221" i="1"/>
  <c r="CG221" i="1"/>
  <c r="CJ221" i="1"/>
  <c r="CC222" i="1"/>
  <c r="CF222" i="1"/>
  <c r="CG222" i="1"/>
  <c r="CJ222" i="1"/>
  <c r="CC223" i="1"/>
  <c r="CF223" i="1"/>
  <c r="CG223" i="1"/>
  <c r="CJ223" i="1"/>
  <c r="CC224" i="1"/>
  <c r="CF224" i="1"/>
  <c r="CG224" i="1"/>
  <c r="CJ224" i="1"/>
  <c r="CC225" i="1"/>
  <c r="CF225" i="1"/>
  <c r="CG225" i="1"/>
  <c r="CJ225" i="1"/>
  <c r="CC226" i="1"/>
  <c r="CF226" i="1"/>
  <c r="CG226" i="1"/>
  <c r="CJ226" i="1"/>
  <c r="CC227" i="1"/>
  <c r="CF227" i="1"/>
  <c r="CG227" i="1"/>
  <c r="CJ227" i="1"/>
  <c r="CC228" i="1"/>
  <c r="CF228" i="1"/>
  <c r="CG228" i="1"/>
  <c r="CJ228" i="1"/>
  <c r="CC229" i="1"/>
  <c r="CF229" i="1"/>
  <c r="CG229" i="1"/>
  <c r="CJ229" i="1"/>
  <c r="CC230" i="1"/>
  <c r="CF230" i="1"/>
  <c r="CG230" i="1"/>
  <c r="CJ230" i="1"/>
  <c r="CC231" i="1"/>
  <c r="CF231" i="1"/>
  <c r="CG231" i="1"/>
  <c r="CJ231" i="1"/>
  <c r="CC232" i="1"/>
  <c r="CF232" i="1"/>
  <c r="CG232" i="1"/>
  <c r="CJ232" i="1"/>
  <c r="CC233" i="1"/>
  <c r="CF233" i="1"/>
  <c r="CG233" i="1"/>
  <c r="CJ233" i="1"/>
  <c r="CC234" i="1"/>
  <c r="CF234" i="1"/>
  <c r="CG234" i="1"/>
  <c r="CJ234" i="1"/>
  <c r="CC235" i="1"/>
  <c r="CF235" i="1"/>
  <c r="CG235" i="1"/>
  <c r="CJ235" i="1"/>
  <c r="CC236" i="1"/>
  <c r="CF236" i="1"/>
  <c r="CG236" i="1"/>
  <c r="CJ236" i="1"/>
  <c r="CC237" i="1"/>
  <c r="CF237" i="1"/>
  <c r="CG237" i="1"/>
  <c r="CJ237" i="1"/>
  <c r="CC238" i="1"/>
  <c r="CF238" i="1"/>
  <c r="CG238" i="1"/>
  <c r="CJ238" i="1"/>
  <c r="CC239" i="1"/>
  <c r="CF239" i="1"/>
  <c r="CG239" i="1"/>
  <c r="CJ239" i="1"/>
  <c r="CC240" i="1"/>
  <c r="CF240" i="1"/>
  <c r="CG240" i="1"/>
  <c r="CJ240" i="1"/>
  <c r="CC241" i="1"/>
  <c r="CF241" i="1"/>
  <c r="CG241" i="1"/>
  <c r="CJ241" i="1"/>
  <c r="CC242" i="1"/>
  <c r="CF242" i="1"/>
  <c r="CG242" i="1"/>
  <c r="CJ242" i="1"/>
  <c r="CC243" i="1"/>
  <c r="CF243" i="1"/>
  <c r="CG243" i="1"/>
  <c r="CJ243" i="1"/>
  <c r="CC244" i="1"/>
  <c r="CF244" i="1"/>
  <c r="CG244" i="1"/>
  <c r="CJ244" i="1"/>
  <c r="CC245" i="1"/>
  <c r="CF245" i="1"/>
  <c r="CG245" i="1"/>
  <c r="CJ245" i="1"/>
  <c r="CC246" i="1"/>
  <c r="CF246" i="1"/>
  <c r="CG246" i="1"/>
  <c r="CJ246" i="1"/>
  <c r="CC247" i="1"/>
  <c r="CF247" i="1"/>
  <c r="CG247" i="1"/>
  <c r="CJ247" i="1"/>
  <c r="CC248" i="1"/>
  <c r="CF248" i="1"/>
  <c r="CG248" i="1"/>
  <c r="CJ248" i="1"/>
  <c r="CC249" i="1"/>
  <c r="CF249" i="1"/>
  <c r="CG249" i="1"/>
  <c r="CJ249" i="1"/>
  <c r="CC250" i="1"/>
  <c r="CF250" i="1"/>
  <c r="CG250" i="1"/>
  <c r="CJ250" i="1"/>
  <c r="CC251" i="1"/>
  <c r="CF251" i="1"/>
  <c r="CG251" i="1"/>
  <c r="CJ251" i="1"/>
  <c r="CC252" i="1"/>
  <c r="CF252" i="1"/>
  <c r="CG252" i="1"/>
  <c r="CJ252" i="1"/>
  <c r="CC253" i="1"/>
  <c r="CF253" i="1"/>
  <c r="CG253" i="1"/>
  <c r="CJ253" i="1"/>
  <c r="CC254" i="1"/>
  <c r="CF254" i="1"/>
  <c r="CG254" i="1"/>
  <c r="CJ254" i="1"/>
  <c r="CC255" i="1"/>
  <c r="CF255" i="1"/>
  <c r="CG255" i="1"/>
  <c r="CJ255" i="1"/>
  <c r="CC256" i="1"/>
  <c r="CF256" i="1"/>
  <c r="CG256" i="1"/>
  <c r="CJ256" i="1"/>
  <c r="CC257" i="1"/>
  <c r="CF257" i="1"/>
  <c r="CG257" i="1"/>
  <c r="CJ257" i="1"/>
  <c r="CC258" i="1"/>
  <c r="CF258" i="1"/>
  <c r="CG258" i="1"/>
  <c r="CJ258" i="1"/>
  <c r="CC259" i="1"/>
  <c r="CF259" i="1"/>
  <c r="CG259" i="1"/>
  <c r="CJ259" i="1"/>
  <c r="CC260" i="1"/>
  <c r="CF260" i="1"/>
  <c r="CG260" i="1"/>
  <c r="CJ260" i="1"/>
  <c r="CC261" i="1"/>
  <c r="CF261" i="1"/>
  <c r="CG261" i="1"/>
  <c r="CJ261" i="1"/>
  <c r="CC262" i="1"/>
  <c r="CF262" i="1"/>
  <c r="CG262" i="1"/>
  <c r="CJ262" i="1"/>
  <c r="CC263" i="1"/>
  <c r="CF263" i="1"/>
  <c r="CG263" i="1"/>
  <c r="CJ263" i="1"/>
  <c r="CC264" i="1"/>
  <c r="CF264" i="1"/>
  <c r="CG264" i="1"/>
  <c r="CJ264" i="1"/>
  <c r="CC265" i="1"/>
  <c r="CF265" i="1"/>
  <c r="CG265" i="1"/>
  <c r="CJ265" i="1"/>
  <c r="CC266" i="1"/>
  <c r="CF266" i="1"/>
  <c r="CG266" i="1"/>
  <c r="CJ266" i="1"/>
  <c r="CC267" i="1"/>
  <c r="CF267" i="1"/>
  <c r="CG267" i="1"/>
  <c r="CJ267" i="1"/>
  <c r="CC268" i="1"/>
  <c r="CF268" i="1"/>
  <c r="CG268" i="1"/>
  <c r="CJ268" i="1"/>
  <c r="CC269" i="1"/>
  <c r="CF269" i="1"/>
  <c r="CG269" i="1"/>
  <c r="CJ269" i="1"/>
  <c r="CC270" i="1"/>
  <c r="CF270" i="1"/>
  <c r="CG270" i="1"/>
  <c r="CJ270" i="1"/>
  <c r="CC271" i="1"/>
  <c r="CF271" i="1"/>
  <c r="CG271" i="1"/>
  <c r="CJ271" i="1"/>
  <c r="CC272" i="1"/>
  <c r="CF272" i="1"/>
  <c r="CG272" i="1"/>
  <c r="CJ272" i="1"/>
  <c r="CC273" i="1"/>
  <c r="CF273" i="1"/>
  <c r="CG273" i="1"/>
  <c r="CJ273" i="1"/>
  <c r="CC274" i="1"/>
  <c r="CF274" i="1"/>
  <c r="CG274" i="1"/>
  <c r="CJ274" i="1"/>
  <c r="CC275" i="1"/>
  <c r="CF275" i="1"/>
  <c r="CG275" i="1"/>
  <c r="CJ275" i="1"/>
  <c r="CC276" i="1"/>
  <c r="CF276" i="1"/>
  <c r="CG276" i="1"/>
  <c r="CJ276" i="1"/>
  <c r="CC277" i="1"/>
  <c r="CF277" i="1"/>
  <c r="CG277" i="1"/>
  <c r="CJ277" i="1"/>
  <c r="CC278" i="1"/>
  <c r="CF278" i="1"/>
  <c r="CG278" i="1"/>
  <c r="CJ278" i="1"/>
  <c r="CC279" i="1"/>
  <c r="CF279" i="1"/>
  <c r="CG279" i="1"/>
  <c r="CJ279" i="1"/>
  <c r="CC280" i="1"/>
  <c r="CF280" i="1"/>
  <c r="CG280" i="1"/>
  <c r="CJ280" i="1"/>
  <c r="CC281" i="1"/>
  <c r="CF281" i="1"/>
  <c r="CG281" i="1"/>
  <c r="CJ281" i="1"/>
  <c r="CC282" i="1"/>
  <c r="CF282" i="1"/>
  <c r="CG282" i="1"/>
  <c r="CJ282" i="1"/>
  <c r="CC283" i="1"/>
  <c r="CF283" i="1"/>
  <c r="CG283" i="1"/>
  <c r="CJ283" i="1"/>
  <c r="CC284" i="1"/>
  <c r="CF284" i="1"/>
  <c r="CG284" i="1"/>
  <c r="CJ284" i="1"/>
  <c r="CC285" i="1"/>
  <c r="CF285" i="1"/>
  <c r="CG285" i="1"/>
  <c r="CJ285" i="1"/>
  <c r="CC286" i="1"/>
  <c r="CF286" i="1"/>
  <c r="CG286" i="1"/>
  <c r="CJ286" i="1"/>
  <c r="CC287" i="1"/>
  <c r="CF287" i="1"/>
  <c r="CG287" i="1"/>
  <c r="CJ287" i="1"/>
  <c r="CC288" i="1"/>
  <c r="CF288" i="1"/>
  <c r="CG288" i="1"/>
  <c r="CJ288" i="1"/>
  <c r="CC289" i="1"/>
  <c r="CF289" i="1"/>
  <c r="CG289" i="1"/>
  <c r="CJ289" i="1"/>
  <c r="CC290" i="1"/>
  <c r="CF290" i="1"/>
  <c r="CG290" i="1"/>
  <c r="CJ290" i="1"/>
  <c r="CC291" i="1"/>
  <c r="CF291" i="1"/>
  <c r="CG291" i="1"/>
  <c r="CJ291" i="1"/>
  <c r="CC292" i="1"/>
  <c r="CF292" i="1"/>
  <c r="CG292" i="1"/>
  <c r="CJ292" i="1"/>
  <c r="CC293" i="1"/>
  <c r="CF293" i="1"/>
  <c r="CG293" i="1"/>
  <c r="CJ293" i="1"/>
  <c r="CC294" i="1"/>
  <c r="CF294" i="1"/>
  <c r="CG294" i="1"/>
  <c r="CJ294" i="1"/>
  <c r="CC295" i="1"/>
  <c r="CF295" i="1"/>
  <c r="CG295" i="1"/>
  <c r="CJ295" i="1"/>
  <c r="CC296" i="1"/>
  <c r="CF296" i="1"/>
  <c r="CG296" i="1"/>
  <c r="CJ296" i="1"/>
  <c r="CC297" i="1"/>
  <c r="CF297" i="1"/>
  <c r="CG297" i="1"/>
  <c r="CJ297" i="1"/>
  <c r="CC298" i="1"/>
  <c r="CF298" i="1"/>
  <c r="CG298" i="1"/>
  <c r="CJ298" i="1"/>
  <c r="CC299" i="1"/>
  <c r="CF299" i="1"/>
  <c r="CG299" i="1"/>
  <c r="CJ299" i="1"/>
  <c r="CC300" i="1"/>
  <c r="CF300" i="1"/>
  <c r="CG300" i="1"/>
  <c r="CJ300" i="1"/>
  <c r="CC301" i="1"/>
  <c r="CF301" i="1"/>
  <c r="CG301" i="1"/>
  <c r="CJ301" i="1"/>
  <c r="CC302" i="1"/>
  <c r="CF302" i="1"/>
  <c r="CG302" i="1"/>
  <c r="CJ302" i="1"/>
  <c r="CC303" i="1"/>
  <c r="CF303" i="1"/>
  <c r="CG303" i="1"/>
  <c r="CJ303" i="1"/>
  <c r="CC304" i="1"/>
  <c r="CF304" i="1"/>
  <c r="CG304" i="1"/>
  <c r="CJ304" i="1"/>
  <c r="CC305" i="1"/>
  <c r="CF305" i="1"/>
  <c r="CG305" i="1"/>
  <c r="CJ305" i="1"/>
  <c r="CC306" i="1"/>
  <c r="CF306" i="1"/>
  <c r="CG306" i="1"/>
  <c r="CJ306" i="1"/>
  <c r="CC307" i="1"/>
  <c r="CF307" i="1"/>
  <c r="CG307" i="1"/>
  <c r="CJ307" i="1"/>
  <c r="CC308" i="1"/>
  <c r="CF308" i="1"/>
  <c r="CG308" i="1"/>
  <c r="CJ308" i="1"/>
  <c r="CC309" i="1"/>
  <c r="CF309" i="1"/>
  <c r="CG309" i="1"/>
  <c r="CJ309" i="1"/>
  <c r="CC310" i="1"/>
  <c r="CF310" i="1"/>
  <c r="CG310" i="1"/>
  <c r="CJ310" i="1"/>
  <c r="CC311" i="1"/>
  <c r="CF311" i="1"/>
  <c r="CG311" i="1"/>
  <c r="CJ311" i="1"/>
  <c r="CC312" i="1"/>
  <c r="CF312" i="1"/>
  <c r="CG312" i="1"/>
  <c r="CJ312" i="1"/>
  <c r="CC313" i="1"/>
  <c r="CF313" i="1"/>
  <c r="CG313" i="1"/>
  <c r="CJ313" i="1"/>
  <c r="CC314" i="1"/>
  <c r="CF314" i="1"/>
  <c r="CG314" i="1"/>
  <c r="CJ314" i="1"/>
  <c r="CC315" i="1"/>
  <c r="CF315" i="1"/>
  <c r="CG315" i="1"/>
  <c r="CJ315" i="1"/>
  <c r="CC316" i="1"/>
  <c r="CF316" i="1"/>
  <c r="CG316" i="1"/>
  <c r="CJ316" i="1"/>
  <c r="CC317" i="1"/>
  <c r="CF317" i="1"/>
  <c r="CG317" i="1"/>
  <c r="CJ317" i="1"/>
  <c r="CC318" i="1"/>
  <c r="CF318" i="1"/>
  <c r="CG318" i="1"/>
  <c r="CJ318" i="1"/>
  <c r="CC319" i="1"/>
  <c r="CF319" i="1"/>
  <c r="CG319" i="1"/>
  <c r="CJ319" i="1"/>
  <c r="CC320" i="1"/>
  <c r="CF320" i="1"/>
  <c r="CG320" i="1"/>
  <c r="CJ320" i="1"/>
  <c r="CC321" i="1"/>
  <c r="CF321" i="1"/>
  <c r="CG321" i="1"/>
  <c r="CJ321" i="1"/>
  <c r="CC322" i="1"/>
  <c r="CF322" i="1"/>
  <c r="CG322" i="1"/>
  <c r="CJ322" i="1"/>
  <c r="CC323" i="1"/>
  <c r="CF323" i="1"/>
  <c r="CG323" i="1"/>
  <c r="CJ323" i="1"/>
  <c r="CC324" i="1"/>
  <c r="CF324" i="1"/>
  <c r="CG324" i="1"/>
  <c r="CJ324" i="1"/>
  <c r="CC325" i="1"/>
  <c r="CF325" i="1"/>
  <c r="CG325" i="1"/>
  <c r="CJ325" i="1"/>
  <c r="CC326" i="1"/>
  <c r="CF326" i="1"/>
  <c r="CG326" i="1"/>
  <c r="CJ326" i="1"/>
  <c r="CC327" i="1"/>
  <c r="CF327" i="1"/>
  <c r="CG327" i="1"/>
  <c r="CJ327" i="1"/>
  <c r="CC328" i="1"/>
  <c r="CF328" i="1"/>
  <c r="CG328" i="1"/>
  <c r="CJ328" i="1"/>
  <c r="CC329" i="1"/>
  <c r="CF329" i="1"/>
  <c r="CG329" i="1"/>
  <c r="CJ329" i="1"/>
  <c r="CC330" i="1"/>
  <c r="CF330" i="1"/>
  <c r="CG330" i="1"/>
  <c r="CJ330" i="1"/>
  <c r="CC331" i="1"/>
  <c r="CF331" i="1"/>
  <c r="CG331" i="1"/>
  <c r="CJ331" i="1"/>
  <c r="CC332" i="1"/>
  <c r="CF332" i="1"/>
  <c r="CG332" i="1"/>
  <c r="CJ332" i="1"/>
  <c r="CC333" i="1"/>
  <c r="CF333" i="1"/>
  <c r="CG333" i="1"/>
  <c r="CJ333" i="1"/>
  <c r="CC334" i="1"/>
  <c r="CF334" i="1"/>
  <c r="CG334" i="1"/>
  <c r="CJ334" i="1"/>
  <c r="CC335" i="1"/>
  <c r="CF335" i="1"/>
  <c r="CG335" i="1"/>
  <c r="CJ335" i="1"/>
  <c r="CC336" i="1"/>
  <c r="CF336" i="1"/>
  <c r="CG336" i="1"/>
  <c r="CJ336" i="1"/>
  <c r="CC337" i="1"/>
  <c r="CF337" i="1"/>
  <c r="CG337" i="1"/>
  <c r="CJ337" i="1"/>
  <c r="CC338" i="1"/>
  <c r="CF338" i="1"/>
  <c r="CG338" i="1"/>
  <c r="CJ338" i="1"/>
  <c r="CC339" i="1"/>
  <c r="CF339" i="1"/>
  <c r="CG339" i="1"/>
  <c r="CJ339" i="1"/>
  <c r="CC340" i="1"/>
  <c r="CF340" i="1"/>
  <c r="CG340" i="1"/>
  <c r="CJ340" i="1"/>
  <c r="CC341" i="1"/>
  <c r="CF341" i="1"/>
  <c r="CG341" i="1"/>
  <c r="CJ341" i="1"/>
  <c r="CC342" i="1"/>
  <c r="CF342" i="1"/>
  <c r="CG342" i="1"/>
  <c r="CJ342" i="1"/>
  <c r="CC343" i="1"/>
  <c r="CF343" i="1"/>
  <c r="CG343" i="1"/>
  <c r="CJ343" i="1"/>
  <c r="CC344" i="1"/>
  <c r="CF344" i="1"/>
  <c r="CG344" i="1"/>
  <c r="CJ344" i="1"/>
  <c r="CC345" i="1"/>
  <c r="CF345" i="1"/>
  <c r="CG345" i="1"/>
  <c r="CJ345" i="1"/>
  <c r="CC346" i="1"/>
  <c r="CF346" i="1"/>
  <c r="CG346" i="1"/>
  <c r="CJ346" i="1"/>
  <c r="CC347" i="1"/>
  <c r="CF347" i="1"/>
  <c r="CG347" i="1"/>
  <c r="CJ347" i="1"/>
  <c r="CC348" i="1"/>
  <c r="CF348" i="1"/>
  <c r="CG348" i="1"/>
  <c r="CJ348" i="1"/>
  <c r="CC349" i="1"/>
  <c r="CF349" i="1"/>
  <c r="CG349" i="1"/>
  <c r="CJ349" i="1"/>
  <c r="CC350" i="1"/>
  <c r="CF350" i="1"/>
  <c r="CG350" i="1"/>
  <c r="CJ350" i="1"/>
  <c r="CC351" i="1"/>
  <c r="CF351" i="1"/>
  <c r="CG351" i="1"/>
  <c r="CJ351" i="1"/>
  <c r="CC352" i="1"/>
  <c r="CF352" i="1"/>
  <c r="CG352" i="1"/>
  <c r="CJ352" i="1"/>
  <c r="CC353" i="1"/>
  <c r="CF353" i="1"/>
  <c r="CG353" i="1"/>
  <c r="CJ353" i="1"/>
  <c r="CC354" i="1"/>
  <c r="CF354" i="1"/>
  <c r="CG354" i="1"/>
  <c r="CJ354" i="1"/>
  <c r="CC355" i="1"/>
  <c r="CF355" i="1"/>
  <c r="CG355" i="1"/>
  <c r="CJ355" i="1"/>
  <c r="CC356" i="1"/>
  <c r="CF356" i="1"/>
  <c r="CG356" i="1"/>
  <c r="CJ356" i="1"/>
  <c r="CC357" i="1"/>
  <c r="CF357" i="1"/>
  <c r="CG357" i="1"/>
  <c r="CJ357" i="1"/>
  <c r="CC358" i="1"/>
  <c r="CF358" i="1"/>
  <c r="CG358" i="1"/>
  <c r="CJ358" i="1"/>
  <c r="CC359" i="1"/>
  <c r="CF359" i="1"/>
  <c r="CG359" i="1"/>
  <c r="CJ359" i="1"/>
  <c r="CC360" i="1"/>
  <c r="CF360" i="1"/>
  <c r="CG360" i="1"/>
  <c r="CJ360" i="1"/>
  <c r="CC361" i="1"/>
  <c r="CF361" i="1"/>
  <c r="CG361" i="1"/>
  <c r="CJ361" i="1"/>
  <c r="CC362" i="1"/>
  <c r="CF362" i="1"/>
  <c r="CG362" i="1"/>
  <c r="CJ362" i="1"/>
  <c r="CC363" i="1"/>
  <c r="CF363" i="1"/>
  <c r="CG363" i="1"/>
  <c r="CJ363" i="1"/>
  <c r="CC364" i="1"/>
  <c r="CF364" i="1"/>
  <c r="CG364" i="1"/>
  <c r="CJ364" i="1"/>
  <c r="CC365" i="1"/>
  <c r="CF365" i="1"/>
  <c r="CG365" i="1"/>
  <c r="CJ365" i="1"/>
  <c r="CC366" i="1"/>
  <c r="CF366" i="1"/>
  <c r="CG366" i="1"/>
  <c r="CJ366" i="1"/>
  <c r="CC367" i="1"/>
  <c r="CF367" i="1"/>
  <c r="CG367" i="1"/>
  <c r="CJ367" i="1"/>
  <c r="CC368" i="1"/>
  <c r="CF368" i="1"/>
  <c r="CG368" i="1"/>
  <c r="CJ368" i="1"/>
  <c r="CC369" i="1"/>
  <c r="CF369" i="1"/>
  <c r="CG369" i="1"/>
  <c r="CJ369" i="1"/>
  <c r="CC370" i="1"/>
  <c r="CF370" i="1"/>
  <c r="CG370" i="1"/>
  <c r="CJ370" i="1"/>
  <c r="CC371" i="1"/>
  <c r="CF371" i="1"/>
  <c r="CG371" i="1"/>
  <c r="CJ371" i="1"/>
  <c r="CC372" i="1"/>
  <c r="CF372" i="1"/>
  <c r="CG372" i="1"/>
  <c r="CJ372" i="1"/>
  <c r="CC373" i="1"/>
  <c r="CF373" i="1"/>
  <c r="CG373" i="1"/>
  <c r="CJ373" i="1"/>
  <c r="CC374" i="1"/>
  <c r="CF374" i="1"/>
  <c r="CG374" i="1"/>
  <c r="CJ374" i="1"/>
  <c r="CC375" i="1"/>
  <c r="CF375" i="1"/>
  <c r="CG375" i="1"/>
  <c r="CJ375" i="1"/>
  <c r="CC376" i="1"/>
  <c r="CF376" i="1"/>
  <c r="CG376" i="1"/>
  <c r="CJ376" i="1"/>
  <c r="CC377" i="1"/>
  <c r="CF377" i="1"/>
  <c r="CG377" i="1"/>
  <c r="CJ377" i="1"/>
  <c r="CC378" i="1"/>
  <c r="CF378" i="1"/>
  <c r="CG378" i="1"/>
  <c r="CJ378" i="1"/>
  <c r="CC379" i="1"/>
  <c r="CF379" i="1"/>
  <c r="CG379" i="1"/>
  <c r="CJ379" i="1"/>
  <c r="CC380" i="1"/>
  <c r="CF380" i="1"/>
  <c r="CG380" i="1"/>
  <c r="CJ380" i="1"/>
  <c r="CC381" i="1"/>
  <c r="CF381" i="1"/>
  <c r="CG381" i="1"/>
  <c r="CJ381" i="1"/>
  <c r="CC382" i="1"/>
  <c r="CF382" i="1"/>
  <c r="CG382" i="1"/>
  <c r="CJ382" i="1"/>
  <c r="CC383" i="1"/>
  <c r="CF383" i="1"/>
  <c r="CG383" i="1"/>
  <c r="CJ383" i="1"/>
  <c r="CC384" i="1"/>
  <c r="CF384" i="1"/>
  <c r="CG384" i="1"/>
  <c r="CJ384" i="1"/>
  <c r="CC385" i="1"/>
  <c r="CF385" i="1"/>
  <c r="CG385" i="1"/>
  <c r="CJ385" i="1"/>
  <c r="CC386" i="1"/>
  <c r="CF386" i="1"/>
  <c r="CG386" i="1"/>
  <c r="CJ386" i="1"/>
  <c r="CC387" i="1"/>
  <c r="CF387" i="1"/>
  <c r="CG387" i="1"/>
  <c r="CJ387" i="1"/>
  <c r="CC388" i="1"/>
  <c r="CF388" i="1"/>
  <c r="CG388" i="1"/>
  <c r="CJ388" i="1"/>
  <c r="CC389" i="1"/>
  <c r="CF389" i="1"/>
  <c r="CG389" i="1"/>
  <c r="CJ389" i="1"/>
  <c r="CC390" i="1"/>
  <c r="CF390" i="1"/>
  <c r="CG390" i="1"/>
  <c r="CJ390" i="1"/>
  <c r="CC391" i="1"/>
  <c r="CF391" i="1"/>
  <c r="CG391" i="1"/>
  <c r="CJ391" i="1"/>
  <c r="CC392" i="1"/>
  <c r="CF392" i="1"/>
  <c r="CG392" i="1"/>
  <c r="CJ392" i="1"/>
  <c r="CC393" i="1"/>
  <c r="CF393" i="1"/>
  <c r="CG393" i="1"/>
  <c r="CJ393" i="1"/>
  <c r="CC394" i="1"/>
  <c r="CF394" i="1"/>
  <c r="CG394" i="1"/>
  <c r="CJ394" i="1"/>
  <c r="CC395" i="1"/>
  <c r="CF395" i="1"/>
  <c r="CG395" i="1"/>
  <c r="CJ395" i="1"/>
  <c r="CC396" i="1"/>
  <c r="CF396" i="1"/>
  <c r="CG396" i="1"/>
  <c r="CJ396" i="1"/>
  <c r="CC397" i="1"/>
  <c r="CF397" i="1"/>
  <c r="CG397" i="1"/>
  <c r="CJ397" i="1"/>
  <c r="CC398" i="1"/>
  <c r="CF398" i="1"/>
  <c r="CG398" i="1"/>
  <c r="CJ398" i="1"/>
  <c r="CC399" i="1"/>
  <c r="CF399" i="1"/>
  <c r="CG399" i="1"/>
  <c r="CJ399" i="1"/>
  <c r="CC400" i="1"/>
  <c r="CF400" i="1"/>
  <c r="CG400" i="1"/>
  <c r="CJ400" i="1"/>
  <c r="CC401" i="1"/>
  <c r="CF401" i="1"/>
  <c r="CG401" i="1"/>
  <c r="CJ401" i="1"/>
  <c r="CC402" i="1"/>
  <c r="CF402" i="1"/>
  <c r="CG402" i="1"/>
  <c r="CJ402" i="1"/>
  <c r="CC403" i="1"/>
  <c r="CF403" i="1"/>
  <c r="CG403" i="1"/>
  <c r="CJ403" i="1"/>
  <c r="CC404" i="1"/>
  <c r="CF404" i="1"/>
  <c r="CG404" i="1"/>
  <c r="CJ404" i="1"/>
  <c r="CC405" i="1"/>
  <c r="CF405" i="1"/>
  <c r="CG405" i="1"/>
  <c r="CJ405" i="1"/>
  <c r="CC406" i="1"/>
  <c r="CF406" i="1"/>
  <c r="CG406" i="1"/>
  <c r="CJ406" i="1"/>
  <c r="CC407" i="1"/>
  <c r="CF407" i="1"/>
  <c r="CG407" i="1"/>
  <c r="CJ407" i="1"/>
  <c r="CC408" i="1"/>
  <c r="CF408" i="1"/>
  <c r="CG408" i="1"/>
  <c r="CJ408" i="1"/>
  <c r="CC409" i="1"/>
  <c r="CF409" i="1"/>
  <c r="CG409" i="1"/>
  <c r="CJ409" i="1"/>
  <c r="CC410" i="1"/>
  <c r="CF410" i="1"/>
  <c r="CG410" i="1"/>
  <c r="CJ410" i="1"/>
  <c r="CC411" i="1"/>
  <c r="CF411" i="1"/>
  <c r="CG411" i="1"/>
  <c r="CJ411" i="1"/>
  <c r="CC412" i="1"/>
  <c r="CF412" i="1"/>
  <c r="CG412" i="1"/>
  <c r="CJ412" i="1"/>
  <c r="CC413" i="1"/>
  <c r="CF413" i="1"/>
  <c r="CG413" i="1"/>
  <c r="CJ413" i="1"/>
  <c r="CC414" i="1"/>
  <c r="CF414" i="1"/>
  <c r="CG414" i="1"/>
  <c r="CJ414" i="1"/>
  <c r="CC415" i="1"/>
  <c r="CF415" i="1"/>
  <c r="CG415" i="1"/>
  <c r="CJ415" i="1"/>
  <c r="CC416" i="1"/>
  <c r="CF416" i="1"/>
  <c r="CG416" i="1"/>
  <c r="CJ416" i="1"/>
  <c r="CC417" i="1"/>
  <c r="CF417" i="1"/>
  <c r="CG417" i="1"/>
  <c r="CJ417" i="1"/>
  <c r="CC418" i="1"/>
  <c r="CF418" i="1"/>
  <c r="CG418" i="1"/>
  <c r="CJ418" i="1"/>
  <c r="CC419" i="1"/>
  <c r="CF419" i="1"/>
  <c r="CG419" i="1"/>
  <c r="CJ419" i="1"/>
  <c r="CC420" i="1"/>
  <c r="CF420" i="1"/>
  <c r="CG420" i="1"/>
  <c r="CJ420" i="1"/>
  <c r="CC421" i="1"/>
  <c r="CF421" i="1"/>
  <c r="CG421" i="1"/>
  <c r="CJ421" i="1"/>
  <c r="CC422" i="1"/>
  <c r="CF422" i="1"/>
  <c r="CG422" i="1"/>
  <c r="CJ422" i="1"/>
  <c r="CC423" i="1"/>
  <c r="CF423" i="1"/>
  <c r="CG423" i="1"/>
  <c r="CJ423" i="1"/>
  <c r="CC424" i="1"/>
  <c r="CF424" i="1"/>
  <c r="CG424" i="1"/>
  <c r="CJ424" i="1"/>
  <c r="CC425" i="1"/>
  <c r="CF425" i="1"/>
  <c r="CG425" i="1"/>
  <c r="CJ425" i="1"/>
  <c r="CC426" i="1"/>
  <c r="CF426" i="1"/>
  <c r="CG426" i="1"/>
  <c r="CJ426" i="1"/>
  <c r="CC427" i="1"/>
  <c r="CF427" i="1"/>
  <c r="CG427" i="1"/>
  <c r="CJ427" i="1"/>
  <c r="CC428" i="1"/>
  <c r="CF428" i="1"/>
  <c r="CG428" i="1"/>
  <c r="CJ428" i="1"/>
  <c r="CF429" i="1"/>
  <c r="CG429" i="1"/>
  <c r="CJ429" i="1"/>
  <c r="CC430" i="1"/>
  <c r="CF430" i="1"/>
  <c r="CG430" i="1"/>
  <c r="CJ430" i="1"/>
  <c r="CC431" i="1"/>
  <c r="CF431" i="1"/>
  <c r="CG431" i="1"/>
  <c r="CJ431" i="1"/>
  <c r="CC432" i="1"/>
  <c r="CF432" i="1"/>
  <c r="CG432" i="1"/>
  <c r="CJ432" i="1"/>
  <c r="CC433" i="1"/>
  <c r="CF433" i="1"/>
  <c r="CG433" i="1"/>
  <c r="CJ433" i="1"/>
  <c r="CC434" i="1"/>
  <c r="CF434" i="1"/>
  <c r="CG434" i="1"/>
  <c r="CJ434" i="1"/>
  <c r="CC435" i="1"/>
  <c r="CF435" i="1"/>
  <c r="CG435" i="1"/>
  <c r="CJ435" i="1"/>
  <c r="CC436" i="1"/>
  <c r="CF436" i="1"/>
  <c r="CG436" i="1"/>
  <c r="CJ436" i="1"/>
  <c r="CC437" i="1"/>
  <c r="CF437" i="1"/>
  <c r="CG437" i="1"/>
  <c r="CJ437" i="1"/>
  <c r="CC438" i="1"/>
  <c r="CF438" i="1"/>
  <c r="CG438" i="1"/>
  <c r="CJ438" i="1"/>
  <c r="CC439" i="1"/>
  <c r="CF439" i="1"/>
  <c r="CG439" i="1"/>
  <c r="CJ439" i="1"/>
  <c r="CC440" i="1"/>
  <c r="CF440" i="1"/>
  <c r="CG440" i="1"/>
  <c r="CJ440" i="1"/>
  <c r="CC441" i="1"/>
  <c r="CF441" i="1"/>
  <c r="CG441" i="1"/>
  <c r="CJ441" i="1"/>
  <c r="CC442" i="1"/>
  <c r="CF442" i="1"/>
  <c r="CG442" i="1"/>
  <c r="CJ442" i="1"/>
  <c r="CC443" i="1"/>
  <c r="CF443" i="1"/>
  <c r="CG443" i="1"/>
  <c r="CJ443" i="1"/>
  <c r="CC444" i="1"/>
  <c r="CF444" i="1"/>
  <c r="CG444" i="1"/>
  <c r="CJ444" i="1"/>
  <c r="CC445" i="1"/>
  <c r="CF445" i="1"/>
  <c r="CG445" i="1"/>
  <c r="CJ445" i="1"/>
  <c r="CC446" i="1"/>
  <c r="CF446" i="1"/>
  <c r="CG446" i="1"/>
  <c r="CJ446" i="1"/>
  <c r="CC447" i="1"/>
  <c r="CF447" i="1"/>
  <c r="CG447" i="1"/>
  <c r="CJ447" i="1"/>
  <c r="CC448" i="1"/>
  <c r="CF448" i="1"/>
  <c r="CG448" i="1"/>
  <c r="CJ448" i="1"/>
  <c r="CC449" i="1"/>
  <c r="CF449" i="1"/>
  <c r="CG449" i="1"/>
  <c r="CJ449" i="1"/>
  <c r="CC450" i="1"/>
  <c r="CF450" i="1"/>
  <c r="CG450" i="1"/>
  <c r="CJ450" i="1"/>
  <c r="CC451" i="1"/>
  <c r="CF451" i="1"/>
  <c r="CG451" i="1"/>
  <c r="CJ451" i="1"/>
  <c r="CC452" i="1"/>
  <c r="CF452" i="1"/>
  <c r="CG452" i="1"/>
  <c r="CJ452" i="1"/>
  <c r="CC453" i="1"/>
  <c r="CF453" i="1"/>
  <c r="CG453" i="1"/>
  <c r="CJ453" i="1"/>
  <c r="CC454" i="1"/>
  <c r="CF454" i="1"/>
  <c r="CG454" i="1"/>
  <c r="CJ454" i="1"/>
  <c r="CC455" i="1"/>
  <c r="CF455" i="1"/>
  <c r="CG455" i="1"/>
  <c r="CJ455" i="1"/>
  <c r="CC456" i="1"/>
  <c r="CF456" i="1"/>
  <c r="CG456" i="1"/>
  <c r="CJ456" i="1"/>
  <c r="CC457" i="1"/>
  <c r="CF457" i="1"/>
  <c r="CG457" i="1"/>
  <c r="CJ457" i="1"/>
  <c r="CC458" i="1"/>
  <c r="CF458" i="1"/>
  <c r="CG458" i="1"/>
  <c r="CJ458" i="1"/>
  <c r="CC459" i="1"/>
  <c r="CF459" i="1"/>
  <c r="CG459" i="1"/>
  <c r="CJ459" i="1"/>
  <c r="CC460" i="1"/>
  <c r="CF460" i="1"/>
  <c r="CG460" i="1"/>
  <c r="CJ460" i="1"/>
  <c r="CC461" i="1"/>
  <c r="CF461" i="1"/>
  <c r="CG461" i="1"/>
  <c r="CJ461" i="1"/>
  <c r="CC462" i="1"/>
  <c r="CF462" i="1"/>
  <c r="CG462" i="1"/>
  <c r="CJ462" i="1"/>
  <c r="CC463" i="1"/>
  <c r="CF463" i="1"/>
  <c r="CG463" i="1"/>
  <c r="CJ463" i="1"/>
  <c r="CC464" i="1"/>
  <c r="CF464" i="1"/>
  <c r="CG464" i="1"/>
  <c r="CJ464" i="1"/>
  <c r="CC465" i="1"/>
  <c r="CF465" i="1"/>
  <c r="CG465" i="1"/>
  <c r="CJ465" i="1"/>
  <c r="CC466" i="1"/>
  <c r="CF466" i="1"/>
  <c r="CG466" i="1"/>
  <c r="CJ466" i="1"/>
  <c r="CC467" i="1"/>
  <c r="CF467" i="1"/>
  <c r="CG467" i="1"/>
  <c r="CJ467" i="1"/>
  <c r="CC468" i="1"/>
  <c r="CF468" i="1"/>
  <c r="CG468" i="1"/>
  <c r="CJ468" i="1"/>
  <c r="CC469" i="1"/>
  <c r="CF469" i="1"/>
  <c r="CG469" i="1"/>
  <c r="CJ469" i="1"/>
  <c r="CC470" i="1"/>
  <c r="CF470" i="1"/>
  <c r="CG470" i="1"/>
  <c r="CJ470" i="1"/>
  <c r="CC471" i="1"/>
  <c r="CF471" i="1"/>
  <c r="CG471" i="1"/>
  <c r="CJ471" i="1"/>
  <c r="CF472" i="1"/>
  <c r="CG472" i="1"/>
  <c r="CJ472" i="1"/>
  <c r="CC473" i="1"/>
  <c r="CF473" i="1"/>
  <c r="CG473" i="1"/>
  <c r="CJ473" i="1"/>
  <c r="CC474" i="1"/>
  <c r="CF474" i="1"/>
  <c r="CG474" i="1"/>
  <c r="CJ474" i="1"/>
  <c r="CC475" i="1"/>
  <c r="CF475" i="1"/>
  <c r="CG475" i="1"/>
  <c r="CJ475" i="1"/>
  <c r="CC476" i="1"/>
  <c r="CF476" i="1"/>
  <c r="CG476" i="1"/>
  <c r="CJ476" i="1"/>
  <c r="CC477" i="1"/>
  <c r="CF477" i="1"/>
  <c r="CG477" i="1"/>
  <c r="CJ477" i="1"/>
  <c r="CC478" i="1"/>
  <c r="CF478" i="1"/>
  <c r="CG478" i="1"/>
  <c r="CJ478" i="1"/>
  <c r="CC479" i="1"/>
  <c r="CF479" i="1"/>
  <c r="CG479" i="1"/>
  <c r="CJ479" i="1"/>
  <c r="CC480" i="1"/>
  <c r="CF480" i="1"/>
  <c r="CG480" i="1"/>
  <c r="CJ480" i="1"/>
  <c r="CC481" i="1"/>
  <c r="CF481" i="1"/>
  <c r="CG481" i="1"/>
  <c r="CJ481" i="1"/>
  <c r="CC482" i="1"/>
  <c r="CF482" i="1"/>
  <c r="CG482" i="1"/>
  <c r="CJ482" i="1"/>
  <c r="CC483" i="1"/>
  <c r="CF483" i="1"/>
  <c r="CG483" i="1"/>
  <c r="CJ483" i="1"/>
  <c r="CC484" i="1"/>
  <c r="CF484" i="1"/>
  <c r="CG484" i="1"/>
  <c r="CJ484" i="1"/>
  <c r="CC485" i="1"/>
  <c r="CF485" i="1"/>
  <c r="CG485" i="1"/>
  <c r="CJ485" i="1"/>
  <c r="CC486" i="1"/>
  <c r="CF486" i="1"/>
  <c r="CG486" i="1"/>
  <c r="CJ486" i="1"/>
  <c r="CC487" i="1"/>
  <c r="CF487" i="1"/>
  <c r="CG487" i="1"/>
  <c r="CJ487" i="1"/>
  <c r="CC488" i="1"/>
  <c r="CF488" i="1"/>
  <c r="CG488" i="1"/>
  <c r="CJ488" i="1"/>
  <c r="CC489" i="1"/>
  <c r="CF489" i="1"/>
  <c r="CG489" i="1"/>
  <c r="CJ489" i="1"/>
  <c r="CC490" i="1"/>
  <c r="CF490" i="1"/>
  <c r="CG490" i="1"/>
  <c r="CJ490" i="1"/>
  <c r="CC491" i="1"/>
  <c r="CF491" i="1"/>
  <c r="CG491" i="1"/>
  <c r="CJ491" i="1"/>
  <c r="CC492" i="1"/>
  <c r="CF492" i="1"/>
  <c r="CG492" i="1"/>
  <c r="CJ492" i="1"/>
  <c r="CC493" i="1"/>
  <c r="CF493" i="1"/>
  <c r="CG493" i="1"/>
  <c r="CJ493" i="1"/>
  <c r="CC494" i="1"/>
  <c r="CF494" i="1"/>
  <c r="CG494" i="1"/>
  <c r="CJ494" i="1"/>
  <c r="CC495" i="1"/>
  <c r="CF495" i="1"/>
  <c r="CG495" i="1"/>
  <c r="CJ495" i="1"/>
  <c r="CC496" i="1"/>
  <c r="CF496" i="1"/>
  <c r="CG496" i="1"/>
  <c r="CJ496" i="1"/>
  <c r="CC497" i="1"/>
  <c r="CF497" i="1"/>
  <c r="CG497" i="1"/>
  <c r="CJ497" i="1"/>
  <c r="CC498" i="1"/>
  <c r="CF498" i="1"/>
  <c r="CG498" i="1"/>
  <c r="CJ498" i="1"/>
  <c r="CC499" i="1"/>
  <c r="CF499" i="1"/>
  <c r="CG499" i="1"/>
  <c r="CJ499" i="1"/>
  <c r="CC500" i="1"/>
  <c r="CF500" i="1"/>
  <c r="CG500" i="1"/>
  <c r="CJ500" i="1"/>
  <c r="CC501" i="1"/>
  <c r="CF501" i="1"/>
  <c r="CG501" i="1"/>
  <c r="CJ501" i="1"/>
  <c r="CC502" i="1"/>
  <c r="CF502" i="1"/>
  <c r="CG502" i="1"/>
  <c r="CJ502" i="1"/>
  <c r="CC503" i="1"/>
  <c r="CF503" i="1"/>
  <c r="CG503" i="1"/>
  <c r="CJ503" i="1"/>
  <c r="CC504" i="1"/>
  <c r="CF504" i="1"/>
  <c r="CG504" i="1"/>
  <c r="CJ504" i="1"/>
  <c r="CC505" i="1"/>
  <c r="CF505" i="1"/>
  <c r="CG505" i="1"/>
  <c r="CJ505" i="1"/>
  <c r="CC506" i="1"/>
  <c r="CF506" i="1"/>
  <c r="CG506" i="1"/>
  <c r="CJ506" i="1"/>
  <c r="CC507" i="1"/>
  <c r="CF507" i="1"/>
  <c r="CG507" i="1"/>
  <c r="CJ507" i="1"/>
  <c r="CC508" i="1"/>
  <c r="CF508" i="1"/>
  <c r="CG508" i="1"/>
  <c r="CJ508" i="1"/>
  <c r="CC509" i="1"/>
  <c r="CF509" i="1"/>
  <c r="CG509" i="1"/>
  <c r="CJ509" i="1"/>
  <c r="CC510" i="1"/>
  <c r="CF510" i="1"/>
  <c r="CG510" i="1"/>
  <c r="CJ510" i="1"/>
  <c r="CC511" i="1"/>
  <c r="CF511" i="1"/>
  <c r="CG511" i="1"/>
  <c r="CJ511" i="1"/>
  <c r="CC512" i="1"/>
  <c r="CF512" i="1"/>
  <c r="CG512" i="1"/>
  <c r="CJ512" i="1"/>
  <c r="CC513" i="1"/>
  <c r="CF513" i="1"/>
  <c r="CG513" i="1"/>
  <c r="CJ513" i="1"/>
  <c r="CC514" i="1"/>
  <c r="CF514" i="1"/>
  <c r="CG514" i="1"/>
  <c r="CJ514" i="1"/>
  <c r="CC515" i="1"/>
  <c r="CF515" i="1"/>
  <c r="CG515" i="1"/>
  <c r="CJ515" i="1"/>
  <c r="CC516" i="1"/>
  <c r="CF516" i="1"/>
  <c r="CG516" i="1"/>
  <c r="CJ516" i="1"/>
  <c r="CC517" i="1"/>
  <c r="CF517" i="1"/>
  <c r="CG517" i="1"/>
  <c r="CJ517" i="1"/>
  <c r="CC518" i="1"/>
  <c r="CF518" i="1"/>
  <c r="CG518" i="1"/>
  <c r="CJ518" i="1"/>
  <c r="CC519" i="1"/>
  <c r="CF519" i="1"/>
  <c r="CG519" i="1"/>
  <c r="CJ519" i="1"/>
  <c r="CC520" i="1"/>
  <c r="CF520" i="1"/>
  <c r="CG520" i="1"/>
  <c r="CJ520" i="1"/>
  <c r="CC521" i="1"/>
  <c r="CF521" i="1"/>
  <c r="CG521" i="1"/>
  <c r="CJ521" i="1"/>
  <c r="CC522" i="1"/>
  <c r="CF522" i="1"/>
  <c r="CG522" i="1"/>
  <c r="CJ522" i="1"/>
  <c r="CC523" i="1"/>
  <c r="CF523" i="1"/>
  <c r="CG523" i="1"/>
  <c r="CJ523" i="1"/>
  <c r="CC524" i="1"/>
  <c r="CF524" i="1"/>
  <c r="CG524" i="1"/>
  <c r="CJ524" i="1"/>
  <c r="CC525" i="1"/>
  <c r="CF525" i="1"/>
  <c r="CG525" i="1"/>
  <c r="CJ525" i="1"/>
  <c r="CC526" i="1"/>
  <c r="CF526" i="1"/>
  <c r="CG526" i="1"/>
  <c r="CJ526" i="1"/>
  <c r="CC527" i="1"/>
  <c r="CF527" i="1"/>
  <c r="CG527" i="1"/>
  <c r="CJ527" i="1"/>
  <c r="CC528" i="1"/>
  <c r="CF528" i="1"/>
  <c r="CG528" i="1"/>
  <c r="CJ528" i="1"/>
  <c r="CC529" i="1"/>
  <c r="CF529" i="1"/>
  <c r="CG529" i="1"/>
  <c r="CJ529" i="1"/>
  <c r="CC530" i="1"/>
  <c r="CF530" i="1"/>
  <c r="CG530" i="1"/>
  <c r="CJ530" i="1"/>
  <c r="CC531" i="1"/>
  <c r="CF531" i="1"/>
  <c r="CG531" i="1"/>
  <c r="CJ531" i="1"/>
  <c r="CC532" i="1"/>
  <c r="CF532" i="1"/>
  <c r="CG532" i="1"/>
  <c r="CJ532" i="1"/>
  <c r="CC533" i="1"/>
  <c r="CF533" i="1"/>
  <c r="CG533" i="1"/>
  <c r="CJ533" i="1"/>
  <c r="CC534" i="1"/>
  <c r="CF534" i="1"/>
  <c r="CG534" i="1"/>
  <c r="CJ534" i="1"/>
  <c r="CC535" i="1"/>
  <c r="CF535" i="1"/>
  <c r="CG535" i="1"/>
  <c r="CJ535" i="1"/>
  <c r="CC536" i="1"/>
  <c r="CF536" i="1"/>
  <c r="CG536" i="1"/>
  <c r="CJ536" i="1"/>
  <c r="CC537" i="1"/>
  <c r="CF537" i="1"/>
  <c r="CG537" i="1"/>
  <c r="CJ537" i="1"/>
  <c r="CC538" i="1"/>
  <c r="CF538" i="1"/>
  <c r="CG538" i="1"/>
  <c r="CJ538" i="1"/>
  <c r="CC539" i="1"/>
  <c r="CF539" i="1"/>
  <c r="CG539" i="1"/>
  <c r="CJ539" i="1"/>
  <c r="CC540" i="1"/>
  <c r="CF540" i="1"/>
  <c r="CG540" i="1"/>
  <c r="CJ540" i="1"/>
  <c r="CC541" i="1"/>
  <c r="CF541" i="1"/>
  <c r="CG541" i="1"/>
  <c r="CJ541" i="1"/>
  <c r="CC542" i="1"/>
  <c r="CF542" i="1"/>
  <c r="CG542" i="1"/>
  <c r="CJ542" i="1"/>
  <c r="CC543" i="1"/>
  <c r="CF543" i="1"/>
  <c r="CG543" i="1"/>
  <c r="CJ543" i="1"/>
  <c r="CC544" i="1"/>
  <c r="CF544" i="1"/>
  <c r="CG544" i="1"/>
  <c r="CJ544" i="1"/>
  <c r="CC545" i="1"/>
  <c r="CF545" i="1"/>
  <c r="CG545" i="1"/>
  <c r="CJ545" i="1"/>
  <c r="CC546" i="1"/>
  <c r="CF546" i="1"/>
  <c r="CG546" i="1"/>
  <c r="CJ546" i="1"/>
  <c r="CC547" i="1"/>
  <c r="CF547" i="1"/>
  <c r="CG547" i="1"/>
  <c r="CJ547" i="1"/>
  <c r="CC548" i="1"/>
  <c r="CF548" i="1"/>
  <c r="CG548" i="1"/>
  <c r="CJ548" i="1"/>
  <c r="CC549" i="1"/>
  <c r="CF549" i="1"/>
  <c r="CG549" i="1"/>
  <c r="CJ549" i="1"/>
  <c r="CC550" i="1"/>
  <c r="CF550" i="1"/>
  <c r="CG550" i="1"/>
  <c r="CJ550" i="1"/>
  <c r="CC551" i="1"/>
  <c r="CF551" i="1"/>
  <c r="CG551" i="1"/>
  <c r="CJ551" i="1"/>
  <c r="CC552" i="1"/>
  <c r="CF552" i="1"/>
  <c r="CG552" i="1"/>
  <c r="CJ552" i="1"/>
  <c r="CC553" i="1"/>
  <c r="CF553" i="1"/>
  <c r="CG553" i="1"/>
  <c r="CJ553" i="1"/>
  <c r="CC554" i="1"/>
  <c r="CF554" i="1"/>
  <c r="CG554" i="1"/>
  <c r="CJ554" i="1"/>
  <c r="CC555" i="1"/>
  <c r="CF555" i="1"/>
  <c r="CG555" i="1"/>
  <c r="CJ555" i="1"/>
  <c r="CC556" i="1"/>
  <c r="CF556" i="1"/>
  <c r="CG556" i="1"/>
  <c r="CJ556" i="1"/>
  <c r="CC557" i="1"/>
  <c r="CF557" i="1"/>
  <c r="CG557" i="1"/>
  <c r="CJ557" i="1"/>
  <c r="CC558" i="1"/>
  <c r="CF558" i="1"/>
  <c r="CG558" i="1"/>
  <c r="CJ558" i="1"/>
  <c r="CC559" i="1"/>
  <c r="CF559" i="1"/>
  <c r="CG559" i="1"/>
  <c r="CJ559" i="1"/>
  <c r="CC560" i="1"/>
  <c r="CF560" i="1"/>
  <c r="CG560" i="1"/>
  <c r="CJ560" i="1"/>
  <c r="CC561" i="1"/>
  <c r="CF561" i="1"/>
  <c r="CG561" i="1"/>
  <c r="CJ561" i="1"/>
  <c r="CC562" i="1"/>
  <c r="CF562" i="1"/>
  <c r="CG562" i="1"/>
  <c r="CJ562" i="1"/>
  <c r="CC563" i="1"/>
  <c r="CF563" i="1"/>
  <c r="CG563" i="1"/>
  <c r="CJ563" i="1"/>
  <c r="CC564" i="1"/>
  <c r="CF564" i="1"/>
  <c r="CG564" i="1"/>
  <c r="CJ564" i="1"/>
  <c r="CC565" i="1"/>
  <c r="CF565" i="1"/>
  <c r="CG565" i="1"/>
  <c r="CJ565" i="1"/>
  <c r="CC566" i="1"/>
  <c r="CF566" i="1"/>
  <c r="CG566" i="1"/>
  <c r="CJ566" i="1"/>
  <c r="CC567" i="1"/>
  <c r="CF567" i="1"/>
  <c r="CG567" i="1"/>
  <c r="CJ567" i="1"/>
  <c r="CC568" i="1"/>
  <c r="CF568" i="1"/>
  <c r="CG568" i="1"/>
  <c r="CJ568" i="1"/>
  <c r="CC569" i="1"/>
  <c r="CF569" i="1"/>
  <c r="CG569" i="1"/>
  <c r="CJ569" i="1"/>
  <c r="CC570" i="1"/>
  <c r="CF570" i="1"/>
  <c r="CG570" i="1"/>
  <c r="CJ570" i="1"/>
  <c r="CC571" i="1"/>
  <c r="CF571" i="1"/>
  <c r="CG571" i="1"/>
  <c r="CJ571" i="1"/>
  <c r="CC572" i="1"/>
  <c r="CF572" i="1"/>
  <c r="CG572" i="1"/>
  <c r="CJ572" i="1"/>
  <c r="CC573" i="1"/>
  <c r="CF573" i="1"/>
  <c r="CG573" i="1"/>
  <c r="CJ573" i="1"/>
  <c r="CC574" i="1"/>
  <c r="CF574" i="1"/>
  <c r="CG574" i="1"/>
  <c r="CJ574" i="1"/>
  <c r="CC575" i="1"/>
  <c r="CF575" i="1"/>
  <c r="CG575" i="1"/>
  <c r="CJ575" i="1"/>
  <c r="CC576" i="1"/>
  <c r="CF576" i="1"/>
  <c r="CG576" i="1"/>
  <c r="CJ576" i="1"/>
  <c r="CC577" i="1"/>
  <c r="CF577" i="1"/>
  <c r="CG577" i="1"/>
  <c r="CJ577" i="1"/>
  <c r="CC578" i="1"/>
  <c r="CF578" i="1"/>
  <c r="CG578" i="1"/>
  <c r="CJ578" i="1"/>
  <c r="CC579" i="1"/>
  <c r="CF579" i="1"/>
  <c r="CG579" i="1"/>
  <c r="CJ579" i="1"/>
  <c r="CC580" i="1"/>
  <c r="CF580" i="1"/>
  <c r="CG580" i="1"/>
  <c r="CJ580" i="1"/>
  <c r="CC581" i="1"/>
  <c r="CF581" i="1"/>
  <c r="CG581" i="1"/>
  <c r="CJ581" i="1"/>
  <c r="CC582" i="1"/>
  <c r="CF582" i="1"/>
  <c r="CG582" i="1"/>
  <c r="CJ582" i="1"/>
  <c r="CC583" i="1"/>
  <c r="CF583" i="1"/>
  <c r="CG583" i="1"/>
  <c r="CJ583" i="1"/>
  <c r="CC584" i="1"/>
  <c r="CF584" i="1"/>
  <c r="CG584" i="1"/>
  <c r="CJ584" i="1"/>
  <c r="CC585" i="1"/>
  <c r="CF585" i="1"/>
  <c r="CG585" i="1"/>
  <c r="CJ585" i="1"/>
  <c r="CC586" i="1"/>
  <c r="CF586" i="1"/>
  <c r="CG586" i="1"/>
  <c r="CJ586" i="1"/>
  <c r="CC587" i="1"/>
  <c r="CF587" i="1"/>
  <c r="CG587" i="1"/>
  <c r="CJ587" i="1"/>
  <c r="CC588" i="1"/>
  <c r="CF588" i="1"/>
  <c r="CG588" i="1"/>
  <c r="CJ588" i="1"/>
  <c r="CC589" i="1"/>
  <c r="CF589" i="1"/>
  <c r="CG589" i="1"/>
  <c r="CJ589" i="1"/>
  <c r="CC590" i="1"/>
  <c r="CF590" i="1"/>
  <c r="CG590" i="1"/>
  <c r="CJ590" i="1"/>
  <c r="CC591" i="1"/>
  <c r="CF591" i="1"/>
  <c r="CG591" i="1"/>
  <c r="CJ591" i="1"/>
  <c r="CC592" i="1"/>
  <c r="CF592" i="1"/>
  <c r="CG592" i="1"/>
  <c r="CJ592" i="1"/>
  <c r="CC593" i="1"/>
  <c r="CF593" i="1"/>
  <c r="CG593" i="1"/>
  <c r="CJ593" i="1"/>
  <c r="CC594" i="1"/>
  <c r="CF594" i="1"/>
  <c r="CG594" i="1"/>
  <c r="CJ594" i="1"/>
  <c r="CC595" i="1"/>
  <c r="CF595" i="1"/>
  <c r="CG595" i="1"/>
  <c r="CJ595" i="1"/>
  <c r="CC596" i="1"/>
  <c r="CF596" i="1"/>
  <c r="CG596" i="1"/>
  <c r="CJ596" i="1"/>
  <c r="CC597" i="1"/>
  <c r="CF597" i="1"/>
  <c r="CG597" i="1"/>
  <c r="CJ597" i="1"/>
  <c r="CC598" i="1"/>
  <c r="CF598" i="1"/>
  <c r="CG598" i="1"/>
  <c r="CJ598" i="1"/>
  <c r="CC599" i="1"/>
  <c r="CF599" i="1"/>
  <c r="CG599" i="1"/>
  <c r="CJ599" i="1"/>
  <c r="CC600" i="1"/>
  <c r="CF600" i="1"/>
  <c r="CG600" i="1"/>
  <c r="CJ600" i="1"/>
  <c r="CC601" i="1"/>
  <c r="CF601" i="1"/>
  <c r="CG601" i="1"/>
  <c r="CJ601" i="1"/>
  <c r="CC602" i="1"/>
  <c r="CF602" i="1"/>
  <c r="CG602" i="1"/>
  <c r="CJ602" i="1"/>
  <c r="CC603" i="1"/>
  <c r="CF603" i="1"/>
  <c r="CG603" i="1"/>
  <c r="CJ603" i="1"/>
  <c r="CC604" i="1"/>
  <c r="CF604" i="1"/>
  <c r="CG604" i="1"/>
  <c r="CJ604" i="1"/>
  <c r="CC605" i="1"/>
  <c r="CF605" i="1"/>
  <c r="CG605" i="1"/>
  <c r="CJ605" i="1"/>
  <c r="CC606" i="1"/>
  <c r="CF606" i="1"/>
  <c r="CG606" i="1"/>
  <c r="CJ606" i="1"/>
  <c r="BA176" i="3"/>
  <c r="CD178" i="1" s="1"/>
  <c r="BE176" i="3"/>
  <c r="BM176" i="3"/>
  <c r="BU176" i="3"/>
  <c r="B176" i="3"/>
  <c r="E178" i="1"/>
  <c r="G178" i="1"/>
  <c r="H178" i="1"/>
  <c r="I178" i="1"/>
  <c r="BZ178" i="1"/>
  <c r="CA178" i="1" s="1"/>
  <c r="BZ176" i="3" l="1"/>
  <c r="CE178" i="1" s="1"/>
  <c r="CK178" i="1" s="1"/>
  <c r="CI178" i="1" s="1"/>
  <c r="CW603" i="1"/>
  <c r="CW602" i="1" l="1"/>
  <c r="BA603" i="3" l="1"/>
  <c r="BE603" i="3"/>
  <c r="BM603" i="3"/>
  <c r="BU603" i="3"/>
  <c r="BA604" i="3"/>
  <c r="CD606" i="1" s="1"/>
  <c r="BE604" i="3"/>
  <c r="BM604" i="3"/>
  <c r="BU604" i="3"/>
  <c r="B603" i="3"/>
  <c r="B604" i="3"/>
  <c r="E605" i="1"/>
  <c r="E606" i="1"/>
  <c r="G605" i="1"/>
  <c r="G606" i="1"/>
  <c r="H605" i="1"/>
  <c r="H606" i="1"/>
  <c r="I605" i="1"/>
  <c r="I606" i="1"/>
  <c r="BZ605" i="1"/>
  <c r="CA605" i="1" s="1"/>
  <c r="BZ606" i="1"/>
  <c r="CA606" i="1" s="1"/>
  <c r="D605" i="1"/>
  <c r="D606" i="1"/>
  <c r="C605" i="1"/>
  <c r="C606" i="1"/>
  <c r="CW596" i="1"/>
  <c r="CW595" i="1"/>
  <c r="CW593" i="1"/>
  <c r="CD605" i="1" l="1"/>
  <c r="CM605" i="1" s="1"/>
  <c r="A605" i="1" s="1"/>
  <c r="BZ604" i="3"/>
  <c r="CE606" i="1" s="1"/>
  <c r="CK606" i="1" s="1"/>
  <c r="CI606" i="1" s="1"/>
  <c r="BZ603" i="3"/>
  <c r="CE605" i="1" s="1"/>
  <c r="CK605" i="1" s="1"/>
  <c r="CI605" i="1" s="1"/>
  <c r="CM606" i="1"/>
  <c r="A606" i="1" s="1"/>
  <c r="B606" i="1" l="1"/>
  <c r="B605" i="1"/>
  <c r="CW585" i="1"/>
  <c r="CW588" i="1"/>
  <c r="CW587" i="1"/>
  <c r="BA586" i="3" l="1"/>
  <c r="CD588" i="1" s="1"/>
  <c r="BE586" i="3"/>
  <c r="BM586" i="3"/>
  <c r="BU586" i="3"/>
  <c r="BA587" i="3"/>
  <c r="CD589" i="1" s="1"/>
  <c r="BE587" i="3"/>
  <c r="BM587" i="3"/>
  <c r="BU587" i="3"/>
  <c r="BA588" i="3"/>
  <c r="CD590" i="1" s="1"/>
  <c r="BE588" i="3"/>
  <c r="BM588" i="3"/>
  <c r="BU588" i="3"/>
  <c r="BA589" i="3"/>
  <c r="CD591" i="1" s="1"/>
  <c r="BE589" i="3"/>
  <c r="BM589" i="3"/>
  <c r="BU589" i="3"/>
  <c r="BA590" i="3"/>
  <c r="BE590" i="3"/>
  <c r="BM590" i="3"/>
  <c r="BU590" i="3"/>
  <c r="BA591" i="3"/>
  <c r="BE591" i="3"/>
  <c r="BM591" i="3"/>
  <c r="BU591" i="3"/>
  <c r="BA592" i="3"/>
  <c r="BE592" i="3"/>
  <c r="BM592" i="3"/>
  <c r="BU592" i="3"/>
  <c r="BA593" i="3"/>
  <c r="BE593" i="3"/>
  <c r="BM593" i="3"/>
  <c r="BU593" i="3"/>
  <c r="BA594" i="3"/>
  <c r="CD596" i="1" s="1"/>
  <c r="BE594" i="3"/>
  <c r="BM594" i="3"/>
  <c r="BU594" i="3"/>
  <c r="BA595" i="3"/>
  <c r="CD597" i="1" s="1"/>
  <c r="BE595" i="3"/>
  <c r="BM595" i="3"/>
  <c r="BU595" i="3"/>
  <c r="BA596" i="3"/>
  <c r="CD598" i="1" s="1"/>
  <c r="BE596" i="3"/>
  <c r="BM596" i="3"/>
  <c r="BU596" i="3"/>
  <c r="BA597" i="3"/>
  <c r="CD599" i="1" s="1"/>
  <c r="BE597" i="3"/>
  <c r="BM597" i="3"/>
  <c r="BU597" i="3"/>
  <c r="BA598" i="3"/>
  <c r="BE598" i="3"/>
  <c r="BM598" i="3"/>
  <c r="BU598" i="3"/>
  <c r="BA599" i="3"/>
  <c r="BE599" i="3"/>
  <c r="BM599" i="3"/>
  <c r="BU599" i="3"/>
  <c r="BA600" i="3"/>
  <c r="BE600" i="3"/>
  <c r="BM600" i="3"/>
  <c r="BU600" i="3"/>
  <c r="BA601" i="3"/>
  <c r="BE601" i="3"/>
  <c r="BM601" i="3"/>
  <c r="BU601" i="3"/>
  <c r="BA602" i="3"/>
  <c r="CD604" i="1" s="1"/>
  <c r="BE602" i="3"/>
  <c r="BM602" i="3"/>
  <c r="BU602" i="3"/>
  <c r="B602" i="3"/>
  <c r="B598" i="3"/>
  <c r="B599" i="3"/>
  <c r="B600" i="3"/>
  <c r="B601" i="3"/>
  <c r="B592" i="3"/>
  <c r="B593" i="3"/>
  <c r="B594" i="3"/>
  <c r="B595" i="3"/>
  <c r="B596" i="3"/>
  <c r="B597" i="3"/>
  <c r="B586" i="3"/>
  <c r="B587" i="3"/>
  <c r="B588" i="3"/>
  <c r="B589" i="3"/>
  <c r="B590" i="3"/>
  <c r="B591" i="3"/>
  <c r="E588" i="1"/>
  <c r="E589" i="1"/>
  <c r="E590" i="1"/>
  <c r="E591" i="1"/>
  <c r="E592" i="1"/>
  <c r="E593" i="1"/>
  <c r="E594" i="1"/>
  <c r="E595" i="1"/>
  <c r="E596" i="1"/>
  <c r="E597" i="1"/>
  <c r="E598" i="1"/>
  <c r="E599" i="1"/>
  <c r="E600" i="1"/>
  <c r="E601" i="1"/>
  <c r="E602" i="1"/>
  <c r="E603" i="1"/>
  <c r="E604" i="1"/>
  <c r="G588" i="1"/>
  <c r="G589" i="1"/>
  <c r="G590" i="1"/>
  <c r="G591" i="1"/>
  <c r="G592" i="1"/>
  <c r="G593" i="1"/>
  <c r="G594" i="1"/>
  <c r="G595" i="1"/>
  <c r="G596" i="1"/>
  <c r="G597" i="1"/>
  <c r="G598" i="1"/>
  <c r="G599" i="1"/>
  <c r="G600" i="1"/>
  <c r="G601" i="1"/>
  <c r="G602" i="1"/>
  <c r="G603" i="1"/>
  <c r="G604" i="1"/>
  <c r="H588" i="1"/>
  <c r="H589" i="1"/>
  <c r="H590" i="1"/>
  <c r="H591" i="1"/>
  <c r="H592" i="1"/>
  <c r="H593" i="1"/>
  <c r="H594" i="1"/>
  <c r="H595" i="1"/>
  <c r="H596" i="1"/>
  <c r="H597" i="1"/>
  <c r="H598" i="1"/>
  <c r="H599" i="1"/>
  <c r="H600" i="1"/>
  <c r="H601" i="1"/>
  <c r="H602" i="1"/>
  <c r="H603" i="1"/>
  <c r="H604" i="1"/>
  <c r="I588" i="1"/>
  <c r="I589" i="1"/>
  <c r="I590" i="1"/>
  <c r="I591" i="1"/>
  <c r="I592" i="1"/>
  <c r="I593" i="1"/>
  <c r="I594" i="1"/>
  <c r="I595" i="1"/>
  <c r="I596" i="1"/>
  <c r="I597" i="1"/>
  <c r="I598" i="1"/>
  <c r="I599" i="1"/>
  <c r="I600" i="1"/>
  <c r="I601" i="1"/>
  <c r="I602" i="1"/>
  <c r="I603" i="1"/>
  <c r="I604" i="1"/>
  <c r="BZ588" i="1"/>
  <c r="CA588" i="1" s="1"/>
  <c r="BZ589" i="1"/>
  <c r="CA589" i="1" s="1"/>
  <c r="BZ590" i="1"/>
  <c r="CA590" i="1" s="1"/>
  <c r="BZ591" i="1"/>
  <c r="CA591" i="1" s="1"/>
  <c r="BZ592" i="1"/>
  <c r="CA592" i="1" s="1"/>
  <c r="BZ593" i="1"/>
  <c r="CA593" i="1" s="1"/>
  <c r="BZ594" i="1"/>
  <c r="CA594" i="1" s="1"/>
  <c r="BZ595" i="1"/>
  <c r="CA595" i="1" s="1"/>
  <c r="BZ596" i="1"/>
  <c r="CA596" i="1" s="1"/>
  <c r="BZ597" i="1"/>
  <c r="CA597" i="1" s="1"/>
  <c r="BZ598" i="1"/>
  <c r="CA598" i="1" s="1"/>
  <c r="BZ599" i="1"/>
  <c r="CA599" i="1" s="1"/>
  <c r="BZ600" i="1"/>
  <c r="CA600" i="1" s="1"/>
  <c r="BZ601" i="1"/>
  <c r="CA601" i="1" s="1"/>
  <c r="BZ602" i="1"/>
  <c r="CA602" i="1" s="1"/>
  <c r="BZ603" i="1"/>
  <c r="CA603" i="1" s="1"/>
  <c r="BZ604" i="1"/>
  <c r="CA604" i="1" s="1"/>
  <c r="D588" i="1"/>
  <c r="D589" i="1"/>
  <c r="D590" i="1"/>
  <c r="D591" i="1"/>
  <c r="D592" i="1"/>
  <c r="D593" i="1"/>
  <c r="D594" i="1"/>
  <c r="D595" i="1"/>
  <c r="D596" i="1"/>
  <c r="D597" i="1"/>
  <c r="D598" i="1"/>
  <c r="D599" i="1"/>
  <c r="D600" i="1"/>
  <c r="D601" i="1"/>
  <c r="D602" i="1"/>
  <c r="D603" i="1"/>
  <c r="D604" i="1"/>
  <c r="C588" i="1"/>
  <c r="C589" i="1"/>
  <c r="C590" i="1"/>
  <c r="C591" i="1"/>
  <c r="C592" i="1"/>
  <c r="C593" i="1"/>
  <c r="C594" i="1"/>
  <c r="C595" i="1"/>
  <c r="C596" i="1"/>
  <c r="C597" i="1"/>
  <c r="C598" i="1"/>
  <c r="C599" i="1"/>
  <c r="C600" i="1"/>
  <c r="C601" i="1"/>
  <c r="C602" i="1"/>
  <c r="C603" i="1"/>
  <c r="C604" i="1"/>
  <c r="CW589" i="1"/>
  <c r="CW590" i="1"/>
  <c r="CW591" i="1"/>
  <c r="CW592" i="1"/>
  <c r="CW597" i="1"/>
  <c r="CW599" i="1"/>
  <c r="CW600" i="1"/>
  <c r="CW601" i="1"/>
  <c r="CW604" i="1"/>
  <c r="CD603" i="1" l="1"/>
  <c r="CM603" i="1" s="1"/>
  <c r="A603" i="1" s="1"/>
  <c r="CD601" i="1"/>
  <c r="CM601" i="1" s="1"/>
  <c r="A601" i="1" s="1"/>
  <c r="CD595" i="1"/>
  <c r="CM595" i="1" s="1"/>
  <c r="A595" i="1" s="1"/>
  <c r="CD593" i="1"/>
  <c r="CM593" i="1" s="1"/>
  <c r="A593" i="1" s="1"/>
  <c r="CD602" i="1"/>
  <c r="CM602" i="1" s="1"/>
  <c r="A602" i="1" s="1"/>
  <c r="CD600" i="1"/>
  <c r="CM600" i="1" s="1"/>
  <c r="A600" i="1" s="1"/>
  <c r="CD594" i="1"/>
  <c r="CM594" i="1" s="1"/>
  <c r="A594" i="1" s="1"/>
  <c r="CD592" i="1"/>
  <c r="CM592" i="1" s="1"/>
  <c r="A592" i="1" s="1"/>
  <c r="BZ595" i="3"/>
  <c r="CE597" i="1" s="1"/>
  <c r="CK597" i="1" s="1"/>
  <c r="CI597" i="1" s="1"/>
  <c r="BZ591" i="3"/>
  <c r="CE593" i="1" s="1"/>
  <c r="CK593" i="1" s="1"/>
  <c r="CI593" i="1" s="1"/>
  <c r="BZ596" i="3"/>
  <c r="CE598" i="1" s="1"/>
  <c r="CK598" i="1" s="1"/>
  <c r="CI598" i="1" s="1"/>
  <c r="BZ594" i="3"/>
  <c r="CE596" i="1" s="1"/>
  <c r="CK596" i="1" s="1"/>
  <c r="CI596" i="1" s="1"/>
  <c r="BZ592" i="3"/>
  <c r="CE594" i="1" s="1"/>
  <c r="CK594" i="1" s="1"/>
  <c r="CI594" i="1" s="1"/>
  <c r="BZ588" i="3"/>
  <c r="CE590" i="1" s="1"/>
  <c r="CK590" i="1" s="1"/>
  <c r="CI590" i="1" s="1"/>
  <c r="BZ598" i="3"/>
  <c r="CE600" i="1" s="1"/>
  <c r="CK600" i="1" s="1"/>
  <c r="CI600" i="1" s="1"/>
  <c r="BZ599" i="3"/>
  <c r="CE601" i="1" s="1"/>
  <c r="CK601" i="1" s="1"/>
  <c r="CI601" i="1" s="1"/>
  <c r="BZ602" i="3"/>
  <c r="CE604" i="1" s="1"/>
  <c r="CK604" i="1" s="1"/>
  <c r="CI604" i="1" s="1"/>
  <c r="BZ600" i="3"/>
  <c r="CE602" i="1" s="1"/>
  <c r="CK602" i="1" s="1"/>
  <c r="CI602" i="1" s="1"/>
  <c r="BZ587" i="3"/>
  <c r="CE589" i="1" s="1"/>
  <c r="CK589" i="1" s="1"/>
  <c r="CI589" i="1" s="1"/>
  <c r="BZ590" i="3"/>
  <c r="CE592" i="1" s="1"/>
  <c r="CK592" i="1" s="1"/>
  <c r="CI592" i="1" s="1"/>
  <c r="BZ586" i="3"/>
  <c r="CE588" i="1" s="1"/>
  <c r="CK588" i="1" s="1"/>
  <c r="CI588" i="1" s="1"/>
  <c r="CM599" i="1"/>
  <c r="A599" i="1" s="1"/>
  <c r="CM591" i="1"/>
  <c r="A591" i="1" s="1"/>
  <c r="BZ601" i="3"/>
  <c r="CE603" i="1" s="1"/>
  <c r="CK603" i="1" s="1"/>
  <c r="CI603" i="1" s="1"/>
  <c r="BZ597" i="3"/>
  <c r="CE599" i="1" s="1"/>
  <c r="CK599" i="1" s="1"/>
  <c r="CI599" i="1" s="1"/>
  <c r="CM604" i="1"/>
  <c r="A604" i="1" s="1"/>
  <c r="BZ593" i="3"/>
  <c r="CE595" i="1" s="1"/>
  <c r="CK595" i="1" s="1"/>
  <c r="BZ589" i="3"/>
  <c r="CE591" i="1" s="1"/>
  <c r="CK591" i="1" s="1"/>
  <c r="CI591" i="1" s="1"/>
  <c r="CM590" i="1"/>
  <c r="A590" i="1" s="1"/>
  <c r="CM598" i="1"/>
  <c r="A598" i="1" s="1"/>
  <c r="CM596" i="1"/>
  <c r="A596" i="1" s="1"/>
  <c r="CM588" i="1"/>
  <c r="A588" i="1" s="1"/>
  <c r="CM597" i="1"/>
  <c r="A597" i="1" s="1"/>
  <c r="CM589" i="1"/>
  <c r="A589" i="1" s="1"/>
  <c r="CI595" i="1" l="1"/>
  <c r="F595" i="1"/>
  <c r="CN595" i="1"/>
  <c r="B598" i="1"/>
  <c r="B589" i="1"/>
  <c r="B597" i="1"/>
  <c r="B604" i="1"/>
  <c r="B591" i="1"/>
  <c r="B599" i="1"/>
  <c r="B602" i="1"/>
  <c r="B596" i="1"/>
  <c r="B593" i="1"/>
  <c r="B594" i="1"/>
  <c r="B590" i="1"/>
  <c r="B592" i="1"/>
  <c r="B603" i="1"/>
  <c r="B600" i="1"/>
  <c r="B601" i="1"/>
  <c r="B595" i="1"/>
  <c r="B588" i="1"/>
  <c r="CW584" i="1"/>
  <c r="CW583" i="1" l="1"/>
  <c r="CW582" i="1"/>
  <c r="CW581" i="1"/>
  <c r="CW580" i="1"/>
  <c r="CW579" i="1"/>
  <c r="CW578" i="1"/>
  <c r="BU585" i="3"/>
  <c r="BM585" i="3"/>
  <c r="BE585" i="3"/>
  <c r="BA585" i="3"/>
  <c r="CD587" i="1" s="1"/>
  <c r="BU584" i="3"/>
  <c r="BM584" i="3"/>
  <c r="BE584" i="3"/>
  <c r="BA584" i="3"/>
  <c r="CD586" i="1" s="1"/>
  <c r="BU583" i="3"/>
  <c r="BM583" i="3"/>
  <c r="BE583" i="3"/>
  <c r="BA583" i="3"/>
  <c r="CD585" i="1" s="1"/>
  <c r="BU582" i="3"/>
  <c r="BM582" i="3"/>
  <c r="BE582" i="3"/>
  <c r="BA582" i="3"/>
  <c r="CD584" i="1" s="1"/>
  <c r="BU581" i="3"/>
  <c r="BM581" i="3"/>
  <c r="BE581" i="3"/>
  <c r="BA581" i="3"/>
  <c r="CD583" i="1" s="1"/>
  <c r="BU580" i="3"/>
  <c r="BM580" i="3"/>
  <c r="BE580" i="3"/>
  <c r="BA580" i="3"/>
  <c r="CD582" i="1" s="1"/>
  <c r="BU579" i="3"/>
  <c r="BM579" i="3"/>
  <c r="BE579" i="3"/>
  <c r="BA579" i="3"/>
  <c r="CD581" i="1" s="1"/>
  <c r="BU578" i="3"/>
  <c r="BM578" i="3"/>
  <c r="BE578" i="3"/>
  <c r="BA578" i="3"/>
  <c r="CD580" i="1" s="1"/>
  <c r="BU577" i="3"/>
  <c r="BM577" i="3"/>
  <c r="BE577" i="3"/>
  <c r="BA577" i="3"/>
  <c r="CD579" i="1" s="1"/>
  <c r="BU576" i="3"/>
  <c r="BM576" i="3"/>
  <c r="BE576" i="3"/>
  <c r="BA576" i="3"/>
  <c r="CD578" i="1" s="1"/>
  <c r="BU575" i="3"/>
  <c r="BM575" i="3"/>
  <c r="BE575" i="3"/>
  <c r="BA575" i="3"/>
  <c r="CD577" i="1" s="1"/>
  <c r="B575" i="3"/>
  <c r="B576" i="3"/>
  <c r="B577" i="3"/>
  <c r="B578" i="3"/>
  <c r="B579" i="3"/>
  <c r="B580" i="3"/>
  <c r="B581" i="3"/>
  <c r="B582" i="3"/>
  <c r="B583" i="3"/>
  <c r="B584" i="3"/>
  <c r="B585" i="3"/>
  <c r="BZ582" i="3" l="1"/>
  <c r="CE584" i="1" s="1"/>
  <c r="CK584" i="1" s="1"/>
  <c r="CI584" i="1" s="1"/>
  <c r="BZ583" i="3"/>
  <c r="CE585" i="1" s="1"/>
  <c r="CK585" i="1" s="1"/>
  <c r="CI585" i="1" s="1"/>
  <c r="BZ585" i="3"/>
  <c r="CE587" i="1" s="1"/>
  <c r="CK587" i="1" s="1"/>
  <c r="CI587" i="1" s="1"/>
  <c r="BZ575" i="3"/>
  <c r="CE577" i="1" s="1"/>
  <c r="CK577" i="1" s="1"/>
  <c r="CI577" i="1" s="1"/>
  <c r="BZ577" i="3"/>
  <c r="CE579" i="1" s="1"/>
  <c r="CK579" i="1" s="1"/>
  <c r="CI579" i="1" s="1"/>
  <c r="BZ579" i="3"/>
  <c r="CE581" i="1" s="1"/>
  <c r="CK581" i="1" s="1"/>
  <c r="CI581" i="1" s="1"/>
  <c r="BZ581" i="3"/>
  <c r="CE583" i="1" s="1"/>
  <c r="CK583" i="1" s="1"/>
  <c r="CI583" i="1" s="1"/>
  <c r="BZ578" i="3"/>
  <c r="CE580" i="1" s="1"/>
  <c r="CK580" i="1" s="1"/>
  <c r="CI580" i="1" s="1"/>
  <c r="BZ580" i="3"/>
  <c r="CE582" i="1" s="1"/>
  <c r="CK582" i="1" s="1"/>
  <c r="CI582" i="1" s="1"/>
  <c r="BZ584" i="3"/>
  <c r="CE586" i="1" s="1"/>
  <c r="CK586" i="1" s="1"/>
  <c r="CI586" i="1" s="1"/>
  <c r="BZ576" i="3"/>
  <c r="CE578" i="1" s="1"/>
  <c r="CK578" i="1" s="1"/>
  <c r="CI578" i="1" s="1"/>
  <c r="E583" i="1" l="1"/>
  <c r="E584" i="1"/>
  <c r="E585" i="1"/>
  <c r="E586" i="1"/>
  <c r="E587" i="1"/>
  <c r="G583" i="1"/>
  <c r="G584" i="1"/>
  <c r="G585" i="1"/>
  <c r="G586" i="1"/>
  <c r="G587" i="1"/>
  <c r="H583" i="1"/>
  <c r="H584" i="1"/>
  <c r="H585" i="1"/>
  <c r="H586" i="1"/>
  <c r="H587" i="1"/>
  <c r="I583" i="1"/>
  <c r="I584" i="1"/>
  <c r="I585" i="1"/>
  <c r="I586" i="1"/>
  <c r="I587" i="1"/>
  <c r="BZ583" i="1"/>
  <c r="CA583" i="1" s="1"/>
  <c r="BZ584" i="1"/>
  <c r="CA584" i="1" s="1"/>
  <c r="BZ585" i="1"/>
  <c r="CA585" i="1" s="1"/>
  <c r="BZ586" i="1"/>
  <c r="CA586" i="1" s="1"/>
  <c r="BZ587" i="1"/>
  <c r="CA587" i="1" s="1"/>
  <c r="CM586" i="1"/>
  <c r="A586" i="1" s="1"/>
  <c r="B584" i="1"/>
  <c r="B586" i="1"/>
  <c r="D583" i="1"/>
  <c r="D584" i="1"/>
  <c r="D585" i="1"/>
  <c r="D586" i="1"/>
  <c r="D587" i="1"/>
  <c r="C583" i="1"/>
  <c r="C584" i="1"/>
  <c r="C585" i="1"/>
  <c r="C586" i="1"/>
  <c r="C587" i="1"/>
  <c r="CW586" i="1"/>
  <c r="E577" i="1"/>
  <c r="E578" i="1"/>
  <c r="E579" i="1"/>
  <c r="E580" i="1"/>
  <c r="E581" i="1"/>
  <c r="E582" i="1"/>
  <c r="G577" i="1"/>
  <c r="G578" i="1"/>
  <c r="G579" i="1"/>
  <c r="G580" i="1"/>
  <c r="G581" i="1"/>
  <c r="G582" i="1"/>
  <c r="H577" i="1"/>
  <c r="H578" i="1"/>
  <c r="H579" i="1"/>
  <c r="H580" i="1"/>
  <c r="H581" i="1"/>
  <c r="H582" i="1"/>
  <c r="I577" i="1"/>
  <c r="I578" i="1"/>
  <c r="I579" i="1"/>
  <c r="I580" i="1"/>
  <c r="I581" i="1"/>
  <c r="I582" i="1"/>
  <c r="BZ577" i="1"/>
  <c r="CA577" i="1" s="1"/>
  <c r="BZ578" i="1"/>
  <c r="CA578" i="1" s="1"/>
  <c r="BZ579" i="1"/>
  <c r="CA579" i="1" s="1"/>
  <c r="BZ580" i="1"/>
  <c r="CA580" i="1" s="1"/>
  <c r="BZ581" i="1"/>
  <c r="CA581" i="1" s="1"/>
  <c r="BZ582" i="1"/>
  <c r="CA582" i="1" s="1"/>
  <c r="B580" i="1"/>
  <c r="B581" i="1"/>
  <c r="D577" i="1"/>
  <c r="D578" i="1"/>
  <c r="D579" i="1"/>
  <c r="D580" i="1"/>
  <c r="D581" i="1"/>
  <c r="D582" i="1"/>
  <c r="C577" i="1"/>
  <c r="C578" i="1"/>
  <c r="C579" i="1"/>
  <c r="C580" i="1"/>
  <c r="C581" i="1"/>
  <c r="C582" i="1"/>
  <c r="CW577" i="1"/>
  <c r="CM581" i="1" l="1"/>
  <c r="A581" i="1" s="1"/>
  <c r="CM577" i="1"/>
  <c r="A577" i="1" s="1"/>
  <c r="CM585" i="1"/>
  <c r="A585" i="1" s="1"/>
  <c r="CM587" i="1"/>
  <c r="A587" i="1" s="1"/>
  <c r="CM580" i="1"/>
  <c r="A580" i="1" s="1"/>
  <c r="CM584" i="1"/>
  <c r="A584" i="1" s="1"/>
  <c r="CM583" i="1"/>
  <c r="A583" i="1" s="1"/>
  <c r="B583" i="1"/>
  <c r="B587" i="1"/>
  <c r="B585" i="1"/>
  <c r="CM579" i="1"/>
  <c r="A579" i="1" s="1"/>
  <c r="CM578" i="1"/>
  <c r="A578" i="1" s="1"/>
  <c r="CM582" i="1"/>
  <c r="A582" i="1" s="1"/>
  <c r="B578" i="1"/>
  <c r="B582" i="1"/>
  <c r="B579" i="1"/>
  <c r="B577" i="1"/>
  <c r="CW576" i="1"/>
  <c r="CW575" i="1"/>
  <c r="CW569" i="1" l="1"/>
  <c r="CW567" i="1" l="1"/>
  <c r="CW565" i="1"/>
  <c r="CW564" i="1"/>
  <c r="CW563" i="1"/>
  <c r="CW562" i="1"/>
  <c r="C576" i="1"/>
  <c r="D576" i="1"/>
  <c r="C575" i="1"/>
  <c r="D575" i="1"/>
  <c r="C574" i="1"/>
  <c r="D574" i="1"/>
  <c r="C573" i="1"/>
  <c r="D573" i="1"/>
  <c r="C572" i="1"/>
  <c r="D572" i="1"/>
  <c r="C571" i="1"/>
  <c r="D571" i="1"/>
  <c r="C570" i="1"/>
  <c r="D570" i="1"/>
  <c r="C569" i="1"/>
  <c r="D569" i="1"/>
  <c r="C568" i="1"/>
  <c r="D568" i="1"/>
  <c r="C567" i="1"/>
  <c r="D567" i="1"/>
  <c r="C566" i="1"/>
  <c r="D566" i="1"/>
  <c r="C565" i="1"/>
  <c r="D565" i="1"/>
  <c r="C564" i="1"/>
  <c r="D564" i="1"/>
  <c r="C563" i="1"/>
  <c r="D563" i="1"/>
  <c r="C562" i="1"/>
  <c r="D562" i="1"/>
  <c r="BU574" i="3"/>
  <c r="BM574" i="3"/>
  <c r="BE574" i="3"/>
  <c r="BA574" i="3"/>
  <c r="CD576" i="1" s="1"/>
  <c r="BU573" i="3"/>
  <c r="BM573" i="3"/>
  <c r="BE573" i="3"/>
  <c r="BA573" i="3"/>
  <c r="CD575" i="1" s="1"/>
  <c r="BU572" i="3"/>
  <c r="BM572" i="3"/>
  <c r="BE572" i="3"/>
  <c r="BA572" i="3"/>
  <c r="CD574" i="1" s="1"/>
  <c r="BU571" i="3"/>
  <c r="BM571" i="3"/>
  <c r="BE571" i="3"/>
  <c r="BA571" i="3"/>
  <c r="CD573" i="1" s="1"/>
  <c r="BU570" i="3"/>
  <c r="BM570" i="3"/>
  <c r="BE570" i="3"/>
  <c r="BA570" i="3"/>
  <c r="CD572" i="1" s="1"/>
  <c r="BU569" i="3"/>
  <c r="BM569" i="3"/>
  <c r="BE569" i="3"/>
  <c r="BA569" i="3"/>
  <c r="CD571" i="1" s="1"/>
  <c r="BU568" i="3"/>
  <c r="BM568" i="3"/>
  <c r="BE568" i="3"/>
  <c r="BA568" i="3"/>
  <c r="CD570" i="1" s="1"/>
  <c r="BU567" i="3"/>
  <c r="BM567" i="3"/>
  <c r="BE567" i="3"/>
  <c r="BA567" i="3"/>
  <c r="CD569" i="1" s="1"/>
  <c r="BU566" i="3"/>
  <c r="BM566" i="3"/>
  <c r="BE566" i="3"/>
  <c r="BA566" i="3"/>
  <c r="CD568" i="1" s="1"/>
  <c r="BU565" i="3"/>
  <c r="BM565" i="3"/>
  <c r="BE565" i="3"/>
  <c r="BA565" i="3"/>
  <c r="CD567" i="1" s="1"/>
  <c r="BU564" i="3"/>
  <c r="BM564" i="3"/>
  <c r="BE564" i="3"/>
  <c r="BA564" i="3"/>
  <c r="CD566" i="1" s="1"/>
  <c r="BU563" i="3"/>
  <c r="BM563" i="3"/>
  <c r="BE563" i="3"/>
  <c r="BA563" i="3"/>
  <c r="CD565" i="1" s="1"/>
  <c r="BU562" i="3"/>
  <c r="BM562" i="3"/>
  <c r="BE562" i="3"/>
  <c r="BA562" i="3"/>
  <c r="CD564" i="1" s="1"/>
  <c r="BU561" i="3"/>
  <c r="BM561" i="3"/>
  <c r="BE561" i="3"/>
  <c r="BA561" i="3"/>
  <c r="CD563" i="1" s="1"/>
  <c r="BU560" i="3"/>
  <c r="BM560" i="3"/>
  <c r="BE560" i="3"/>
  <c r="BA560" i="3"/>
  <c r="CD562" i="1" s="1"/>
  <c r="B572" i="3"/>
  <c r="B573" i="3"/>
  <c r="B574" i="3"/>
  <c r="B560" i="3"/>
  <c r="B561" i="3"/>
  <c r="B562" i="3"/>
  <c r="B563" i="3"/>
  <c r="B564" i="3"/>
  <c r="B565" i="3"/>
  <c r="B566" i="3"/>
  <c r="B567" i="3"/>
  <c r="B568" i="3"/>
  <c r="B569" i="3"/>
  <c r="B570" i="3"/>
  <c r="B571" i="3"/>
  <c r="E569" i="1"/>
  <c r="E570" i="1"/>
  <c r="E571" i="1"/>
  <c r="E572" i="1"/>
  <c r="E573" i="1"/>
  <c r="E574" i="1"/>
  <c r="E575" i="1"/>
  <c r="E576" i="1"/>
  <c r="G569" i="1"/>
  <c r="G570" i="1"/>
  <c r="G571" i="1"/>
  <c r="G572" i="1"/>
  <c r="G573" i="1"/>
  <c r="G574" i="1"/>
  <c r="G575" i="1"/>
  <c r="G576" i="1"/>
  <c r="H569" i="1"/>
  <c r="H570" i="1"/>
  <c r="H571" i="1"/>
  <c r="H572" i="1"/>
  <c r="H573" i="1"/>
  <c r="H574" i="1"/>
  <c r="H575" i="1"/>
  <c r="H576" i="1"/>
  <c r="I569" i="1"/>
  <c r="I570" i="1"/>
  <c r="I571" i="1"/>
  <c r="I572" i="1"/>
  <c r="I573" i="1"/>
  <c r="I574" i="1"/>
  <c r="I575" i="1"/>
  <c r="I576" i="1"/>
  <c r="BZ569" i="1"/>
  <c r="CA569" i="1" s="1"/>
  <c r="BZ570" i="1"/>
  <c r="CA570" i="1" s="1"/>
  <c r="BZ571" i="1"/>
  <c r="CA571" i="1" s="1"/>
  <c r="BZ572" i="1"/>
  <c r="CA572" i="1" s="1"/>
  <c r="BZ573" i="1"/>
  <c r="CA573" i="1" s="1"/>
  <c r="BZ574" i="1"/>
  <c r="CA574" i="1" s="1"/>
  <c r="BZ575" i="1"/>
  <c r="CA575" i="1" s="1"/>
  <c r="BZ576" i="1"/>
  <c r="CA576" i="1" s="1"/>
  <c r="CW570" i="1"/>
  <c r="CW571" i="1"/>
  <c r="CW572" i="1"/>
  <c r="CW573" i="1"/>
  <c r="CW574" i="1"/>
  <c r="E562" i="1"/>
  <c r="E563" i="1"/>
  <c r="E564" i="1"/>
  <c r="E565" i="1"/>
  <c r="E566" i="1"/>
  <c r="E567" i="1"/>
  <c r="E568" i="1"/>
  <c r="G562" i="1"/>
  <c r="G563" i="1"/>
  <c r="G564" i="1"/>
  <c r="G565" i="1"/>
  <c r="G566" i="1"/>
  <c r="G567" i="1"/>
  <c r="G568" i="1"/>
  <c r="H562" i="1"/>
  <c r="H563" i="1"/>
  <c r="H564" i="1"/>
  <c r="H565" i="1"/>
  <c r="H566" i="1"/>
  <c r="H567" i="1"/>
  <c r="H568" i="1"/>
  <c r="I562" i="1"/>
  <c r="I563" i="1"/>
  <c r="I564" i="1"/>
  <c r="I565" i="1"/>
  <c r="I566" i="1"/>
  <c r="I567" i="1"/>
  <c r="I568" i="1"/>
  <c r="BZ562" i="1"/>
  <c r="CA562" i="1" s="1"/>
  <c r="BZ563" i="1"/>
  <c r="CA563" i="1" s="1"/>
  <c r="BZ564" i="1"/>
  <c r="CA564" i="1" s="1"/>
  <c r="BZ565" i="1"/>
  <c r="CA565" i="1" s="1"/>
  <c r="BZ566" i="1"/>
  <c r="CA566" i="1" s="1"/>
  <c r="BZ567" i="1"/>
  <c r="CA567" i="1" s="1"/>
  <c r="BZ568" i="1"/>
  <c r="CA568" i="1" s="1"/>
  <c r="CW566" i="1"/>
  <c r="CW568" i="1"/>
  <c r="BZ562" i="3" l="1"/>
  <c r="CM566" i="1"/>
  <c r="A566" i="1" s="1"/>
  <c r="CM570" i="1"/>
  <c r="A570" i="1" s="1"/>
  <c r="CM574" i="1"/>
  <c r="A574" i="1" s="1"/>
  <c r="CM576" i="1"/>
  <c r="A576" i="1" s="1"/>
  <c r="BZ563" i="3"/>
  <c r="CE565" i="1" s="1"/>
  <c r="CK565" i="1" s="1"/>
  <c r="CI565" i="1" s="1"/>
  <c r="BZ565" i="3"/>
  <c r="BZ567" i="3"/>
  <c r="CE569" i="1" s="1"/>
  <c r="CK569" i="1" s="1"/>
  <c r="CI569" i="1" s="1"/>
  <c r="BZ569" i="3"/>
  <c r="BZ571" i="3"/>
  <c r="CM563" i="1"/>
  <c r="A563" i="1" s="1"/>
  <c r="CM571" i="1"/>
  <c r="A571" i="1" s="1"/>
  <c r="BZ573" i="3"/>
  <c r="BZ570" i="3"/>
  <c r="CM573" i="1"/>
  <c r="A573" i="1" s="1"/>
  <c r="BZ572" i="3"/>
  <c r="BZ574" i="3"/>
  <c r="CE576" i="1" s="1"/>
  <c r="CK576" i="1" s="1"/>
  <c r="CI576" i="1" s="1"/>
  <c r="CM575" i="1"/>
  <c r="A575" i="1" s="1"/>
  <c r="BZ561" i="3"/>
  <c r="CM569" i="1"/>
  <c r="A569" i="1" s="1"/>
  <c r="BZ560" i="3"/>
  <c r="CE562" i="1" s="1"/>
  <c r="CK562" i="1" s="1"/>
  <c r="CI562" i="1" s="1"/>
  <c r="CM572" i="1"/>
  <c r="A572" i="1" s="1"/>
  <c r="BZ564" i="3"/>
  <c r="CE566" i="1" s="1"/>
  <c r="CK566" i="1" s="1"/>
  <c r="CI566" i="1" s="1"/>
  <c r="BZ566" i="3"/>
  <c r="CE568" i="1" s="1"/>
  <c r="CK568" i="1" s="1"/>
  <c r="CI568" i="1" s="1"/>
  <c r="BZ568" i="3"/>
  <c r="CE570" i="1" s="1"/>
  <c r="CK570" i="1" s="1"/>
  <c r="CI570" i="1" s="1"/>
  <c r="CM568" i="1"/>
  <c r="A568" i="1" s="1"/>
  <c r="CM567" i="1"/>
  <c r="A567" i="1" s="1"/>
  <c r="CM564" i="1"/>
  <c r="A564" i="1" s="1"/>
  <c r="CM562" i="1"/>
  <c r="A562" i="1" s="1"/>
  <c r="CM565" i="1"/>
  <c r="A565" i="1" s="1"/>
  <c r="CE574" i="1" l="1"/>
  <c r="CK574" i="1" s="1"/>
  <c r="CI574" i="1" s="1"/>
  <c r="CE572" i="1"/>
  <c r="CK572" i="1" s="1"/>
  <c r="CI572" i="1" s="1"/>
  <c r="CE567" i="1"/>
  <c r="CK567" i="1" s="1"/>
  <c r="CI567" i="1" s="1"/>
  <c r="CE575" i="1"/>
  <c r="CK575" i="1" s="1"/>
  <c r="CI575" i="1" s="1"/>
  <c r="CE563" i="1"/>
  <c r="CK563" i="1" s="1"/>
  <c r="CI563" i="1" s="1"/>
  <c r="CE573" i="1"/>
  <c r="CK573" i="1" s="1"/>
  <c r="CI573" i="1" s="1"/>
  <c r="CE571" i="1"/>
  <c r="CK571" i="1" s="1"/>
  <c r="CI571" i="1" s="1"/>
  <c r="CE564" i="1"/>
  <c r="CK564" i="1" s="1"/>
  <c r="CI564" i="1" s="1"/>
  <c r="B565" i="1"/>
  <c r="B569" i="1"/>
  <c r="B576" i="1"/>
  <c r="B562" i="1"/>
  <c r="B566" i="1"/>
  <c r="B568" i="1"/>
  <c r="B570" i="1"/>
  <c r="CW358" i="1"/>
  <c r="C358" i="1"/>
  <c r="D358" i="1"/>
  <c r="BA356" i="3"/>
  <c r="CD358" i="1" s="1"/>
  <c r="BE356" i="3"/>
  <c r="BM356" i="3"/>
  <c r="BU356" i="3"/>
  <c r="B356" i="3"/>
  <c r="E358" i="1"/>
  <c r="G358" i="1"/>
  <c r="H358" i="1"/>
  <c r="I358" i="1"/>
  <c r="BZ358" i="1"/>
  <c r="CA358" i="1" s="1"/>
  <c r="CW265" i="1"/>
  <c r="B575" i="1" l="1"/>
  <c r="B564" i="1"/>
  <c r="B571" i="1"/>
  <c r="B567" i="1"/>
  <c r="B573" i="1"/>
  <c r="B572" i="1"/>
  <c r="B563" i="1"/>
  <c r="B574" i="1"/>
  <c r="CM358" i="1"/>
  <c r="A358" i="1" s="1"/>
  <c r="BZ356" i="3"/>
  <c r="CE358" i="1" s="1"/>
  <c r="CK358" i="1" s="1"/>
  <c r="CI358" i="1" s="1"/>
  <c r="D265" i="1"/>
  <c r="C265" i="1"/>
  <c r="BA263" i="3"/>
  <c r="CD265" i="1" s="1"/>
  <c r="BE263" i="3"/>
  <c r="BM263" i="3"/>
  <c r="BU263" i="3"/>
  <c r="B263" i="3"/>
  <c r="E265" i="1"/>
  <c r="G265" i="1"/>
  <c r="H265" i="1"/>
  <c r="I265" i="1"/>
  <c r="BZ265" i="1"/>
  <c r="CA265" i="1" s="1"/>
  <c r="BZ263" i="3" l="1"/>
  <c r="CE265" i="1" s="1"/>
  <c r="CK265" i="1" s="1"/>
  <c r="CI265" i="1" s="1"/>
  <c r="CW561" i="1"/>
  <c r="CW559" i="1" l="1"/>
  <c r="CW557" i="1"/>
  <c r="CW553" i="1"/>
  <c r="CW551" i="1" l="1"/>
  <c r="CW550" i="1"/>
  <c r="CW549" i="1"/>
  <c r="C561" i="1"/>
  <c r="D561" i="1"/>
  <c r="C560" i="1"/>
  <c r="D560" i="1"/>
  <c r="C559" i="1"/>
  <c r="D559" i="1"/>
  <c r="C558" i="1"/>
  <c r="D558" i="1"/>
  <c r="C557" i="1"/>
  <c r="D557" i="1"/>
  <c r="C556" i="1"/>
  <c r="D556" i="1"/>
  <c r="C555" i="1"/>
  <c r="D555" i="1"/>
  <c r="C554" i="1"/>
  <c r="D554" i="1"/>
  <c r="C553" i="1"/>
  <c r="D553" i="1"/>
  <c r="C552" i="1"/>
  <c r="D552" i="1"/>
  <c r="C551" i="1"/>
  <c r="D551" i="1"/>
  <c r="C550" i="1"/>
  <c r="D550" i="1"/>
  <c r="C549" i="1"/>
  <c r="D549" i="1"/>
  <c r="C548" i="1"/>
  <c r="D548" i="1"/>
  <c r="BU559" i="3"/>
  <c r="BM559" i="3"/>
  <c r="BE559" i="3"/>
  <c r="BA559" i="3"/>
  <c r="CD561" i="1" s="1"/>
  <c r="BU558" i="3"/>
  <c r="BM558" i="3"/>
  <c r="BE558" i="3"/>
  <c r="BA558" i="3"/>
  <c r="CD560" i="1" s="1"/>
  <c r="BU557" i="3"/>
  <c r="BM557" i="3"/>
  <c r="BE557" i="3"/>
  <c r="BA557" i="3"/>
  <c r="CD559" i="1" s="1"/>
  <c r="BU556" i="3"/>
  <c r="BM556" i="3"/>
  <c r="BE556" i="3"/>
  <c r="BA556" i="3"/>
  <c r="CD558" i="1" s="1"/>
  <c r="BU555" i="3"/>
  <c r="BM555" i="3"/>
  <c r="BE555" i="3"/>
  <c r="BA555" i="3"/>
  <c r="CD557" i="1" s="1"/>
  <c r="BU554" i="3"/>
  <c r="BM554" i="3"/>
  <c r="BE554" i="3"/>
  <c r="BA554" i="3"/>
  <c r="CD556" i="1" s="1"/>
  <c r="BU553" i="3"/>
  <c r="BM553" i="3"/>
  <c r="BE553" i="3"/>
  <c r="BA553" i="3"/>
  <c r="CD555" i="1" s="1"/>
  <c r="BU552" i="3"/>
  <c r="BM552" i="3"/>
  <c r="BE552" i="3"/>
  <c r="BA552" i="3"/>
  <c r="CD554" i="1" s="1"/>
  <c r="BU551" i="3"/>
  <c r="BM551" i="3"/>
  <c r="BE551" i="3"/>
  <c r="BA551" i="3"/>
  <c r="CD553" i="1" s="1"/>
  <c r="BU550" i="3"/>
  <c r="BM550" i="3"/>
  <c r="BE550" i="3"/>
  <c r="BA550" i="3"/>
  <c r="CD552" i="1" s="1"/>
  <c r="B559" i="3"/>
  <c r="B557" i="3"/>
  <c r="B558" i="3"/>
  <c r="B550" i="3"/>
  <c r="B551" i="3"/>
  <c r="B552" i="3"/>
  <c r="B553" i="3"/>
  <c r="B554" i="3"/>
  <c r="B555" i="3"/>
  <c r="B556" i="3"/>
  <c r="E552" i="1"/>
  <c r="E553" i="1"/>
  <c r="E554" i="1"/>
  <c r="E555" i="1"/>
  <c r="E556" i="1"/>
  <c r="E557" i="1"/>
  <c r="E558" i="1"/>
  <c r="E559" i="1"/>
  <c r="E560" i="1"/>
  <c r="E561" i="1"/>
  <c r="G552" i="1"/>
  <c r="G553" i="1"/>
  <c r="G554" i="1"/>
  <c r="G555" i="1"/>
  <c r="G556" i="1"/>
  <c r="G557" i="1"/>
  <c r="G558" i="1"/>
  <c r="G559" i="1"/>
  <c r="G560" i="1"/>
  <c r="G561" i="1"/>
  <c r="H552" i="1"/>
  <c r="H553" i="1"/>
  <c r="H554" i="1"/>
  <c r="H555" i="1"/>
  <c r="H556" i="1"/>
  <c r="H557" i="1"/>
  <c r="H558" i="1"/>
  <c r="H559" i="1"/>
  <c r="H560" i="1"/>
  <c r="H561" i="1"/>
  <c r="I552" i="1"/>
  <c r="I553" i="1"/>
  <c r="I554" i="1"/>
  <c r="I555" i="1"/>
  <c r="I556" i="1"/>
  <c r="I557" i="1"/>
  <c r="I558" i="1"/>
  <c r="I559" i="1"/>
  <c r="I560" i="1"/>
  <c r="I561" i="1"/>
  <c r="BZ552" i="1"/>
  <c r="CA552" i="1" s="1"/>
  <c r="BZ553" i="1"/>
  <c r="CA553" i="1" s="1"/>
  <c r="BZ554" i="1"/>
  <c r="CA554" i="1" s="1"/>
  <c r="BZ555" i="1"/>
  <c r="CA555" i="1" s="1"/>
  <c r="BZ556" i="1"/>
  <c r="CA556" i="1" s="1"/>
  <c r="BZ557" i="1"/>
  <c r="CA557" i="1" s="1"/>
  <c r="BZ558" i="1"/>
  <c r="CA558" i="1" s="1"/>
  <c r="BZ559" i="1"/>
  <c r="CA559" i="1" s="1"/>
  <c r="BZ560" i="1"/>
  <c r="CA560" i="1" s="1"/>
  <c r="BZ561" i="1"/>
  <c r="CA561" i="1" s="1"/>
  <c r="CW552" i="1"/>
  <c r="CW554" i="1"/>
  <c r="CW555" i="1"/>
  <c r="CW556" i="1"/>
  <c r="CW558" i="1"/>
  <c r="CW560" i="1"/>
  <c r="CW547" i="1"/>
  <c r="D547" i="1"/>
  <c r="C547" i="1"/>
  <c r="BA545" i="3"/>
  <c r="CD547" i="1" s="1"/>
  <c r="BE545" i="3"/>
  <c r="BM545" i="3"/>
  <c r="BU545" i="3"/>
  <c r="BA546" i="3"/>
  <c r="CD548" i="1" s="1"/>
  <c r="BE546" i="3"/>
  <c r="BM546" i="3"/>
  <c r="BU546" i="3"/>
  <c r="BA547" i="3"/>
  <c r="CD549" i="1" s="1"/>
  <c r="BE547" i="3"/>
  <c r="BM547" i="3"/>
  <c r="BU547" i="3"/>
  <c r="BA548" i="3"/>
  <c r="CD550" i="1" s="1"/>
  <c r="BE548" i="3"/>
  <c r="BM548" i="3"/>
  <c r="BU548" i="3"/>
  <c r="BA549" i="3"/>
  <c r="CD551" i="1" s="1"/>
  <c r="BE549" i="3"/>
  <c r="BM549" i="3"/>
  <c r="BU549" i="3"/>
  <c r="B545" i="3"/>
  <c r="B546" i="3"/>
  <c r="B547" i="3"/>
  <c r="B548" i="3"/>
  <c r="B549" i="3"/>
  <c r="E547" i="1"/>
  <c r="E548" i="1"/>
  <c r="E549" i="1"/>
  <c r="E550" i="1"/>
  <c r="E551" i="1"/>
  <c r="G547" i="1"/>
  <c r="G548" i="1"/>
  <c r="G549" i="1"/>
  <c r="G550" i="1"/>
  <c r="G551" i="1"/>
  <c r="H547" i="1"/>
  <c r="H548" i="1"/>
  <c r="H549" i="1"/>
  <c r="H550" i="1"/>
  <c r="H551" i="1"/>
  <c r="I547" i="1"/>
  <c r="I548" i="1"/>
  <c r="I549" i="1"/>
  <c r="I550" i="1"/>
  <c r="I551" i="1"/>
  <c r="BZ547" i="1"/>
  <c r="CA547" i="1" s="1"/>
  <c r="BZ548" i="1"/>
  <c r="CA548" i="1" s="1"/>
  <c r="BZ549" i="1"/>
  <c r="CA549" i="1" s="1"/>
  <c r="BZ550" i="1"/>
  <c r="CA550" i="1" s="1"/>
  <c r="BZ551" i="1"/>
  <c r="CA551" i="1" s="1"/>
  <c r="CW548" i="1"/>
  <c r="CW546" i="1"/>
  <c r="CW545" i="1"/>
  <c r="CW544" i="1"/>
  <c r="CM558" i="1" l="1"/>
  <c r="A558" i="1" s="1"/>
  <c r="BZ551" i="3"/>
  <c r="CE553" i="1" s="1"/>
  <c r="CK553" i="1" s="1"/>
  <c r="CI553" i="1" s="1"/>
  <c r="CM554" i="1"/>
  <c r="A554" i="1" s="1"/>
  <c r="BZ552" i="3"/>
  <c r="CE554" i="1" s="1"/>
  <c r="CK554" i="1" s="1"/>
  <c r="CI554" i="1" s="1"/>
  <c r="CM561" i="1"/>
  <c r="A561" i="1" s="1"/>
  <c r="BZ550" i="3"/>
  <c r="CE552" i="1" s="1"/>
  <c r="CK552" i="1" s="1"/>
  <c r="CI552" i="1" s="1"/>
  <c r="CM557" i="1"/>
  <c r="A557" i="1" s="1"/>
  <c r="BZ554" i="3"/>
  <c r="CE556" i="1" s="1"/>
  <c r="CK556" i="1" s="1"/>
  <c r="CI556" i="1" s="1"/>
  <c r="BZ556" i="3"/>
  <c r="CE558" i="1" s="1"/>
  <c r="CK558" i="1" s="1"/>
  <c r="CI558" i="1" s="1"/>
  <c r="BZ558" i="3"/>
  <c r="CE560" i="1" s="1"/>
  <c r="CK560" i="1" s="1"/>
  <c r="CI560" i="1" s="1"/>
  <c r="CM555" i="1"/>
  <c r="A555" i="1" s="1"/>
  <c r="CM550" i="1"/>
  <c r="A550" i="1" s="1"/>
  <c r="BZ559" i="3"/>
  <c r="CE561" i="1" s="1"/>
  <c r="CK561" i="1" s="1"/>
  <c r="CI561" i="1" s="1"/>
  <c r="BZ553" i="3"/>
  <c r="CE555" i="1" s="1"/>
  <c r="CK555" i="1" s="1"/>
  <c r="CI555" i="1" s="1"/>
  <c r="BZ555" i="3"/>
  <c r="CE557" i="1" s="1"/>
  <c r="CK557" i="1" s="1"/>
  <c r="CI557" i="1" s="1"/>
  <c r="BZ557" i="3"/>
  <c r="CE559" i="1" s="1"/>
  <c r="CK559" i="1" s="1"/>
  <c r="CI559" i="1" s="1"/>
  <c r="CM548" i="1"/>
  <c r="A548" i="1" s="1"/>
  <c r="CM553" i="1"/>
  <c r="A553" i="1" s="1"/>
  <c r="CM556" i="1"/>
  <c r="A556" i="1" s="1"/>
  <c r="BZ545" i="3"/>
  <c r="CE547" i="1" s="1"/>
  <c r="CK547" i="1" s="1"/>
  <c r="CI547" i="1" s="1"/>
  <c r="CM559" i="1"/>
  <c r="A559" i="1" s="1"/>
  <c r="BZ549" i="3"/>
  <c r="CE551" i="1" s="1"/>
  <c r="CK551" i="1" s="1"/>
  <c r="CI551" i="1" s="1"/>
  <c r="BZ547" i="3"/>
  <c r="CE549" i="1" s="1"/>
  <c r="CK549" i="1" s="1"/>
  <c r="CI549" i="1" s="1"/>
  <c r="CM560" i="1"/>
  <c r="A560" i="1" s="1"/>
  <c r="CM552" i="1"/>
  <c r="A552" i="1" s="1"/>
  <c r="BZ546" i="3"/>
  <c r="CE548" i="1" s="1"/>
  <c r="CK548" i="1" s="1"/>
  <c r="CI548" i="1" s="1"/>
  <c r="BZ548" i="3"/>
  <c r="CE550" i="1" s="1"/>
  <c r="CK550" i="1" s="1"/>
  <c r="CI550" i="1" s="1"/>
  <c r="CM549" i="1"/>
  <c r="A549" i="1" s="1"/>
  <c r="CM547" i="1"/>
  <c r="A547" i="1" s="1"/>
  <c r="CM551" i="1"/>
  <c r="A551" i="1" s="1"/>
  <c r="B557" i="1" l="1"/>
  <c r="B560" i="1"/>
  <c r="B556" i="1"/>
  <c r="B561" i="1"/>
  <c r="B547" i="1"/>
  <c r="B553" i="1"/>
  <c r="B554" i="1"/>
  <c r="B559" i="1"/>
  <c r="B552" i="1"/>
  <c r="B558" i="1"/>
  <c r="B555" i="1"/>
  <c r="B551" i="1"/>
  <c r="B549" i="1"/>
  <c r="B548" i="1"/>
  <c r="B550" i="1"/>
  <c r="CW540" i="1"/>
  <c r="CW539" i="1"/>
  <c r="CW538" i="1"/>
  <c r="CW536" i="1" l="1"/>
  <c r="D540" i="1" l="1"/>
  <c r="D541" i="1"/>
  <c r="C541" i="1"/>
  <c r="D542" i="1"/>
  <c r="C542" i="1"/>
  <c r="D543" i="1"/>
  <c r="C543" i="1"/>
  <c r="D544" i="1"/>
  <c r="C544" i="1"/>
  <c r="D545" i="1"/>
  <c r="C545" i="1"/>
  <c r="D546" i="1"/>
  <c r="C546" i="1"/>
  <c r="BA538" i="3"/>
  <c r="CD540" i="1" s="1"/>
  <c r="BE538" i="3"/>
  <c r="BM538" i="3"/>
  <c r="BU538" i="3"/>
  <c r="BA539" i="3"/>
  <c r="CD541" i="1" s="1"/>
  <c r="BE539" i="3"/>
  <c r="BM539" i="3"/>
  <c r="BU539" i="3"/>
  <c r="BA540" i="3"/>
  <c r="CD542" i="1" s="1"/>
  <c r="BE540" i="3"/>
  <c r="BM540" i="3"/>
  <c r="BU540" i="3"/>
  <c r="BA541" i="3"/>
  <c r="CD543" i="1" s="1"/>
  <c r="BE541" i="3"/>
  <c r="BM541" i="3"/>
  <c r="BU541" i="3"/>
  <c r="BA542" i="3"/>
  <c r="CD544" i="1" s="1"/>
  <c r="BE542" i="3"/>
  <c r="BM542" i="3"/>
  <c r="BU542" i="3"/>
  <c r="BA543" i="3"/>
  <c r="CD545" i="1" s="1"/>
  <c r="BE543" i="3"/>
  <c r="BM543" i="3"/>
  <c r="BU543" i="3"/>
  <c r="BA544" i="3"/>
  <c r="CD546" i="1" s="1"/>
  <c r="BE544" i="3"/>
  <c r="BM544" i="3"/>
  <c r="BU544" i="3"/>
  <c r="B544" i="3"/>
  <c r="B542" i="3"/>
  <c r="B543" i="3"/>
  <c r="B538" i="3"/>
  <c r="B539" i="3"/>
  <c r="B540" i="3"/>
  <c r="B541" i="3"/>
  <c r="E540" i="1"/>
  <c r="E541" i="1"/>
  <c r="E542" i="1"/>
  <c r="E543" i="1"/>
  <c r="E544" i="1"/>
  <c r="E545" i="1"/>
  <c r="E546" i="1"/>
  <c r="G540" i="1"/>
  <c r="G541" i="1"/>
  <c r="G542" i="1"/>
  <c r="G543" i="1"/>
  <c r="G544" i="1"/>
  <c r="G545" i="1"/>
  <c r="G546" i="1"/>
  <c r="H540" i="1"/>
  <c r="H541" i="1"/>
  <c r="H542" i="1"/>
  <c r="H543" i="1"/>
  <c r="H544" i="1"/>
  <c r="H545" i="1"/>
  <c r="H546" i="1"/>
  <c r="I540" i="1"/>
  <c r="I541" i="1"/>
  <c r="I542" i="1"/>
  <c r="I543" i="1"/>
  <c r="I544" i="1"/>
  <c r="I545" i="1"/>
  <c r="I546" i="1"/>
  <c r="BZ540" i="1"/>
  <c r="CA540" i="1" s="1"/>
  <c r="BZ541" i="1"/>
  <c r="CA541" i="1" s="1"/>
  <c r="BZ542" i="1"/>
  <c r="CA542" i="1" s="1"/>
  <c r="BZ543" i="1"/>
  <c r="CA543" i="1" s="1"/>
  <c r="BZ544" i="1"/>
  <c r="CA544" i="1" s="1"/>
  <c r="BZ545" i="1"/>
  <c r="CA545" i="1" s="1"/>
  <c r="BZ546" i="1"/>
  <c r="CA546" i="1" s="1"/>
  <c r="C540" i="1"/>
  <c r="CW541" i="1"/>
  <c r="CW542" i="1"/>
  <c r="CW543" i="1"/>
  <c r="CM544" i="1" l="1"/>
  <c r="A544" i="1" s="1"/>
  <c r="CM542" i="1"/>
  <c r="A542" i="1" s="1"/>
  <c r="CM540" i="1"/>
  <c r="A540" i="1" s="1"/>
  <c r="CM546" i="1"/>
  <c r="A546" i="1" s="1"/>
  <c r="BZ541" i="3"/>
  <c r="CE543" i="1" s="1"/>
  <c r="CK543" i="1" s="1"/>
  <c r="CI543" i="1" s="1"/>
  <c r="BZ539" i="3"/>
  <c r="CE541" i="1" s="1"/>
  <c r="CK541" i="1" s="1"/>
  <c r="CI541" i="1" s="1"/>
  <c r="BZ544" i="3"/>
  <c r="CE546" i="1" s="1"/>
  <c r="CK546" i="1" s="1"/>
  <c r="CI546" i="1" s="1"/>
  <c r="BZ542" i="3"/>
  <c r="CE544" i="1" s="1"/>
  <c r="CK544" i="1" s="1"/>
  <c r="CI544" i="1" s="1"/>
  <c r="BZ543" i="3"/>
  <c r="CE545" i="1" s="1"/>
  <c r="CK545" i="1" s="1"/>
  <c r="CI545" i="1" s="1"/>
  <c r="BZ540" i="3"/>
  <c r="CE542" i="1" s="1"/>
  <c r="CK542" i="1" s="1"/>
  <c r="CI542" i="1" s="1"/>
  <c r="BZ538" i="3"/>
  <c r="CE540" i="1" s="1"/>
  <c r="CK540" i="1" s="1"/>
  <c r="CI540" i="1" s="1"/>
  <c r="CM543" i="1"/>
  <c r="A543" i="1" s="1"/>
  <c r="CM545" i="1"/>
  <c r="A545" i="1" s="1"/>
  <c r="CM541" i="1"/>
  <c r="A541" i="1" s="1"/>
  <c r="D536" i="1" l="1"/>
  <c r="C536" i="1"/>
  <c r="D537" i="1"/>
  <c r="C537" i="1"/>
  <c r="D538" i="1"/>
  <c r="C538" i="1"/>
  <c r="D539" i="1"/>
  <c r="C539" i="1"/>
  <c r="D418" i="1"/>
  <c r="C418" i="1"/>
  <c r="BA416" i="3"/>
  <c r="CD418" i="1" s="1"/>
  <c r="BE416" i="3"/>
  <c r="BM416" i="3"/>
  <c r="BU416" i="3"/>
  <c r="B416" i="3"/>
  <c r="B417" i="3"/>
  <c r="BA417" i="3"/>
  <c r="CD419" i="1" s="1"/>
  <c r="BE417" i="3"/>
  <c r="BM417" i="3"/>
  <c r="BU417" i="3"/>
  <c r="E418" i="1"/>
  <c r="G418" i="1"/>
  <c r="H418" i="1"/>
  <c r="I418" i="1"/>
  <c r="BZ418" i="1"/>
  <c r="CA418" i="1" s="1"/>
  <c r="CW418" i="1"/>
  <c r="CW23" i="1"/>
  <c r="CC23" i="1"/>
  <c r="CF23" i="1"/>
  <c r="D23" i="1" s="1"/>
  <c r="CG23" i="1"/>
  <c r="C23" i="1" s="1"/>
  <c r="CJ23" i="1"/>
  <c r="BA21" i="3"/>
  <c r="CD23" i="1" s="1"/>
  <c r="BE21" i="3"/>
  <c r="BM21" i="3"/>
  <c r="BU21" i="3"/>
  <c r="B21" i="3"/>
  <c r="E23" i="1"/>
  <c r="G23" i="1"/>
  <c r="H23" i="1"/>
  <c r="I23" i="1"/>
  <c r="BZ23" i="1"/>
  <c r="CA23" i="1" s="1"/>
  <c r="BA534" i="3"/>
  <c r="CD536" i="1" s="1"/>
  <c r="BE534" i="3"/>
  <c r="BM534" i="3"/>
  <c r="BU534" i="3"/>
  <c r="BA535" i="3"/>
  <c r="CD537" i="1" s="1"/>
  <c r="BE535" i="3"/>
  <c r="BM535" i="3"/>
  <c r="BU535" i="3"/>
  <c r="BA536" i="3"/>
  <c r="CD538" i="1" s="1"/>
  <c r="BE536" i="3"/>
  <c r="BM536" i="3"/>
  <c r="BU536" i="3"/>
  <c r="BA537" i="3"/>
  <c r="CD539" i="1" s="1"/>
  <c r="BE537" i="3"/>
  <c r="BM537" i="3"/>
  <c r="BU537" i="3"/>
  <c r="B534" i="3"/>
  <c r="B535" i="3"/>
  <c r="B536" i="3"/>
  <c r="B537" i="3"/>
  <c r="E537" i="1"/>
  <c r="E538" i="1"/>
  <c r="E539" i="1"/>
  <c r="G537" i="1"/>
  <c r="G538" i="1"/>
  <c r="G539" i="1"/>
  <c r="H537" i="1"/>
  <c r="H538" i="1"/>
  <c r="H539" i="1"/>
  <c r="I537" i="1"/>
  <c r="I538" i="1"/>
  <c r="I539" i="1"/>
  <c r="BZ537" i="1"/>
  <c r="CA537" i="1" s="1"/>
  <c r="BZ538" i="1"/>
  <c r="CA538" i="1" s="1"/>
  <c r="BZ539" i="1"/>
  <c r="CA539" i="1" s="1"/>
  <c r="CW537" i="1"/>
  <c r="E536" i="1"/>
  <c r="G536" i="1"/>
  <c r="H536" i="1"/>
  <c r="I536" i="1"/>
  <c r="BZ536" i="1"/>
  <c r="CA536" i="1" s="1"/>
  <c r="B542" i="1" l="1"/>
  <c r="B541" i="1"/>
  <c r="B546" i="1"/>
  <c r="B543" i="1"/>
  <c r="B544" i="1"/>
  <c r="B545" i="1"/>
  <c r="B540" i="1"/>
  <c r="BZ537" i="3"/>
  <c r="CE539" i="1" s="1"/>
  <c r="CK539" i="1" s="1"/>
  <c r="CI539" i="1" s="1"/>
  <c r="BZ535" i="3"/>
  <c r="CE537" i="1" s="1"/>
  <c r="CK537" i="1" s="1"/>
  <c r="CI537" i="1" s="1"/>
  <c r="BZ21" i="3"/>
  <c r="CE23" i="1" s="1"/>
  <c r="CK23" i="1" s="1"/>
  <c r="CI23" i="1" s="1"/>
  <c r="BZ536" i="3"/>
  <c r="CE538" i="1" s="1"/>
  <c r="CK538" i="1" s="1"/>
  <c r="CI538" i="1" s="1"/>
  <c r="BZ416" i="3"/>
  <c r="CE418" i="1" s="1"/>
  <c r="CK418" i="1" s="1"/>
  <c r="CI418" i="1" s="1"/>
  <c r="BZ417" i="3"/>
  <c r="CE419" i="1" s="1"/>
  <c r="CK419" i="1" s="1"/>
  <c r="CI419" i="1" s="1"/>
  <c r="CM538" i="1"/>
  <c r="A538" i="1" s="1"/>
  <c r="CM23" i="1"/>
  <c r="A23" i="1" s="1"/>
  <c r="CM418" i="1"/>
  <c r="A418" i="1" s="1"/>
  <c r="CM537" i="1"/>
  <c r="A537" i="1" s="1"/>
  <c r="BZ534" i="3"/>
  <c r="CE536" i="1" s="1"/>
  <c r="CK536" i="1" s="1"/>
  <c r="CI536" i="1" s="1"/>
  <c r="CM539" i="1"/>
  <c r="A539" i="1" s="1"/>
  <c r="CM536" i="1"/>
  <c r="A536" i="1" s="1"/>
  <c r="B539" i="1" l="1"/>
  <c r="B536" i="1"/>
  <c r="B418" i="1"/>
  <c r="B537" i="1"/>
  <c r="B538" i="1"/>
  <c r="BA533" i="3"/>
  <c r="CD535" i="1" s="1"/>
  <c r="BE533" i="3"/>
  <c r="BM533" i="3"/>
  <c r="BU533" i="3"/>
  <c r="B533" i="3"/>
  <c r="E535" i="1"/>
  <c r="G535" i="1"/>
  <c r="H535" i="1"/>
  <c r="I535" i="1"/>
  <c r="BZ535" i="1"/>
  <c r="CA535" i="1" s="1"/>
  <c r="D535" i="1"/>
  <c r="C535" i="1"/>
  <c r="CW535" i="1"/>
  <c r="CM535" i="1" l="1"/>
  <c r="A535" i="1" s="1"/>
  <c r="BZ533" i="3"/>
  <c r="CE535" i="1" s="1"/>
  <c r="CK535" i="1" s="1"/>
  <c r="CI535" i="1" s="1"/>
  <c r="BU532" i="3" l="1"/>
  <c r="BM532" i="3"/>
  <c r="BE532" i="3"/>
  <c r="BA532" i="3"/>
  <c r="CD534" i="1" s="1"/>
  <c r="BU531" i="3"/>
  <c r="BM531" i="3"/>
  <c r="BE531" i="3"/>
  <c r="BA531" i="3"/>
  <c r="CD533" i="1" s="1"/>
  <c r="BU530" i="3"/>
  <c r="BM530" i="3"/>
  <c r="BE530" i="3"/>
  <c r="BA530" i="3"/>
  <c r="CD532" i="1" s="1"/>
  <c r="BU529" i="3"/>
  <c r="BM529" i="3"/>
  <c r="BE529" i="3"/>
  <c r="BA529" i="3"/>
  <c r="CD531" i="1" s="1"/>
  <c r="BU528" i="3"/>
  <c r="BM528" i="3"/>
  <c r="BE528" i="3"/>
  <c r="BA528" i="3"/>
  <c r="CD530" i="1" s="1"/>
  <c r="BU527" i="3"/>
  <c r="BM527" i="3"/>
  <c r="BE527" i="3"/>
  <c r="BA527" i="3"/>
  <c r="CD529" i="1" s="1"/>
  <c r="BU526" i="3"/>
  <c r="BM526" i="3"/>
  <c r="BE526" i="3"/>
  <c r="BA526" i="3"/>
  <c r="CD528" i="1" s="1"/>
  <c r="BU525" i="3"/>
  <c r="BM525" i="3"/>
  <c r="BE525" i="3"/>
  <c r="BA525" i="3"/>
  <c r="CD527" i="1" s="1"/>
  <c r="BU524" i="3"/>
  <c r="BM524" i="3"/>
  <c r="BE524" i="3"/>
  <c r="BA524" i="3"/>
  <c r="CD526" i="1" s="1"/>
  <c r="BU523" i="3"/>
  <c r="BM523" i="3"/>
  <c r="BE523" i="3"/>
  <c r="BA523" i="3"/>
  <c r="CD525" i="1" s="1"/>
  <c r="BU522" i="3"/>
  <c r="BM522" i="3"/>
  <c r="BE522" i="3"/>
  <c r="BA522" i="3"/>
  <c r="CD524" i="1" s="1"/>
  <c r="BU521" i="3"/>
  <c r="BM521" i="3"/>
  <c r="BE521" i="3"/>
  <c r="BA521" i="3"/>
  <c r="CD523" i="1" s="1"/>
  <c r="BU520" i="3"/>
  <c r="BM520" i="3"/>
  <c r="BE520" i="3"/>
  <c r="BA520" i="3"/>
  <c r="CD522" i="1" s="1"/>
  <c r="BU519" i="3"/>
  <c r="BM519" i="3"/>
  <c r="BE519" i="3"/>
  <c r="BA519" i="3"/>
  <c r="CD521" i="1" s="1"/>
  <c r="BU518" i="3"/>
  <c r="BM518" i="3"/>
  <c r="BE518" i="3"/>
  <c r="BA518" i="3"/>
  <c r="CD520" i="1" s="1"/>
  <c r="BU517" i="3"/>
  <c r="BM517" i="3"/>
  <c r="BE517" i="3"/>
  <c r="BA517" i="3"/>
  <c r="CD519" i="1" s="1"/>
  <c r="B532" i="3"/>
  <c r="B524" i="3"/>
  <c r="B525" i="3"/>
  <c r="B526" i="3"/>
  <c r="B527" i="3"/>
  <c r="B528" i="3"/>
  <c r="B529" i="3"/>
  <c r="B530" i="3"/>
  <c r="B531" i="3"/>
  <c r="B517" i="3"/>
  <c r="B518" i="3"/>
  <c r="B519" i="3"/>
  <c r="B520" i="3"/>
  <c r="B521" i="3"/>
  <c r="B522" i="3"/>
  <c r="B523" i="3"/>
  <c r="B535" i="1" l="1"/>
  <c r="BZ519" i="3"/>
  <c r="CE521" i="1" s="1"/>
  <c r="CK521" i="1" s="1"/>
  <c r="CI521" i="1" s="1"/>
  <c r="BZ527" i="3"/>
  <c r="CE529" i="1" s="1"/>
  <c r="CK529" i="1" s="1"/>
  <c r="CI529" i="1" s="1"/>
  <c r="BZ517" i="3"/>
  <c r="CE519" i="1" s="1"/>
  <c r="CK519" i="1" s="1"/>
  <c r="CI519" i="1" s="1"/>
  <c r="BZ518" i="3"/>
  <c r="CE520" i="1" s="1"/>
  <c r="CK520" i="1" s="1"/>
  <c r="CI520" i="1" s="1"/>
  <c r="BZ520" i="3"/>
  <c r="CE522" i="1" s="1"/>
  <c r="CK522" i="1" s="1"/>
  <c r="CI522" i="1" s="1"/>
  <c r="BZ522" i="3"/>
  <c r="CE524" i="1" s="1"/>
  <c r="CK524" i="1" s="1"/>
  <c r="CI524" i="1" s="1"/>
  <c r="BZ524" i="3"/>
  <c r="CE526" i="1" s="1"/>
  <c r="CK526" i="1" s="1"/>
  <c r="CI526" i="1" s="1"/>
  <c r="BZ526" i="3"/>
  <c r="CE528" i="1" s="1"/>
  <c r="CK528" i="1" s="1"/>
  <c r="CI528" i="1" s="1"/>
  <c r="BZ528" i="3"/>
  <c r="CE530" i="1" s="1"/>
  <c r="CK530" i="1" s="1"/>
  <c r="CI530" i="1" s="1"/>
  <c r="BZ530" i="3"/>
  <c r="CE532" i="1" s="1"/>
  <c r="CK532" i="1" s="1"/>
  <c r="CI532" i="1" s="1"/>
  <c r="BZ532" i="3"/>
  <c r="CE534" i="1" s="1"/>
  <c r="CK534" i="1" s="1"/>
  <c r="CI534" i="1" s="1"/>
  <c r="BZ525" i="3"/>
  <c r="CE527" i="1" s="1"/>
  <c r="CK527" i="1" s="1"/>
  <c r="CI527" i="1" s="1"/>
  <c r="BZ521" i="3"/>
  <c r="CE523" i="1" s="1"/>
  <c r="CK523" i="1" s="1"/>
  <c r="CI523" i="1" s="1"/>
  <c r="BZ523" i="3"/>
  <c r="CE525" i="1" s="1"/>
  <c r="CK525" i="1" s="1"/>
  <c r="CI525" i="1" s="1"/>
  <c r="BZ529" i="3"/>
  <c r="CE531" i="1" s="1"/>
  <c r="CK531" i="1" s="1"/>
  <c r="CI531" i="1" s="1"/>
  <c r="BZ531" i="3"/>
  <c r="CE533" i="1" s="1"/>
  <c r="CK533" i="1" s="1"/>
  <c r="CI533" i="1" s="1"/>
  <c r="E534" i="1" l="1"/>
  <c r="G534" i="1"/>
  <c r="H534" i="1"/>
  <c r="I534" i="1"/>
  <c r="BZ534" i="1"/>
  <c r="CA534" i="1" s="1"/>
  <c r="D534" i="1"/>
  <c r="C534" i="1"/>
  <c r="CW534" i="1"/>
  <c r="CM534" i="1" l="1"/>
  <c r="A534" i="1" s="1"/>
  <c r="B534" i="1"/>
  <c r="BZ515" i="1" l="1"/>
  <c r="CA515" i="1" s="1"/>
  <c r="BZ516" i="1"/>
  <c r="CA516" i="1" s="1"/>
  <c r="BZ517" i="1"/>
  <c r="CA517" i="1" s="1"/>
  <c r="BZ518" i="1"/>
  <c r="CA518" i="1" s="1"/>
  <c r="BZ519" i="1"/>
  <c r="CA519" i="1" s="1"/>
  <c r="BZ520" i="1"/>
  <c r="CA520" i="1" s="1"/>
  <c r="BZ521" i="1"/>
  <c r="CA521" i="1" s="1"/>
  <c r="BZ522" i="1"/>
  <c r="CA522" i="1" s="1"/>
  <c r="BZ523" i="1"/>
  <c r="CA523" i="1" s="1"/>
  <c r="BZ524" i="1"/>
  <c r="CA524" i="1" s="1"/>
  <c r="BZ525" i="1"/>
  <c r="CA525" i="1" s="1"/>
  <c r="BZ526" i="1"/>
  <c r="CA526" i="1" s="1"/>
  <c r="BZ527" i="1"/>
  <c r="CA527" i="1" s="1"/>
  <c r="BZ528" i="1"/>
  <c r="CA528" i="1" s="1"/>
  <c r="BZ529" i="1"/>
  <c r="CA529" i="1" s="1"/>
  <c r="BZ530" i="1"/>
  <c r="CA530" i="1" s="1"/>
  <c r="BZ531" i="1"/>
  <c r="CA531" i="1" s="1"/>
  <c r="BZ532" i="1"/>
  <c r="CA532" i="1" s="1"/>
  <c r="BZ533" i="1"/>
  <c r="CA533" i="1" s="1"/>
  <c r="E519" i="1"/>
  <c r="E520" i="1"/>
  <c r="E521" i="1"/>
  <c r="E522" i="1"/>
  <c r="E523" i="1"/>
  <c r="E524" i="1"/>
  <c r="E525" i="1"/>
  <c r="E526" i="1"/>
  <c r="E527" i="1"/>
  <c r="E528" i="1"/>
  <c r="E529" i="1"/>
  <c r="E530" i="1"/>
  <c r="E531" i="1"/>
  <c r="E532" i="1"/>
  <c r="E533" i="1"/>
  <c r="G519" i="1"/>
  <c r="G520" i="1"/>
  <c r="G521" i="1"/>
  <c r="G522" i="1"/>
  <c r="G523" i="1"/>
  <c r="G524" i="1"/>
  <c r="G525" i="1"/>
  <c r="G526" i="1"/>
  <c r="G527" i="1"/>
  <c r="G528" i="1"/>
  <c r="G529" i="1"/>
  <c r="G530" i="1"/>
  <c r="G531" i="1"/>
  <c r="G532" i="1"/>
  <c r="G533" i="1"/>
  <c r="H519" i="1"/>
  <c r="H520" i="1"/>
  <c r="H521" i="1"/>
  <c r="H522" i="1"/>
  <c r="H523" i="1"/>
  <c r="H524" i="1"/>
  <c r="H525" i="1"/>
  <c r="H526" i="1"/>
  <c r="H527" i="1"/>
  <c r="H528" i="1"/>
  <c r="H529" i="1"/>
  <c r="H530" i="1"/>
  <c r="H531" i="1"/>
  <c r="H532" i="1"/>
  <c r="H533" i="1"/>
  <c r="I519" i="1"/>
  <c r="I520" i="1"/>
  <c r="I521" i="1"/>
  <c r="I522" i="1"/>
  <c r="I523" i="1"/>
  <c r="I524" i="1"/>
  <c r="I525" i="1"/>
  <c r="I526" i="1"/>
  <c r="I527" i="1"/>
  <c r="I528" i="1"/>
  <c r="I529" i="1"/>
  <c r="I530" i="1"/>
  <c r="I531" i="1"/>
  <c r="I532" i="1"/>
  <c r="I533" i="1"/>
  <c r="B520" i="1"/>
  <c r="B522" i="1"/>
  <c r="B524" i="1"/>
  <c r="B528" i="1"/>
  <c r="B530" i="1"/>
  <c r="B532" i="1"/>
  <c r="D519" i="1"/>
  <c r="D520" i="1"/>
  <c r="D521" i="1"/>
  <c r="D522" i="1"/>
  <c r="D523" i="1"/>
  <c r="D524" i="1"/>
  <c r="D525" i="1"/>
  <c r="D526" i="1"/>
  <c r="D527" i="1"/>
  <c r="D528" i="1"/>
  <c r="D529" i="1"/>
  <c r="D530" i="1"/>
  <c r="D531" i="1"/>
  <c r="D532" i="1"/>
  <c r="D533" i="1"/>
  <c r="C519" i="1"/>
  <c r="C520" i="1"/>
  <c r="C521" i="1"/>
  <c r="C522" i="1"/>
  <c r="C523" i="1"/>
  <c r="C524" i="1"/>
  <c r="C525" i="1"/>
  <c r="C526" i="1"/>
  <c r="C527" i="1"/>
  <c r="C528" i="1"/>
  <c r="C529" i="1"/>
  <c r="C530" i="1"/>
  <c r="C531" i="1"/>
  <c r="C532" i="1"/>
  <c r="C533" i="1"/>
  <c r="CW519" i="1"/>
  <c r="CW520" i="1"/>
  <c r="CW521" i="1"/>
  <c r="CW522" i="1"/>
  <c r="CW523" i="1"/>
  <c r="CW524" i="1"/>
  <c r="CW525" i="1"/>
  <c r="CW526" i="1"/>
  <c r="CW527" i="1"/>
  <c r="CW528" i="1"/>
  <c r="CW529" i="1"/>
  <c r="CW530" i="1"/>
  <c r="CW531" i="1"/>
  <c r="CW532" i="1"/>
  <c r="CW533" i="1"/>
  <c r="CM532" i="1" l="1"/>
  <c r="A532" i="1" s="1"/>
  <c r="CM524" i="1"/>
  <c r="A524" i="1" s="1"/>
  <c r="CM528" i="1"/>
  <c r="A528" i="1" s="1"/>
  <c r="CM526" i="1"/>
  <c r="A526" i="1" s="1"/>
  <c r="CM533" i="1"/>
  <c r="A533" i="1" s="1"/>
  <c r="CM525" i="1"/>
  <c r="A525" i="1" s="1"/>
  <c r="CM529" i="1"/>
  <c r="A529" i="1" s="1"/>
  <c r="CM521" i="1"/>
  <c r="A521" i="1" s="1"/>
  <c r="CM531" i="1"/>
  <c r="A531" i="1" s="1"/>
  <c r="CM523" i="1"/>
  <c r="A523" i="1" s="1"/>
  <c r="CM530" i="1"/>
  <c r="A530" i="1" s="1"/>
  <c r="CM522" i="1"/>
  <c r="A522" i="1" s="1"/>
  <c r="CM520" i="1"/>
  <c r="A520" i="1" s="1"/>
  <c r="CM527" i="1"/>
  <c r="A527" i="1" s="1"/>
  <c r="CM519" i="1"/>
  <c r="A519" i="1" s="1"/>
  <c r="B531" i="1"/>
  <c r="B523" i="1"/>
  <c r="B529" i="1"/>
  <c r="B521" i="1"/>
  <c r="B527" i="1"/>
  <c r="B519" i="1"/>
  <c r="B526" i="1"/>
  <c r="B533" i="1"/>
  <c r="B525" i="1"/>
  <c r="CW518" i="1"/>
  <c r="CW512" i="1"/>
  <c r="C518" i="1"/>
  <c r="D518" i="1"/>
  <c r="C517" i="1"/>
  <c r="D517" i="1"/>
  <c r="C516" i="1"/>
  <c r="D516" i="1"/>
  <c r="C515" i="1"/>
  <c r="D515" i="1"/>
  <c r="C514" i="1"/>
  <c r="D514" i="1"/>
  <c r="C513" i="1"/>
  <c r="D513" i="1"/>
  <c r="C512" i="1"/>
  <c r="D512" i="1"/>
  <c r="BU516" i="3"/>
  <c r="BM516" i="3"/>
  <c r="BE516" i="3"/>
  <c r="BA516" i="3"/>
  <c r="CD518" i="1" s="1"/>
  <c r="BU515" i="3"/>
  <c r="BM515" i="3"/>
  <c r="BE515" i="3"/>
  <c r="BA515" i="3"/>
  <c r="CD517" i="1" s="1"/>
  <c r="BU514" i="3"/>
  <c r="BM514" i="3"/>
  <c r="BE514" i="3"/>
  <c r="BA514" i="3"/>
  <c r="CD516" i="1" s="1"/>
  <c r="BU513" i="3"/>
  <c r="BM513" i="3"/>
  <c r="BE513" i="3"/>
  <c r="BA513" i="3"/>
  <c r="CD515" i="1" s="1"/>
  <c r="BU512" i="3"/>
  <c r="BM512" i="3"/>
  <c r="BE512" i="3"/>
  <c r="BA512" i="3"/>
  <c r="CD514" i="1" s="1"/>
  <c r="BU511" i="3"/>
  <c r="BM511" i="3"/>
  <c r="BE511" i="3"/>
  <c r="BA511" i="3"/>
  <c r="CD513" i="1" s="1"/>
  <c r="BU510" i="3"/>
  <c r="BM510" i="3"/>
  <c r="BE510" i="3"/>
  <c r="BA510" i="3"/>
  <c r="CD512" i="1" s="1"/>
  <c r="B515" i="3"/>
  <c r="B516" i="3"/>
  <c r="B510" i="3"/>
  <c r="B511" i="3"/>
  <c r="B512" i="3"/>
  <c r="B513" i="3"/>
  <c r="B514" i="3"/>
  <c r="E516" i="1"/>
  <c r="E517" i="1"/>
  <c r="E518" i="1"/>
  <c r="G516" i="1"/>
  <c r="G517" i="1"/>
  <c r="G518" i="1"/>
  <c r="H516" i="1"/>
  <c r="H517" i="1"/>
  <c r="H518" i="1"/>
  <c r="I516" i="1"/>
  <c r="I517" i="1"/>
  <c r="I518" i="1"/>
  <c r="CW516" i="1"/>
  <c r="CW517" i="1"/>
  <c r="E512" i="1"/>
  <c r="E513" i="1"/>
  <c r="E514" i="1"/>
  <c r="E515" i="1"/>
  <c r="G512" i="1"/>
  <c r="G513" i="1"/>
  <c r="G514" i="1"/>
  <c r="G515" i="1"/>
  <c r="H512" i="1"/>
  <c r="H513" i="1"/>
  <c r="H514" i="1"/>
  <c r="H515" i="1"/>
  <c r="I512" i="1"/>
  <c r="I513" i="1"/>
  <c r="I514" i="1"/>
  <c r="I515" i="1"/>
  <c r="BZ512" i="1"/>
  <c r="CA512" i="1" s="1"/>
  <c r="BZ513" i="1"/>
  <c r="CA513" i="1" s="1"/>
  <c r="BZ514" i="1"/>
  <c r="CA514" i="1" s="1"/>
  <c r="CW513" i="1"/>
  <c r="CW514" i="1"/>
  <c r="CW515" i="1"/>
  <c r="CM514" i="1" l="1"/>
  <c r="A514" i="1" s="1"/>
  <c r="CM516" i="1"/>
  <c r="A516" i="1" s="1"/>
  <c r="CM518" i="1"/>
  <c r="A518" i="1" s="1"/>
  <c r="BZ511" i="3"/>
  <c r="CE513" i="1" s="1"/>
  <c r="CK513" i="1" s="1"/>
  <c r="CI513" i="1" s="1"/>
  <c r="CM517" i="1"/>
  <c r="A517" i="1" s="1"/>
  <c r="BZ513" i="3"/>
  <c r="CE515" i="1" s="1"/>
  <c r="CK515" i="1" s="1"/>
  <c r="CI515" i="1" s="1"/>
  <c r="BZ515" i="3"/>
  <c r="CE517" i="1" s="1"/>
  <c r="CK517" i="1" s="1"/>
  <c r="CI517" i="1" s="1"/>
  <c r="BZ510" i="3"/>
  <c r="CE512" i="1" s="1"/>
  <c r="CK512" i="1" s="1"/>
  <c r="CI512" i="1" s="1"/>
  <c r="BZ512" i="3"/>
  <c r="CE514" i="1" s="1"/>
  <c r="CK514" i="1" s="1"/>
  <c r="CI514" i="1" s="1"/>
  <c r="BZ514" i="3"/>
  <c r="CE516" i="1" s="1"/>
  <c r="CK516" i="1" s="1"/>
  <c r="CI516" i="1" s="1"/>
  <c r="BZ516" i="3"/>
  <c r="CE518" i="1" s="1"/>
  <c r="CK518" i="1" s="1"/>
  <c r="CI518" i="1" s="1"/>
  <c r="CM513" i="1"/>
  <c r="A513" i="1" s="1"/>
  <c r="CM515" i="1"/>
  <c r="A515" i="1" s="1"/>
  <c r="CM512" i="1"/>
  <c r="A512" i="1" s="1"/>
  <c r="BZ511" i="1" l="1"/>
  <c r="CA511" i="1" s="1"/>
  <c r="BZ510" i="1"/>
  <c r="CA510" i="1" s="1"/>
  <c r="BZ509" i="1"/>
  <c r="CA509" i="1" s="1"/>
  <c r="BZ508" i="1"/>
  <c r="CA508" i="1" s="1"/>
  <c r="BZ507" i="1"/>
  <c r="CA507" i="1" s="1"/>
  <c r="BZ506" i="1"/>
  <c r="CA506" i="1" s="1"/>
  <c r="BZ505" i="1"/>
  <c r="CA505" i="1" s="1"/>
  <c r="BZ504" i="1"/>
  <c r="CA504" i="1" s="1"/>
  <c r="BZ503" i="1"/>
  <c r="CA503" i="1" s="1"/>
  <c r="BZ502" i="1"/>
  <c r="CA502" i="1" s="1"/>
  <c r="BZ501" i="1"/>
  <c r="CA501" i="1" s="1"/>
  <c r="BZ500" i="1"/>
  <c r="CA500" i="1" s="1"/>
  <c r="BZ499" i="1"/>
  <c r="CA499" i="1" s="1"/>
  <c r="BZ498" i="1"/>
  <c r="CA498" i="1" s="1"/>
  <c r="C511" i="1"/>
  <c r="D511" i="1"/>
  <c r="C510" i="1"/>
  <c r="D510" i="1"/>
  <c r="C509" i="1"/>
  <c r="D509" i="1"/>
  <c r="C508" i="1"/>
  <c r="D508" i="1"/>
  <c r="C507" i="1"/>
  <c r="D507" i="1"/>
  <c r="C506" i="1"/>
  <c r="C505" i="1"/>
  <c r="D505" i="1"/>
  <c r="C504" i="1"/>
  <c r="D504" i="1"/>
  <c r="C503" i="1"/>
  <c r="D503" i="1"/>
  <c r="C502" i="1"/>
  <c r="D502" i="1"/>
  <c r="C501" i="1"/>
  <c r="D501" i="1"/>
  <c r="C500" i="1"/>
  <c r="D500" i="1"/>
  <c r="C499" i="1"/>
  <c r="D499" i="1"/>
  <c r="C498" i="1"/>
  <c r="D498" i="1"/>
  <c r="BU509" i="3"/>
  <c r="BM509" i="3"/>
  <c r="BE509" i="3"/>
  <c r="BA509" i="3"/>
  <c r="CD511" i="1" s="1"/>
  <c r="BU508" i="3"/>
  <c r="BM508" i="3"/>
  <c r="BE508" i="3"/>
  <c r="BA508" i="3"/>
  <c r="CD510" i="1" s="1"/>
  <c r="BU507" i="3"/>
  <c r="BM507" i="3"/>
  <c r="BE507" i="3"/>
  <c r="BA507" i="3"/>
  <c r="CD509" i="1" s="1"/>
  <c r="BU506" i="3"/>
  <c r="BM506" i="3"/>
  <c r="BE506" i="3"/>
  <c r="BA506" i="3"/>
  <c r="CD508" i="1" s="1"/>
  <c r="BU505" i="3"/>
  <c r="BM505" i="3"/>
  <c r="BE505" i="3"/>
  <c r="BA505" i="3"/>
  <c r="CD507" i="1" s="1"/>
  <c r="BU504" i="3"/>
  <c r="BM504" i="3"/>
  <c r="BE504" i="3"/>
  <c r="BA504" i="3"/>
  <c r="CD506" i="1" s="1"/>
  <c r="BU503" i="3"/>
  <c r="BM503" i="3"/>
  <c r="BE503" i="3"/>
  <c r="BA503" i="3"/>
  <c r="CD505" i="1" s="1"/>
  <c r="BU502" i="3"/>
  <c r="BM502" i="3"/>
  <c r="BE502" i="3"/>
  <c r="BA502" i="3"/>
  <c r="CD504" i="1" s="1"/>
  <c r="BU501" i="3"/>
  <c r="BM501" i="3"/>
  <c r="BE501" i="3"/>
  <c r="BA501" i="3"/>
  <c r="CD503" i="1" s="1"/>
  <c r="BU500" i="3"/>
  <c r="BM500" i="3"/>
  <c r="BE500" i="3"/>
  <c r="BA500" i="3"/>
  <c r="CD502" i="1" s="1"/>
  <c r="BU499" i="3"/>
  <c r="BM499" i="3"/>
  <c r="BE499" i="3"/>
  <c r="BA499" i="3"/>
  <c r="CD501" i="1" s="1"/>
  <c r="BU498" i="3"/>
  <c r="BM498" i="3"/>
  <c r="BE498" i="3"/>
  <c r="BA498" i="3"/>
  <c r="CD500" i="1" s="1"/>
  <c r="BU497" i="3"/>
  <c r="BM497" i="3"/>
  <c r="BE497" i="3"/>
  <c r="BA497" i="3"/>
  <c r="CD499" i="1" s="1"/>
  <c r="BU496" i="3"/>
  <c r="BM496" i="3"/>
  <c r="BE496" i="3"/>
  <c r="BA496" i="3"/>
  <c r="CD498" i="1" s="1"/>
  <c r="B506" i="3"/>
  <c r="B507" i="3"/>
  <c r="B508" i="3"/>
  <c r="B509" i="3"/>
  <c r="B496" i="3"/>
  <c r="B497" i="3"/>
  <c r="B498" i="3"/>
  <c r="B499" i="3"/>
  <c r="B500" i="3"/>
  <c r="B501" i="3"/>
  <c r="B502" i="3"/>
  <c r="B503" i="3"/>
  <c r="B504" i="3"/>
  <c r="B505" i="3"/>
  <c r="E504" i="1"/>
  <c r="E505" i="1"/>
  <c r="E506" i="1"/>
  <c r="E507" i="1"/>
  <c r="E508" i="1"/>
  <c r="E509" i="1"/>
  <c r="E510" i="1"/>
  <c r="E511" i="1"/>
  <c r="G504" i="1"/>
  <c r="G505" i="1"/>
  <c r="G506" i="1"/>
  <c r="G507" i="1"/>
  <c r="G508" i="1"/>
  <c r="G509" i="1"/>
  <c r="G510" i="1"/>
  <c r="G511" i="1"/>
  <c r="H504" i="1"/>
  <c r="H505" i="1"/>
  <c r="H506" i="1"/>
  <c r="H507" i="1"/>
  <c r="H508" i="1"/>
  <c r="H509" i="1"/>
  <c r="H510" i="1"/>
  <c r="H511" i="1"/>
  <c r="I504" i="1"/>
  <c r="I505" i="1"/>
  <c r="I506" i="1"/>
  <c r="I507" i="1"/>
  <c r="I508" i="1"/>
  <c r="I509" i="1"/>
  <c r="I510" i="1"/>
  <c r="I511" i="1"/>
  <c r="D506" i="1"/>
  <c r="CW504" i="1"/>
  <c r="CW505" i="1"/>
  <c r="CW506" i="1"/>
  <c r="CW507" i="1"/>
  <c r="CW508" i="1"/>
  <c r="CW509" i="1"/>
  <c r="CW510" i="1"/>
  <c r="CW511" i="1"/>
  <c r="E498" i="1"/>
  <c r="E499" i="1"/>
  <c r="E500" i="1"/>
  <c r="E501" i="1"/>
  <c r="E502" i="1"/>
  <c r="E503" i="1"/>
  <c r="G498" i="1"/>
  <c r="G499" i="1"/>
  <c r="G500" i="1"/>
  <c r="G501" i="1"/>
  <c r="G502" i="1"/>
  <c r="G503" i="1"/>
  <c r="H498" i="1"/>
  <c r="H499" i="1"/>
  <c r="H500" i="1"/>
  <c r="H501" i="1"/>
  <c r="H502" i="1"/>
  <c r="H503" i="1"/>
  <c r="I498" i="1"/>
  <c r="I499" i="1"/>
  <c r="I500" i="1"/>
  <c r="I501" i="1"/>
  <c r="I502" i="1"/>
  <c r="I503" i="1"/>
  <c r="CW498" i="1"/>
  <c r="CW499" i="1"/>
  <c r="CW500" i="1"/>
  <c r="CW501" i="1"/>
  <c r="CW502" i="1"/>
  <c r="CW503" i="1"/>
  <c r="B512" i="1" l="1"/>
  <c r="B516" i="1"/>
  <c r="B518" i="1"/>
  <c r="B517" i="1"/>
  <c r="B514" i="1"/>
  <c r="B515" i="1"/>
  <c r="B513" i="1"/>
  <c r="CM510" i="1"/>
  <c r="A510" i="1" s="1"/>
  <c r="CM511" i="1"/>
  <c r="A511" i="1" s="1"/>
  <c r="CM505" i="1"/>
  <c r="A505" i="1" s="1"/>
  <c r="CM507" i="1"/>
  <c r="A507" i="1" s="1"/>
  <c r="CM509" i="1"/>
  <c r="A509" i="1" s="1"/>
  <c r="BZ507" i="3"/>
  <c r="CE509" i="1" s="1"/>
  <c r="CK509" i="1" s="1"/>
  <c r="CI509" i="1" s="1"/>
  <c r="BZ501" i="3"/>
  <c r="CE503" i="1" s="1"/>
  <c r="CK503" i="1" s="1"/>
  <c r="CI503" i="1" s="1"/>
  <c r="BZ503" i="3"/>
  <c r="CE505" i="1" s="1"/>
  <c r="CK505" i="1" s="1"/>
  <c r="CI505" i="1" s="1"/>
  <c r="BZ496" i="3"/>
  <c r="CE498" i="1" s="1"/>
  <c r="CK498" i="1" s="1"/>
  <c r="CI498" i="1" s="1"/>
  <c r="BZ498" i="3"/>
  <c r="CE500" i="1" s="1"/>
  <c r="CK500" i="1" s="1"/>
  <c r="CI500" i="1" s="1"/>
  <c r="BZ500" i="3"/>
  <c r="CE502" i="1" s="1"/>
  <c r="CK502" i="1" s="1"/>
  <c r="CI502" i="1" s="1"/>
  <c r="BZ502" i="3"/>
  <c r="CE504" i="1" s="1"/>
  <c r="CK504" i="1" s="1"/>
  <c r="CI504" i="1" s="1"/>
  <c r="CM508" i="1"/>
  <c r="A508" i="1" s="1"/>
  <c r="BZ499" i="3"/>
  <c r="CE501" i="1" s="1"/>
  <c r="CK501" i="1" s="1"/>
  <c r="CI501" i="1" s="1"/>
  <c r="BZ504" i="3"/>
  <c r="CE506" i="1" s="1"/>
  <c r="CK506" i="1" s="1"/>
  <c r="CI506" i="1" s="1"/>
  <c r="BZ506" i="3"/>
  <c r="CE508" i="1" s="1"/>
  <c r="CK508" i="1" s="1"/>
  <c r="CI508" i="1" s="1"/>
  <c r="BZ508" i="3"/>
  <c r="CE510" i="1" s="1"/>
  <c r="CK510" i="1" s="1"/>
  <c r="CI510" i="1" s="1"/>
  <c r="BZ497" i="3"/>
  <c r="CE499" i="1" s="1"/>
  <c r="CK499" i="1" s="1"/>
  <c r="CI499" i="1" s="1"/>
  <c r="BZ509" i="3"/>
  <c r="CE511" i="1" s="1"/>
  <c r="CK511" i="1" s="1"/>
  <c r="CI511" i="1" s="1"/>
  <c r="CM504" i="1"/>
  <c r="A504" i="1" s="1"/>
  <c r="BZ505" i="3"/>
  <c r="CE507" i="1" s="1"/>
  <c r="CK507" i="1" s="1"/>
  <c r="CI507" i="1" s="1"/>
  <c r="CM500" i="1"/>
  <c r="A500" i="1" s="1"/>
  <c r="CM498" i="1"/>
  <c r="A498" i="1" s="1"/>
  <c r="CM502" i="1"/>
  <c r="A502" i="1" s="1"/>
  <c r="CM499" i="1"/>
  <c r="A499" i="1" s="1"/>
  <c r="CM506" i="1"/>
  <c r="A506" i="1" s="1"/>
  <c r="CM501" i="1"/>
  <c r="A501" i="1" s="1"/>
  <c r="CM503" i="1"/>
  <c r="A503" i="1" s="1"/>
  <c r="CW489" i="1" l="1"/>
  <c r="CW488" i="1"/>
  <c r="CW487" i="1"/>
  <c r="B499" i="1" l="1"/>
  <c r="B501" i="1"/>
  <c r="B503" i="1"/>
  <c r="B506" i="1"/>
  <c r="B509" i="1"/>
  <c r="B498" i="1"/>
  <c r="B507" i="1"/>
  <c r="B505" i="1"/>
  <c r="B510" i="1"/>
  <c r="B500" i="1"/>
  <c r="B508" i="1"/>
  <c r="B511" i="1"/>
  <c r="B502" i="1"/>
  <c r="B504" i="1"/>
  <c r="CW485" i="1"/>
  <c r="CW484" i="1" l="1"/>
  <c r="CW483" i="1"/>
  <c r="CW482" i="1"/>
  <c r="D491" i="1" l="1"/>
  <c r="C491" i="1"/>
  <c r="D492" i="1"/>
  <c r="C492" i="1"/>
  <c r="D493" i="1"/>
  <c r="C493" i="1"/>
  <c r="D494" i="1"/>
  <c r="C494" i="1"/>
  <c r="D495" i="1"/>
  <c r="C495" i="1"/>
  <c r="D496" i="1"/>
  <c r="C496" i="1"/>
  <c r="D497" i="1"/>
  <c r="C497" i="1"/>
  <c r="BU495" i="3"/>
  <c r="BM495" i="3"/>
  <c r="BE495" i="3"/>
  <c r="BA495" i="3"/>
  <c r="CD497" i="1" s="1"/>
  <c r="BU494" i="3"/>
  <c r="BM494" i="3"/>
  <c r="BE494" i="3"/>
  <c r="BA494" i="3"/>
  <c r="CD496" i="1" s="1"/>
  <c r="BU493" i="3"/>
  <c r="BM493" i="3"/>
  <c r="BE493" i="3"/>
  <c r="BA493" i="3"/>
  <c r="CD495" i="1" s="1"/>
  <c r="BU492" i="3"/>
  <c r="BM492" i="3"/>
  <c r="BE492" i="3"/>
  <c r="BA492" i="3"/>
  <c r="CD494" i="1" s="1"/>
  <c r="BU491" i="3"/>
  <c r="BM491" i="3"/>
  <c r="BE491" i="3"/>
  <c r="BA491" i="3"/>
  <c r="CD493" i="1" s="1"/>
  <c r="BU490" i="3"/>
  <c r="BM490" i="3"/>
  <c r="BE490" i="3"/>
  <c r="BA490" i="3"/>
  <c r="CD492" i="1" s="1"/>
  <c r="BU489" i="3"/>
  <c r="BM489" i="3"/>
  <c r="BE489" i="3"/>
  <c r="BA489" i="3"/>
  <c r="CD491" i="1" s="1"/>
  <c r="B495" i="3"/>
  <c r="B489" i="3"/>
  <c r="B490" i="3"/>
  <c r="B491" i="3"/>
  <c r="B492" i="3"/>
  <c r="B493" i="3"/>
  <c r="B494" i="3"/>
  <c r="E491" i="1"/>
  <c r="E492" i="1"/>
  <c r="E493" i="1"/>
  <c r="E494" i="1"/>
  <c r="E495" i="1"/>
  <c r="E496" i="1"/>
  <c r="E497" i="1"/>
  <c r="G491" i="1"/>
  <c r="G492" i="1"/>
  <c r="G493" i="1"/>
  <c r="G494" i="1"/>
  <c r="G495" i="1"/>
  <c r="G496" i="1"/>
  <c r="G497" i="1"/>
  <c r="H491" i="1"/>
  <c r="H492" i="1"/>
  <c r="H493" i="1"/>
  <c r="H494" i="1"/>
  <c r="H495" i="1"/>
  <c r="H496" i="1"/>
  <c r="H497" i="1"/>
  <c r="I491" i="1"/>
  <c r="I492" i="1"/>
  <c r="I493" i="1"/>
  <c r="I494" i="1"/>
  <c r="I495" i="1"/>
  <c r="I496" i="1"/>
  <c r="I497" i="1"/>
  <c r="BZ491" i="1"/>
  <c r="CA491" i="1" s="1"/>
  <c r="BZ492" i="1"/>
  <c r="CA492" i="1" s="1"/>
  <c r="BZ493" i="1"/>
  <c r="CA493" i="1" s="1"/>
  <c r="BZ494" i="1"/>
  <c r="CA494" i="1" s="1"/>
  <c r="BZ495" i="1"/>
  <c r="CA495" i="1" s="1"/>
  <c r="BZ496" i="1"/>
  <c r="CA496" i="1" s="1"/>
  <c r="BZ497" i="1"/>
  <c r="CA497" i="1" s="1"/>
  <c r="CW491" i="1"/>
  <c r="CW492" i="1"/>
  <c r="CW493" i="1"/>
  <c r="CW494" i="1"/>
  <c r="CW495" i="1"/>
  <c r="CW496" i="1"/>
  <c r="CW497" i="1"/>
  <c r="CM491" i="1" l="1"/>
  <c r="A491" i="1" s="1"/>
  <c r="CM497" i="1"/>
  <c r="A497" i="1" s="1"/>
  <c r="CM495" i="1"/>
  <c r="A495" i="1" s="1"/>
  <c r="CM494" i="1"/>
  <c r="A494" i="1" s="1"/>
  <c r="CM496" i="1"/>
  <c r="A496" i="1" s="1"/>
  <c r="BZ490" i="3"/>
  <c r="CE492" i="1" s="1"/>
  <c r="CK492" i="1" s="1"/>
  <c r="CI492" i="1" s="1"/>
  <c r="BZ489" i="3"/>
  <c r="CE491" i="1" s="1"/>
  <c r="CK491" i="1" s="1"/>
  <c r="CI491" i="1" s="1"/>
  <c r="BZ494" i="3"/>
  <c r="CE496" i="1" s="1"/>
  <c r="CK496" i="1" s="1"/>
  <c r="CI496" i="1" s="1"/>
  <c r="BZ492" i="3"/>
  <c r="CE494" i="1" s="1"/>
  <c r="CK494" i="1" s="1"/>
  <c r="CI494" i="1" s="1"/>
  <c r="BZ491" i="3"/>
  <c r="CE493" i="1" s="1"/>
  <c r="CK493" i="1" s="1"/>
  <c r="CI493" i="1" s="1"/>
  <c r="BZ493" i="3"/>
  <c r="CE495" i="1" s="1"/>
  <c r="CK495" i="1" s="1"/>
  <c r="CI495" i="1" s="1"/>
  <c r="BZ495" i="3"/>
  <c r="CE497" i="1" s="1"/>
  <c r="CK497" i="1" s="1"/>
  <c r="CI497" i="1" s="1"/>
  <c r="CM493" i="1"/>
  <c r="A493" i="1" s="1"/>
  <c r="CM492" i="1"/>
  <c r="A492" i="1" s="1"/>
  <c r="CW479" i="1"/>
  <c r="CW475" i="1"/>
  <c r="BU488" i="3" l="1"/>
  <c r="BM488" i="3"/>
  <c r="BE488" i="3"/>
  <c r="BA488" i="3"/>
  <c r="CD490" i="1" s="1"/>
  <c r="BU487" i="3"/>
  <c r="BM487" i="3"/>
  <c r="BE487" i="3"/>
  <c r="BA487" i="3"/>
  <c r="CD489" i="1" s="1"/>
  <c r="BU486" i="3"/>
  <c r="BM486" i="3"/>
  <c r="BE486" i="3"/>
  <c r="BA486" i="3"/>
  <c r="CD488" i="1" s="1"/>
  <c r="BU485" i="3"/>
  <c r="BM485" i="3"/>
  <c r="BE485" i="3"/>
  <c r="BA485" i="3"/>
  <c r="CD487" i="1" s="1"/>
  <c r="BU484" i="3"/>
  <c r="BM484" i="3"/>
  <c r="BE484" i="3"/>
  <c r="BA484" i="3"/>
  <c r="CD486" i="1" s="1"/>
  <c r="B484" i="3"/>
  <c r="B485" i="3"/>
  <c r="B486" i="3"/>
  <c r="B487" i="3"/>
  <c r="B488" i="3"/>
  <c r="E486" i="1"/>
  <c r="E487" i="1"/>
  <c r="E488" i="1"/>
  <c r="E489" i="1"/>
  <c r="E490" i="1"/>
  <c r="G486" i="1"/>
  <c r="G487" i="1"/>
  <c r="G488" i="1"/>
  <c r="G489" i="1"/>
  <c r="G490" i="1"/>
  <c r="H486" i="1"/>
  <c r="H487" i="1"/>
  <c r="H488" i="1"/>
  <c r="H489" i="1"/>
  <c r="H490" i="1"/>
  <c r="I486" i="1"/>
  <c r="I487" i="1"/>
  <c r="I488" i="1"/>
  <c r="I489" i="1"/>
  <c r="I490" i="1"/>
  <c r="BZ486" i="1"/>
  <c r="CA486" i="1" s="1"/>
  <c r="BZ487" i="1"/>
  <c r="CA487" i="1" s="1"/>
  <c r="BZ488" i="1"/>
  <c r="CA488" i="1" s="1"/>
  <c r="BZ489" i="1"/>
  <c r="CA489" i="1" s="1"/>
  <c r="BZ490" i="1"/>
  <c r="CA490" i="1" s="1"/>
  <c r="D486" i="1"/>
  <c r="D487" i="1"/>
  <c r="D488" i="1"/>
  <c r="D489" i="1"/>
  <c r="D490" i="1"/>
  <c r="C486" i="1"/>
  <c r="C487" i="1"/>
  <c r="C488" i="1"/>
  <c r="C489" i="1"/>
  <c r="C490" i="1"/>
  <c r="CW486" i="1"/>
  <c r="CW490" i="1"/>
  <c r="B496" i="1" l="1"/>
  <c r="B493" i="1"/>
  <c r="B497" i="1"/>
  <c r="B494" i="1"/>
  <c r="B495" i="1"/>
  <c r="B491" i="1"/>
  <c r="CM487" i="1"/>
  <c r="A487" i="1" s="1"/>
  <c r="CM486" i="1"/>
  <c r="A486" i="1" s="1"/>
  <c r="CM488" i="1"/>
  <c r="A488" i="1" s="1"/>
  <c r="CM490" i="1"/>
  <c r="A490" i="1" s="1"/>
  <c r="B492" i="1"/>
  <c r="BZ488" i="3"/>
  <c r="CE490" i="1" s="1"/>
  <c r="CK490" i="1" s="1"/>
  <c r="CI490" i="1" s="1"/>
  <c r="BZ487" i="3"/>
  <c r="CE489" i="1" s="1"/>
  <c r="CK489" i="1" s="1"/>
  <c r="CI489" i="1" s="1"/>
  <c r="BZ486" i="3"/>
  <c r="CE488" i="1" s="1"/>
  <c r="CK488" i="1" s="1"/>
  <c r="CI488" i="1" s="1"/>
  <c r="BZ485" i="3"/>
  <c r="CE487" i="1" s="1"/>
  <c r="CK487" i="1" s="1"/>
  <c r="CI487" i="1" s="1"/>
  <c r="BZ484" i="3"/>
  <c r="CE486" i="1" s="1"/>
  <c r="CK486" i="1" s="1"/>
  <c r="CI486" i="1" s="1"/>
  <c r="CM489" i="1"/>
  <c r="A489" i="1" s="1"/>
  <c r="CW473" i="1"/>
  <c r="D472" i="1"/>
  <c r="C472" i="1"/>
  <c r="D473" i="1"/>
  <c r="C473" i="1"/>
  <c r="D474" i="1"/>
  <c r="C474" i="1"/>
  <c r="D475" i="1"/>
  <c r="C475" i="1"/>
  <c r="D476" i="1"/>
  <c r="C476" i="1"/>
  <c r="D477" i="1"/>
  <c r="C477" i="1"/>
  <c r="D478" i="1"/>
  <c r="C478" i="1"/>
  <c r="D479" i="1"/>
  <c r="C479" i="1"/>
  <c r="D480" i="1"/>
  <c r="C480" i="1"/>
  <c r="D481" i="1"/>
  <c r="C481" i="1"/>
  <c r="D482" i="1"/>
  <c r="D484" i="1"/>
  <c r="D485" i="1"/>
  <c r="C485" i="1"/>
  <c r="BU483" i="3"/>
  <c r="BM483" i="3"/>
  <c r="BE483" i="3"/>
  <c r="BA483" i="3"/>
  <c r="CD485" i="1" s="1"/>
  <c r="BU482" i="3"/>
  <c r="BM482" i="3"/>
  <c r="BE482" i="3"/>
  <c r="BA482" i="3"/>
  <c r="CD484" i="1" s="1"/>
  <c r="BU481" i="3"/>
  <c r="BM481" i="3"/>
  <c r="BE481" i="3"/>
  <c r="BA481" i="3"/>
  <c r="CD483" i="1" s="1"/>
  <c r="BU480" i="3"/>
  <c r="BM480" i="3"/>
  <c r="BE480" i="3"/>
  <c r="BA480" i="3"/>
  <c r="CD482" i="1" s="1"/>
  <c r="BU479" i="3"/>
  <c r="BM479" i="3"/>
  <c r="BE479" i="3"/>
  <c r="BA479" i="3"/>
  <c r="CD481" i="1" s="1"/>
  <c r="BU478" i="3"/>
  <c r="BM478" i="3"/>
  <c r="BE478" i="3"/>
  <c r="BA478" i="3"/>
  <c r="CD480" i="1" s="1"/>
  <c r="BU477" i="3"/>
  <c r="BM477" i="3"/>
  <c r="BE477" i="3"/>
  <c r="BA477" i="3"/>
  <c r="CD479" i="1" s="1"/>
  <c r="BU476" i="3"/>
  <c r="BM476" i="3"/>
  <c r="BE476" i="3"/>
  <c r="BA476" i="3"/>
  <c r="CD478" i="1" s="1"/>
  <c r="BU475" i="3"/>
  <c r="BM475" i="3"/>
  <c r="BE475" i="3"/>
  <c r="BA475" i="3"/>
  <c r="CD477" i="1" s="1"/>
  <c r="BU474" i="3"/>
  <c r="BM474" i="3"/>
  <c r="BE474" i="3"/>
  <c r="BA474" i="3"/>
  <c r="CD476" i="1" s="1"/>
  <c r="BU473" i="3"/>
  <c r="BM473" i="3"/>
  <c r="BE473" i="3"/>
  <c r="BA473" i="3"/>
  <c r="CD475" i="1" s="1"/>
  <c r="BU472" i="3"/>
  <c r="BM472" i="3"/>
  <c r="BE472" i="3"/>
  <c r="BA472" i="3"/>
  <c r="CD474" i="1" s="1"/>
  <c r="BU471" i="3"/>
  <c r="BM471" i="3"/>
  <c r="BE471" i="3"/>
  <c r="BA471" i="3"/>
  <c r="CD473" i="1" s="1"/>
  <c r="BU470" i="3"/>
  <c r="BM470" i="3"/>
  <c r="BE470" i="3"/>
  <c r="BA470" i="3"/>
  <c r="CD472" i="1" s="1"/>
  <c r="B481" i="3"/>
  <c r="B482" i="3"/>
  <c r="B483" i="3"/>
  <c r="B470" i="3"/>
  <c r="B471" i="3"/>
  <c r="B472" i="3"/>
  <c r="B473" i="3"/>
  <c r="B474" i="3"/>
  <c r="B475" i="3"/>
  <c r="B476" i="3"/>
  <c r="B477" i="3"/>
  <c r="B478" i="3"/>
  <c r="B479" i="3"/>
  <c r="B480" i="3"/>
  <c r="E481" i="1"/>
  <c r="E482" i="1"/>
  <c r="E483" i="1"/>
  <c r="E484" i="1"/>
  <c r="E485" i="1"/>
  <c r="G481" i="1"/>
  <c r="G482" i="1"/>
  <c r="G483" i="1"/>
  <c r="G484" i="1"/>
  <c r="G485" i="1"/>
  <c r="H481" i="1"/>
  <c r="H482" i="1"/>
  <c r="H483" i="1"/>
  <c r="H484" i="1"/>
  <c r="H485" i="1"/>
  <c r="I481" i="1"/>
  <c r="I482" i="1"/>
  <c r="I483" i="1"/>
  <c r="I484" i="1"/>
  <c r="I485" i="1"/>
  <c r="BZ481" i="1"/>
  <c r="CA481" i="1" s="1"/>
  <c r="BZ482" i="1"/>
  <c r="CA482" i="1" s="1"/>
  <c r="BZ483" i="1"/>
  <c r="CA483" i="1" s="1"/>
  <c r="BZ484" i="1"/>
  <c r="CA484" i="1" s="1"/>
  <c r="BZ485" i="1"/>
  <c r="CA485" i="1" s="1"/>
  <c r="D483" i="1"/>
  <c r="C482" i="1"/>
  <c r="C483" i="1"/>
  <c r="C484" i="1"/>
  <c r="CW481" i="1"/>
  <c r="E472" i="1"/>
  <c r="E473" i="1"/>
  <c r="E474" i="1"/>
  <c r="E475" i="1"/>
  <c r="E476" i="1"/>
  <c r="E477" i="1"/>
  <c r="E478" i="1"/>
  <c r="E479" i="1"/>
  <c r="E480" i="1"/>
  <c r="G472" i="1"/>
  <c r="G473" i="1"/>
  <c r="G474" i="1"/>
  <c r="G475" i="1"/>
  <c r="G476" i="1"/>
  <c r="G477" i="1"/>
  <c r="G478" i="1"/>
  <c r="G479" i="1"/>
  <c r="G480" i="1"/>
  <c r="H472" i="1"/>
  <c r="H473" i="1"/>
  <c r="H474" i="1"/>
  <c r="H475" i="1"/>
  <c r="H476" i="1"/>
  <c r="H477" i="1"/>
  <c r="H478" i="1"/>
  <c r="H479" i="1"/>
  <c r="H480" i="1"/>
  <c r="I472" i="1"/>
  <c r="I473" i="1"/>
  <c r="I474" i="1"/>
  <c r="I475" i="1"/>
  <c r="I476" i="1"/>
  <c r="I477" i="1"/>
  <c r="I478" i="1"/>
  <c r="I479" i="1"/>
  <c r="I480" i="1"/>
  <c r="BZ472" i="1"/>
  <c r="CA472" i="1" s="1"/>
  <c r="BZ473" i="1"/>
  <c r="CA473" i="1" s="1"/>
  <c r="BZ474" i="1"/>
  <c r="CA474" i="1" s="1"/>
  <c r="BZ475" i="1"/>
  <c r="CA475" i="1" s="1"/>
  <c r="BZ476" i="1"/>
  <c r="CA476" i="1" s="1"/>
  <c r="BZ477" i="1"/>
  <c r="CA477" i="1" s="1"/>
  <c r="BZ478" i="1"/>
  <c r="CA478" i="1" s="1"/>
  <c r="BZ479" i="1"/>
  <c r="CA479" i="1" s="1"/>
  <c r="BZ480" i="1"/>
  <c r="CA480" i="1" s="1"/>
  <c r="CW472" i="1"/>
  <c r="CW474" i="1"/>
  <c r="CW476" i="1"/>
  <c r="CW477" i="1"/>
  <c r="CW478" i="1"/>
  <c r="CW480" i="1"/>
  <c r="CM474" i="1" l="1"/>
  <c r="A474" i="1" s="1"/>
  <c r="CM476" i="1"/>
  <c r="A476" i="1" s="1"/>
  <c r="BZ483" i="3"/>
  <c r="CE485" i="1" s="1"/>
  <c r="CK485" i="1" s="1"/>
  <c r="CI485" i="1" s="1"/>
  <c r="CM482" i="1"/>
  <c r="A482" i="1" s="1"/>
  <c r="CM477" i="1"/>
  <c r="A477" i="1" s="1"/>
  <c r="BZ478" i="3"/>
  <c r="CE480" i="1" s="1"/>
  <c r="CK480" i="1" s="1"/>
  <c r="CI480" i="1" s="1"/>
  <c r="BZ480" i="3"/>
  <c r="CE482" i="1" s="1"/>
  <c r="CK482" i="1" s="1"/>
  <c r="CI482" i="1" s="1"/>
  <c r="BZ475" i="3"/>
  <c r="CE477" i="1" s="1"/>
  <c r="CK477" i="1" s="1"/>
  <c r="CI477" i="1" s="1"/>
  <c r="CM484" i="1"/>
  <c r="A484" i="1" s="1"/>
  <c r="BZ474" i="3"/>
  <c r="CE476" i="1" s="1"/>
  <c r="CK476" i="1" s="1"/>
  <c r="CI476" i="1" s="1"/>
  <c r="CM485" i="1"/>
  <c r="A485" i="1" s="1"/>
  <c r="BZ471" i="3"/>
  <c r="CE473" i="1" s="1"/>
  <c r="CK473" i="1" s="1"/>
  <c r="CI473" i="1" s="1"/>
  <c r="BZ473" i="3"/>
  <c r="CE475" i="1" s="1"/>
  <c r="CK475" i="1" s="1"/>
  <c r="CI475" i="1" s="1"/>
  <c r="BZ477" i="3"/>
  <c r="CE479" i="1" s="1"/>
  <c r="CK479" i="1" s="1"/>
  <c r="CI479" i="1" s="1"/>
  <c r="BZ479" i="3"/>
  <c r="CE481" i="1" s="1"/>
  <c r="CK481" i="1" s="1"/>
  <c r="CI481" i="1" s="1"/>
  <c r="BZ481" i="3"/>
  <c r="CE483" i="1" s="1"/>
  <c r="CK483" i="1" s="1"/>
  <c r="CI483" i="1" s="1"/>
  <c r="BZ482" i="3"/>
  <c r="CE484" i="1" s="1"/>
  <c r="CK484" i="1" s="1"/>
  <c r="CI484" i="1" s="1"/>
  <c r="BZ470" i="3"/>
  <c r="CE472" i="1" s="1"/>
  <c r="CK472" i="1" s="1"/>
  <c r="CI472" i="1" s="1"/>
  <c r="BZ472" i="3"/>
  <c r="CE474" i="1" s="1"/>
  <c r="CK474" i="1" s="1"/>
  <c r="CI474" i="1" s="1"/>
  <c r="BZ476" i="3"/>
  <c r="CE478" i="1" s="1"/>
  <c r="CK478" i="1" s="1"/>
  <c r="CI478" i="1" s="1"/>
  <c r="CM481" i="1"/>
  <c r="A481" i="1" s="1"/>
  <c r="CM475" i="1"/>
  <c r="A475" i="1" s="1"/>
  <c r="CM483" i="1"/>
  <c r="A483" i="1" s="1"/>
  <c r="CM478" i="1"/>
  <c r="A478" i="1" s="1"/>
  <c r="CM479" i="1"/>
  <c r="A479" i="1" s="1"/>
  <c r="CM480" i="1"/>
  <c r="A480" i="1" s="1"/>
  <c r="CM473" i="1"/>
  <c r="A473" i="1" s="1"/>
  <c r="CM472" i="1"/>
  <c r="A472" i="1" s="1"/>
  <c r="CW470" i="1"/>
  <c r="B489" i="1" l="1"/>
  <c r="B487" i="1"/>
  <c r="B490" i="1"/>
  <c r="B486" i="1"/>
  <c r="B488" i="1"/>
  <c r="B481" i="1" l="1"/>
  <c r="B478" i="1"/>
  <c r="B476" i="1"/>
  <c r="B477" i="1"/>
  <c r="B479" i="1"/>
  <c r="B474" i="1"/>
  <c r="B475" i="1"/>
  <c r="B473" i="1"/>
  <c r="B480" i="1"/>
  <c r="B472" i="1"/>
  <c r="B485" i="1"/>
  <c r="B484" i="1"/>
  <c r="B482" i="1"/>
  <c r="B483" i="1"/>
  <c r="BU469" i="3"/>
  <c r="BM469" i="3"/>
  <c r="BE469" i="3"/>
  <c r="BA469" i="3"/>
  <c r="CD471" i="1" s="1"/>
  <c r="BU468" i="3"/>
  <c r="BM468" i="3"/>
  <c r="BE468" i="3"/>
  <c r="BA468" i="3"/>
  <c r="CD470" i="1" s="1"/>
  <c r="BU467" i="3"/>
  <c r="BM467" i="3"/>
  <c r="BE467" i="3"/>
  <c r="BA467" i="3"/>
  <c r="CD469" i="1" s="1"/>
  <c r="BU466" i="3"/>
  <c r="BM466" i="3"/>
  <c r="BE466" i="3"/>
  <c r="BA466" i="3"/>
  <c r="CD468" i="1" s="1"/>
  <c r="BU465" i="3"/>
  <c r="BM465" i="3"/>
  <c r="BE465" i="3"/>
  <c r="BA465" i="3"/>
  <c r="CD467" i="1" s="1"/>
  <c r="BU464" i="3"/>
  <c r="BM464" i="3"/>
  <c r="BE464" i="3"/>
  <c r="BA464" i="3"/>
  <c r="CD466" i="1" s="1"/>
  <c r="BU463" i="3"/>
  <c r="BM463" i="3"/>
  <c r="BE463" i="3"/>
  <c r="BA463" i="3"/>
  <c r="CD465" i="1" s="1"/>
  <c r="B469" i="3"/>
  <c r="B463" i="3"/>
  <c r="B464" i="3"/>
  <c r="B465" i="3"/>
  <c r="B466" i="3"/>
  <c r="B467" i="3"/>
  <c r="B468" i="3"/>
  <c r="E471" i="1"/>
  <c r="G471" i="1"/>
  <c r="H471" i="1"/>
  <c r="I471" i="1"/>
  <c r="BZ471" i="1"/>
  <c r="CA471" i="1" s="1"/>
  <c r="D471" i="1"/>
  <c r="C471" i="1"/>
  <c r="CW471" i="1"/>
  <c r="E465" i="1"/>
  <c r="E466" i="1"/>
  <c r="E467" i="1"/>
  <c r="E468" i="1"/>
  <c r="E469" i="1"/>
  <c r="E470" i="1"/>
  <c r="G465" i="1"/>
  <c r="G466" i="1"/>
  <c r="G467" i="1"/>
  <c r="G468" i="1"/>
  <c r="G469" i="1"/>
  <c r="G470" i="1"/>
  <c r="H465" i="1"/>
  <c r="H466" i="1"/>
  <c r="H467" i="1"/>
  <c r="H468" i="1"/>
  <c r="H469" i="1"/>
  <c r="H470" i="1"/>
  <c r="I465" i="1"/>
  <c r="I466" i="1"/>
  <c r="I467" i="1"/>
  <c r="I468" i="1"/>
  <c r="I469" i="1"/>
  <c r="I470" i="1"/>
  <c r="BZ465" i="1"/>
  <c r="CA465" i="1" s="1"/>
  <c r="BZ466" i="1"/>
  <c r="CA466" i="1" s="1"/>
  <c r="BZ467" i="1"/>
  <c r="CA467" i="1" s="1"/>
  <c r="BZ468" i="1"/>
  <c r="CA468" i="1" s="1"/>
  <c r="BZ469" i="1"/>
  <c r="CA469" i="1" s="1"/>
  <c r="BZ470" i="1"/>
  <c r="CA470" i="1" s="1"/>
  <c r="D465" i="1"/>
  <c r="D466" i="1"/>
  <c r="D467" i="1"/>
  <c r="D468" i="1"/>
  <c r="D469" i="1"/>
  <c r="D470" i="1"/>
  <c r="C465" i="1"/>
  <c r="C466" i="1"/>
  <c r="C467" i="1"/>
  <c r="C468" i="1"/>
  <c r="C469" i="1"/>
  <c r="C470" i="1"/>
  <c r="CW465" i="1"/>
  <c r="CW466" i="1"/>
  <c r="CW467" i="1"/>
  <c r="CW468" i="1"/>
  <c r="CW469" i="1"/>
  <c r="CM468" i="1" l="1"/>
  <c r="A468" i="1" s="1"/>
  <c r="CM467" i="1"/>
  <c r="A467" i="1" s="1"/>
  <c r="CM471" i="1"/>
  <c r="A471" i="1" s="1"/>
  <c r="BZ464" i="3"/>
  <c r="CE466" i="1" s="1"/>
  <c r="CK466" i="1" s="1"/>
  <c r="CI466" i="1" s="1"/>
  <c r="BZ463" i="3"/>
  <c r="CE465" i="1" s="1"/>
  <c r="CK465" i="1" s="1"/>
  <c r="CI465" i="1" s="1"/>
  <c r="BZ465" i="3"/>
  <c r="CE467" i="1" s="1"/>
  <c r="CK467" i="1" s="1"/>
  <c r="CI467" i="1" s="1"/>
  <c r="BZ467" i="3"/>
  <c r="CE469" i="1" s="1"/>
  <c r="CK469" i="1" s="1"/>
  <c r="CI469" i="1" s="1"/>
  <c r="BZ469" i="3"/>
  <c r="CE471" i="1" s="1"/>
  <c r="CK471" i="1" s="1"/>
  <c r="CI471" i="1" s="1"/>
  <c r="BZ468" i="3"/>
  <c r="CE470" i="1" s="1"/>
  <c r="CK470" i="1" s="1"/>
  <c r="CI470" i="1" s="1"/>
  <c r="BZ466" i="3"/>
  <c r="CE468" i="1" s="1"/>
  <c r="CK468" i="1" s="1"/>
  <c r="CI468" i="1" s="1"/>
  <c r="CM466" i="1"/>
  <c r="A466" i="1" s="1"/>
  <c r="CM470" i="1"/>
  <c r="A470" i="1" s="1"/>
  <c r="CM469" i="1"/>
  <c r="A469" i="1" s="1"/>
  <c r="CM465" i="1"/>
  <c r="A465" i="1" s="1"/>
  <c r="BZ352" i="1"/>
  <c r="CA352" i="1" s="1"/>
  <c r="CW305" i="1" l="1"/>
  <c r="C305" i="1"/>
  <c r="D305" i="1"/>
  <c r="BA303" i="3"/>
  <c r="CD305" i="1" s="1"/>
  <c r="BE303" i="3"/>
  <c r="BM303" i="3"/>
  <c r="BU303" i="3"/>
  <c r="B303" i="3"/>
  <c r="E305" i="1"/>
  <c r="G305" i="1"/>
  <c r="H305" i="1"/>
  <c r="I305" i="1"/>
  <c r="BZ305" i="1"/>
  <c r="CA305" i="1" s="1"/>
  <c r="B465" i="1" l="1"/>
  <c r="B466" i="1"/>
  <c r="B467" i="1"/>
  <c r="B468" i="1"/>
  <c r="B469" i="1"/>
  <c r="B470" i="1"/>
  <c r="B471" i="1"/>
  <c r="CM305" i="1"/>
  <c r="A305" i="1" s="1"/>
  <c r="BZ303" i="3"/>
  <c r="CE305" i="1" s="1"/>
  <c r="CK305" i="1" s="1"/>
  <c r="CI305" i="1" s="1"/>
  <c r="CW464" i="1"/>
  <c r="CW463" i="1"/>
  <c r="CW462" i="1"/>
  <c r="CW461" i="1"/>
  <c r="CW459" i="1" l="1"/>
  <c r="CW458" i="1"/>
  <c r="C464" i="1"/>
  <c r="D464" i="1"/>
  <c r="C463" i="1"/>
  <c r="D463" i="1"/>
  <c r="C462" i="1"/>
  <c r="C461" i="1"/>
  <c r="D461" i="1"/>
  <c r="C460" i="1"/>
  <c r="D460" i="1"/>
  <c r="C459" i="1"/>
  <c r="D459" i="1"/>
  <c r="C458" i="1"/>
  <c r="D458" i="1"/>
  <c r="BU462" i="3"/>
  <c r="BM462" i="3"/>
  <c r="BE462" i="3"/>
  <c r="BA462" i="3"/>
  <c r="CD464" i="1" s="1"/>
  <c r="BU461" i="3"/>
  <c r="BM461" i="3"/>
  <c r="BE461" i="3"/>
  <c r="BA461" i="3"/>
  <c r="CD463" i="1" s="1"/>
  <c r="BU460" i="3"/>
  <c r="BM460" i="3"/>
  <c r="BE460" i="3"/>
  <c r="BA460" i="3"/>
  <c r="CD462" i="1" s="1"/>
  <c r="BU459" i="3"/>
  <c r="BM459" i="3"/>
  <c r="BE459" i="3"/>
  <c r="BA459" i="3"/>
  <c r="CD461" i="1" s="1"/>
  <c r="BU458" i="3"/>
  <c r="BM458" i="3"/>
  <c r="BE458" i="3"/>
  <c r="BA458" i="3"/>
  <c r="CD460" i="1" s="1"/>
  <c r="BU457" i="3"/>
  <c r="BM457" i="3"/>
  <c r="BE457" i="3"/>
  <c r="BA457" i="3"/>
  <c r="CD459" i="1" s="1"/>
  <c r="BU456" i="3"/>
  <c r="BM456" i="3"/>
  <c r="BE456" i="3"/>
  <c r="BA456" i="3"/>
  <c r="CD458" i="1" s="1"/>
  <c r="B460" i="3"/>
  <c r="B461" i="3"/>
  <c r="B462" i="3"/>
  <c r="B456" i="3"/>
  <c r="B457" i="3"/>
  <c r="B458" i="3"/>
  <c r="B459" i="3"/>
  <c r="E464" i="1"/>
  <c r="G464" i="1"/>
  <c r="H464" i="1"/>
  <c r="I464" i="1"/>
  <c r="BZ464" i="1"/>
  <c r="CA464" i="1" s="1"/>
  <c r="E458" i="1"/>
  <c r="E459" i="1"/>
  <c r="E460" i="1"/>
  <c r="E461" i="1"/>
  <c r="E462" i="1"/>
  <c r="E463" i="1"/>
  <c r="G458" i="1"/>
  <c r="G459" i="1"/>
  <c r="G460" i="1"/>
  <c r="G461" i="1"/>
  <c r="G462" i="1"/>
  <c r="G463" i="1"/>
  <c r="H458" i="1"/>
  <c r="H459" i="1"/>
  <c r="H460" i="1"/>
  <c r="H461" i="1"/>
  <c r="H462" i="1"/>
  <c r="H463" i="1"/>
  <c r="I458" i="1"/>
  <c r="I459" i="1"/>
  <c r="I460" i="1"/>
  <c r="I461" i="1"/>
  <c r="I462" i="1"/>
  <c r="I463" i="1"/>
  <c r="BZ458" i="1"/>
  <c r="CA458" i="1" s="1"/>
  <c r="BZ459" i="1"/>
  <c r="CA459" i="1" s="1"/>
  <c r="BZ460" i="1"/>
  <c r="CA460" i="1" s="1"/>
  <c r="BZ461" i="1"/>
  <c r="CA461" i="1" s="1"/>
  <c r="BZ462" i="1"/>
  <c r="CA462" i="1" s="1"/>
  <c r="BZ463" i="1"/>
  <c r="CA463" i="1" s="1"/>
  <c r="D462" i="1"/>
  <c r="CW460" i="1"/>
  <c r="CM462" i="1" l="1"/>
  <c r="A462" i="1" s="1"/>
  <c r="CM464" i="1"/>
  <c r="A464" i="1" s="1"/>
  <c r="CM460" i="1"/>
  <c r="A460" i="1" s="1"/>
  <c r="CM459" i="1"/>
  <c r="A459" i="1" s="1"/>
  <c r="BZ461" i="3"/>
  <c r="CE463" i="1" s="1"/>
  <c r="CK463" i="1" s="1"/>
  <c r="CI463" i="1" s="1"/>
  <c r="BZ457" i="3"/>
  <c r="CE459" i="1" s="1"/>
  <c r="CK459" i="1" s="1"/>
  <c r="CI459" i="1" s="1"/>
  <c r="CM461" i="1"/>
  <c r="A461" i="1" s="1"/>
  <c r="BZ459" i="3"/>
  <c r="CE461" i="1" s="1"/>
  <c r="CK461" i="1" s="1"/>
  <c r="CI461" i="1" s="1"/>
  <c r="BZ456" i="3"/>
  <c r="CE458" i="1" s="1"/>
  <c r="CK458" i="1" s="1"/>
  <c r="CI458" i="1" s="1"/>
  <c r="BZ458" i="3"/>
  <c r="CE460" i="1" s="1"/>
  <c r="CK460" i="1" s="1"/>
  <c r="CI460" i="1" s="1"/>
  <c r="BZ460" i="3"/>
  <c r="CE462" i="1" s="1"/>
  <c r="CK462" i="1" s="1"/>
  <c r="CI462" i="1" s="1"/>
  <c r="BZ462" i="3"/>
  <c r="CE464" i="1" s="1"/>
  <c r="CK464" i="1" s="1"/>
  <c r="CI464" i="1" s="1"/>
  <c r="CM458" i="1"/>
  <c r="A458" i="1" s="1"/>
  <c r="CM463" i="1"/>
  <c r="A463" i="1" s="1"/>
  <c r="B459" i="1" l="1"/>
  <c r="B460" i="1"/>
  <c r="B458" i="1"/>
  <c r="B462" i="1"/>
  <c r="B464" i="1"/>
  <c r="B463" i="1"/>
  <c r="B461" i="1"/>
  <c r="CW457" i="1"/>
  <c r="CW446" i="1" l="1"/>
  <c r="CW454" i="1" l="1"/>
  <c r="CW453" i="1"/>
  <c r="C457" i="1"/>
  <c r="D457" i="1"/>
  <c r="C456" i="1"/>
  <c r="D456" i="1"/>
  <c r="C455" i="1"/>
  <c r="D455" i="1"/>
  <c r="C454" i="1"/>
  <c r="D454" i="1"/>
  <c r="C453" i="1"/>
  <c r="D453" i="1"/>
  <c r="C452" i="1"/>
  <c r="D452" i="1"/>
  <c r="BU455" i="3"/>
  <c r="BM455" i="3"/>
  <c r="BE455" i="3"/>
  <c r="BA455" i="3"/>
  <c r="CD457" i="1" s="1"/>
  <c r="BU454" i="3"/>
  <c r="BM454" i="3"/>
  <c r="BE454" i="3"/>
  <c r="BA454" i="3"/>
  <c r="CD456" i="1" s="1"/>
  <c r="BU453" i="3"/>
  <c r="BM453" i="3"/>
  <c r="BE453" i="3"/>
  <c r="BA453" i="3"/>
  <c r="CD455" i="1" s="1"/>
  <c r="BU452" i="3"/>
  <c r="BM452" i="3"/>
  <c r="BE452" i="3"/>
  <c r="BA452" i="3"/>
  <c r="CD454" i="1" s="1"/>
  <c r="BU451" i="3"/>
  <c r="BM451" i="3"/>
  <c r="BE451" i="3"/>
  <c r="BA451" i="3"/>
  <c r="CD453" i="1" s="1"/>
  <c r="BU450" i="3"/>
  <c r="BM450" i="3"/>
  <c r="BE450" i="3"/>
  <c r="BA450" i="3"/>
  <c r="CD452" i="1" s="1"/>
  <c r="B454" i="3"/>
  <c r="B455" i="3"/>
  <c r="B450" i="3"/>
  <c r="B451" i="3"/>
  <c r="B452" i="3"/>
  <c r="B453" i="3"/>
  <c r="E456" i="1"/>
  <c r="E457" i="1"/>
  <c r="G456" i="1"/>
  <c r="G457" i="1"/>
  <c r="H456" i="1"/>
  <c r="H457" i="1"/>
  <c r="I456" i="1"/>
  <c r="I457" i="1"/>
  <c r="BZ456" i="1"/>
  <c r="CA456" i="1" s="1"/>
  <c r="BZ457" i="1"/>
  <c r="CA457" i="1" s="1"/>
  <c r="CW456" i="1"/>
  <c r="E452" i="1"/>
  <c r="E453" i="1"/>
  <c r="E454" i="1"/>
  <c r="E455" i="1"/>
  <c r="G452" i="1"/>
  <c r="G453" i="1"/>
  <c r="G454" i="1"/>
  <c r="G455" i="1"/>
  <c r="H452" i="1"/>
  <c r="H453" i="1"/>
  <c r="H454" i="1"/>
  <c r="H455" i="1"/>
  <c r="I452" i="1"/>
  <c r="I453" i="1"/>
  <c r="I454" i="1"/>
  <c r="I455" i="1"/>
  <c r="BZ452" i="1"/>
  <c r="CA452" i="1" s="1"/>
  <c r="BZ453" i="1"/>
  <c r="CA453" i="1" s="1"/>
  <c r="BZ454" i="1"/>
  <c r="CA454" i="1" s="1"/>
  <c r="BZ455" i="1"/>
  <c r="CA455" i="1" s="1"/>
  <c r="CW452" i="1"/>
  <c r="CW455" i="1"/>
  <c r="CW450" i="1"/>
  <c r="BZ452" i="3" l="1"/>
  <c r="CE454" i="1" s="1"/>
  <c r="CK454" i="1" s="1"/>
  <c r="CI454" i="1" s="1"/>
  <c r="BZ451" i="3"/>
  <c r="CE453" i="1" s="1"/>
  <c r="CK453" i="1" s="1"/>
  <c r="CI453" i="1" s="1"/>
  <c r="BZ453" i="3"/>
  <c r="CE455" i="1" s="1"/>
  <c r="CK455" i="1" s="1"/>
  <c r="CI455" i="1" s="1"/>
  <c r="BZ455" i="3"/>
  <c r="CE457" i="1" s="1"/>
  <c r="CK457" i="1" s="1"/>
  <c r="CI457" i="1" s="1"/>
  <c r="BZ450" i="3"/>
  <c r="CE452" i="1" s="1"/>
  <c r="CK452" i="1" s="1"/>
  <c r="CI452" i="1" s="1"/>
  <c r="BZ454" i="3"/>
  <c r="CE456" i="1" s="1"/>
  <c r="CK456" i="1" s="1"/>
  <c r="CI456" i="1" s="1"/>
  <c r="CM457" i="1"/>
  <c r="A457" i="1" s="1"/>
  <c r="CM454" i="1"/>
  <c r="A454" i="1" s="1"/>
  <c r="CM455" i="1"/>
  <c r="A455" i="1" s="1"/>
  <c r="CM453" i="1"/>
  <c r="A453" i="1" s="1"/>
  <c r="CM452" i="1"/>
  <c r="A452" i="1" s="1"/>
  <c r="CM456" i="1"/>
  <c r="A456" i="1" s="1"/>
  <c r="CW442" i="1" l="1"/>
  <c r="B455" i="1" l="1"/>
  <c r="B454" i="1"/>
  <c r="B452" i="1"/>
  <c r="B453" i="1"/>
  <c r="B456" i="1"/>
  <c r="B457" i="1"/>
  <c r="CW449" i="1"/>
  <c r="CW448" i="1"/>
  <c r="CW447" i="1"/>
  <c r="CW445" i="1" l="1"/>
  <c r="D443" i="1"/>
  <c r="C443" i="1"/>
  <c r="D444" i="1"/>
  <c r="C444" i="1"/>
  <c r="D445" i="1"/>
  <c r="C445" i="1"/>
  <c r="C446" i="1"/>
  <c r="D447" i="1"/>
  <c r="C447" i="1"/>
  <c r="D448" i="1"/>
  <c r="C448" i="1"/>
  <c r="D449" i="1"/>
  <c r="C449" i="1"/>
  <c r="D450" i="1"/>
  <c r="C450" i="1"/>
  <c r="D451" i="1"/>
  <c r="C451" i="1"/>
  <c r="BU449" i="3"/>
  <c r="BM449" i="3"/>
  <c r="BE449" i="3"/>
  <c r="BA449" i="3"/>
  <c r="CD451" i="1" s="1"/>
  <c r="BU448" i="3"/>
  <c r="BM448" i="3"/>
  <c r="BE448" i="3"/>
  <c r="BA448" i="3"/>
  <c r="CD450" i="1" s="1"/>
  <c r="BU447" i="3"/>
  <c r="BM447" i="3"/>
  <c r="BE447" i="3"/>
  <c r="BA447" i="3"/>
  <c r="CD449" i="1" s="1"/>
  <c r="BU446" i="3"/>
  <c r="BM446" i="3"/>
  <c r="BE446" i="3"/>
  <c r="BA446" i="3"/>
  <c r="CD448" i="1" s="1"/>
  <c r="BU445" i="3"/>
  <c r="BM445" i="3"/>
  <c r="BE445" i="3"/>
  <c r="BA445" i="3"/>
  <c r="CD447" i="1" s="1"/>
  <c r="BU444" i="3"/>
  <c r="BM444" i="3"/>
  <c r="BE444" i="3"/>
  <c r="BA444" i="3"/>
  <c r="CD446" i="1" s="1"/>
  <c r="BU443" i="3"/>
  <c r="BM443" i="3"/>
  <c r="BE443" i="3"/>
  <c r="BA443" i="3"/>
  <c r="CD445" i="1" s="1"/>
  <c r="BU442" i="3"/>
  <c r="BM442" i="3"/>
  <c r="BE442" i="3"/>
  <c r="BA442" i="3"/>
  <c r="CD444" i="1" s="1"/>
  <c r="BU441" i="3"/>
  <c r="BM441" i="3"/>
  <c r="BE441" i="3"/>
  <c r="BA441" i="3"/>
  <c r="CD443" i="1" s="1"/>
  <c r="BU440" i="3"/>
  <c r="BM440" i="3"/>
  <c r="BE440" i="3"/>
  <c r="BA440" i="3"/>
  <c r="CD442" i="1" s="1"/>
  <c r="BU439" i="3"/>
  <c r="BM439" i="3"/>
  <c r="BE439" i="3"/>
  <c r="BA439" i="3"/>
  <c r="CD441" i="1" s="1"/>
  <c r="D446" i="1"/>
  <c r="B439" i="3"/>
  <c r="B440" i="3"/>
  <c r="B441" i="3"/>
  <c r="B442" i="3"/>
  <c r="B443" i="3"/>
  <c r="B444" i="3"/>
  <c r="B445" i="3"/>
  <c r="B446" i="3"/>
  <c r="B447" i="3"/>
  <c r="B448" i="3"/>
  <c r="B449" i="3"/>
  <c r="CW444" i="1"/>
  <c r="E449" i="1"/>
  <c r="E450" i="1"/>
  <c r="E451" i="1"/>
  <c r="G449" i="1"/>
  <c r="G450" i="1"/>
  <c r="G451" i="1"/>
  <c r="H449" i="1"/>
  <c r="H450" i="1"/>
  <c r="H451" i="1"/>
  <c r="I449" i="1"/>
  <c r="I450" i="1"/>
  <c r="I451" i="1"/>
  <c r="BZ449" i="1"/>
  <c r="CA449" i="1" s="1"/>
  <c r="BZ450" i="1"/>
  <c r="CA450" i="1" s="1"/>
  <c r="BZ451" i="1"/>
  <c r="CA451" i="1" s="1"/>
  <c r="CW451" i="1"/>
  <c r="E443" i="1"/>
  <c r="E444" i="1"/>
  <c r="E445" i="1"/>
  <c r="E446" i="1"/>
  <c r="E447" i="1"/>
  <c r="E448" i="1"/>
  <c r="G443" i="1"/>
  <c r="G444" i="1"/>
  <c r="G445" i="1"/>
  <c r="G446" i="1"/>
  <c r="G447" i="1"/>
  <c r="G448" i="1"/>
  <c r="H443" i="1"/>
  <c r="H444" i="1"/>
  <c r="H445" i="1"/>
  <c r="H446" i="1"/>
  <c r="H447" i="1"/>
  <c r="H448" i="1"/>
  <c r="I443" i="1"/>
  <c r="I444" i="1"/>
  <c r="I445" i="1"/>
  <c r="I446" i="1"/>
  <c r="I447" i="1"/>
  <c r="I448" i="1"/>
  <c r="BZ443" i="1"/>
  <c r="CA443" i="1" s="1"/>
  <c r="BZ444" i="1"/>
  <c r="CA444" i="1" s="1"/>
  <c r="BZ445" i="1"/>
  <c r="CA445" i="1" s="1"/>
  <c r="BZ446" i="1"/>
  <c r="CA446" i="1" s="1"/>
  <c r="BZ447" i="1"/>
  <c r="CA447" i="1" s="1"/>
  <c r="BZ448" i="1"/>
  <c r="CA448" i="1" s="1"/>
  <c r="CW443" i="1"/>
  <c r="CW412" i="1"/>
  <c r="CW411" i="1"/>
  <c r="BZ440" i="3" l="1"/>
  <c r="CE442" i="1" s="1"/>
  <c r="CK442" i="1" s="1"/>
  <c r="CI442" i="1" s="1"/>
  <c r="BZ441" i="3"/>
  <c r="CE443" i="1" s="1"/>
  <c r="CK443" i="1" s="1"/>
  <c r="CI443" i="1" s="1"/>
  <c r="BZ449" i="3"/>
  <c r="CE451" i="1" s="1"/>
  <c r="CK451" i="1" s="1"/>
  <c r="CI451" i="1" s="1"/>
  <c r="BZ439" i="3"/>
  <c r="CE441" i="1" s="1"/>
  <c r="CK441" i="1" s="1"/>
  <c r="CI441" i="1" s="1"/>
  <c r="BZ443" i="3"/>
  <c r="CE445" i="1" s="1"/>
  <c r="CK445" i="1" s="1"/>
  <c r="CI445" i="1" s="1"/>
  <c r="BZ445" i="3"/>
  <c r="CE447" i="1" s="1"/>
  <c r="CK447" i="1" s="1"/>
  <c r="CI447" i="1" s="1"/>
  <c r="BZ447" i="3"/>
  <c r="CE449" i="1" s="1"/>
  <c r="CK449" i="1" s="1"/>
  <c r="CI449" i="1" s="1"/>
  <c r="BZ442" i="3"/>
  <c r="CE444" i="1" s="1"/>
  <c r="CK444" i="1" s="1"/>
  <c r="CI444" i="1" s="1"/>
  <c r="BZ448" i="3"/>
  <c r="CE450" i="1" s="1"/>
  <c r="CK450" i="1" s="1"/>
  <c r="CI450" i="1" s="1"/>
  <c r="BZ444" i="3"/>
  <c r="CE446" i="1" s="1"/>
  <c r="CK446" i="1" s="1"/>
  <c r="CI446" i="1" s="1"/>
  <c r="BZ446" i="3"/>
  <c r="CE448" i="1" s="1"/>
  <c r="CK448" i="1" s="1"/>
  <c r="CI448" i="1" s="1"/>
  <c r="CM448" i="1"/>
  <c r="A448" i="1" s="1"/>
  <c r="CM449" i="1"/>
  <c r="A449" i="1" s="1"/>
  <c r="CM451" i="1"/>
  <c r="A451" i="1" s="1"/>
  <c r="CM444" i="1"/>
  <c r="A444" i="1" s="1"/>
  <c r="CM443" i="1"/>
  <c r="A443" i="1" s="1"/>
  <c r="CM447" i="1"/>
  <c r="A447" i="1" s="1"/>
  <c r="CM445" i="1"/>
  <c r="A445" i="1" s="1"/>
  <c r="CM450" i="1"/>
  <c r="A450" i="1" s="1"/>
  <c r="CM446" i="1"/>
  <c r="A446" i="1" s="1"/>
  <c r="CW441" i="1" l="1"/>
  <c r="B451" i="1" l="1"/>
  <c r="B448" i="1"/>
  <c r="B447" i="1"/>
  <c r="B445" i="1"/>
  <c r="B450" i="1"/>
  <c r="B443" i="1"/>
  <c r="B446" i="1"/>
  <c r="B444" i="1"/>
  <c r="B449" i="1"/>
  <c r="E442" i="1"/>
  <c r="G442" i="1"/>
  <c r="H442" i="1"/>
  <c r="I442" i="1"/>
  <c r="BZ442" i="1"/>
  <c r="CA442" i="1" s="1"/>
  <c r="D442" i="1"/>
  <c r="C442" i="1"/>
  <c r="C441" i="1"/>
  <c r="E441" i="1"/>
  <c r="G441" i="1"/>
  <c r="H441" i="1"/>
  <c r="I441" i="1"/>
  <c r="BZ441" i="1"/>
  <c r="CA441" i="1" s="1"/>
  <c r="D441" i="1"/>
  <c r="CM442" i="1" l="1"/>
  <c r="A442" i="1" s="1"/>
  <c r="CM441" i="1"/>
  <c r="A441" i="1" s="1"/>
  <c r="B442" i="1"/>
  <c r="B441" i="1"/>
  <c r="BU438" i="3"/>
  <c r="BM438" i="3"/>
  <c r="BE438" i="3"/>
  <c r="BA438" i="3"/>
  <c r="CD440" i="1" s="1"/>
  <c r="BU437" i="3"/>
  <c r="BM437" i="3"/>
  <c r="BE437" i="3"/>
  <c r="BA437" i="3"/>
  <c r="CD439" i="1" s="1"/>
  <c r="BU436" i="3"/>
  <c r="BM436" i="3"/>
  <c r="BE436" i="3"/>
  <c r="BA436" i="3"/>
  <c r="CD438" i="1" s="1"/>
  <c r="BU435" i="3"/>
  <c r="BM435" i="3"/>
  <c r="BE435" i="3"/>
  <c r="BA435" i="3"/>
  <c r="CD437" i="1" s="1"/>
  <c r="BU434" i="3"/>
  <c r="BM434" i="3"/>
  <c r="BE434" i="3"/>
  <c r="BA434" i="3"/>
  <c r="CD436" i="1" s="1"/>
  <c r="BU433" i="3"/>
  <c r="BM433" i="3"/>
  <c r="BE433" i="3"/>
  <c r="BA433" i="3"/>
  <c r="CD435" i="1" s="1"/>
  <c r="BU432" i="3"/>
  <c r="BM432" i="3"/>
  <c r="BE432" i="3"/>
  <c r="BA432" i="3"/>
  <c r="CD434" i="1" s="1"/>
  <c r="BU431" i="3"/>
  <c r="BM431" i="3"/>
  <c r="BE431" i="3"/>
  <c r="BA431" i="3"/>
  <c r="CD433" i="1" s="1"/>
  <c r="BU430" i="3"/>
  <c r="BM430" i="3"/>
  <c r="BE430" i="3"/>
  <c r="BA430" i="3"/>
  <c r="CD432" i="1" s="1"/>
  <c r="BU429" i="3"/>
  <c r="BM429" i="3"/>
  <c r="BE429" i="3"/>
  <c r="BA429" i="3"/>
  <c r="CD431" i="1" s="1"/>
  <c r="BU428" i="3"/>
  <c r="BM428" i="3"/>
  <c r="BE428" i="3"/>
  <c r="BA428" i="3"/>
  <c r="CD430" i="1" s="1"/>
  <c r="BU427" i="3"/>
  <c r="BM427" i="3"/>
  <c r="BE427" i="3"/>
  <c r="BA427" i="3"/>
  <c r="CD429" i="1" s="1"/>
  <c r="BU426" i="3"/>
  <c r="BM426" i="3"/>
  <c r="BE426" i="3"/>
  <c r="BA426" i="3"/>
  <c r="CD428" i="1" s="1"/>
  <c r="BU425" i="3"/>
  <c r="BM425" i="3"/>
  <c r="BE425" i="3"/>
  <c r="BA425" i="3"/>
  <c r="CD427" i="1" s="1"/>
  <c r="BU424" i="3"/>
  <c r="BM424" i="3"/>
  <c r="BE424" i="3"/>
  <c r="BA424" i="3"/>
  <c r="CD426" i="1" s="1"/>
  <c r="BU423" i="3"/>
  <c r="BM423" i="3"/>
  <c r="BE423" i="3"/>
  <c r="BA423" i="3"/>
  <c r="CD425" i="1" s="1"/>
  <c r="BU422" i="3"/>
  <c r="BM422" i="3"/>
  <c r="BE422" i="3"/>
  <c r="BA422" i="3"/>
  <c r="CD424" i="1" s="1"/>
  <c r="BU421" i="3"/>
  <c r="BM421" i="3"/>
  <c r="BE421" i="3"/>
  <c r="BA421" i="3"/>
  <c r="CD423" i="1" s="1"/>
  <c r="BU420" i="3"/>
  <c r="BM420" i="3"/>
  <c r="BE420" i="3"/>
  <c r="BA420" i="3"/>
  <c r="CD422" i="1" s="1"/>
  <c r="BU419" i="3"/>
  <c r="BM419" i="3"/>
  <c r="BE419" i="3"/>
  <c r="BA419" i="3"/>
  <c r="CD421" i="1" s="1"/>
  <c r="BU418" i="3"/>
  <c r="BM418" i="3"/>
  <c r="BE418" i="3"/>
  <c r="BA418" i="3"/>
  <c r="CD420" i="1" s="1"/>
  <c r="BU415" i="3"/>
  <c r="BM415" i="3"/>
  <c r="BE415" i="3"/>
  <c r="BA415" i="3"/>
  <c r="CD417" i="1" s="1"/>
  <c r="BU414" i="3"/>
  <c r="BM414" i="3"/>
  <c r="BE414" i="3"/>
  <c r="BA414" i="3"/>
  <c r="CD416" i="1" s="1"/>
  <c r="BU413" i="3"/>
  <c r="BM413" i="3"/>
  <c r="BE413" i="3"/>
  <c r="BA413" i="3"/>
  <c r="CD415" i="1" s="1"/>
  <c r="B438" i="3"/>
  <c r="B428" i="3"/>
  <c r="B429" i="3"/>
  <c r="B430" i="3"/>
  <c r="B431" i="3"/>
  <c r="B432" i="3"/>
  <c r="B433" i="3"/>
  <c r="B434" i="3"/>
  <c r="B435" i="3"/>
  <c r="B436" i="3"/>
  <c r="B437" i="3"/>
  <c r="B413" i="3"/>
  <c r="B414" i="3"/>
  <c r="B415" i="3"/>
  <c r="B418" i="3"/>
  <c r="B419" i="3"/>
  <c r="B420" i="3"/>
  <c r="B421" i="3"/>
  <c r="B422" i="3"/>
  <c r="B423" i="3"/>
  <c r="B424" i="3"/>
  <c r="B425" i="3"/>
  <c r="B426" i="3"/>
  <c r="B427" i="3"/>
  <c r="BZ421" i="3" l="1"/>
  <c r="CE423" i="1" s="1"/>
  <c r="CK423" i="1" s="1"/>
  <c r="CI423" i="1" s="1"/>
  <c r="BZ429" i="3"/>
  <c r="CE431" i="1" s="1"/>
  <c r="CK431" i="1" s="1"/>
  <c r="CI431" i="1" s="1"/>
  <c r="BZ433" i="3"/>
  <c r="CE435" i="1" s="1"/>
  <c r="CK435" i="1" s="1"/>
  <c r="CI435" i="1" s="1"/>
  <c r="BZ413" i="3"/>
  <c r="CE415" i="1" s="1"/>
  <c r="CK415" i="1" s="1"/>
  <c r="CI415" i="1" s="1"/>
  <c r="BZ415" i="3"/>
  <c r="CE417" i="1" s="1"/>
  <c r="CK417" i="1" s="1"/>
  <c r="CI417" i="1" s="1"/>
  <c r="BZ434" i="3"/>
  <c r="CE436" i="1" s="1"/>
  <c r="CK436" i="1" s="1"/>
  <c r="CI436" i="1" s="1"/>
  <c r="BZ425" i="3"/>
  <c r="CE427" i="1" s="1"/>
  <c r="CK427" i="1" s="1"/>
  <c r="CI427" i="1" s="1"/>
  <c r="BZ435" i="3"/>
  <c r="CE437" i="1" s="1"/>
  <c r="CK437" i="1" s="1"/>
  <c r="CI437" i="1" s="1"/>
  <c r="BZ418" i="3"/>
  <c r="CE420" i="1" s="1"/>
  <c r="CK420" i="1" s="1"/>
  <c r="CI420" i="1" s="1"/>
  <c r="BZ420" i="3"/>
  <c r="CE422" i="1" s="1"/>
  <c r="CK422" i="1" s="1"/>
  <c r="CI422" i="1" s="1"/>
  <c r="BZ422" i="3"/>
  <c r="CE424" i="1" s="1"/>
  <c r="CK424" i="1" s="1"/>
  <c r="CI424" i="1" s="1"/>
  <c r="BZ424" i="3"/>
  <c r="CE426" i="1" s="1"/>
  <c r="CK426" i="1" s="1"/>
  <c r="CI426" i="1" s="1"/>
  <c r="BZ426" i="3"/>
  <c r="CE428" i="1" s="1"/>
  <c r="CK428" i="1" s="1"/>
  <c r="CI428" i="1" s="1"/>
  <c r="BZ428" i="3"/>
  <c r="CE430" i="1" s="1"/>
  <c r="CK430" i="1" s="1"/>
  <c r="CI430" i="1" s="1"/>
  <c r="BZ430" i="3"/>
  <c r="CE432" i="1" s="1"/>
  <c r="CK432" i="1" s="1"/>
  <c r="CI432" i="1" s="1"/>
  <c r="BZ432" i="3"/>
  <c r="CE434" i="1" s="1"/>
  <c r="CK434" i="1" s="1"/>
  <c r="CI434" i="1" s="1"/>
  <c r="BZ436" i="3"/>
  <c r="CE438" i="1" s="1"/>
  <c r="CK438" i="1" s="1"/>
  <c r="CI438" i="1" s="1"/>
  <c r="BZ438" i="3"/>
  <c r="CE440" i="1" s="1"/>
  <c r="CK440" i="1" s="1"/>
  <c r="CI440" i="1" s="1"/>
  <c r="BZ419" i="3"/>
  <c r="CE421" i="1" s="1"/>
  <c r="CK421" i="1" s="1"/>
  <c r="CI421" i="1" s="1"/>
  <c r="BZ423" i="3"/>
  <c r="CE425" i="1" s="1"/>
  <c r="CK425" i="1" s="1"/>
  <c r="CI425" i="1" s="1"/>
  <c r="BZ414" i="3"/>
  <c r="CE416" i="1" s="1"/>
  <c r="CK416" i="1" s="1"/>
  <c r="CI416" i="1" s="1"/>
  <c r="BZ427" i="3"/>
  <c r="CE429" i="1" s="1"/>
  <c r="CK429" i="1" s="1"/>
  <c r="CI429" i="1" s="1"/>
  <c r="BZ431" i="3"/>
  <c r="CE433" i="1" s="1"/>
  <c r="CK433" i="1" s="1"/>
  <c r="CI433" i="1" s="1"/>
  <c r="BZ437" i="3"/>
  <c r="CE439" i="1" s="1"/>
  <c r="CK439" i="1" s="1"/>
  <c r="CI439" i="1" s="1"/>
  <c r="CW415" i="1"/>
  <c r="CW440" i="1" l="1"/>
  <c r="C440" i="1"/>
  <c r="E440" i="1"/>
  <c r="G440" i="1"/>
  <c r="H440" i="1"/>
  <c r="I440" i="1"/>
  <c r="BZ440" i="1"/>
  <c r="CA440" i="1" s="1"/>
  <c r="D440" i="1"/>
  <c r="CW439" i="1"/>
  <c r="E439" i="1"/>
  <c r="G439" i="1"/>
  <c r="H439" i="1"/>
  <c r="I439" i="1"/>
  <c r="BZ439" i="1"/>
  <c r="CA439" i="1" s="1"/>
  <c r="D439" i="1"/>
  <c r="C439" i="1"/>
  <c r="CW438" i="1"/>
  <c r="E438" i="1"/>
  <c r="G438" i="1"/>
  <c r="H438" i="1"/>
  <c r="I438" i="1"/>
  <c r="BZ438" i="1"/>
  <c r="CA438" i="1" s="1"/>
  <c r="D438" i="1"/>
  <c r="C438" i="1"/>
  <c r="CW437" i="1"/>
  <c r="E437" i="1"/>
  <c r="G437" i="1"/>
  <c r="H437" i="1"/>
  <c r="I437" i="1"/>
  <c r="BZ437" i="1"/>
  <c r="CA437" i="1" s="1"/>
  <c r="D437" i="1"/>
  <c r="C437" i="1"/>
  <c r="CW436" i="1"/>
  <c r="CW435" i="1"/>
  <c r="E436" i="1"/>
  <c r="G436" i="1"/>
  <c r="H436" i="1"/>
  <c r="I436" i="1"/>
  <c r="BZ436" i="1"/>
  <c r="CA436" i="1" s="1"/>
  <c r="D436" i="1"/>
  <c r="C436" i="1"/>
  <c r="E435" i="1"/>
  <c r="G435" i="1"/>
  <c r="H435" i="1"/>
  <c r="I435" i="1"/>
  <c r="BZ435" i="1"/>
  <c r="CA435" i="1" s="1"/>
  <c r="D435" i="1"/>
  <c r="C435" i="1"/>
  <c r="CW434" i="1"/>
  <c r="E434" i="1"/>
  <c r="G434" i="1"/>
  <c r="H434" i="1"/>
  <c r="I434" i="1"/>
  <c r="BZ434" i="1"/>
  <c r="CA434" i="1" s="1"/>
  <c r="D434" i="1"/>
  <c r="C434" i="1"/>
  <c r="CW431" i="1"/>
  <c r="CW432" i="1"/>
  <c r="B440" i="1" l="1"/>
  <c r="B438" i="1"/>
  <c r="CM440" i="1"/>
  <c r="A440" i="1" s="1"/>
  <c r="CM439" i="1"/>
  <c r="A439" i="1" s="1"/>
  <c r="CM438" i="1"/>
  <c r="A438" i="1" s="1"/>
  <c r="B439" i="1"/>
  <c r="CM434" i="1"/>
  <c r="A434" i="1" s="1"/>
  <c r="CM437" i="1"/>
  <c r="A437" i="1" s="1"/>
  <c r="B437" i="1"/>
  <c r="CM436" i="1"/>
  <c r="A436" i="1" s="1"/>
  <c r="CM435" i="1"/>
  <c r="A435" i="1" s="1"/>
  <c r="B436" i="1"/>
  <c r="B435" i="1"/>
  <c r="B434" i="1"/>
  <c r="E433" i="1" l="1"/>
  <c r="G433" i="1"/>
  <c r="H433" i="1"/>
  <c r="I433" i="1"/>
  <c r="BZ433" i="1"/>
  <c r="CA433" i="1" s="1"/>
  <c r="D433" i="1"/>
  <c r="C433" i="1"/>
  <c r="CW433" i="1"/>
  <c r="CM433" i="1" l="1"/>
  <c r="A433" i="1" s="1"/>
  <c r="B433" i="1"/>
  <c r="E432" i="1"/>
  <c r="G432" i="1"/>
  <c r="H432" i="1"/>
  <c r="I432" i="1"/>
  <c r="BZ432" i="1"/>
  <c r="CA432" i="1" s="1"/>
  <c r="D432" i="1"/>
  <c r="C432" i="1"/>
  <c r="E431" i="1"/>
  <c r="G431" i="1"/>
  <c r="H431" i="1"/>
  <c r="I431" i="1"/>
  <c r="BZ431" i="1"/>
  <c r="CA431" i="1" s="1"/>
  <c r="D431" i="1"/>
  <c r="C431" i="1"/>
  <c r="E430" i="1"/>
  <c r="G430" i="1"/>
  <c r="H430" i="1"/>
  <c r="I430" i="1"/>
  <c r="BZ430" i="1"/>
  <c r="CA430" i="1" s="1"/>
  <c r="D430" i="1"/>
  <c r="C430" i="1"/>
  <c r="CW430" i="1"/>
  <c r="E429" i="1"/>
  <c r="G429" i="1"/>
  <c r="H429" i="1"/>
  <c r="I429" i="1"/>
  <c r="BZ429" i="1"/>
  <c r="CA429" i="1" s="1"/>
  <c r="D429" i="1"/>
  <c r="C429" i="1"/>
  <c r="CW429" i="1"/>
  <c r="E428" i="1"/>
  <c r="G428" i="1"/>
  <c r="H428" i="1"/>
  <c r="I428" i="1"/>
  <c r="BZ428" i="1"/>
  <c r="CA428" i="1" s="1"/>
  <c r="D428" i="1"/>
  <c r="C428" i="1"/>
  <c r="CW428" i="1"/>
  <c r="CW427" i="1"/>
  <c r="E427" i="1"/>
  <c r="G427" i="1"/>
  <c r="H427" i="1"/>
  <c r="I427" i="1"/>
  <c r="BZ427" i="1"/>
  <c r="CA427" i="1" s="1"/>
  <c r="D427" i="1"/>
  <c r="C427" i="1"/>
  <c r="CW426" i="1"/>
  <c r="E426" i="1"/>
  <c r="G426" i="1"/>
  <c r="H426" i="1"/>
  <c r="I426" i="1"/>
  <c r="BZ426" i="1"/>
  <c r="CA426" i="1" s="1"/>
  <c r="D426" i="1"/>
  <c r="C426" i="1"/>
  <c r="CW425" i="1"/>
  <c r="E425" i="1"/>
  <c r="G425" i="1"/>
  <c r="H425" i="1"/>
  <c r="I425" i="1"/>
  <c r="BZ425" i="1"/>
  <c r="CA425" i="1" s="1"/>
  <c r="D425" i="1"/>
  <c r="C425" i="1"/>
  <c r="CW424" i="1"/>
  <c r="E424" i="1"/>
  <c r="G424" i="1"/>
  <c r="H424" i="1"/>
  <c r="I424" i="1"/>
  <c r="BZ424" i="1"/>
  <c r="CA424" i="1" s="1"/>
  <c r="D424" i="1"/>
  <c r="C424" i="1"/>
  <c r="CW423" i="1"/>
  <c r="E423" i="1"/>
  <c r="G423" i="1"/>
  <c r="H423" i="1"/>
  <c r="I423" i="1"/>
  <c r="BZ423" i="1"/>
  <c r="CA423" i="1" s="1"/>
  <c r="D423" i="1"/>
  <c r="C423" i="1"/>
  <c r="CW420" i="1"/>
  <c r="CW419" i="1"/>
  <c r="B424" i="1" l="1"/>
  <c r="B432" i="1"/>
  <c r="CM427" i="1"/>
  <c r="A427" i="1" s="1"/>
  <c r="CM432" i="1"/>
  <c r="A432" i="1" s="1"/>
  <c r="CM431" i="1"/>
  <c r="A431" i="1" s="1"/>
  <c r="B431" i="1"/>
  <c r="CM424" i="1"/>
  <c r="A424" i="1" s="1"/>
  <c r="CM426" i="1"/>
  <c r="A426" i="1" s="1"/>
  <c r="CM430" i="1"/>
  <c r="A430" i="1" s="1"/>
  <c r="CM429" i="1"/>
  <c r="A429" i="1" s="1"/>
  <c r="B430" i="1"/>
  <c r="B429" i="1"/>
  <c r="CM423" i="1"/>
  <c r="A423" i="1" s="1"/>
  <c r="CM428" i="1"/>
  <c r="A428" i="1" s="1"/>
  <c r="B428" i="1"/>
  <c r="B426" i="1"/>
  <c r="CM425" i="1"/>
  <c r="A425" i="1" s="1"/>
  <c r="B427" i="1"/>
  <c r="B425" i="1"/>
  <c r="B423" i="1"/>
  <c r="E422" i="1"/>
  <c r="G422" i="1"/>
  <c r="H422" i="1"/>
  <c r="I422" i="1"/>
  <c r="BZ422" i="1"/>
  <c r="CA422" i="1" s="1"/>
  <c r="D422" i="1"/>
  <c r="C422" i="1"/>
  <c r="CW422" i="1"/>
  <c r="E415" i="1"/>
  <c r="E416" i="1"/>
  <c r="E417" i="1"/>
  <c r="E419" i="1"/>
  <c r="E420" i="1"/>
  <c r="E421" i="1"/>
  <c r="G415" i="1"/>
  <c r="G416" i="1"/>
  <c r="G417" i="1"/>
  <c r="G419" i="1"/>
  <c r="G420" i="1"/>
  <c r="G421" i="1"/>
  <c r="H415" i="1"/>
  <c r="H416" i="1"/>
  <c r="H417" i="1"/>
  <c r="H419" i="1"/>
  <c r="H420" i="1"/>
  <c r="H421" i="1"/>
  <c r="I415" i="1"/>
  <c r="I416" i="1"/>
  <c r="I417" i="1"/>
  <c r="I419" i="1"/>
  <c r="I420" i="1"/>
  <c r="I421" i="1"/>
  <c r="BZ415" i="1"/>
  <c r="CA415" i="1" s="1"/>
  <c r="BZ416" i="1"/>
  <c r="CA416" i="1" s="1"/>
  <c r="BZ417" i="1"/>
  <c r="CA417" i="1" s="1"/>
  <c r="BZ419" i="1"/>
  <c r="CA419" i="1" s="1"/>
  <c r="BZ420" i="1"/>
  <c r="CA420" i="1" s="1"/>
  <c r="BZ421" i="1"/>
  <c r="CA421" i="1" s="1"/>
  <c r="D415" i="1"/>
  <c r="D416" i="1"/>
  <c r="D417" i="1"/>
  <c r="D419" i="1"/>
  <c r="D420" i="1"/>
  <c r="D421" i="1"/>
  <c r="C415" i="1"/>
  <c r="C416" i="1"/>
  <c r="C417" i="1"/>
  <c r="C419" i="1"/>
  <c r="C420" i="1"/>
  <c r="C421" i="1"/>
  <c r="CW416" i="1"/>
  <c r="CW417" i="1"/>
  <c r="CW421" i="1"/>
  <c r="B417" i="1" l="1"/>
  <c r="CM419" i="1"/>
  <c r="A419" i="1" s="1"/>
  <c r="B415" i="1"/>
  <c r="CM415" i="1"/>
  <c r="A415" i="1" s="1"/>
  <c r="CM421" i="1"/>
  <c r="A421" i="1" s="1"/>
  <c r="CM420" i="1"/>
  <c r="A420" i="1" s="1"/>
  <c r="CM422" i="1"/>
  <c r="A422" i="1" s="1"/>
  <c r="CM417" i="1"/>
  <c r="A417" i="1" s="1"/>
  <c r="CM416" i="1"/>
  <c r="A416" i="1" s="1"/>
  <c r="B422" i="1"/>
  <c r="B416" i="1"/>
  <c r="B420" i="1"/>
  <c r="B419" i="1"/>
  <c r="B421" i="1"/>
  <c r="CW190" i="1" l="1"/>
  <c r="CW189" i="1"/>
  <c r="CW188" i="1"/>
  <c r="CW187" i="1"/>
  <c r="CW186" i="1"/>
  <c r="CW185" i="1"/>
  <c r="CW183" i="1"/>
  <c r="CW182" i="1"/>
  <c r="CW181" i="1"/>
  <c r="CW180" i="1"/>
  <c r="CW179" i="1"/>
  <c r="CW177" i="1"/>
  <c r="CW176" i="1"/>
  <c r="CW175" i="1"/>
  <c r="CW174" i="1"/>
  <c r="CW173" i="1"/>
  <c r="CW172" i="1"/>
  <c r="CW171" i="1"/>
  <c r="CW170" i="1"/>
  <c r="CW169" i="1"/>
  <c r="CW168" i="1"/>
  <c r="CW167" i="1"/>
  <c r="CW166" i="1"/>
  <c r="CW165" i="1"/>
  <c r="CW164" i="1"/>
  <c r="CW163" i="1"/>
  <c r="CW162" i="1"/>
  <c r="CW161" i="1"/>
  <c r="CW160" i="1"/>
  <c r="CW159" i="1"/>
  <c r="CW158" i="1"/>
  <c r="CW157" i="1"/>
  <c r="CW156" i="1"/>
  <c r="CW155" i="1"/>
  <c r="CW154" i="1"/>
  <c r="CW153" i="1"/>
  <c r="CW152" i="1"/>
  <c r="CW151" i="1"/>
  <c r="CW150" i="1"/>
  <c r="CW149" i="1"/>
  <c r="CW148" i="1"/>
  <c r="CW147" i="1"/>
  <c r="CW146" i="1"/>
  <c r="CW145" i="1"/>
  <c r="CW144" i="1"/>
  <c r="CW143" i="1"/>
  <c r="CW142" i="1"/>
  <c r="CW141" i="1"/>
  <c r="CW140" i="1"/>
  <c r="CW139" i="1"/>
  <c r="CW138" i="1"/>
  <c r="CW137" i="1"/>
  <c r="CW136" i="1"/>
  <c r="CW135" i="1"/>
  <c r="CW134" i="1"/>
  <c r="CW133" i="1"/>
  <c r="CW132" i="1"/>
  <c r="CW131" i="1"/>
  <c r="CW130" i="1"/>
  <c r="CW129" i="1"/>
  <c r="CW128" i="1"/>
  <c r="CW127" i="1"/>
  <c r="CW126" i="1"/>
  <c r="CW125" i="1"/>
  <c r="CW124" i="1"/>
  <c r="CW123" i="1"/>
  <c r="CW122" i="1"/>
  <c r="CW121" i="1"/>
  <c r="CW120" i="1"/>
  <c r="CW119" i="1"/>
  <c r="CW118" i="1"/>
  <c r="CW117" i="1"/>
  <c r="CW116" i="1"/>
  <c r="CW115" i="1"/>
  <c r="CW114" i="1"/>
  <c r="CW113" i="1"/>
  <c r="CW112" i="1"/>
  <c r="CW111" i="1"/>
  <c r="CW110" i="1"/>
  <c r="CW109" i="1"/>
  <c r="CW108" i="1"/>
  <c r="CW107" i="1"/>
  <c r="CW106" i="1"/>
  <c r="CW105" i="1"/>
  <c r="CW104" i="1"/>
  <c r="CW103" i="1"/>
  <c r="CW102" i="1"/>
  <c r="CW101" i="1"/>
  <c r="CW100" i="1"/>
  <c r="CW99" i="1"/>
  <c r="CW97" i="1"/>
  <c r="CW96" i="1"/>
  <c r="CW95" i="1"/>
  <c r="CW94" i="1"/>
  <c r="CW93" i="1"/>
  <c r="CW92" i="1"/>
  <c r="CW91" i="1"/>
  <c r="CW90" i="1"/>
  <c r="CW89" i="1"/>
  <c r="CW88" i="1"/>
  <c r="CW87" i="1"/>
  <c r="CW86" i="1"/>
  <c r="CW85" i="1"/>
  <c r="CW84" i="1"/>
  <c r="CW83" i="1"/>
  <c r="CW82" i="1"/>
  <c r="CW81" i="1"/>
  <c r="CW80" i="1"/>
  <c r="CW79" i="1"/>
  <c r="CW78" i="1"/>
  <c r="CW77" i="1"/>
  <c r="CW76" i="1"/>
  <c r="CW75" i="1"/>
  <c r="CW74" i="1"/>
  <c r="CW73" i="1"/>
  <c r="CW72" i="1"/>
  <c r="CW71" i="1"/>
  <c r="CW70" i="1"/>
  <c r="CW69" i="1"/>
  <c r="CW68" i="1"/>
  <c r="CW67" i="1"/>
  <c r="CW66" i="1"/>
  <c r="CW65" i="1"/>
  <c r="CW64" i="1"/>
  <c r="CW63" i="1"/>
  <c r="CW62" i="1"/>
  <c r="CW61" i="1"/>
  <c r="CW60" i="1"/>
  <c r="CW59" i="1"/>
  <c r="CW58" i="1"/>
  <c r="CW57" i="1"/>
  <c r="CW56" i="1"/>
  <c r="CW55" i="1"/>
  <c r="I4" i="1" l="1"/>
  <c r="I5" i="1"/>
  <c r="I6" i="1"/>
  <c r="I7" i="1"/>
  <c r="I8" i="1"/>
  <c r="I9" i="1"/>
  <c r="I10" i="1"/>
  <c r="I11" i="1"/>
  <c r="I12" i="1"/>
  <c r="I13" i="1"/>
  <c r="I14" i="1"/>
  <c r="I15" i="1"/>
  <c r="I16" i="1"/>
  <c r="I17" i="1"/>
  <c r="I18" i="1"/>
  <c r="I19" i="1"/>
  <c r="I20" i="1"/>
  <c r="I21" i="1"/>
  <c r="I22"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9" i="1"/>
  <c r="I180" i="1"/>
  <c r="I181" i="1"/>
  <c r="I182" i="1"/>
  <c r="I183"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CF4" i="1"/>
  <c r="CW353" i="1" l="1"/>
  <c r="CW370" i="1" l="1"/>
  <c r="CW398" i="1" l="1"/>
  <c r="CW399" i="1"/>
  <c r="CW400" i="1"/>
  <c r="CW401" i="1"/>
  <c r="CW410" i="1"/>
  <c r="CW403" i="1"/>
  <c r="C400" i="1" l="1"/>
  <c r="C401" i="1"/>
  <c r="C402" i="1"/>
  <c r="C403" i="1"/>
  <c r="C404" i="1"/>
  <c r="C405" i="1"/>
  <c r="C406" i="1"/>
  <c r="C407" i="1"/>
  <c r="C408" i="1"/>
  <c r="C409" i="1"/>
  <c r="C410" i="1"/>
  <c r="C411" i="1"/>
  <c r="C412" i="1"/>
  <c r="C413" i="1"/>
  <c r="C414" i="1"/>
  <c r="D400" i="1"/>
  <c r="D401" i="1"/>
  <c r="D402" i="1"/>
  <c r="D403" i="1"/>
  <c r="D404" i="1"/>
  <c r="D405" i="1"/>
  <c r="D406" i="1"/>
  <c r="D407" i="1"/>
  <c r="D408" i="1"/>
  <c r="D409" i="1"/>
  <c r="D410" i="1"/>
  <c r="D411" i="1"/>
  <c r="D412" i="1"/>
  <c r="D413" i="1"/>
  <c r="D414" i="1"/>
  <c r="BU412" i="3"/>
  <c r="BM412" i="3"/>
  <c r="BE412" i="3"/>
  <c r="BA412" i="3"/>
  <c r="CD414" i="1" s="1"/>
  <c r="BU411" i="3"/>
  <c r="BM411" i="3"/>
  <c r="BE411" i="3"/>
  <c r="BA411" i="3"/>
  <c r="CD413" i="1" s="1"/>
  <c r="BU410" i="3"/>
  <c r="BM410" i="3"/>
  <c r="BE410" i="3"/>
  <c r="BA410" i="3"/>
  <c r="CD412" i="1" s="1"/>
  <c r="BU409" i="3"/>
  <c r="BM409" i="3"/>
  <c r="BE409" i="3"/>
  <c r="BA409" i="3"/>
  <c r="CD411" i="1" s="1"/>
  <c r="BU408" i="3"/>
  <c r="BM408" i="3"/>
  <c r="BE408" i="3"/>
  <c r="BA408" i="3"/>
  <c r="CD410" i="1" s="1"/>
  <c r="BU407" i="3"/>
  <c r="BM407" i="3"/>
  <c r="BE407" i="3"/>
  <c r="BA407" i="3"/>
  <c r="CD409" i="1" s="1"/>
  <c r="BU406" i="3"/>
  <c r="BM406" i="3"/>
  <c r="BE406" i="3"/>
  <c r="BA406" i="3"/>
  <c r="CD408" i="1" s="1"/>
  <c r="BU405" i="3"/>
  <c r="BM405" i="3"/>
  <c r="BE405" i="3"/>
  <c r="BA405" i="3"/>
  <c r="CD407" i="1" s="1"/>
  <c r="BU404" i="3"/>
  <c r="BM404" i="3"/>
  <c r="BE404" i="3"/>
  <c r="BA404" i="3"/>
  <c r="CD406" i="1" s="1"/>
  <c r="BU403" i="3"/>
  <c r="BM403" i="3"/>
  <c r="BE403" i="3"/>
  <c r="BA403" i="3"/>
  <c r="CD405" i="1" s="1"/>
  <c r="BU402" i="3"/>
  <c r="BM402" i="3"/>
  <c r="BE402" i="3"/>
  <c r="BA402" i="3"/>
  <c r="CD404" i="1" s="1"/>
  <c r="BU401" i="3"/>
  <c r="BM401" i="3"/>
  <c r="BE401" i="3"/>
  <c r="BA401" i="3"/>
  <c r="CD403" i="1" s="1"/>
  <c r="BU400" i="3"/>
  <c r="BM400" i="3"/>
  <c r="BE400" i="3"/>
  <c r="BA400" i="3"/>
  <c r="CD402" i="1" s="1"/>
  <c r="BU399" i="3"/>
  <c r="BM399" i="3"/>
  <c r="BE399" i="3"/>
  <c r="BA399" i="3"/>
  <c r="CD401" i="1" s="1"/>
  <c r="BU398" i="3"/>
  <c r="BM398" i="3"/>
  <c r="BE398" i="3"/>
  <c r="BA398" i="3"/>
  <c r="CD400" i="1" s="1"/>
  <c r="B410" i="3"/>
  <c r="B411" i="3"/>
  <c r="B412" i="3"/>
  <c r="B398" i="3"/>
  <c r="B399" i="3"/>
  <c r="B400" i="3"/>
  <c r="B401" i="3"/>
  <c r="B402" i="3"/>
  <c r="B403" i="3"/>
  <c r="B404" i="3"/>
  <c r="B405" i="3"/>
  <c r="B406" i="3"/>
  <c r="B407" i="3"/>
  <c r="B408" i="3"/>
  <c r="B409" i="3"/>
  <c r="E409" i="1"/>
  <c r="E410" i="1"/>
  <c r="E411" i="1"/>
  <c r="E412" i="1"/>
  <c r="E413" i="1"/>
  <c r="E414" i="1"/>
  <c r="G409" i="1"/>
  <c r="G410" i="1"/>
  <c r="G411" i="1"/>
  <c r="G412" i="1"/>
  <c r="G413" i="1"/>
  <c r="G414" i="1"/>
  <c r="H409" i="1"/>
  <c r="H410" i="1"/>
  <c r="H411" i="1"/>
  <c r="H412" i="1"/>
  <c r="H413" i="1"/>
  <c r="H414" i="1"/>
  <c r="BZ409" i="1"/>
  <c r="CA409" i="1" s="1"/>
  <c r="BZ410" i="1"/>
  <c r="CA410" i="1" s="1"/>
  <c r="BZ411" i="1"/>
  <c r="CA411" i="1" s="1"/>
  <c r="BZ412" i="1"/>
  <c r="CA412" i="1" s="1"/>
  <c r="BZ413" i="1"/>
  <c r="CA413" i="1" s="1"/>
  <c r="BZ414" i="1"/>
  <c r="CA414" i="1" s="1"/>
  <c r="CW409" i="1"/>
  <c r="CW413" i="1"/>
  <c r="CW414" i="1"/>
  <c r="E400" i="1"/>
  <c r="E401" i="1"/>
  <c r="E402" i="1"/>
  <c r="E403" i="1"/>
  <c r="E404" i="1"/>
  <c r="E405" i="1"/>
  <c r="E406" i="1"/>
  <c r="E407" i="1"/>
  <c r="E408" i="1"/>
  <c r="G400" i="1"/>
  <c r="G401" i="1"/>
  <c r="G402" i="1"/>
  <c r="G403" i="1"/>
  <c r="G404" i="1"/>
  <c r="G405" i="1"/>
  <c r="G406" i="1"/>
  <c r="G407" i="1"/>
  <c r="G408" i="1"/>
  <c r="H400" i="1"/>
  <c r="H401" i="1"/>
  <c r="H402" i="1"/>
  <c r="H403" i="1"/>
  <c r="H404" i="1"/>
  <c r="H405" i="1"/>
  <c r="H406" i="1"/>
  <c r="H407" i="1"/>
  <c r="H408" i="1"/>
  <c r="BZ400" i="1"/>
  <c r="CA400" i="1" s="1"/>
  <c r="BZ401" i="1"/>
  <c r="CA401" i="1" s="1"/>
  <c r="BZ402" i="1"/>
  <c r="CA402" i="1" s="1"/>
  <c r="BZ403" i="1"/>
  <c r="CA403" i="1" s="1"/>
  <c r="BZ404" i="1"/>
  <c r="CA404" i="1" s="1"/>
  <c r="BZ405" i="1"/>
  <c r="CA405" i="1" s="1"/>
  <c r="BZ406" i="1"/>
  <c r="CA406" i="1" s="1"/>
  <c r="BZ407" i="1"/>
  <c r="CA407" i="1" s="1"/>
  <c r="BZ408" i="1"/>
  <c r="CA408" i="1" s="1"/>
  <c r="CW402" i="1"/>
  <c r="CW404" i="1"/>
  <c r="CW405" i="1"/>
  <c r="CW406" i="1"/>
  <c r="CW407" i="1"/>
  <c r="CW408" i="1"/>
  <c r="BZ5" i="1"/>
  <c r="CA5" i="1" s="1"/>
  <c r="BZ6" i="1"/>
  <c r="CA6" i="1" s="1"/>
  <c r="BZ7" i="1"/>
  <c r="CA7" i="1" s="1"/>
  <c r="BZ8" i="1"/>
  <c r="CA8" i="1" s="1"/>
  <c r="BZ9" i="1"/>
  <c r="CA9" i="1" s="1"/>
  <c r="BZ10" i="1"/>
  <c r="CA10" i="1" s="1"/>
  <c r="BZ11" i="1"/>
  <c r="CA11" i="1" s="1"/>
  <c r="BZ12" i="1"/>
  <c r="CA12" i="1" s="1"/>
  <c r="BZ13" i="1"/>
  <c r="CA13" i="1" s="1"/>
  <c r="BZ14" i="1"/>
  <c r="CA14" i="1" s="1"/>
  <c r="BZ15" i="1"/>
  <c r="CA15" i="1" s="1"/>
  <c r="BZ16" i="1"/>
  <c r="CA16" i="1" s="1"/>
  <c r="BZ17" i="1"/>
  <c r="CA17" i="1" s="1"/>
  <c r="BZ18" i="1"/>
  <c r="CA18" i="1" s="1"/>
  <c r="BZ19" i="1"/>
  <c r="CA19" i="1" s="1"/>
  <c r="BZ20" i="1"/>
  <c r="CA20" i="1" s="1"/>
  <c r="BZ21" i="1"/>
  <c r="CA21" i="1" s="1"/>
  <c r="BZ22" i="1"/>
  <c r="CA22" i="1" s="1"/>
  <c r="BZ24" i="1"/>
  <c r="CA24" i="1" s="1"/>
  <c r="BZ25" i="1"/>
  <c r="CA25" i="1" s="1"/>
  <c r="BZ26" i="1"/>
  <c r="CA26" i="1" s="1"/>
  <c r="BZ27" i="1"/>
  <c r="CA27" i="1" s="1"/>
  <c r="BZ28" i="1"/>
  <c r="CA28" i="1" s="1"/>
  <c r="BZ29" i="1"/>
  <c r="CA29" i="1" s="1"/>
  <c r="BZ30" i="1"/>
  <c r="CA30" i="1" s="1"/>
  <c r="BZ31" i="1"/>
  <c r="CA31" i="1" s="1"/>
  <c r="BZ32" i="1"/>
  <c r="CA32" i="1" s="1"/>
  <c r="BZ33" i="1"/>
  <c r="CA33" i="1" s="1"/>
  <c r="BZ34" i="1"/>
  <c r="CA34" i="1" s="1"/>
  <c r="BZ35" i="1"/>
  <c r="CA35" i="1" s="1"/>
  <c r="BZ36" i="1"/>
  <c r="CA36" i="1" s="1"/>
  <c r="BZ37" i="1"/>
  <c r="CA37" i="1" s="1"/>
  <c r="BZ38" i="1"/>
  <c r="CA38" i="1" s="1"/>
  <c r="BZ39" i="1"/>
  <c r="CA39" i="1" s="1"/>
  <c r="BZ40" i="1"/>
  <c r="CA40" i="1" s="1"/>
  <c r="BZ41" i="1"/>
  <c r="CA41" i="1" s="1"/>
  <c r="BZ42" i="1"/>
  <c r="CA42" i="1" s="1"/>
  <c r="BZ43" i="1"/>
  <c r="CA43" i="1" s="1"/>
  <c r="BZ44" i="1"/>
  <c r="CA44" i="1" s="1"/>
  <c r="BZ45" i="1"/>
  <c r="CA45" i="1" s="1"/>
  <c r="BZ46" i="1"/>
  <c r="CA46" i="1" s="1"/>
  <c r="BZ47" i="1"/>
  <c r="CA47" i="1" s="1"/>
  <c r="BZ48" i="1"/>
  <c r="CA48" i="1" s="1"/>
  <c r="BZ49" i="1"/>
  <c r="CA49" i="1" s="1"/>
  <c r="BZ50" i="1"/>
  <c r="CA50" i="1" s="1"/>
  <c r="BZ51" i="1"/>
  <c r="CA51" i="1" s="1"/>
  <c r="BZ52" i="1"/>
  <c r="CA52" i="1" s="1"/>
  <c r="BZ53" i="1"/>
  <c r="CA53" i="1" s="1"/>
  <c r="BZ54" i="1"/>
  <c r="CA54" i="1" s="1"/>
  <c r="BZ55" i="1"/>
  <c r="CA55" i="1" s="1"/>
  <c r="BZ56" i="1"/>
  <c r="CA56" i="1" s="1"/>
  <c r="BZ57" i="1"/>
  <c r="CA57" i="1" s="1"/>
  <c r="BZ58" i="1"/>
  <c r="CA58" i="1" s="1"/>
  <c r="BZ59" i="1"/>
  <c r="CA59" i="1" s="1"/>
  <c r="BZ60" i="1"/>
  <c r="CA60" i="1" s="1"/>
  <c r="BZ61" i="1"/>
  <c r="CA61" i="1" s="1"/>
  <c r="BZ62" i="1"/>
  <c r="CA62" i="1" s="1"/>
  <c r="BZ63" i="1"/>
  <c r="CA63" i="1" s="1"/>
  <c r="BZ64" i="1"/>
  <c r="CA64" i="1" s="1"/>
  <c r="BZ65" i="1"/>
  <c r="CA65" i="1" s="1"/>
  <c r="BZ66" i="1"/>
  <c r="CA66" i="1" s="1"/>
  <c r="BZ67" i="1"/>
  <c r="CA67" i="1" s="1"/>
  <c r="BZ68" i="1"/>
  <c r="CA68" i="1" s="1"/>
  <c r="BZ69" i="1"/>
  <c r="CA69" i="1" s="1"/>
  <c r="BZ70" i="1"/>
  <c r="CA70" i="1" s="1"/>
  <c r="BZ71" i="1"/>
  <c r="CA71" i="1" s="1"/>
  <c r="BZ72" i="1"/>
  <c r="CA72" i="1" s="1"/>
  <c r="BZ73" i="1"/>
  <c r="CA73" i="1" s="1"/>
  <c r="BZ74" i="1"/>
  <c r="CA74" i="1" s="1"/>
  <c r="BZ75" i="1"/>
  <c r="CA75" i="1" s="1"/>
  <c r="BZ76" i="1"/>
  <c r="CA76" i="1" s="1"/>
  <c r="BZ77" i="1"/>
  <c r="CA77" i="1" s="1"/>
  <c r="BZ78" i="1"/>
  <c r="CA78" i="1" s="1"/>
  <c r="BZ79" i="1"/>
  <c r="CA79" i="1" s="1"/>
  <c r="BZ80" i="1"/>
  <c r="CA80" i="1" s="1"/>
  <c r="BZ81" i="1"/>
  <c r="CA81" i="1" s="1"/>
  <c r="BZ82" i="1"/>
  <c r="CA82" i="1" s="1"/>
  <c r="BZ83" i="1"/>
  <c r="CA83" i="1" s="1"/>
  <c r="BZ84" i="1"/>
  <c r="CA84" i="1" s="1"/>
  <c r="BZ85" i="1"/>
  <c r="CA85" i="1" s="1"/>
  <c r="BZ86" i="1"/>
  <c r="CA86" i="1" s="1"/>
  <c r="BZ87" i="1"/>
  <c r="CA87" i="1" s="1"/>
  <c r="BZ88" i="1"/>
  <c r="CA88" i="1" s="1"/>
  <c r="BZ89" i="1"/>
  <c r="CA89" i="1" s="1"/>
  <c r="BZ90" i="1"/>
  <c r="CA90" i="1" s="1"/>
  <c r="BZ91" i="1"/>
  <c r="CA91" i="1" s="1"/>
  <c r="BZ92" i="1"/>
  <c r="CA92" i="1" s="1"/>
  <c r="BZ93" i="1"/>
  <c r="CA93" i="1" s="1"/>
  <c r="BZ94" i="1"/>
  <c r="CA94" i="1" s="1"/>
  <c r="BZ95" i="1"/>
  <c r="CA95" i="1" s="1"/>
  <c r="BZ96" i="1"/>
  <c r="CA96" i="1" s="1"/>
  <c r="BZ97" i="1"/>
  <c r="CA97" i="1" s="1"/>
  <c r="BZ98" i="1"/>
  <c r="CA98" i="1" s="1"/>
  <c r="BZ99" i="1"/>
  <c r="CA99" i="1" s="1"/>
  <c r="BZ100" i="1"/>
  <c r="CA100" i="1" s="1"/>
  <c r="BZ101" i="1"/>
  <c r="CA101" i="1" s="1"/>
  <c r="BZ102" i="1"/>
  <c r="CA102" i="1" s="1"/>
  <c r="BZ103" i="1"/>
  <c r="CA103" i="1" s="1"/>
  <c r="BZ104" i="1"/>
  <c r="CA104" i="1" s="1"/>
  <c r="BZ105" i="1"/>
  <c r="CA105" i="1" s="1"/>
  <c r="BZ106" i="1"/>
  <c r="CA106" i="1" s="1"/>
  <c r="BZ107" i="1"/>
  <c r="CA107" i="1" s="1"/>
  <c r="BZ108" i="1"/>
  <c r="CA108" i="1" s="1"/>
  <c r="BZ109" i="1"/>
  <c r="CA109" i="1" s="1"/>
  <c r="BZ110" i="1"/>
  <c r="CA110" i="1" s="1"/>
  <c r="BZ111" i="1"/>
  <c r="CA111" i="1" s="1"/>
  <c r="BZ112" i="1"/>
  <c r="CA112" i="1" s="1"/>
  <c r="BZ113" i="1"/>
  <c r="CA113" i="1" s="1"/>
  <c r="BZ114" i="1"/>
  <c r="CA114" i="1" s="1"/>
  <c r="BZ115" i="1"/>
  <c r="CA115" i="1" s="1"/>
  <c r="BZ116" i="1"/>
  <c r="CA116" i="1" s="1"/>
  <c r="BZ117" i="1"/>
  <c r="CA117" i="1" s="1"/>
  <c r="BZ118" i="1"/>
  <c r="CA118" i="1" s="1"/>
  <c r="BZ119" i="1"/>
  <c r="CA119" i="1" s="1"/>
  <c r="BZ120" i="1"/>
  <c r="CA120" i="1" s="1"/>
  <c r="BZ121" i="1"/>
  <c r="CA121" i="1" s="1"/>
  <c r="BZ122" i="1"/>
  <c r="CA122" i="1" s="1"/>
  <c r="BZ123" i="1"/>
  <c r="CA123" i="1" s="1"/>
  <c r="BZ124" i="1"/>
  <c r="CA124" i="1" s="1"/>
  <c r="BZ125" i="1"/>
  <c r="CA125" i="1" s="1"/>
  <c r="BZ126" i="1"/>
  <c r="CA126" i="1" s="1"/>
  <c r="BZ127" i="1"/>
  <c r="CA127" i="1" s="1"/>
  <c r="BZ128" i="1"/>
  <c r="CA128" i="1" s="1"/>
  <c r="BZ129" i="1"/>
  <c r="CA129" i="1" s="1"/>
  <c r="BZ130" i="1"/>
  <c r="CA130" i="1" s="1"/>
  <c r="BZ131" i="1"/>
  <c r="CA131" i="1" s="1"/>
  <c r="BZ132" i="1"/>
  <c r="CA132" i="1" s="1"/>
  <c r="BZ133" i="1"/>
  <c r="CA133" i="1" s="1"/>
  <c r="BZ134" i="1"/>
  <c r="CA134" i="1" s="1"/>
  <c r="BZ135" i="1"/>
  <c r="CA135" i="1" s="1"/>
  <c r="BZ136" i="1"/>
  <c r="CA136" i="1" s="1"/>
  <c r="BZ137" i="1"/>
  <c r="CA137" i="1" s="1"/>
  <c r="BZ138" i="1"/>
  <c r="CA138" i="1" s="1"/>
  <c r="BZ139" i="1"/>
  <c r="CA139" i="1" s="1"/>
  <c r="BZ140" i="1"/>
  <c r="CA140" i="1" s="1"/>
  <c r="BZ141" i="1"/>
  <c r="CA141" i="1" s="1"/>
  <c r="BZ142" i="1"/>
  <c r="CA142" i="1" s="1"/>
  <c r="BZ143" i="1"/>
  <c r="CA143" i="1" s="1"/>
  <c r="BZ144" i="1"/>
  <c r="CA144" i="1" s="1"/>
  <c r="BZ145" i="1"/>
  <c r="CA145" i="1" s="1"/>
  <c r="BZ146" i="1"/>
  <c r="CA146" i="1" s="1"/>
  <c r="BZ147" i="1"/>
  <c r="CA147" i="1" s="1"/>
  <c r="BZ148" i="1"/>
  <c r="CA148" i="1" s="1"/>
  <c r="BZ149" i="1"/>
  <c r="CA149" i="1" s="1"/>
  <c r="BZ150" i="1"/>
  <c r="CA150" i="1" s="1"/>
  <c r="BZ151" i="1"/>
  <c r="CA151" i="1" s="1"/>
  <c r="BZ152" i="1"/>
  <c r="CA152" i="1" s="1"/>
  <c r="BZ153" i="1"/>
  <c r="CA153" i="1" s="1"/>
  <c r="BZ154" i="1"/>
  <c r="CA154" i="1" s="1"/>
  <c r="BZ155" i="1"/>
  <c r="CA155" i="1" s="1"/>
  <c r="BZ156" i="1"/>
  <c r="CA156" i="1" s="1"/>
  <c r="BZ157" i="1"/>
  <c r="CA157" i="1" s="1"/>
  <c r="BZ158" i="1"/>
  <c r="CA158" i="1" s="1"/>
  <c r="BZ159" i="1"/>
  <c r="CA159" i="1" s="1"/>
  <c r="BZ160" i="1"/>
  <c r="CA160" i="1" s="1"/>
  <c r="BZ161" i="1"/>
  <c r="CA161" i="1" s="1"/>
  <c r="BZ162" i="1"/>
  <c r="CA162" i="1" s="1"/>
  <c r="BZ163" i="1"/>
  <c r="CA163" i="1" s="1"/>
  <c r="BZ164" i="1"/>
  <c r="CA164" i="1" s="1"/>
  <c r="BZ165" i="1"/>
  <c r="CA165" i="1" s="1"/>
  <c r="BZ166" i="1"/>
  <c r="CA166" i="1" s="1"/>
  <c r="BZ167" i="1"/>
  <c r="CA167" i="1" s="1"/>
  <c r="BZ168" i="1"/>
  <c r="CA168" i="1" s="1"/>
  <c r="BZ169" i="1"/>
  <c r="CA169" i="1" s="1"/>
  <c r="BZ170" i="1"/>
  <c r="CA170" i="1" s="1"/>
  <c r="BZ171" i="1"/>
  <c r="CA171" i="1" s="1"/>
  <c r="BZ172" i="1"/>
  <c r="CA172" i="1" s="1"/>
  <c r="BZ173" i="1"/>
  <c r="CA173" i="1" s="1"/>
  <c r="BZ174" i="1"/>
  <c r="CA174" i="1" s="1"/>
  <c r="BZ175" i="1"/>
  <c r="CA175" i="1" s="1"/>
  <c r="BZ176" i="1"/>
  <c r="CA176" i="1" s="1"/>
  <c r="BZ177" i="1"/>
  <c r="CA177" i="1" s="1"/>
  <c r="BZ179" i="1"/>
  <c r="CA179" i="1" s="1"/>
  <c r="BZ180" i="1"/>
  <c r="CA180" i="1" s="1"/>
  <c r="BZ181" i="1"/>
  <c r="CA181" i="1" s="1"/>
  <c r="BZ182" i="1"/>
  <c r="CA182" i="1" s="1"/>
  <c r="BZ183" i="1"/>
  <c r="CA183" i="1" s="1"/>
  <c r="BZ185" i="1"/>
  <c r="CA185" i="1" s="1"/>
  <c r="BZ186" i="1"/>
  <c r="CA186" i="1" s="1"/>
  <c r="BZ187" i="1"/>
  <c r="CA187" i="1" s="1"/>
  <c r="BZ188" i="1"/>
  <c r="CA188" i="1" s="1"/>
  <c r="BZ189" i="1"/>
  <c r="CA189" i="1" s="1"/>
  <c r="BZ190" i="1"/>
  <c r="CA190" i="1" s="1"/>
  <c r="BZ191" i="1"/>
  <c r="CA191" i="1" s="1"/>
  <c r="BZ192" i="1"/>
  <c r="CA192" i="1" s="1"/>
  <c r="BZ193" i="1"/>
  <c r="CA193" i="1" s="1"/>
  <c r="BZ194" i="1"/>
  <c r="CA194" i="1" s="1"/>
  <c r="BZ195" i="1"/>
  <c r="CA195" i="1" s="1"/>
  <c r="BZ196" i="1"/>
  <c r="CA196" i="1" s="1"/>
  <c r="BZ197" i="1"/>
  <c r="CA197" i="1" s="1"/>
  <c r="BZ198" i="1"/>
  <c r="CA198" i="1" s="1"/>
  <c r="BZ199" i="1"/>
  <c r="CA199" i="1" s="1"/>
  <c r="BZ200" i="1"/>
  <c r="CA200" i="1" s="1"/>
  <c r="BZ201" i="1"/>
  <c r="CA201" i="1" s="1"/>
  <c r="BZ202" i="1"/>
  <c r="CA202" i="1" s="1"/>
  <c r="BZ203" i="1"/>
  <c r="CA203" i="1" s="1"/>
  <c r="BZ204" i="1"/>
  <c r="CA204" i="1" s="1"/>
  <c r="BZ205" i="1"/>
  <c r="CA205" i="1" s="1"/>
  <c r="BZ206" i="1"/>
  <c r="CA206" i="1" s="1"/>
  <c r="BZ207" i="1"/>
  <c r="CA207" i="1" s="1"/>
  <c r="BZ208" i="1"/>
  <c r="CA208" i="1" s="1"/>
  <c r="BZ209" i="1"/>
  <c r="CA209" i="1" s="1"/>
  <c r="BZ210" i="1"/>
  <c r="CA210" i="1" s="1"/>
  <c r="BZ211" i="1"/>
  <c r="CA211" i="1" s="1"/>
  <c r="BZ212" i="1"/>
  <c r="CA212" i="1" s="1"/>
  <c r="BZ213" i="1"/>
  <c r="CA213" i="1" s="1"/>
  <c r="BZ214" i="1"/>
  <c r="CA214" i="1" s="1"/>
  <c r="BZ215" i="1"/>
  <c r="CA215" i="1" s="1"/>
  <c r="BZ216" i="1"/>
  <c r="CA216" i="1" s="1"/>
  <c r="BZ217" i="1"/>
  <c r="CA217" i="1" s="1"/>
  <c r="BZ218" i="1"/>
  <c r="CA218" i="1" s="1"/>
  <c r="BZ219" i="1"/>
  <c r="CA219" i="1" s="1"/>
  <c r="BZ220" i="1"/>
  <c r="CA220" i="1" s="1"/>
  <c r="BZ221" i="1"/>
  <c r="CA221" i="1" s="1"/>
  <c r="BZ222" i="1"/>
  <c r="CA222" i="1" s="1"/>
  <c r="BZ223" i="1"/>
  <c r="CA223" i="1" s="1"/>
  <c r="BZ224" i="1"/>
  <c r="CA224" i="1" s="1"/>
  <c r="BZ225" i="1"/>
  <c r="CA225" i="1" s="1"/>
  <c r="BZ226" i="1"/>
  <c r="CA226" i="1" s="1"/>
  <c r="BZ227" i="1"/>
  <c r="CA227" i="1" s="1"/>
  <c r="BZ228" i="1"/>
  <c r="CA228" i="1" s="1"/>
  <c r="BZ229" i="1"/>
  <c r="CA229" i="1" s="1"/>
  <c r="BZ230" i="1"/>
  <c r="CA230" i="1" s="1"/>
  <c r="BZ231" i="1"/>
  <c r="CA231" i="1" s="1"/>
  <c r="BZ232" i="1"/>
  <c r="CA232" i="1" s="1"/>
  <c r="BZ233" i="1"/>
  <c r="CA233" i="1" s="1"/>
  <c r="BZ234" i="1"/>
  <c r="CA234" i="1" s="1"/>
  <c r="BZ235" i="1"/>
  <c r="CA235" i="1" s="1"/>
  <c r="BZ236" i="1"/>
  <c r="CA236" i="1" s="1"/>
  <c r="BZ237" i="1"/>
  <c r="CA237" i="1" s="1"/>
  <c r="BZ238" i="1"/>
  <c r="CA238" i="1" s="1"/>
  <c r="BZ239" i="1"/>
  <c r="CA239" i="1" s="1"/>
  <c r="BZ240" i="1"/>
  <c r="CA240" i="1" s="1"/>
  <c r="BZ241" i="1"/>
  <c r="CA241" i="1" s="1"/>
  <c r="BZ242" i="1"/>
  <c r="CA242" i="1" s="1"/>
  <c r="BZ243" i="1"/>
  <c r="CA243" i="1" s="1"/>
  <c r="BZ244" i="1"/>
  <c r="CA244" i="1" s="1"/>
  <c r="BZ245" i="1"/>
  <c r="CA245" i="1" s="1"/>
  <c r="BZ246" i="1"/>
  <c r="CA246" i="1" s="1"/>
  <c r="BZ247" i="1"/>
  <c r="CA247" i="1" s="1"/>
  <c r="BZ248" i="1"/>
  <c r="CA248" i="1" s="1"/>
  <c r="BZ249" i="1"/>
  <c r="CA249" i="1" s="1"/>
  <c r="BZ250" i="1"/>
  <c r="CA250" i="1" s="1"/>
  <c r="BZ251" i="1"/>
  <c r="CA251" i="1" s="1"/>
  <c r="BZ252" i="1"/>
  <c r="CA252" i="1" s="1"/>
  <c r="BZ253" i="1"/>
  <c r="CA253" i="1" s="1"/>
  <c r="BZ254" i="1"/>
  <c r="CA254" i="1" s="1"/>
  <c r="BZ255" i="1"/>
  <c r="CA255" i="1" s="1"/>
  <c r="BZ256" i="1"/>
  <c r="CA256" i="1" s="1"/>
  <c r="BZ257" i="1"/>
  <c r="CA257" i="1" s="1"/>
  <c r="BZ258" i="1"/>
  <c r="CA258" i="1" s="1"/>
  <c r="BZ259" i="1"/>
  <c r="CA259" i="1" s="1"/>
  <c r="BZ260" i="1"/>
  <c r="CA260" i="1" s="1"/>
  <c r="BZ261" i="1"/>
  <c r="CA261" i="1" s="1"/>
  <c r="BZ262" i="1"/>
  <c r="CA262" i="1" s="1"/>
  <c r="BZ263" i="1"/>
  <c r="CA263" i="1" s="1"/>
  <c r="BZ264" i="1"/>
  <c r="CA264" i="1" s="1"/>
  <c r="BZ266" i="1"/>
  <c r="CA266" i="1" s="1"/>
  <c r="BZ267" i="1"/>
  <c r="CA267" i="1" s="1"/>
  <c r="BZ268" i="1"/>
  <c r="CA268" i="1" s="1"/>
  <c r="BZ269" i="1"/>
  <c r="CA269" i="1" s="1"/>
  <c r="BZ270" i="1"/>
  <c r="CA270" i="1" s="1"/>
  <c r="BZ271" i="1"/>
  <c r="CA271" i="1" s="1"/>
  <c r="BZ272" i="1"/>
  <c r="CA272" i="1" s="1"/>
  <c r="BZ273" i="1"/>
  <c r="CA273" i="1" s="1"/>
  <c r="BZ274" i="1"/>
  <c r="CA274" i="1" s="1"/>
  <c r="BZ275" i="1"/>
  <c r="CA275" i="1" s="1"/>
  <c r="BZ276" i="1"/>
  <c r="CA276" i="1" s="1"/>
  <c r="BZ277" i="1"/>
  <c r="CA277" i="1" s="1"/>
  <c r="BZ278" i="1"/>
  <c r="CA278" i="1" s="1"/>
  <c r="BZ279" i="1"/>
  <c r="CA279" i="1" s="1"/>
  <c r="BZ280" i="1"/>
  <c r="CA280" i="1" s="1"/>
  <c r="BZ281" i="1"/>
  <c r="CA281" i="1" s="1"/>
  <c r="BZ282" i="1"/>
  <c r="CA282" i="1" s="1"/>
  <c r="BZ283" i="1"/>
  <c r="CA283" i="1" s="1"/>
  <c r="BZ284" i="1"/>
  <c r="CA284" i="1" s="1"/>
  <c r="BZ285" i="1"/>
  <c r="CA285" i="1" s="1"/>
  <c r="BZ286" i="1"/>
  <c r="CA286" i="1" s="1"/>
  <c r="BZ287" i="1"/>
  <c r="CA287" i="1" s="1"/>
  <c r="BZ288" i="1"/>
  <c r="CA288" i="1" s="1"/>
  <c r="BZ289" i="1"/>
  <c r="CA289" i="1" s="1"/>
  <c r="BZ290" i="1"/>
  <c r="CA290" i="1" s="1"/>
  <c r="BZ291" i="1"/>
  <c r="CA291" i="1" s="1"/>
  <c r="BZ292" i="1"/>
  <c r="CA292" i="1" s="1"/>
  <c r="BZ293" i="1"/>
  <c r="CA293" i="1" s="1"/>
  <c r="BZ294" i="1"/>
  <c r="CA294" i="1" s="1"/>
  <c r="BZ295" i="1"/>
  <c r="CA295" i="1" s="1"/>
  <c r="BZ296" i="1"/>
  <c r="CA296" i="1" s="1"/>
  <c r="BZ297" i="1"/>
  <c r="CA297" i="1" s="1"/>
  <c r="BZ298" i="1"/>
  <c r="CA298" i="1" s="1"/>
  <c r="BZ299" i="1"/>
  <c r="CA299" i="1" s="1"/>
  <c r="BZ300" i="1"/>
  <c r="CA300" i="1" s="1"/>
  <c r="BZ301" i="1"/>
  <c r="CA301" i="1" s="1"/>
  <c r="BZ302" i="1"/>
  <c r="CA302" i="1" s="1"/>
  <c r="BZ303" i="1"/>
  <c r="CA303" i="1" s="1"/>
  <c r="BZ304" i="1"/>
  <c r="CA304" i="1" s="1"/>
  <c r="BZ306" i="1"/>
  <c r="CA306" i="1" s="1"/>
  <c r="BZ307" i="1"/>
  <c r="CA307" i="1" s="1"/>
  <c r="BZ308" i="1"/>
  <c r="CA308" i="1" s="1"/>
  <c r="BZ309" i="1"/>
  <c r="CA309" i="1" s="1"/>
  <c r="BZ310" i="1"/>
  <c r="CA310" i="1" s="1"/>
  <c r="BZ311" i="1"/>
  <c r="CA311" i="1" s="1"/>
  <c r="BZ312" i="1"/>
  <c r="CA312" i="1" s="1"/>
  <c r="BZ313" i="1"/>
  <c r="CA313" i="1" s="1"/>
  <c r="BZ314" i="1"/>
  <c r="CA314" i="1" s="1"/>
  <c r="BZ315" i="1"/>
  <c r="CA315" i="1" s="1"/>
  <c r="BZ316" i="1"/>
  <c r="CA316" i="1" s="1"/>
  <c r="BZ317" i="1"/>
  <c r="CA317" i="1" s="1"/>
  <c r="BZ318" i="1"/>
  <c r="CA318" i="1" s="1"/>
  <c r="BZ319" i="1"/>
  <c r="CA319" i="1" s="1"/>
  <c r="BZ320" i="1"/>
  <c r="CA320" i="1" s="1"/>
  <c r="BZ321" i="1"/>
  <c r="CA321" i="1" s="1"/>
  <c r="BZ322" i="1"/>
  <c r="CA322" i="1" s="1"/>
  <c r="BZ323" i="1"/>
  <c r="CA323" i="1" s="1"/>
  <c r="BZ324" i="1"/>
  <c r="CA324" i="1" s="1"/>
  <c r="BZ325" i="1"/>
  <c r="CA325" i="1" s="1"/>
  <c r="BZ326" i="1"/>
  <c r="CA326" i="1" s="1"/>
  <c r="BZ327" i="1"/>
  <c r="CA327" i="1" s="1"/>
  <c r="BZ328" i="1"/>
  <c r="CA328" i="1" s="1"/>
  <c r="BZ329" i="1"/>
  <c r="CA329" i="1" s="1"/>
  <c r="BZ330" i="1"/>
  <c r="CA330" i="1" s="1"/>
  <c r="BZ331" i="1"/>
  <c r="CA331" i="1" s="1"/>
  <c r="BZ332" i="1"/>
  <c r="CA332" i="1" s="1"/>
  <c r="BZ333" i="1"/>
  <c r="CA333" i="1" s="1"/>
  <c r="BZ334" i="1"/>
  <c r="CA334" i="1" s="1"/>
  <c r="BZ335" i="1"/>
  <c r="CA335" i="1" s="1"/>
  <c r="BZ336" i="1"/>
  <c r="CA336" i="1" s="1"/>
  <c r="BZ337" i="1"/>
  <c r="CA337" i="1" s="1"/>
  <c r="BZ338" i="1"/>
  <c r="CA338" i="1" s="1"/>
  <c r="BZ339" i="1"/>
  <c r="CA339" i="1" s="1"/>
  <c r="BZ340" i="1"/>
  <c r="CA340" i="1" s="1"/>
  <c r="BZ341" i="1"/>
  <c r="CA341" i="1" s="1"/>
  <c r="BZ342" i="1"/>
  <c r="CA342" i="1" s="1"/>
  <c r="BZ343" i="1"/>
  <c r="CA343" i="1" s="1"/>
  <c r="BZ344" i="1"/>
  <c r="CA344" i="1" s="1"/>
  <c r="BZ345" i="1"/>
  <c r="CA345" i="1" s="1"/>
  <c r="BZ346" i="1"/>
  <c r="CA346" i="1" s="1"/>
  <c r="BZ347" i="1"/>
  <c r="CA347" i="1" s="1"/>
  <c r="BZ348" i="1"/>
  <c r="CA348" i="1" s="1"/>
  <c r="BZ349" i="1"/>
  <c r="CA349" i="1" s="1"/>
  <c r="BZ350" i="1"/>
  <c r="CA350" i="1" s="1"/>
  <c r="BZ351" i="1"/>
  <c r="CA351" i="1" s="1"/>
  <c r="BZ353" i="1"/>
  <c r="CA353" i="1" s="1"/>
  <c r="BZ354" i="1"/>
  <c r="CA354" i="1" s="1"/>
  <c r="BZ355" i="1"/>
  <c r="CA355" i="1" s="1"/>
  <c r="BZ356" i="1"/>
  <c r="CA356" i="1" s="1"/>
  <c r="BZ357" i="1"/>
  <c r="CA357" i="1" s="1"/>
  <c r="BZ359" i="1"/>
  <c r="CA359" i="1" s="1"/>
  <c r="BZ360" i="1"/>
  <c r="CA360" i="1" s="1"/>
  <c r="BZ361" i="1"/>
  <c r="CA361" i="1" s="1"/>
  <c r="BZ362" i="1"/>
  <c r="CA362" i="1" s="1"/>
  <c r="BZ363" i="1"/>
  <c r="CA363" i="1" s="1"/>
  <c r="BZ364" i="1"/>
  <c r="CA364" i="1" s="1"/>
  <c r="BZ365" i="1"/>
  <c r="CA365" i="1" s="1"/>
  <c r="BZ366" i="1"/>
  <c r="CA366" i="1" s="1"/>
  <c r="BZ367" i="1"/>
  <c r="CA367" i="1" s="1"/>
  <c r="BZ368" i="1"/>
  <c r="CA368" i="1" s="1"/>
  <c r="BZ369" i="1"/>
  <c r="CA369" i="1" s="1"/>
  <c r="BZ370" i="1"/>
  <c r="CA370" i="1" s="1"/>
  <c r="BZ371" i="1"/>
  <c r="CA371" i="1" s="1"/>
  <c r="BZ372" i="1"/>
  <c r="CA372" i="1" s="1"/>
  <c r="BZ373" i="1"/>
  <c r="CA373" i="1" s="1"/>
  <c r="BZ374" i="1"/>
  <c r="CA374" i="1" s="1"/>
  <c r="BZ375" i="1"/>
  <c r="CA375" i="1" s="1"/>
  <c r="BZ376" i="1"/>
  <c r="CA376" i="1" s="1"/>
  <c r="BZ377" i="1"/>
  <c r="CA377" i="1" s="1"/>
  <c r="BZ378" i="1"/>
  <c r="CA378" i="1" s="1"/>
  <c r="BZ379" i="1"/>
  <c r="CA379" i="1" s="1"/>
  <c r="BZ380" i="1"/>
  <c r="CA380" i="1" s="1"/>
  <c r="BZ381" i="1"/>
  <c r="CA381" i="1" s="1"/>
  <c r="BZ382" i="1"/>
  <c r="CA382" i="1" s="1"/>
  <c r="BZ383" i="1"/>
  <c r="CA383" i="1" s="1"/>
  <c r="BZ384" i="1"/>
  <c r="CA384" i="1" s="1"/>
  <c r="BZ385" i="1"/>
  <c r="CA385" i="1" s="1"/>
  <c r="BZ386" i="1"/>
  <c r="CA386" i="1" s="1"/>
  <c r="BZ387" i="1"/>
  <c r="CA387" i="1" s="1"/>
  <c r="BZ388" i="1"/>
  <c r="CA388" i="1" s="1"/>
  <c r="BZ389" i="1"/>
  <c r="CA389" i="1" s="1"/>
  <c r="BZ390" i="1"/>
  <c r="CA390" i="1" s="1"/>
  <c r="BZ391" i="1"/>
  <c r="CA391" i="1" s="1"/>
  <c r="BZ392" i="1"/>
  <c r="CA392" i="1" s="1"/>
  <c r="BZ393" i="1"/>
  <c r="CA393" i="1" s="1"/>
  <c r="BZ394" i="1"/>
  <c r="CA394" i="1" s="1"/>
  <c r="BZ395" i="1"/>
  <c r="CA395" i="1" s="1"/>
  <c r="BZ396" i="1"/>
  <c r="CA396" i="1" s="1"/>
  <c r="BZ397" i="1"/>
  <c r="CA397" i="1" s="1"/>
  <c r="BZ398" i="1"/>
  <c r="CA398" i="1" s="1"/>
  <c r="BZ399" i="1"/>
  <c r="CA399" i="1" s="1"/>
  <c r="CG5" i="1"/>
  <c r="CG6" i="1"/>
  <c r="CG7" i="1"/>
  <c r="CG8" i="1"/>
  <c r="CG9" i="1"/>
  <c r="CG10" i="1"/>
  <c r="CG11" i="1"/>
  <c r="CG12" i="1"/>
  <c r="CG13" i="1"/>
  <c r="CG14" i="1"/>
  <c r="CG15" i="1"/>
  <c r="CG16" i="1"/>
  <c r="CG17" i="1"/>
  <c r="CG18" i="1"/>
  <c r="CG19" i="1"/>
  <c r="CG20" i="1"/>
  <c r="CG21" i="1"/>
  <c r="CG22" i="1"/>
  <c r="CG24" i="1"/>
  <c r="CG25" i="1"/>
  <c r="CG26" i="1"/>
  <c r="CG27" i="1"/>
  <c r="CG28" i="1"/>
  <c r="CG29" i="1"/>
  <c r="CG30" i="1"/>
  <c r="CG31" i="1"/>
  <c r="CG32" i="1"/>
  <c r="CG33" i="1"/>
  <c r="CG34" i="1"/>
  <c r="CG35" i="1"/>
  <c r="CG36" i="1"/>
  <c r="CG37" i="1"/>
  <c r="CG38" i="1"/>
  <c r="CG39" i="1"/>
  <c r="CG40" i="1"/>
  <c r="CG41" i="1"/>
  <c r="CG42" i="1"/>
  <c r="CG43" i="1"/>
  <c r="CG44" i="1"/>
  <c r="CG45" i="1"/>
  <c r="CG46" i="1"/>
  <c r="CG47" i="1"/>
  <c r="CG48" i="1"/>
  <c r="CG49" i="1"/>
  <c r="CG50" i="1"/>
  <c r="CG51" i="1"/>
  <c r="CG52" i="1"/>
  <c r="CG53" i="1"/>
  <c r="CG54" i="1"/>
  <c r="CG55" i="1"/>
  <c r="CG56" i="1"/>
  <c r="CG57" i="1"/>
  <c r="CG58" i="1"/>
  <c r="CG59" i="1"/>
  <c r="CG60" i="1"/>
  <c r="CG61" i="1"/>
  <c r="CG62" i="1"/>
  <c r="CG63" i="1"/>
  <c r="CG64" i="1"/>
  <c r="CG65" i="1"/>
  <c r="CG66" i="1"/>
  <c r="CG67" i="1"/>
  <c r="CG68" i="1"/>
  <c r="CG69" i="1"/>
  <c r="CG70" i="1"/>
  <c r="CG71" i="1"/>
  <c r="CG72" i="1"/>
  <c r="CG73" i="1"/>
  <c r="CG74" i="1"/>
  <c r="CG75" i="1"/>
  <c r="CG76" i="1"/>
  <c r="CG77" i="1"/>
  <c r="CG78" i="1"/>
  <c r="CG79" i="1"/>
  <c r="CG80" i="1"/>
  <c r="CG81" i="1"/>
  <c r="CG82" i="1"/>
  <c r="CG83" i="1"/>
  <c r="CG84" i="1"/>
  <c r="CG85" i="1"/>
  <c r="CG86" i="1"/>
  <c r="CG87" i="1"/>
  <c r="CG88" i="1"/>
  <c r="CG89" i="1"/>
  <c r="CG90" i="1"/>
  <c r="CG91" i="1"/>
  <c r="CG92" i="1"/>
  <c r="CG93" i="1"/>
  <c r="CG94" i="1"/>
  <c r="CG95" i="1"/>
  <c r="CG96" i="1"/>
  <c r="CG97" i="1"/>
  <c r="CG98" i="1"/>
  <c r="CG99" i="1"/>
  <c r="CG100" i="1"/>
  <c r="CG101" i="1"/>
  <c r="CG102" i="1"/>
  <c r="CG103" i="1"/>
  <c r="CG104" i="1"/>
  <c r="CG105" i="1"/>
  <c r="CG106" i="1"/>
  <c r="CG107" i="1"/>
  <c r="CG108" i="1"/>
  <c r="CG109" i="1"/>
  <c r="CG110" i="1"/>
  <c r="CG111" i="1"/>
  <c r="CG112" i="1"/>
  <c r="CG113" i="1"/>
  <c r="CG114" i="1"/>
  <c r="CG115" i="1"/>
  <c r="CG116" i="1"/>
  <c r="CG117" i="1"/>
  <c r="CG118" i="1"/>
  <c r="CG119" i="1"/>
  <c r="CG120" i="1"/>
  <c r="CG121" i="1"/>
  <c r="CG122" i="1"/>
  <c r="CG123" i="1"/>
  <c r="CG124" i="1"/>
  <c r="CG125" i="1"/>
  <c r="CG126" i="1"/>
  <c r="CG127" i="1"/>
  <c r="CG128" i="1"/>
  <c r="CG129" i="1"/>
  <c r="CG130" i="1"/>
  <c r="CG131" i="1"/>
  <c r="CG132" i="1"/>
  <c r="CG133" i="1"/>
  <c r="CG134" i="1"/>
  <c r="CG135" i="1"/>
  <c r="CG136" i="1"/>
  <c r="CG137" i="1"/>
  <c r="CG138" i="1"/>
  <c r="CG139" i="1"/>
  <c r="CG140" i="1"/>
  <c r="CG141" i="1"/>
  <c r="CG142" i="1"/>
  <c r="CG143" i="1"/>
  <c r="CG144" i="1"/>
  <c r="CG145" i="1"/>
  <c r="CG146" i="1"/>
  <c r="CG147" i="1"/>
  <c r="CG148" i="1"/>
  <c r="CG149" i="1"/>
  <c r="CG150" i="1"/>
  <c r="CG151" i="1"/>
  <c r="CG152" i="1"/>
  <c r="CG153" i="1"/>
  <c r="CG154" i="1"/>
  <c r="CG155" i="1"/>
  <c r="CG156" i="1"/>
  <c r="CG157" i="1"/>
  <c r="CG158" i="1"/>
  <c r="CG159" i="1"/>
  <c r="CG160" i="1"/>
  <c r="CG161" i="1"/>
  <c r="CG162" i="1"/>
  <c r="CG163" i="1"/>
  <c r="CG164" i="1"/>
  <c r="CG165" i="1"/>
  <c r="CG166" i="1"/>
  <c r="CG167" i="1"/>
  <c r="CG168" i="1"/>
  <c r="CG169" i="1"/>
  <c r="CG170" i="1"/>
  <c r="CG171" i="1"/>
  <c r="CG172" i="1"/>
  <c r="CG173" i="1"/>
  <c r="CG174" i="1"/>
  <c r="CG175" i="1"/>
  <c r="CG176" i="1"/>
  <c r="CG177" i="1"/>
  <c r="CF5" i="1"/>
  <c r="CF6" i="1"/>
  <c r="CF7" i="1"/>
  <c r="CF8" i="1"/>
  <c r="CF9" i="1"/>
  <c r="CF10" i="1"/>
  <c r="CF11" i="1"/>
  <c r="CF12" i="1"/>
  <c r="CF13" i="1"/>
  <c r="CF14" i="1"/>
  <c r="CF15" i="1"/>
  <c r="CF16" i="1"/>
  <c r="CF17" i="1"/>
  <c r="CF18" i="1"/>
  <c r="CF19" i="1"/>
  <c r="CF20" i="1"/>
  <c r="CF21" i="1"/>
  <c r="CF22" i="1"/>
  <c r="CF24" i="1"/>
  <c r="CF25" i="1"/>
  <c r="CF26" i="1"/>
  <c r="CF27" i="1"/>
  <c r="CF28" i="1"/>
  <c r="CF29" i="1"/>
  <c r="CF30"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CF58" i="1"/>
  <c r="CF59" i="1"/>
  <c r="CF60" i="1"/>
  <c r="CF61" i="1"/>
  <c r="CF62" i="1"/>
  <c r="CF63" i="1"/>
  <c r="CF64" i="1"/>
  <c r="CF65" i="1"/>
  <c r="CF66" i="1"/>
  <c r="CF67" i="1"/>
  <c r="CF68" i="1"/>
  <c r="CF69" i="1"/>
  <c r="CF70" i="1"/>
  <c r="CF71" i="1"/>
  <c r="CF72" i="1"/>
  <c r="CF73" i="1"/>
  <c r="CF74" i="1"/>
  <c r="CF75" i="1"/>
  <c r="CF76" i="1"/>
  <c r="CF77" i="1"/>
  <c r="CF78" i="1"/>
  <c r="CF79" i="1"/>
  <c r="CF80" i="1"/>
  <c r="CF81" i="1"/>
  <c r="CF82" i="1"/>
  <c r="CF83" i="1"/>
  <c r="CF84" i="1"/>
  <c r="CF85" i="1"/>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C5" i="1"/>
  <c r="CC6" i="1"/>
  <c r="CC7" i="1"/>
  <c r="CC8" i="1"/>
  <c r="CC9" i="1"/>
  <c r="CC10" i="1"/>
  <c r="CC11" i="1"/>
  <c r="CC12" i="1"/>
  <c r="CC13" i="1"/>
  <c r="CC14" i="1"/>
  <c r="CC15" i="1"/>
  <c r="CC16" i="1"/>
  <c r="CC17" i="1"/>
  <c r="CC18" i="1"/>
  <c r="CC19" i="1"/>
  <c r="CC20" i="1"/>
  <c r="CC21" i="1"/>
  <c r="CC22" i="1"/>
  <c r="CC24" i="1"/>
  <c r="CC25" i="1"/>
  <c r="CC26" i="1"/>
  <c r="CC27" i="1"/>
  <c r="CC28" i="1"/>
  <c r="CC29" i="1"/>
  <c r="CC30" i="1"/>
  <c r="CC31" i="1"/>
  <c r="CC32" i="1"/>
  <c r="CC33" i="1"/>
  <c r="CC34" i="1"/>
  <c r="CC35" i="1"/>
  <c r="CC36" i="1"/>
  <c r="CC37" i="1"/>
  <c r="CC38" i="1"/>
  <c r="CC39" i="1"/>
  <c r="CC40" i="1"/>
  <c r="CC41" i="1"/>
  <c r="CC42" i="1"/>
  <c r="CC43" i="1"/>
  <c r="CC44" i="1"/>
  <c r="CC45" i="1"/>
  <c r="CC46" i="1"/>
  <c r="CC47" i="1"/>
  <c r="CC48" i="1"/>
  <c r="CC49" i="1"/>
  <c r="CC50" i="1"/>
  <c r="CC51" i="1"/>
  <c r="CC52" i="1"/>
  <c r="CC53" i="1"/>
  <c r="CC54" i="1"/>
  <c r="CC55" i="1"/>
  <c r="CC56" i="1"/>
  <c r="CC57" i="1"/>
  <c r="CC58" i="1"/>
  <c r="CC59" i="1"/>
  <c r="CC60" i="1"/>
  <c r="CC61" i="1"/>
  <c r="CC62" i="1"/>
  <c r="CC63" i="1"/>
  <c r="CC64" i="1"/>
  <c r="CC65" i="1"/>
  <c r="CC66" i="1"/>
  <c r="CC67" i="1"/>
  <c r="CC68" i="1"/>
  <c r="CC69" i="1"/>
  <c r="CC70" i="1"/>
  <c r="CC71" i="1"/>
  <c r="CC72" i="1"/>
  <c r="CC73" i="1"/>
  <c r="CC74" i="1"/>
  <c r="CC75" i="1"/>
  <c r="CC76" i="1"/>
  <c r="CC77" i="1"/>
  <c r="CC78" i="1"/>
  <c r="CC79" i="1"/>
  <c r="CC80" i="1"/>
  <c r="CC81" i="1"/>
  <c r="CC82" i="1"/>
  <c r="CC83" i="1"/>
  <c r="CC84" i="1"/>
  <c r="CC85" i="1"/>
  <c r="CC86" i="1"/>
  <c r="CC87" i="1"/>
  <c r="CC88" i="1"/>
  <c r="CC89" i="1"/>
  <c r="CC90" i="1"/>
  <c r="CC91" i="1"/>
  <c r="CC92" i="1"/>
  <c r="CC93" i="1"/>
  <c r="CC94" i="1"/>
  <c r="CC95" i="1"/>
  <c r="CC96" i="1"/>
  <c r="CC97" i="1"/>
  <c r="CC98" i="1"/>
  <c r="CC99" i="1"/>
  <c r="CC100" i="1"/>
  <c r="CC101" i="1"/>
  <c r="CC102" i="1"/>
  <c r="CC103" i="1"/>
  <c r="CC104" i="1"/>
  <c r="CC105" i="1"/>
  <c r="CC106" i="1"/>
  <c r="CC107" i="1"/>
  <c r="CC108" i="1"/>
  <c r="CC109" i="1"/>
  <c r="CC110" i="1"/>
  <c r="CC111" i="1"/>
  <c r="CC112" i="1"/>
  <c r="CC113" i="1"/>
  <c r="CC114" i="1"/>
  <c r="CC115" i="1"/>
  <c r="CC116" i="1"/>
  <c r="CC117" i="1"/>
  <c r="CC118" i="1"/>
  <c r="CC119" i="1"/>
  <c r="CC120" i="1"/>
  <c r="CC121" i="1"/>
  <c r="CC122" i="1"/>
  <c r="CC123" i="1"/>
  <c r="CC124" i="1"/>
  <c r="CC125" i="1"/>
  <c r="CC126" i="1"/>
  <c r="CC127" i="1"/>
  <c r="CC128" i="1"/>
  <c r="CC129" i="1"/>
  <c r="CC130" i="1"/>
  <c r="CC131" i="1"/>
  <c r="CC132" i="1"/>
  <c r="CC133" i="1"/>
  <c r="CC134" i="1"/>
  <c r="CC135" i="1"/>
  <c r="CC136" i="1"/>
  <c r="CC137" i="1"/>
  <c r="CC138" i="1"/>
  <c r="CC139" i="1"/>
  <c r="CC140" i="1"/>
  <c r="CC141" i="1"/>
  <c r="CC142" i="1"/>
  <c r="CC143" i="1"/>
  <c r="CC144" i="1"/>
  <c r="CC145" i="1"/>
  <c r="CC146" i="1"/>
  <c r="CC147" i="1"/>
  <c r="CC148" i="1"/>
  <c r="CC149" i="1"/>
  <c r="CC150" i="1"/>
  <c r="CC151" i="1"/>
  <c r="CC152" i="1"/>
  <c r="CC153" i="1"/>
  <c r="CC154" i="1"/>
  <c r="CC155" i="1"/>
  <c r="CC156" i="1"/>
  <c r="CC157" i="1"/>
  <c r="CC158" i="1"/>
  <c r="CC159" i="1"/>
  <c r="CC160" i="1"/>
  <c r="CC161" i="1"/>
  <c r="CC162" i="1"/>
  <c r="CC163" i="1"/>
  <c r="CC164" i="1"/>
  <c r="CC165" i="1"/>
  <c r="CC166" i="1"/>
  <c r="CC167" i="1"/>
  <c r="CC168" i="1"/>
  <c r="CC169" i="1"/>
  <c r="CC170" i="1"/>
  <c r="CC171" i="1"/>
  <c r="CC172" i="1"/>
  <c r="CC173" i="1"/>
  <c r="CC174" i="1"/>
  <c r="CC175" i="1"/>
  <c r="CC176" i="1"/>
  <c r="CC177" i="1"/>
  <c r="CJ5" i="1"/>
  <c r="CJ6" i="1"/>
  <c r="CJ8" i="1"/>
  <c r="CJ9" i="1"/>
  <c r="CJ10" i="1"/>
  <c r="CJ11" i="1"/>
  <c r="CJ12" i="1"/>
  <c r="CJ13" i="1"/>
  <c r="CJ14" i="1"/>
  <c r="CJ15" i="1"/>
  <c r="CJ16" i="1"/>
  <c r="CJ17" i="1"/>
  <c r="CJ18" i="1"/>
  <c r="CJ19" i="1"/>
  <c r="CJ20" i="1"/>
  <c r="CJ21" i="1"/>
  <c r="CJ22" i="1"/>
  <c r="CJ24" i="1"/>
  <c r="CJ25" i="1"/>
  <c r="CJ26" i="1"/>
  <c r="CJ27"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BU397" i="3"/>
  <c r="BM397" i="3"/>
  <c r="BE397" i="3"/>
  <c r="BA397" i="3"/>
  <c r="CD399" i="1" s="1"/>
  <c r="BU396" i="3"/>
  <c r="BM396" i="3"/>
  <c r="BE396" i="3"/>
  <c r="BA396" i="3"/>
  <c r="CD398" i="1" s="1"/>
  <c r="BU395" i="3"/>
  <c r="BM395" i="3"/>
  <c r="BE395" i="3"/>
  <c r="BA395" i="3"/>
  <c r="CD397" i="1" s="1"/>
  <c r="BU394" i="3"/>
  <c r="BM394" i="3"/>
  <c r="BE394" i="3"/>
  <c r="BA394" i="3"/>
  <c r="CD396" i="1" s="1"/>
  <c r="BU393" i="3"/>
  <c r="BM393" i="3"/>
  <c r="BE393" i="3"/>
  <c r="BA393" i="3"/>
  <c r="CD395" i="1" s="1"/>
  <c r="BU392" i="3"/>
  <c r="BM392" i="3"/>
  <c r="BE392" i="3"/>
  <c r="BA392" i="3"/>
  <c r="CD394" i="1" s="1"/>
  <c r="BU391" i="3"/>
  <c r="BM391" i="3"/>
  <c r="BE391" i="3"/>
  <c r="BA391" i="3"/>
  <c r="CD393" i="1" s="1"/>
  <c r="BU390" i="3"/>
  <c r="BM390" i="3"/>
  <c r="BE390" i="3"/>
  <c r="BA390" i="3"/>
  <c r="CD392" i="1" s="1"/>
  <c r="BU389" i="3"/>
  <c r="BM389" i="3"/>
  <c r="BE389" i="3"/>
  <c r="BA389" i="3"/>
  <c r="CD391" i="1" s="1"/>
  <c r="BU388" i="3"/>
  <c r="BM388" i="3"/>
  <c r="BE388" i="3"/>
  <c r="BA388" i="3"/>
  <c r="CD390" i="1" s="1"/>
  <c r="BU387" i="3"/>
  <c r="BM387" i="3"/>
  <c r="BE387" i="3"/>
  <c r="BA387" i="3"/>
  <c r="CD389" i="1" s="1"/>
  <c r="BU386" i="3"/>
  <c r="BM386" i="3"/>
  <c r="BE386" i="3"/>
  <c r="BA386" i="3"/>
  <c r="CD388" i="1" s="1"/>
  <c r="BU385" i="3"/>
  <c r="BM385" i="3"/>
  <c r="BE385" i="3"/>
  <c r="BA385" i="3"/>
  <c r="CD387" i="1" s="1"/>
  <c r="BU384" i="3"/>
  <c r="BM384" i="3"/>
  <c r="BE384" i="3"/>
  <c r="BA384" i="3"/>
  <c r="CD386" i="1" s="1"/>
  <c r="BU383" i="3"/>
  <c r="BM383" i="3"/>
  <c r="BE383" i="3"/>
  <c r="BA383" i="3"/>
  <c r="CD385" i="1" s="1"/>
  <c r="BU382" i="3"/>
  <c r="BM382" i="3"/>
  <c r="BE382" i="3"/>
  <c r="BA382" i="3"/>
  <c r="CD384" i="1" s="1"/>
  <c r="BU381" i="3"/>
  <c r="BM381" i="3"/>
  <c r="BE381" i="3"/>
  <c r="BA381" i="3"/>
  <c r="CD383" i="1" s="1"/>
  <c r="BU380" i="3"/>
  <c r="BM380" i="3"/>
  <c r="BE380" i="3"/>
  <c r="BA380" i="3"/>
  <c r="CD382" i="1" s="1"/>
  <c r="BU379" i="3"/>
  <c r="BM379" i="3"/>
  <c r="BE379" i="3"/>
  <c r="BA379" i="3"/>
  <c r="CD381" i="1" s="1"/>
  <c r="BU378" i="3"/>
  <c r="BM378" i="3"/>
  <c r="BE378" i="3"/>
  <c r="BA378" i="3"/>
  <c r="CD380" i="1" s="1"/>
  <c r="BU377" i="3"/>
  <c r="BM377" i="3"/>
  <c r="BE377" i="3"/>
  <c r="BA377" i="3"/>
  <c r="CD379" i="1" s="1"/>
  <c r="BU376" i="3"/>
  <c r="BM376" i="3"/>
  <c r="BE376" i="3"/>
  <c r="BA376" i="3"/>
  <c r="CD378" i="1" s="1"/>
  <c r="BU375" i="3"/>
  <c r="BM375" i="3"/>
  <c r="BE375" i="3"/>
  <c r="BA375" i="3"/>
  <c r="CD377" i="1" s="1"/>
  <c r="BU374" i="3"/>
  <c r="BM374" i="3"/>
  <c r="BE374" i="3"/>
  <c r="BA374" i="3"/>
  <c r="CD376" i="1" s="1"/>
  <c r="BU373" i="3"/>
  <c r="BM373" i="3"/>
  <c r="BE373" i="3"/>
  <c r="BA373" i="3"/>
  <c r="CD375" i="1" s="1"/>
  <c r="BU372" i="3"/>
  <c r="BM372" i="3"/>
  <c r="BE372" i="3"/>
  <c r="BA372" i="3"/>
  <c r="CD374" i="1" s="1"/>
  <c r="BU371" i="3"/>
  <c r="BM371" i="3"/>
  <c r="BE371" i="3"/>
  <c r="BA371" i="3"/>
  <c r="CD373" i="1" s="1"/>
  <c r="BU370" i="3"/>
  <c r="BM370" i="3"/>
  <c r="BE370" i="3"/>
  <c r="BA370" i="3"/>
  <c r="CD372" i="1" s="1"/>
  <c r="BU369" i="3"/>
  <c r="BM369" i="3"/>
  <c r="BE369" i="3"/>
  <c r="BA369" i="3"/>
  <c r="CD371" i="1" s="1"/>
  <c r="BU368" i="3"/>
  <c r="BM368" i="3"/>
  <c r="BE368" i="3"/>
  <c r="BA368" i="3"/>
  <c r="CD370" i="1" s="1"/>
  <c r="BU367" i="3"/>
  <c r="BM367" i="3"/>
  <c r="BE367" i="3"/>
  <c r="BA367" i="3"/>
  <c r="CD369" i="1" s="1"/>
  <c r="BU366" i="3"/>
  <c r="BM366" i="3"/>
  <c r="BE366" i="3"/>
  <c r="BA366" i="3"/>
  <c r="CD368" i="1" s="1"/>
  <c r="BU365" i="3"/>
  <c r="BM365" i="3"/>
  <c r="BE365" i="3"/>
  <c r="BA365" i="3"/>
  <c r="CD367" i="1" s="1"/>
  <c r="BU364" i="3"/>
  <c r="BM364" i="3"/>
  <c r="BE364" i="3"/>
  <c r="BA364" i="3"/>
  <c r="CD366" i="1" s="1"/>
  <c r="BU363" i="3"/>
  <c r="BM363" i="3"/>
  <c r="BE363" i="3"/>
  <c r="BA363" i="3"/>
  <c r="CD365" i="1" s="1"/>
  <c r="BU362" i="3"/>
  <c r="BM362" i="3"/>
  <c r="BE362" i="3"/>
  <c r="BA362" i="3"/>
  <c r="CD364" i="1" s="1"/>
  <c r="BU361" i="3"/>
  <c r="BM361" i="3"/>
  <c r="BE361" i="3"/>
  <c r="BA361" i="3"/>
  <c r="CD363" i="1" s="1"/>
  <c r="BU360" i="3"/>
  <c r="BM360" i="3"/>
  <c r="BE360" i="3"/>
  <c r="BA360" i="3"/>
  <c r="CD362" i="1" s="1"/>
  <c r="BU359" i="3"/>
  <c r="BM359" i="3"/>
  <c r="BE359" i="3"/>
  <c r="BA359" i="3"/>
  <c r="CD361" i="1" s="1"/>
  <c r="BU358" i="3"/>
  <c r="BM358" i="3"/>
  <c r="BE358" i="3"/>
  <c r="BA358" i="3"/>
  <c r="CD360" i="1" s="1"/>
  <c r="BU357" i="3"/>
  <c r="BM357" i="3"/>
  <c r="BE357" i="3"/>
  <c r="BA357" i="3"/>
  <c r="CD359" i="1" s="1"/>
  <c r="BU355" i="3"/>
  <c r="BM355" i="3"/>
  <c r="BE355" i="3"/>
  <c r="BA355" i="3"/>
  <c r="CD357" i="1" s="1"/>
  <c r="BU354" i="3"/>
  <c r="BM354" i="3"/>
  <c r="BE354" i="3"/>
  <c r="BA354" i="3"/>
  <c r="CD356" i="1" s="1"/>
  <c r="BU353" i="3"/>
  <c r="BM353" i="3"/>
  <c r="BE353" i="3"/>
  <c r="BA353" i="3"/>
  <c r="CD355" i="1" s="1"/>
  <c r="BU352" i="3"/>
  <c r="BM352" i="3"/>
  <c r="BE352" i="3"/>
  <c r="BA352" i="3"/>
  <c r="CD354" i="1" s="1"/>
  <c r="BU351" i="3"/>
  <c r="BM351" i="3"/>
  <c r="BE351" i="3"/>
  <c r="BA351" i="3"/>
  <c r="CD353" i="1" s="1"/>
  <c r="BU350" i="3"/>
  <c r="BM350" i="3"/>
  <c r="BE350" i="3"/>
  <c r="BA350" i="3"/>
  <c r="CD352" i="1" s="1"/>
  <c r="BU349" i="3"/>
  <c r="BM349" i="3"/>
  <c r="BE349" i="3"/>
  <c r="BA349" i="3"/>
  <c r="CD351" i="1" s="1"/>
  <c r="BU348" i="3"/>
  <c r="BM348" i="3"/>
  <c r="BE348" i="3"/>
  <c r="BA348" i="3"/>
  <c r="CD350" i="1" s="1"/>
  <c r="BU347" i="3"/>
  <c r="BM347" i="3"/>
  <c r="BE347" i="3"/>
  <c r="BA347" i="3"/>
  <c r="CD349" i="1" s="1"/>
  <c r="BU346" i="3"/>
  <c r="BM346" i="3"/>
  <c r="BE346" i="3"/>
  <c r="BA346" i="3"/>
  <c r="CD348" i="1" s="1"/>
  <c r="BU345" i="3"/>
  <c r="BM345" i="3"/>
  <c r="BE345" i="3"/>
  <c r="BA345" i="3"/>
  <c r="CD347" i="1" s="1"/>
  <c r="BU344" i="3"/>
  <c r="BM344" i="3"/>
  <c r="BE344" i="3"/>
  <c r="BA344" i="3"/>
  <c r="CD346" i="1" s="1"/>
  <c r="BU343" i="3"/>
  <c r="BM343" i="3"/>
  <c r="BE343" i="3"/>
  <c r="BA343" i="3"/>
  <c r="CD345" i="1" s="1"/>
  <c r="BU342" i="3"/>
  <c r="BM342" i="3"/>
  <c r="BE342" i="3"/>
  <c r="BA342" i="3"/>
  <c r="CD344" i="1" s="1"/>
  <c r="BU341" i="3"/>
  <c r="BM341" i="3"/>
  <c r="BE341" i="3"/>
  <c r="BA341" i="3"/>
  <c r="CD343" i="1" s="1"/>
  <c r="BU340" i="3"/>
  <c r="BM340" i="3"/>
  <c r="BE340" i="3"/>
  <c r="BA340" i="3"/>
  <c r="CD342" i="1" s="1"/>
  <c r="BU339" i="3"/>
  <c r="BM339" i="3"/>
  <c r="BE339" i="3"/>
  <c r="BA339" i="3"/>
  <c r="CD341" i="1" s="1"/>
  <c r="BU338" i="3"/>
  <c r="BM338" i="3"/>
  <c r="BE338" i="3"/>
  <c r="BA338" i="3"/>
  <c r="CD340" i="1" s="1"/>
  <c r="BU337" i="3"/>
  <c r="BM337" i="3"/>
  <c r="BE337" i="3"/>
  <c r="BA337" i="3"/>
  <c r="CD339" i="1" s="1"/>
  <c r="BU336" i="3"/>
  <c r="BM336" i="3"/>
  <c r="BE336" i="3"/>
  <c r="BA336" i="3"/>
  <c r="CD338" i="1" s="1"/>
  <c r="BU335" i="3"/>
  <c r="BM335" i="3"/>
  <c r="BE335" i="3"/>
  <c r="BA335" i="3"/>
  <c r="CD337" i="1" s="1"/>
  <c r="BU334" i="3"/>
  <c r="BM334" i="3"/>
  <c r="BE334" i="3"/>
  <c r="BA334" i="3"/>
  <c r="CD336" i="1" s="1"/>
  <c r="BU333" i="3"/>
  <c r="BM333" i="3"/>
  <c r="BE333" i="3"/>
  <c r="BA333" i="3"/>
  <c r="CD335" i="1" s="1"/>
  <c r="BU332" i="3"/>
  <c r="BM332" i="3"/>
  <c r="BE332" i="3"/>
  <c r="BA332" i="3"/>
  <c r="CD334" i="1" s="1"/>
  <c r="BU331" i="3"/>
  <c r="BM331" i="3"/>
  <c r="BE331" i="3"/>
  <c r="BA331" i="3"/>
  <c r="CD333" i="1" s="1"/>
  <c r="BU330" i="3"/>
  <c r="BM330" i="3"/>
  <c r="BE330" i="3"/>
  <c r="BA330" i="3"/>
  <c r="CD332" i="1" s="1"/>
  <c r="BU329" i="3"/>
  <c r="BM329" i="3"/>
  <c r="BE329" i="3"/>
  <c r="BA329" i="3"/>
  <c r="CD331" i="1" s="1"/>
  <c r="BU328" i="3"/>
  <c r="BM328" i="3"/>
  <c r="BE328" i="3"/>
  <c r="BA328" i="3"/>
  <c r="CD330" i="1" s="1"/>
  <c r="BU327" i="3"/>
  <c r="BM327" i="3"/>
  <c r="BE327" i="3"/>
  <c r="BA327" i="3"/>
  <c r="CD329" i="1" s="1"/>
  <c r="BU326" i="3"/>
  <c r="BM326" i="3"/>
  <c r="BE326" i="3"/>
  <c r="BA326" i="3"/>
  <c r="CD328" i="1" s="1"/>
  <c r="BU325" i="3"/>
  <c r="BM325" i="3"/>
  <c r="BE325" i="3"/>
  <c r="BA325" i="3"/>
  <c r="CD327" i="1" s="1"/>
  <c r="BU324" i="3"/>
  <c r="BM324" i="3"/>
  <c r="BE324" i="3"/>
  <c r="BA324" i="3"/>
  <c r="CD326" i="1" s="1"/>
  <c r="BU323" i="3"/>
  <c r="BM323" i="3"/>
  <c r="BE323" i="3"/>
  <c r="BA323" i="3"/>
  <c r="CD325" i="1" s="1"/>
  <c r="BU322" i="3"/>
  <c r="BM322" i="3"/>
  <c r="BE322" i="3"/>
  <c r="BA322" i="3"/>
  <c r="CD324" i="1" s="1"/>
  <c r="BU321" i="3"/>
  <c r="BM321" i="3"/>
  <c r="BE321" i="3"/>
  <c r="BA321" i="3"/>
  <c r="CD323" i="1" s="1"/>
  <c r="BU320" i="3"/>
  <c r="BM320" i="3"/>
  <c r="BE320" i="3"/>
  <c r="BA320" i="3"/>
  <c r="CD322" i="1" s="1"/>
  <c r="BU319" i="3"/>
  <c r="BM319" i="3"/>
  <c r="BE319" i="3"/>
  <c r="BA319" i="3"/>
  <c r="CD321" i="1" s="1"/>
  <c r="BU318" i="3"/>
  <c r="BM318" i="3"/>
  <c r="BE318" i="3"/>
  <c r="BA318" i="3"/>
  <c r="CD320" i="1" s="1"/>
  <c r="BU317" i="3"/>
  <c r="BM317" i="3"/>
  <c r="BE317" i="3"/>
  <c r="BA317" i="3"/>
  <c r="CD319" i="1" s="1"/>
  <c r="BU316" i="3"/>
  <c r="BM316" i="3"/>
  <c r="BE316" i="3"/>
  <c r="BA316" i="3"/>
  <c r="CD318" i="1" s="1"/>
  <c r="BU315" i="3"/>
  <c r="BM315" i="3"/>
  <c r="BE315" i="3"/>
  <c r="BA315" i="3"/>
  <c r="CD317" i="1" s="1"/>
  <c r="BU314" i="3"/>
  <c r="BM314" i="3"/>
  <c r="BE314" i="3"/>
  <c r="BA314" i="3"/>
  <c r="CD316" i="1" s="1"/>
  <c r="BU313" i="3"/>
  <c r="BM313" i="3"/>
  <c r="BE313" i="3"/>
  <c r="BA313" i="3"/>
  <c r="CD315" i="1" s="1"/>
  <c r="BU312" i="3"/>
  <c r="BM312" i="3"/>
  <c r="BE312" i="3"/>
  <c r="BA312" i="3"/>
  <c r="CD314" i="1" s="1"/>
  <c r="BU311" i="3"/>
  <c r="BM311" i="3"/>
  <c r="BE311" i="3"/>
  <c r="BA311" i="3"/>
  <c r="CD313" i="1" s="1"/>
  <c r="BU310" i="3"/>
  <c r="BM310" i="3"/>
  <c r="BE310" i="3"/>
  <c r="BA310" i="3"/>
  <c r="CD312" i="1" s="1"/>
  <c r="BU309" i="3"/>
  <c r="BM309" i="3"/>
  <c r="BE309" i="3"/>
  <c r="BA309" i="3"/>
  <c r="CD311" i="1" s="1"/>
  <c r="BU308" i="3"/>
  <c r="BM308" i="3"/>
  <c r="BE308" i="3"/>
  <c r="BA308" i="3"/>
  <c r="CD310" i="1" s="1"/>
  <c r="BU307" i="3"/>
  <c r="BM307" i="3"/>
  <c r="BE307" i="3"/>
  <c r="BA307" i="3"/>
  <c r="CD309" i="1" s="1"/>
  <c r="BU306" i="3"/>
  <c r="BM306" i="3"/>
  <c r="BE306" i="3"/>
  <c r="BA306" i="3"/>
  <c r="CD308" i="1" s="1"/>
  <c r="BU305" i="3"/>
  <c r="BM305" i="3"/>
  <c r="BE305" i="3"/>
  <c r="BA305" i="3"/>
  <c r="CD307" i="1" s="1"/>
  <c r="BU304" i="3"/>
  <c r="BM304" i="3"/>
  <c r="BE304" i="3"/>
  <c r="BA304" i="3"/>
  <c r="CD306" i="1" s="1"/>
  <c r="BU302" i="3"/>
  <c r="BM302" i="3"/>
  <c r="BE302" i="3"/>
  <c r="BA302" i="3"/>
  <c r="CD304" i="1" s="1"/>
  <c r="BU301" i="3"/>
  <c r="BM301" i="3"/>
  <c r="BE301" i="3"/>
  <c r="BA301" i="3"/>
  <c r="CD303" i="1" s="1"/>
  <c r="BU300" i="3"/>
  <c r="BM300" i="3"/>
  <c r="BE300" i="3"/>
  <c r="BA300" i="3"/>
  <c r="CD302" i="1" s="1"/>
  <c r="BU299" i="3"/>
  <c r="BM299" i="3"/>
  <c r="BE299" i="3"/>
  <c r="BA299" i="3"/>
  <c r="CD301" i="1" s="1"/>
  <c r="BU298" i="3"/>
  <c r="BM298" i="3"/>
  <c r="BE298" i="3"/>
  <c r="BA298" i="3"/>
  <c r="CD300" i="1" s="1"/>
  <c r="BU297" i="3"/>
  <c r="BM297" i="3"/>
  <c r="BE297" i="3"/>
  <c r="BA297" i="3"/>
  <c r="CD299" i="1" s="1"/>
  <c r="BU296" i="3"/>
  <c r="BM296" i="3"/>
  <c r="BE296" i="3"/>
  <c r="BA296" i="3"/>
  <c r="CD298" i="1" s="1"/>
  <c r="BU295" i="3"/>
  <c r="BM295" i="3"/>
  <c r="BE295" i="3"/>
  <c r="BA295" i="3"/>
  <c r="CD297" i="1" s="1"/>
  <c r="BU294" i="3"/>
  <c r="BM294" i="3"/>
  <c r="BE294" i="3"/>
  <c r="BA294" i="3"/>
  <c r="CD296" i="1" s="1"/>
  <c r="BU293" i="3"/>
  <c r="BM293" i="3"/>
  <c r="BE293" i="3"/>
  <c r="BA293" i="3"/>
  <c r="CD295" i="1" s="1"/>
  <c r="BU292" i="3"/>
  <c r="BM292" i="3"/>
  <c r="BE292" i="3"/>
  <c r="BA292" i="3"/>
  <c r="CD294" i="1" s="1"/>
  <c r="BU291" i="3"/>
  <c r="BM291" i="3"/>
  <c r="BE291" i="3"/>
  <c r="BA291" i="3"/>
  <c r="CD293" i="1" s="1"/>
  <c r="BU290" i="3"/>
  <c r="BM290" i="3"/>
  <c r="BE290" i="3"/>
  <c r="BA290" i="3"/>
  <c r="CD292" i="1" s="1"/>
  <c r="BU289" i="3"/>
  <c r="BM289" i="3"/>
  <c r="BE289" i="3"/>
  <c r="BA289" i="3"/>
  <c r="CD291" i="1" s="1"/>
  <c r="BU288" i="3"/>
  <c r="BM288" i="3"/>
  <c r="BE288" i="3"/>
  <c r="BA288" i="3"/>
  <c r="CD290" i="1" s="1"/>
  <c r="BU287" i="3"/>
  <c r="BM287" i="3"/>
  <c r="BE287" i="3"/>
  <c r="BA287" i="3"/>
  <c r="CD289" i="1" s="1"/>
  <c r="BU286" i="3"/>
  <c r="BM286" i="3"/>
  <c r="BE286" i="3"/>
  <c r="BA286" i="3"/>
  <c r="CD288" i="1" s="1"/>
  <c r="BU285" i="3"/>
  <c r="BM285" i="3"/>
  <c r="BE285" i="3"/>
  <c r="BA285" i="3"/>
  <c r="CD287" i="1" s="1"/>
  <c r="BU284" i="3"/>
  <c r="BM284" i="3"/>
  <c r="BE284" i="3"/>
  <c r="BA284" i="3"/>
  <c r="CD286" i="1" s="1"/>
  <c r="BU283" i="3"/>
  <c r="BM283" i="3"/>
  <c r="BE283" i="3"/>
  <c r="BA283" i="3"/>
  <c r="CD285" i="1" s="1"/>
  <c r="BU282" i="3"/>
  <c r="BM282" i="3"/>
  <c r="BE282" i="3"/>
  <c r="BA282" i="3"/>
  <c r="CD284" i="1" s="1"/>
  <c r="BU281" i="3"/>
  <c r="BM281" i="3"/>
  <c r="BE281" i="3"/>
  <c r="BA281" i="3"/>
  <c r="CD283" i="1" s="1"/>
  <c r="BU280" i="3"/>
  <c r="BM280" i="3"/>
  <c r="BE280" i="3"/>
  <c r="BA280" i="3"/>
  <c r="CD282" i="1" s="1"/>
  <c r="BU279" i="3"/>
  <c r="BM279" i="3"/>
  <c r="BE279" i="3"/>
  <c r="BA279" i="3"/>
  <c r="CD281" i="1" s="1"/>
  <c r="BU278" i="3"/>
  <c r="BM278" i="3"/>
  <c r="BE278" i="3"/>
  <c r="BA278" i="3"/>
  <c r="CD280" i="1" s="1"/>
  <c r="BU277" i="3"/>
  <c r="BM277" i="3"/>
  <c r="BE277" i="3"/>
  <c r="BA277" i="3"/>
  <c r="CD279" i="1" s="1"/>
  <c r="BU276" i="3"/>
  <c r="BM276" i="3"/>
  <c r="BE276" i="3"/>
  <c r="BA276" i="3"/>
  <c r="CD278" i="1" s="1"/>
  <c r="BU275" i="3"/>
  <c r="BM275" i="3"/>
  <c r="BE275" i="3"/>
  <c r="BA275" i="3"/>
  <c r="CD277" i="1" s="1"/>
  <c r="BU274" i="3"/>
  <c r="BM274" i="3"/>
  <c r="BE274" i="3"/>
  <c r="BA274" i="3"/>
  <c r="CD276" i="1" s="1"/>
  <c r="BU273" i="3"/>
  <c r="BM273" i="3"/>
  <c r="BE273" i="3"/>
  <c r="BA273" i="3"/>
  <c r="CD275" i="1" s="1"/>
  <c r="BU272" i="3"/>
  <c r="BM272" i="3"/>
  <c r="BE272" i="3"/>
  <c r="BA272" i="3"/>
  <c r="CD274" i="1" s="1"/>
  <c r="BU271" i="3"/>
  <c r="BM271" i="3"/>
  <c r="BE271" i="3"/>
  <c r="BA271" i="3"/>
  <c r="CD273" i="1" s="1"/>
  <c r="BU270" i="3"/>
  <c r="BM270" i="3"/>
  <c r="BE270" i="3"/>
  <c r="BA270" i="3"/>
  <c r="CD272" i="1" s="1"/>
  <c r="BU269" i="3"/>
  <c r="BM269" i="3"/>
  <c r="BE269" i="3"/>
  <c r="BA269" i="3"/>
  <c r="CD271" i="1" s="1"/>
  <c r="BU268" i="3"/>
  <c r="BM268" i="3"/>
  <c r="BE268" i="3"/>
  <c r="BA268" i="3"/>
  <c r="CD270" i="1" s="1"/>
  <c r="BU267" i="3"/>
  <c r="BM267" i="3"/>
  <c r="BE267" i="3"/>
  <c r="BA267" i="3"/>
  <c r="CD269" i="1" s="1"/>
  <c r="BU266" i="3"/>
  <c r="BM266" i="3"/>
  <c r="BE266" i="3"/>
  <c r="BA266" i="3"/>
  <c r="CD268" i="1" s="1"/>
  <c r="BU265" i="3"/>
  <c r="BM265" i="3"/>
  <c r="BE265" i="3"/>
  <c r="BA265" i="3"/>
  <c r="CD267" i="1" s="1"/>
  <c r="BU264" i="3"/>
  <c r="BM264" i="3"/>
  <c r="BE264" i="3"/>
  <c r="BA264" i="3"/>
  <c r="CD266" i="1" s="1"/>
  <c r="BU262" i="3"/>
  <c r="BM262" i="3"/>
  <c r="BE262" i="3"/>
  <c r="BA262" i="3"/>
  <c r="CD264" i="1" s="1"/>
  <c r="BU261" i="3"/>
  <c r="BM261" i="3"/>
  <c r="BE261" i="3"/>
  <c r="BA261" i="3"/>
  <c r="CD263" i="1" s="1"/>
  <c r="BU260" i="3"/>
  <c r="BM260" i="3"/>
  <c r="BE260" i="3"/>
  <c r="BA260" i="3"/>
  <c r="CD262" i="1" s="1"/>
  <c r="BU259" i="3"/>
  <c r="BM259" i="3"/>
  <c r="BE259" i="3"/>
  <c r="BA259" i="3"/>
  <c r="CD261" i="1" s="1"/>
  <c r="BU258" i="3"/>
  <c r="BM258" i="3"/>
  <c r="BE258" i="3"/>
  <c r="BA258" i="3"/>
  <c r="CD260" i="1" s="1"/>
  <c r="BU257" i="3"/>
  <c r="BM257" i="3"/>
  <c r="BE257" i="3"/>
  <c r="BA257" i="3"/>
  <c r="CD259" i="1" s="1"/>
  <c r="BU256" i="3"/>
  <c r="BM256" i="3"/>
  <c r="BE256" i="3"/>
  <c r="BA256" i="3"/>
  <c r="CD258" i="1" s="1"/>
  <c r="BU255" i="3"/>
  <c r="BM255" i="3"/>
  <c r="BE255" i="3"/>
  <c r="BA255" i="3"/>
  <c r="CD257" i="1" s="1"/>
  <c r="BU254" i="3"/>
  <c r="BM254" i="3"/>
  <c r="BE254" i="3"/>
  <c r="BA254" i="3"/>
  <c r="CD256" i="1" s="1"/>
  <c r="BU253" i="3"/>
  <c r="BM253" i="3"/>
  <c r="BE253" i="3"/>
  <c r="BA253" i="3"/>
  <c r="CD255" i="1" s="1"/>
  <c r="BU252" i="3"/>
  <c r="BM252" i="3"/>
  <c r="BE252" i="3"/>
  <c r="BA252" i="3"/>
  <c r="CD254" i="1" s="1"/>
  <c r="BU251" i="3"/>
  <c r="BM251" i="3"/>
  <c r="BE251" i="3"/>
  <c r="BA251" i="3"/>
  <c r="CD253" i="1" s="1"/>
  <c r="BU250" i="3"/>
  <c r="BM250" i="3"/>
  <c r="BE250" i="3"/>
  <c r="BA250" i="3"/>
  <c r="CD252" i="1" s="1"/>
  <c r="BU249" i="3"/>
  <c r="BM249" i="3"/>
  <c r="BE249" i="3"/>
  <c r="BA249" i="3"/>
  <c r="CD251" i="1" s="1"/>
  <c r="BU248" i="3"/>
  <c r="BM248" i="3"/>
  <c r="BE248" i="3"/>
  <c r="BA248" i="3"/>
  <c r="CD250" i="1" s="1"/>
  <c r="BU247" i="3"/>
  <c r="BM247" i="3"/>
  <c r="BE247" i="3"/>
  <c r="BA247" i="3"/>
  <c r="CD249" i="1" s="1"/>
  <c r="BU246" i="3"/>
  <c r="BM246" i="3"/>
  <c r="BE246" i="3"/>
  <c r="BA246" i="3"/>
  <c r="CD248" i="1" s="1"/>
  <c r="BU245" i="3"/>
  <c r="BM245" i="3"/>
  <c r="BE245" i="3"/>
  <c r="BA245" i="3"/>
  <c r="CD247" i="1" s="1"/>
  <c r="BU244" i="3"/>
  <c r="BM244" i="3"/>
  <c r="BE244" i="3"/>
  <c r="BA244" i="3"/>
  <c r="CD246" i="1" s="1"/>
  <c r="BU243" i="3"/>
  <c r="BM243" i="3"/>
  <c r="BE243" i="3"/>
  <c r="BA243" i="3"/>
  <c r="CD245" i="1" s="1"/>
  <c r="BU242" i="3"/>
  <c r="BM242" i="3"/>
  <c r="BE242" i="3"/>
  <c r="BA242" i="3"/>
  <c r="CD244" i="1" s="1"/>
  <c r="BU241" i="3"/>
  <c r="BM241" i="3"/>
  <c r="BE241" i="3"/>
  <c r="BA241" i="3"/>
  <c r="CD243" i="1" s="1"/>
  <c r="BU240" i="3"/>
  <c r="BM240" i="3"/>
  <c r="BE240" i="3"/>
  <c r="BA240" i="3"/>
  <c r="CD242" i="1" s="1"/>
  <c r="BU239" i="3"/>
  <c r="BM239" i="3"/>
  <c r="BE239" i="3"/>
  <c r="BA239" i="3"/>
  <c r="CD241" i="1" s="1"/>
  <c r="BU238" i="3"/>
  <c r="BM238" i="3"/>
  <c r="BE238" i="3"/>
  <c r="BA238" i="3"/>
  <c r="CD240" i="1" s="1"/>
  <c r="BU237" i="3"/>
  <c r="BM237" i="3"/>
  <c r="BE237" i="3"/>
  <c r="BA237" i="3"/>
  <c r="CD239" i="1" s="1"/>
  <c r="BU236" i="3"/>
  <c r="BM236" i="3"/>
  <c r="BE236" i="3"/>
  <c r="BA236" i="3"/>
  <c r="CD238" i="1" s="1"/>
  <c r="BU235" i="3"/>
  <c r="BM235" i="3"/>
  <c r="BE235" i="3"/>
  <c r="BA235" i="3"/>
  <c r="CD237" i="1" s="1"/>
  <c r="BU234" i="3"/>
  <c r="BM234" i="3"/>
  <c r="BE234" i="3"/>
  <c r="BA234" i="3"/>
  <c r="CD236" i="1" s="1"/>
  <c r="BU233" i="3"/>
  <c r="BM233" i="3"/>
  <c r="BE233" i="3"/>
  <c r="BA233" i="3"/>
  <c r="CD235" i="1" s="1"/>
  <c r="BU232" i="3"/>
  <c r="BM232" i="3"/>
  <c r="BE232" i="3"/>
  <c r="BA232" i="3"/>
  <c r="CD234" i="1" s="1"/>
  <c r="BU231" i="3"/>
  <c r="BM231" i="3"/>
  <c r="BE231" i="3"/>
  <c r="BA231" i="3"/>
  <c r="CD233" i="1" s="1"/>
  <c r="BU230" i="3"/>
  <c r="BM230" i="3"/>
  <c r="BE230" i="3"/>
  <c r="BA230" i="3"/>
  <c r="CD232" i="1" s="1"/>
  <c r="BU229" i="3"/>
  <c r="BM229" i="3"/>
  <c r="BE229" i="3"/>
  <c r="BA229" i="3"/>
  <c r="CD231" i="1" s="1"/>
  <c r="BU228" i="3"/>
  <c r="BM228" i="3"/>
  <c r="BE228" i="3"/>
  <c r="BA228" i="3"/>
  <c r="CD230" i="1" s="1"/>
  <c r="BU227" i="3"/>
  <c r="BM227" i="3"/>
  <c r="BE227" i="3"/>
  <c r="BA227" i="3"/>
  <c r="CD229" i="1" s="1"/>
  <c r="BU226" i="3"/>
  <c r="BM226" i="3"/>
  <c r="BE226" i="3"/>
  <c r="BA226" i="3"/>
  <c r="CD228" i="1" s="1"/>
  <c r="BU225" i="3"/>
  <c r="BM225" i="3"/>
  <c r="BE225" i="3"/>
  <c r="BA225" i="3"/>
  <c r="CD227" i="1" s="1"/>
  <c r="BU224" i="3"/>
  <c r="BM224" i="3"/>
  <c r="BE224" i="3"/>
  <c r="BA224" i="3"/>
  <c r="CD226" i="1" s="1"/>
  <c r="BU223" i="3"/>
  <c r="BM223" i="3"/>
  <c r="BE223" i="3"/>
  <c r="BA223" i="3"/>
  <c r="CD225" i="1" s="1"/>
  <c r="BU222" i="3"/>
  <c r="BM222" i="3"/>
  <c r="BE222" i="3"/>
  <c r="BA222" i="3"/>
  <c r="CD224" i="1" s="1"/>
  <c r="BU221" i="3"/>
  <c r="BM221" i="3"/>
  <c r="BE221" i="3"/>
  <c r="BA221" i="3"/>
  <c r="CD223" i="1" s="1"/>
  <c r="BU220" i="3"/>
  <c r="BM220" i="3"/>
  <c r="BE220" i="3"/>
  <c r="BA220" i="3"/>
  <c r="CD222" i="1" s="1"/>
  <c r="BU219" i="3"/>
  <c r="BM219" i="3"/>
  <c r="BE219" i="3"/>
  <c r="BA219" i="3"/>
  <c r="CD221" i="1" s="1"/>
  <c r="BU218" i="3"/>
  <c r="BM218" i="3"/>
  <c r="BE218" i="3"/>
  <c r="BA218" i="3"/>
  <c r="CD220" i="1" s="1"/>
  <c r="BU217" i="3"/>
  <c r="BM217" i="3"/>
  <c r="BE217" i="3"/>
  <c r="BA217" i="3"/>
  <c r="CD219" i="1" s="1"/>
  <c r="BU216" i="3"/>
  <c r="BM216" i="3"/>
  <c r="BE216" i="3"/>
  <c r="BA216" i="3"/>
  <c r="CD218" i="1" s="1"/>
  <c r="BU215" i="3"/>
  <c r="BM215" i="3"/>
  <c r="BE215" i="3"/>
  <c r="BA215" i="3"/>
  <c r="CD217" i="1" s="1"/>
  <c r="BU214" i="3"/>
  <c r="BM214" i="3"/>
  <c r="BE214" i="3"/>
  <c r="BA214" i="3"/>
  <c r="CD216" i="1" s="1"/>
  <c r="BU213" i="3"/>
  <c r="BM213" i="3"/>
  <c r="BE213" i="3"/>
  <c r="BA213" i="3"/>
  <c r="CD215" i="1" s="1"/>
  <c r="BU212" i="3"/>
  <c r="BM212" i="3"/>
  <c r="BE212" i="3"/>
  <c r="BA212" i="3"/>
  <c r="CD214" i="1" s="1"/>
  <c r="BU211" i="3"/>
  <c r="BM211" i="3"/>
  <c r="BE211" i="3"/>
  <c r="BA211" i="3"/>
  <c r="CD213" i="1" s="1"/>
  <c r="BU210" i="3"/>
  <c r="BM210" i="3"/>
  <c r="BE210" i="3"/>
  <c r="BA210" i="3"/>
  <c r="CD212" i="1" s="1"/>
  <c r="BU209" i="3"/>
  <c r="BM209" i="3"/>
  <c r="BE209" i="3"/>
  <c r="BA209" i="3"/>
  <c r="CD211" i="1" s="1"/>
  <c r="BU208" i="3"/>
  <c r="BM208" i="3"/>
  <c r="BE208" i="3"/>
  <c r="BA208" i="3"/>
  <c r="CD210" i="1" s="1"/>
  <c r="BU207" i="3"/>
  <c r="BM207" i="3"/>
  <c r="BE207" i="3"/>
  <c r="BA207" i="3"/>
  <c r="CD209" i="1" s="1"/>
  <c r="BU206" i="3"/>
  <c r="BM206" i="3"/>
  <c r="BE206" i="3"/>
  <c r="BA206" i="3"/>
  <c r="CD208" i="1" s="1"/>
  <c r="BU205" i="3"/>
  <c r="BM205" i="3"/>
  <c r="BE205" i="3"/>
  <c r="BA205" i="3"/>
  <c r="CD207" i="1" s="1"/>
  <c r="BU204" i="3"/>
  <c r="BM204" i="3"/>
  <c r="BE204" i="3"/>
  <c r="BA204" i="3"/>
  <c r="CD206" i="1" s="1"/>
  <c r="BU203" i="3"/>
  <c r="BM203" i="3"/>
  <c r="BE203" i="3"/>
  <c r="BA203" i="3"/>
  <c r="CD205" i="1" s="1"/>
  <c r="BU202" i="3"/>
  <c r="BM202" i="3"/>
  <c r="BE202" i="3"/>
  <c r="BA202" i="3"/>
  <c r="CD204" i="1" s="1"/>
  <c r="BU201" i="3"/>
  <c r="BM201" i="3"/>
  <c r="BE201" i="3"/>
  <c r="BA201" i="3"/>
  <c r="CD203" i="1" s="1"/>
  <c r="BU200" i="3"/>
  <c r="BM200" i="3"/>
  <c r="BE200" i="3"/>
  <c r="BA200" i="3"/>
  <c r="CD202" i="1" s="1"/>
  <c r="BU199" i="3"/>
  <c r="BM199" i="3"/>
  <c r="BE199" i="3"/>
  <c r="BA199" i="3"/>
  <c r="CD201" i="1" s="1"/>
  <c r="BU198" i="3"/>
  <c r="BM198" i="3"/>
  <c r="BE198" i="3"/>
  <c r="BA198" i="3"/>
  <c r="CD200" i="1" s="1"/>
  <c r="BU197" i="3"/>
  <c r="BM197" i="3"/>
  <c r="BE197" i="3"/>
  <c r="BA197" i="3"/>
  <c r="CD199" i="1" s="1"/>
  <c r="BU196" i="3"/>
  <c r="BM196" i="3"/>
  <c r="BE196" i="3"/>
  <c r="BA196" i="3"/>
  <c r="CD198" i="1" s="1"/>
  <c r="BU195" i="3"/>
  <c r="BM195" i="3"/>
  <c r="BE195" i="3"/>
  <c r="BA195" i="3"/>
  <c r="CD197" i="1" s="1"/>
  <c r="BU194" i="3"/>
  <c r="BM194" i="3"/>
  <c r="BE194" i="3"/>
  <c r="BA194" i="3"/>
  <c r="CD196" i="1" s="1"/>
  <c r="BU193" i="3"/>
  <c r="BM193" i="3"/>
  <c r="BE193" i="3"/>
  <c r="BA193" i="3"/>
  <c r="CD195" i="1" s="1"/>
  <c r="BU192" i="3"/>
  <c r="BM192" i="3"/>
  <c r="BE192" i="3"/>
  <c r="BA192" i="3"/>
  <c r="CD194" i="1" s="1"/>
  <c r="BU191" i="3"/>
  <c r="BM191" i="3"/>
  <c r="BE191" i="3"/>
  <c r="BA191" i="3"/>
  <c r="CD193" i="1" s="1"/>
  <c r="BU190" i="3"/>
  <c r="BM190" i="3"/>
  <c r="BE190" i="3"/>
  <c r="BA190" i="3"/>
  <c r="CD192" i="1" s="1"/>
  <c r="BU189" i="3"/>
  <c r="BM189" i="3"/>
  <c r="BE189" i="3"/>
  <c r="BA189" i="3"/>
  <c r="CD191" i="1" s="1"/>
  <c r="BU188" i="3"/>
  <c r="BM188" i="3"/>
  <c r="BE188" i="3"/>
  <c r="BA188" i="3"/>
  <c r="CD190" i="1" s="1"/>
  <c r="BU187" i="3"/>
  <c r="BM187" i="3"/>
  <c r="BE187" i="3"/>
  <c r="BA187" i="3"/>
  <c r="CD189" i="1" s="1"/>
  <c r="BU186" i="3"/>
  <c r="BM186" i="3"/>
  <c r="BE186" i="3"/>
  <c r="BA186" i="3"/>
  <c r="CD188" i="1" s="1"/>
  <c r="BU185" i="3"/>
  <c r="BM185" i="3"/>
  <c r="BE185" i="3"/>
  <c r="BA185" i="3"/>
  <c r="CD187" i="1" s="1"/>
  <c r="BU184" i="3"/>
  <c r="BM184" i="3"/>
  <c r="BE184" i="3"/>
  <c r="BA184" i="3"/>
  <c r="CD186" i="1" s="1"/>
  <c r="BU183" i="3"/>
  <c r="BM183" i="3"/>
  <c r="BE183" i="3"/>
  <c r="BA183" i="3"/>
  <c r="CD185" i="1" s="1"/>
  <c r="BU181" i="3"/>
  <c r="BM181" i="3"/>
  <c r="BE181" i="3"/>
  <c r="BA181" i="3"/>
  <c r="CD183" i="1" s="1"/>
  <c r="BU180" i="3"/>
  <c r="BM180" i="3"/>
  <c r="BE180" i="3"/>
  <c r="BA180" i="3"/>
  <c r="CD182" i="1" s="1"/>
  <c r="BU179" i="3"/>
  <c r="BM179" i="3"/>
  <c r="BE179" i="3"/>
  <c r="BA179" i="3"/>
  <c r="CD181" i="1" s="1"/>
  <c r="BU178" i="3"/>
  <c r="BM178" i="3"/>
  <c r="BE178" i="3"/>
  <c r="BA178" i="3"/>
  <c r="CD180" i="1" s="1"/>
  <c r="BU177" i="3"/>
  <c r="BM177" i="3"/>
  <c r="BE177" i="3"/>
  <c r="BA177" i="3"/>
  <c r="CD179" i="1" s="1"/>
  <c r="BU175" i="3"/>
  <c r="BM175" i="3"/>
  <c r="BE175" i="3"/>
  <c r="BA175" i="3"/>
  <c r="CD177" i="1" s="1"/>
  <c r="BU174" i="3"/>
  <c r="BM174" i="3"/>
  <c r="BE174" i="3"/>
  <c r="BA174" i="3"/>
  <c r="CD176" i="1" s="1"/>
  <c r="BU173" i="3"/>
  <c r="BM173" i="3"/>
  <c r="BE173" i="3"/>
  <c r="BA173" i="3"/>
  <c r="CD175" i="1" s="1"/>
  <c r="BU172" i="3"/>
  <c r="BM172" i="3"/>
  <c r="BE172" i="3"/>
  <c r="BA172" i="3"/>
  <c r="CD174" i="1" s="1"/>
  <c r="BU171" i="3"/>
  <c r="BM171" i="3"/>
  <c r="BE171" i="3"/>
  <c r="BA171" i="3"/>
  <c r="CD173" i="1" s="1"/>
  <c r="BU170" i="3"/>
  <c r="BM170" i="3"/>
  <c r="BE170" i="3"/>
  <c r="BA170" i="3"/>
  <c r="CD172" i="1" s="1"/>
  <c r="BU169" i="3"/>
  <c r="BM169" i="3"/>
  <c r="BE169" i="3"/>
  <c r="BA169" i="3"/>
  <c r="CD171" i="1" s="1"/>
  <c r="BU168" i="3"/>
  <c r="BM168" i="3"/>
  <c r="BE168" i="3"/>
  <c r="BA168" i="3"/>
  <c r="CD170" i="1" s="1"/>
  <c r="BU167" i="3"/>
  <c r="BM167" i="3"/>
  <c r="BE167" i="3"/>
  <c r="BA167" i="3"/>
  <c r="CD169" i="1" s="1"/>
  <c r="BU166" i="3"/>
  <c r="BM166" i="3"/>
  <c r="BE166" i="3"/>
  <c r="BA166" i="3"/>
  <c r="CD168" i="1" s="1"/>
  <c r="BU165" i="3"/>
  <c r="BM165" i="3"/>
  <c r="BE165" i="3"/>
  <c r="BA165" i="3"/>
  <c r="CD167" i="1" s="1"/>
  <c r="BU164" i="3"/>
  <c r="BM164" i="3"/>
  <c r="BE164" i="3"/>
  <c r="BA164" i="3"/>
  <c r="CD166" i="1" s="1"/>
  <c r="BU163" i="3"/>
  <c r="BM163" i="3"/>
  <c r="BE163" i="3"/>
  <c r="BA163" i="3"/>
  <c r="CD165" i="1" s="1"/>
  <c r="BU162" i="3"/>
  <c r="BM162" i="3"/>
  <c r="BE162" i="3"/>
  <c r="BA162" i="3"/>
  <c r="CD164" i="1" s="1"/>
  <c r="BU161" i="3"/>
  <c r="BM161" i="3"/>
  <c r="BE161" i="3"/>
  <c r="BA161" i="3"/>
  <c r="CD163" i="1" s="1"/>
  <c r="BU160" i="3"/>
  <c r="BM160" i="3"/>
  <c r="BE160" i="3"/>
  <c r="BA160" i="3"/>
  <c r="CD162" i="1" s="1"/>
  <c r="BU159" i="3"/>
  <c r="BM159" i="3"/>
  <c r="BE159" i="3"/>
  <c r="BA159" i="3"/>
  <c r="CD161" i="1" s="1"/>
  <c r="BU158" i="3"/>
  <c r="BM158" i="3"/>
  <c r="BE158" i="3"/>
  <c r="BA158" i="3"/>
  <c r="CD160" i="1" s="1"/>
  <c r="BU157" i="3"/>
  <c r="BM157" i="3"/>
  <c r="BE157" i="3"/>
  <c r="BA157" i="3"/>
  <c r="CD159" i="1" s="1"/>
  <c r="BU156" i="3"/>
  <c r="BM156" i="3"/>
  <c r="BE156" i="3"/>
  <c r="BA156" i="3"/>
  <c r="CD158" i="1" s="1"/>
  <c r="BU155" i="3"/>
  <c r="BM155" i="3"/>
  <c r="BE155" i="3"/>
  <c r="BA155" i="3"/>
  <c r="CD157" i="1" s="1"/>
  <c r="BU154" i="3"/>
  <c r="BM154" i="3"/>
  <c r="BE154" i="3"/>
  <c r="BA154" i="3"/>
  <c r="CD156" i="1" s="1"/>
  <c r="BU153" i="3"/>
  <c r="BM153" i="3"/>
  <c r="BE153" i="3"/>
  <c r="BA153" i="3"/>
  <c r="CD155" i="1" s="1"/>
  <c r="BU152" i="3"/>
  <c r="BM152" i="3"/>
  <c r="BE152" i="3"/>
  <c r="BA152" i="3"/>
  <c r="CD154" i="1" s="1"/>
  <c r="BU151" i="3"/>
  <c r="BM151" i="3"/>
  <c r="BE151" i="3"/>
  <c r="BA151" i="3"/>
  <c r="CD153" i="1" s="1"/>
  <c r="BU150" i="3"/>
  <c r="BM150" i="3"/>
  <c r="BE150" i="3"/>
  <c r="BA150" i="3"/>
  <c r="CD152" i="1" s="1"/>
  <c r="BU149" i="3"/>
  <c r="BM149" i="3"/>
  <c r="BE149" i="3"/>
  <c r="BA149" i="3"/>
  <c r="CD151" i="1" s="1"/>
  <c r="BU148" i="3"/>
  <c r="BM148" i="3"/>
  <c r="BE148" i="3"/>
  <c r="BA148" i="3"/>
  <c r="CD150" i="1" s="1"/>
  <c r="BU147" i="3"/>
  <c r="BM147" i="3"/>
  <c r="BE147" i="3"/>
  <c r="BA147" i="3"/>
  <c r="CD149" i="1" s="1"/>
  <c r="BU146" i="3"/>
  <c r="BM146" i="3"/>
  <c r="BE146" i="3"/>
  <c r="BA146" i="3"/>
  <c r="CD148" i="1" s="1"/>
  <c r="BU145" i="3"/>
  <c r="BM145" i="3"/>
  <c r="BE145" i="3"/>
  <c r="BA145" i="3"/>
  <c r="CD147" i="1" s="1"/>
  <c r="BU144" i="3"/>
  <c r="BM144" i="3"/>
  <c r="BE144" i="3"/>
  <c r="BA144" i="3"/>
  <c r="CD146" i="1" s="1"/>
  <c r="BU143" i="3"/>
  <c r="BM143" i="3"/>
  <c r="BE143" i="3"/>
  <c r="BA143" i="3"/>
  <c r="CD145" i="1" s="1"/>
  <c r="BU142" i="3"/>
  <c r="BM142" i="3"/>
  <c r="BE142" i="3"/>
  <c r="BA142" i="3"/>
  <c r="CD144" i="1" s="1"/>
  <c r="BU141" i="3"/>
  <c r="BM141" i="3"/>
  <c r="BE141" i="3"/>
  <c r="BA141" i="3"/>
  <c r="CD143" i="1" s="1"/>
  <c r="BU140" i="3"/>
  <c r="BM140" i="3"/>
  <c r="BE140" i="3"/>
  <c r="BA140" i="3"/>
  <c r="CD142" i="1" s="1"/>
  <c r="BU139" i="3"/>
  <c r="BM139" i="3"/>
  <c r="BE139" i="3"/>
  <c r="BA139" i="3"/>
  <c r="CD141" i="1" s="1"/>
  <c r="BU138" i="3"/>
  <c r="BM138" i="3"/>
  <c r="BE138" i="3"/>
  <c r="BA138" i="3"/>
  <c r="CD140" i="1" s="1"/>
  <c r="B383" i="3"/>
  <c r="B384" i="3"/>
  <c r="B385" i="3"/>
  <c r="B386" i="3"/>
  <c r="B387" i="3"/>
  <c r="B388" i="3"/>
  <c r="B389" i="3"/>
  <c r="B390" i="3"/>
  <c r="B391" i="3"/>
  <c r="B392" i="3"/>
  <c r="B393" i="3"/>
  <c r="B394" i="3"/>
  <c r="B395" i="3"/>
  <c r="B396" i="3"/>
  <c r="B397" i="3"/>
  <c r="B355"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297" i="3"/>
  <c r="B298" i="3"/>
  <c r="B299" i="3"/>
  <c r="B300" i="3"/>
  <c r="B301" i="3"/>
  <c r="B302" i="3"/>
  <c r="B304" i="3"/>
  <c r="B305" i="3"/>
  <c r="B306" i="3"/>
  <c r="B307" i="3"/>
  <c r="B308" i="3"/>
  <c r="B309" i="3"/>
  <c r="B310" i="3"/>
  <c r="B311" i="3"/>
  <c r="B312" i="3"/>
  <c r="B313" i="3"/>
  <c r="B314" i="3"/>
  <c r="B315" i="3"/>
  <c r="B316" i="3"/>
  <c r="B317" i="3"/>
  <c r="B318" i="3"/>
  <c r="B319" i="3"/>
  <c r="B320" i="3"/>
  <c r="B321" i="3"/>
  <c r="B322" i="3"/>
  <c r="B323" i="3"/>
  <c r="B324" i="3"/>
  <c r="B325" i="3"/>
  <c r="B326" i="3"/>
  <c r="B327"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40" i="3"/>
  <c r="B241" i="3"/>
  <c r="B242" i="3"/>
  <c r="B243" i="3"/>
  <c r="B244" i="3"/>
  <c r="B245" i="3"/>
  <c r="B246" i="3"/>
  <c r="B247" i="3"/>
  <c r="B248" i="3"/>
  <c r="B249" i="3"/>
  <c r="B250" i="3"/>
  <c r="B251" i="3"/>
  <c r="B252" i="3"/>
  <c r="B253" i="3"/>
  <c r="B254" i="3"/>
  <c r="B255" i="3"/>
  <c r="B256" i="3"/>
  <c r="B257" i="3"/>
  <c r="B258" i="3"/>
  <c r="B259" i="3"/>
  <c r="B260" i="3"/>
  <c r="B261" i="3"/>
  <c r="B262" i="3"/>
  <c r="B264" i="3"/>
  <c r="B265" i="3"/>
  <c r="B266" i="3"/>
  <c r="B267" i="3"/>
  <c r="B268"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08" i="3"/>
  <c r="B209" i="3"/>
  <c r="B210" i="3"/>
  <c r="B211" i="3"/>
  <c r="CM178" i="1" l="1"/>
  <c r="A178" i="1" s="1"/>
  <c r="CM265" i="1"/>
  <c r="A265" i="1" s="1"/>
  <c r="CM410" i="1"/>
  <c r="A410" i="1" s="1"/>
  <c r="CM400" i="1"/>
  <c r="A400" i="1" s="1"/>
  <c r="CM408" i="1"/>
  <c r="A408" i="1" s="1"/>
  <c r="CM405" i="1"/>
  <c r="A405" i="1" s="1"/>
  <c r="CM409" i="1"/>
  <c r="A409" i="1" s="1"/>
  <c r="CM412" i="1"/>
  <c r="A412" i="1" s="1"/>
  <c r="BZ401" i="3"/>
  <c r="CE403" i="1" s="1"/>
  <c r="CK403" i="1" s="1"/>
  <c r="CI403" i="1" s="1"/>
  <c r="BZ411" i="3"/>
  <c r="CE413" i="1" s="1"/>
  <c r="CK413" i="1" s="1"/>
  <c r="CI413" i="1" s="1"/>
  <c r="BZ409" i="3"/>
  <c r="CE411" i="1" s="1"/>
  <c r="CK411" i="1" s="1"/>
  <c r="CI411" i="1" s="1"/>
  <c r="BZ403" i="3"/>
  <c r="CE405" i="1" s="1"/>
  <c r="CK405" i="1" s="1"/>
  <c r="CI405" i="1" s="1"/>
  <c r="BZ145" i="3"/>
  <c r="CE147" i="1" s="1"/>
  <c r="CK147" i="1" s="1"/>
  <c r="CI147" i="1" s="1"/>
  <c r="BZ153" i="3"/>
  <c r="CE155" i="1" s="1"/>
  <c r="CK155" i="1" s="1"/>
  <c r="CI155" i="1" s="1"/>
  <c r="BZ157" i="3"/>
  <c r="CE159" i="1" s="1"/>
  <c r="CK159" i="1" s="1"/>
  <c r="CI159" i="1" s="1"/>
  <c r="BZ161" i="3"/>
  <c r="CE163" i="1" s="1"/>
  <c r="CK163" i="1" s="1"/>
  <c r="CI163" i="1" s="1"/>
  <c r="BZ165" i="3"/>
  <c r="CE167" i="1" s="1"/>
  <c r="CK167" i="1" s="1"/>
  <c r="CI167" i="1" s="1"/>
  <c r="BZ169" i="3"/>
  <c r="CE171" i="1" s="1"/>
  <c r="CK171" i="1" s="1"/>
  <c r="CI171" i="1" s="1"/>
  <c r="BZ173" i="3"/>
  <c r="CE175" i="1" s="1"/>
  <c r="CK175" i="1" s="1"/>
  <c r="CI175" i="1" s="1"/>
  <c r="BZ178" i="3"/>
  <c r="CE180" i="1" s="1"/>
  <c r="CK180" i="1" s="1"/>
  <c r="CI180" i="1" s="1"/>
  <c r="BZ268" i="3"/>
  <c r="CE270" i="1" s="1"/>
  <c r="CK270" i="1" s="1"/>
  <c r="CI270" i="1" s="1"/>
  <c r="BZ276" i="3"/>
  <c r="CE278" i="1" s="1"/>
  <c r="CK278" i="1" s="1"/>
  <c r="CI278" i="1" s="1"/>
  <c r="BZ284" i="3"/>
  <c r="CE286" i="1" s="1"/>
  <c r="CK286" i="1" s="1"/>
  <c r="CI286" i="1" s="1"/>
  <c r="BZ288" i="3"/>
  <c r="CE290" i="1" s="1"/>
  <c r="CK290" i="1" s="1"/>
  <c r="CI290" i="1" s="1"/>
  <c r="BZ292" i="3"/>
  <c r="CE294" i="1" s="1"/>
  <c r="CK294" i="1" s="1"/>
  <c r="CI294" i="1" s="1"/>
  <c r="BZ296" i="3"/>
  <c r="CE298" i="1" s="1"/>
  <c r="CK298" i="1" s="1"/>
  <c r="CI298" i="1" s="1"/>
  <c r="BZ300" i="3"/>
  <c r="CE302" i="1" s="1"/>
  <c r="CK302" i="1" s="1"/>
  <c r="CI302" i="1" s="1"/>
  <c r="BZ305" i="3"/>
  <c r="CE307" i="1" s="1"/>
  <c r="CK307" i="1" s="1"/>
  <c r="CI307" i="1" s="1"/>
  <c r="BZ309" i="3"/>
  <c r="CE311" i="1" s="1"/>
  <c r="CK311" i="1" s="1"/>
  <c r="CI311" i="1" s="1"/>
  <c r="BZ405" i="3"/>
  <c r="CE407" i="1" s="1"/>
  <c r="CK407" i="1" s="1"/>
  <c r="CI407" i="1" s="1"/>
  <c r="BZ407" i="3"/>
  <c r="CE409" i="1" s="1"/>
  <c r="CK409" i="1" s="1"/>
  <c r="CI409" i="1" s="1"/>
  <c r="BZ398" i="3"/>
  <c r="CE400" i="1" s="1"/>
  <c r="CK400" i="1" s="1"/>
  <c r="CI400" i="1" s="1"/>
  <c r="BZ400" i="3"/>
  <c r="CE402" i="1" s="1"/>
  <c r="CK402" i="1" s="1"/>
  <c r="CI402" i="1" s="1"/>
  <c r="BZ402" i="3"/>
  <c r="CE404" i="1" s="1"/>
  <c r="CK404" i="1" s="1"/>
  <c r="CI404" i="1" s="1"/>
  <c r="BZ404" i="3"/>
  <c r="CE406" i="1" s="1"/>
  <c r="CK406" i="1" s="1"/>
  <c r="CI406" i="1" s="1"/>
  <c r="BZ406" i="3"/>
  <c r="CE408" i="1" s="1"/>
  <c r="CK408" i="1" s="1"/>
  <c r="CI408" i="1" s="1"/>
  <c r="BZ408" i="3"/>
  <c r="CE410" i="1" s="1"/>
  <c r="CK410" i="1" s="1"/>
  <c r="CI410" i="1" s="1"/>
  <c r="BZ410" i="3"/>
  <c r="CE412" i="1" s="1"/>
  <c r="CK412" i="1" s="1"/>
  <c r="CI412" i="1" s="1"/>
  <c r="BZ399" i="3"/>
  <c r="CE401" i="1" s="1"/>
  <c r="CK401" i="1" s="1"/>
  <c r="CI401" i="1" s="1"/>
  <c r="BZ412" i="3"/>
  <c r="CE414" i="1" s="1"/>
  <c r="CK414" i="1" s="1"/>
  <c r="CI414" i="1" s="1"/>
  <c r="BZ313" i="3"/>
  <c r="CE315" i="1" s="1"/>
  <c r="CK315" i="1" s="1"/>
  <c r="CI315" i="1" s="1"/>
  <c r="CM414" i="1"/>
  <c r="A414" i="1" s="1"/>
  <c r="CM413" i="1"/>
  <c r="A413" i="1" s="1"/>
  <c r="CM411" i="1"/>
  <c r="A411" i="1" s="1"/>
  <c r="CM401" i="1"/>
  <c r="A401" i="1" s="1"/>
  <c r="BZ183" i="3"/>
  <c r="BZ215" i="3"/>
  <c r="CE217" i="1" s="1"/>
  <c r="CK217" i="1" s="1"/>
  <c r="CI217" i="1" s="1"/>
  <c r="BZ329" i="3"/>
  <c r="CE331" i="1" s="1"/>
  <c r="CK331" i="1" s="1"/>
  <c r="CI331" i="1" s="1"/>
  <c r="BZ337" i="3"/>
  <c r="CE339" i="1" s="1"/>
  <c r="CK339" i="1" s="1"/>
  <c r="CI339" i="1" s="1"/>
  <c r="BZ345" i="3"/>
  <c r="CE347" i="1" s="1"/>
  <c r="CK347" i="1" s="1"/>
  <c r="CI347" i="1" s="1"/>
  <c r="BZ306" i="3"/>
  <c r="CE308" i="1" s="1"/>
  <c r="CK308" i="1" s="1"/>
  <c r="CI308" i="1" s="1"/>
  <c r="BZ252" i="3"/>
  <c r="CE254" i="1" s="1"/>
  <c r="CK254" i="1" s="1"/>
  <c r="CI254" i="1" s="1"/>
  <c r="BZ299" i="3"/>
  <c r="CE301" i="1" s="1"/>
  <c r="CK301" i="1" s="1"/>
  <c r="CI301" i="1" s="1"/>
  <c r="BZ166" i="3"/>
  <c r="CE168" i="1" s="1"/>
  <c r="CK168" i="1" s="1"/>
  <c r="CI168" i="1" s="1"/>
  <c r="BZ168" i="3"/>
  <c r="CE170" i="1" s="1"/>
  <c r="CK170" i="1" s="1"/>
  <c r="CI170" i="1" s="1"/>
  <c r="BZ170" i="3"/>
  <c r="CE172" i="1" s="1"/>
  <c r="CK172" i="1" s="1"/>
  <c r="CI172" i="1" s="1"/>
  <c r="BZ172" i="3"/>
  <c r="CE174" i="1" s="1"/>
  <c r="CK174" i="1" s="1"/>
  <c r="CI174" i="1" s="1"/>
  <c r="BZ174" i="3"/>
  <c r="CE176" i="1" s="1"/>
  <c r="CK176" i="1" s="1"/>
  <c r="CI176" i="1" s="1"/>
  <c r="BZ177" i="3"/>
  <c r="CE179" i="1" s="1"/>
  <c r="CK179" i="1" s="1"/>
  <c r="CI179" i="1" s="1"/>
  <c r="BZ179" i="3"/>
  <c r="CE181" i="1" s="1"/>
  <c r="CK181" i="1" s="1"/>
  <c r="CI181" i="1" s="1"/>
  <c r="BZ181" i="3"/>
  <c r="CE183" i="1" s="1"/>
  <c r="CK183" i="1" s="1"/>
  <c r="CI183" i="1" s="1"/>
  <c r="BZ347" i="3"/>
  <c r="CE349" i="1" s="1"/>
  <c r="CK349" i="1" s="1"/>
  <c r="CI349" i="1" s="1"/>
  <c r="BZ372" i="3"/>
  <c r="CE374" i="1" s="1"/>
  <c r="CK374" i="1" s="1"/>
  <c r="CI374" i="1" s="1"/>
  <c r="BZ378" i="3"/>
  <c r="CE380" i="1" s="1"/>
  <c r="CK380" i="1" s="1"/>
  <c r="CI380" i="1" s="1"/>
  <c r="BZ394" i="3"/>
  <c r="CE396" i="1" s="1"/>
  <c r="CK396" i="1" s="1"/>
  <c r="CI396" i="1" s="1"/>
  <c r="BZ308" i="3"/>
  <c r="CE310" i="1" s="1"/>
  <c r="CK310" i="1" s="1"/>
  <c r="CI310" i="1" s="1"/>
  <c r="CM403" i="1"/>
  <c r="A403" i="1" s="1"/>
  <c r="BZ248" i="3"/>
  <c r="CE250" i="1" s="1"/>
  <c r="CK250" i="1" s="1"/>
  <c r="CI250" i="1" s="1"/>
  <c r="BZ310" i="3"/>
  <c r="CE312" i="1" s="1"/>
  <c r="CK312" i="1" s="1"/>
  <c r="CI312" i="1" s="1"/>
  <c r="BZ149" i="3"/>
  <c r="CE151" i="1" s="1"/>
  <c r="CK151" i="1" s="1"/>
  <c r="CI151" i="1" s="1"/>
  <c r="BZ211" i="3"/>
  <c r="CE213" i="1" s="1"/>
  <c r="CK213" i="1" s="1"/>
  <c r="CI213" i="1" s="1"/>
  <c r="BZ297" i="3"/>
  <c r="CE299" i="1" s="1"/>
  <c r="CK299" i="1" s="1"/>
  <c r="CI299" i="1" s="1"/>
  <c r="BZ312" i="3"/>
  <c r="CE314" i="1" s="1"/>
  <c r="CK314" i="1" s="1"/>
  <c r="CI314" i="1" s="1"/>
  <c r="BZ379" i="3"/>
  <c r="CE381" i="1" s="1"/>
  <c r="CK381" i="1" s="1"/>
  <c r="CI381" i="1" s="1"/>
  <c r="BZ381" i="3"/>
  <c r="CE383" i="1" s="1"/>
  <c r="CK383" i="1" s="1"/>
  <c r="CI383" i="1" s="1"/>
  <c r="BZ383" i="3"/>
  <c r="CE385" i="1" s="1"/>
  <c r="CK385" i="1" s="1"/>
  <c r="CI385" i="1" s="1"/>
  <c r="BZ385" i="3"/>
  <c r="CE387" i="1" s="1"/>
  <c r="CK387" i="1" s="1"/>
  <c r="CI387" i="1" s="1"/>
  <c r="BZ250" i="3"/>
  <c r="CE252" i="1" s="1"/>
  <c r="CK252" i="1" s="1"/>
  <c r="CI252" i="1" s="1"/>
  <c r="BZ301" i="3"/>
  <c r="CE303" i="1" s="1"/>
  <c r="CK303" i="1" s="1"/>
  <c r="CI303" i="1" s="1"/>
  <c r="BZ141" i="3"/>
  <c r="CE143" i="1" s="1"/>
  <c r="CK143" i="1" s="1"/>
  <c r="CI143" i="1" s="1"/>
  <c r="BZ199" i="3"/>
  <c r="CE201" i="1" s="1"/>
  <c r="CK201" i="1" s="1"/>
  <c r="CI201" i="1" s="1"/>
  <c r="BZ207" i="3"/>
  <c r="CE209" i="1" s="1"/>
  <c r="CK209" i="1" s="1"/>
  <c r="CI209" i="1" s="1"/>
  <c r="BZ280" i="3"/>
  <c r="CE282" i="1" s="1"/>
  <c r="CK282" i="1" s="1"/>
  <c r="CI282" i="1" s="1"/>
  <c r="BZ341" i="3"/>
  <c r="CE343" i="1" s="1"/>
  <c r="CK343" i="1" s="1"/>
  <c r="CI343" i="1" s="1"/>
  <c r="CM407" i="1"/>
  <c r="A407" i="1" s="1"/>
  <c r="BZ254" i="3"/>
  <c r="CE256" i="1" s="1"/>
  <c r="CK256" i="1" s="1"/>
  <c r="CI256" i="1" s="1"/>
  <c r="BZ304" i="3"/>
  <c r="CE306" i="1" s="1"/>
  <c r="CK306" i="1" s="1"/>
  <c r="CI306" i="1" s="1"/>
  <c r="BZ217" i="3"/>
  <c r="CE219" i="1" s="1"/>
  <c r="CK219" i="1" s="1"/>
  <c r="CI219" i="1" s="1"/>
  <c r="BZ221" i="3"/>
  <c r="CE223" i="1" s="1"/>
  <c r="CK223" i="1" s="1"/>
  <c r="CI223" i="1" s="1"/>
  <c r="BZ241" i="3"/>
  <c r="CE243" i="1" s="1"/>
  <c r="CK243" i="1" s="1"/>
  <c r="CI243" i="1" s="1"/>
  <c r="BZ245" i="3"/>
  <c r="CE247" i="1" s="1"/>
  <c r="CK247" i="1" s="1"/>
  <c r="CI247" i="1" s="1"/>
  <c r="BZ247" i="3"/>
  <c r="CE249" i="1" s="1"/>
  <c r="CK249" i="1" s="1"/>
  <c r="CI249" i="1" s="1"/>
  <c r="BZ264" i="3"/>
  <c r="CE266" i="1" s="1"/>
  <c r="CK266" i="1" s="1"/>
  <c r="CI266" i="1" s="1"/>
  <c r="BZ272" i="3"/>
  <c r="CE274" i="1" s="1"/>
  <c r="CK274" i="1" s="1"/>
  <c r="CI274" i="1" s="1"/>
  <c r="BZ335" i="3"/>
  <c r="CE337" i="1" s="1"/>
  <c r="CK337" i="1" s="1"/>
  <c r="CI337" i="1" s="1"/>
  <c r="CM404" i="1"/>
  <c r="A404" i="1" s="1"/>
  <c r="CM402" i="1"/>
  <c r="A402" i="1" s="1"/>
  <c r="CM406" i="1"/>
  <c r="A406" i="1" s="1"/>
  <c r="BZ186" i="3"/>
  <c r="CE188" i="1" s="1"/>
  <c r="CK188" i="1" s="1"/>
  <c r="CI188" i="1" s="1"/>
  <c r="BZ188" i="3"/>
  <c r="CE190" i="1" s="1"/>
  <c r="CK190" i="1" s="1"/>
  <c r="CI190" i="1" s="1"/>
  <c r="BZ190" i="3"/>
  <c r="CE192" i="1" s="1"/>
  <c r="CK192" i="1" s="1"/>
  <c r="CI192" i="1" s="1"/>
  <c r="BZ270" i="3"/>
  <c r="CE272" i="1" s="1"/>
  <c r="CK272" i="1" s="1"/>
  <c r="CI272" i="1" s="1"/>
  <c r="BZ314" i="3"/>
  <c r="CE316" i="1" s="1"/>
  <c r="CK316" i="1" s="1"/>
  <c r="CI316" i="1" s="1"/>
  <c r="BZ316" i="3"/>
  <c r="CE318" i="1" s="1"/>
  <c r="CK318" i="1" s="1"/>
  <c r="CI318" i="1" s="1"/>
  <c r="BZ318" i="3"/>
  <c r="CE320" i="1" s="1"/>
  <c r="CK320" i="1" s="1"/>
  <c r="CI320" i="1" s="1"/>
  <c r="BZ320" i="3"/>
  <c r="CE322" i="1" s="1"/>
  <c r="CK322" i="1" s="1"/>
  <c r="CI322" i="1" s="1"/>
  <c r="BZ139" i="3"/>
  <c r="CE141" i="1" s="1"/>
  <c r="CK141" i="1" s="1"/>
  <c r="CI141" i="1" s="1"/>
  <c r="BZ266" i="3"/>
  <c r="CE268" i="1" s="1"/>
  <c r="CK268" i="1" s="1"/>
  <c r="CI268" i="1" s="1"/>
  <c r="BZ278" i="3"/>
  <c r="CE280" i="1" s="1"/>
  <c r="CK280" i="1" s="1"/>
  <c r="CI280" i="1" s="1"/>
  <c r="BZ396" i="3"/>
  <c r="CE398" i="1" s="1"/>
  <c r="CK398" i="1" s="1"/>
  <c r="CI398" i="1" s="1"/>
  <c r="BZ143" i="3"/>
  <c r="CE145" i="1" s="1"/>
  <c r="CK145" i="1" s="1"/>
  <c r="CI145" i="1" s="1"/>
  <c r="BZ147" i="3"/>
  <c r="CE149" i="1" s="1"/>
  <c r="CK149" i="1" s="1"/>
  <c r="CI149" i="1" s="1"/>
  <c r="BZ187" i="3"/>
  <c r="CE189" i="1" s="1"/>
  <c r="CK189" i="1" s="1"/>
  <c r="CI189" i="1" s="1"/>
  <c r="BZ191" i="3"/>
  <c r="CE193" i="1" s="1"/>
  <c r="CK193" i="1" s="1"/>
  <c r="CI193" i="1" s="1"/>
  <c r="BZ195" i="3"/>
  <c r="CE197" i="1" s="1"/>
  <c r="CK197" i="1" s="1"/>
  <c r="CI197" i="1" s="1"/>
  <c r="BZ208" i="3"/>
  <c r="CE210" i="1" s="1"/>
  <c r="CK210" i="1" s="1"/>
  <c r="CI210" i="1" s="1"/>
  <c r="BZ210" i="3"/>
  <c r="CE212" i="1" s="1"/>
  <c r="CK212" i="1" s="1"/>
  <c r="CI212" i="1" s="1"/>
  <c r="BZ212" i="3"/>
  <c r="CE214" i="1" s="1"/>
  <c r="CK214" i="1" s="1"/>
  <c r="CI214" i="1" s="1"/>
  <c r="BZ214" i="3"/>
  <c r="CE216" i="1" s="1"/>
  <c r="CK216" i="1" s="1"/>
  <c r="CI216" i="1" s="1"/>
  <c r="BZ274" i="3"/>
  <c r="CE276" i="1" s="1"/>
  <c r="CK276" i="1" s="1"/>
  <c r="CI276" i="1" s="1"/>
  <c r="BZ286" i="3"/>
  <c r="CE288" i="1" s="1"/>
  <c r="CK288" i="1" s="1"/>
  <c r="CI288" i="1" s="1"/>
  <c r="BZ294" i="3"/>
  <c r="CE296" i="1" s="1"/>
  <c r="CK296" i="1" s="1"/>
  <c r="CI296" i="1" s="1"/>
  <c r="BZ311" i="3"/>
  <c r="CE313" i="1" s="1"/>
  <c r="CK313" i="1" s="1"/>
  <c r="CI313" i="1" s="1"/>
  <c r="BZ317" i="3"/>
  <c r="CE319" i="1" s="1"/>
  <c r="CK319" i="1" s="1"/>
  <c r="CI319" i="1" s="1"/>
  <c r="BZ321" i="3"/>
  <c r="CE323" i="1" s="1"/>
  <c r="CK323" i="1" s="1"/>
  <c r="CI323" i="1" s="1"/>
  <c r="BZ325" i="3"/>
  <c r="CE327" i="1" s="1"/>
  <c r="CK327" i="1" s="1"/>
  <c r="CI327" i="1" s="1"/>
  <c r="BZ338" i="3"/>
  <c r="CE340" i="1" s="1"/>
  <c r="CK340" i="1" s="1"/>
  <c r="CI340" i="1" s="1"/>
  <c r="BZ340" i="3"/>
  <c r="CE342" i="1" s="1"/>
  <c r="CK342" i="1" s="1"/>
  <c r="CI342" i="1" s="1"/>
  <c r="BZ342" i="3"/>
  <c r="CE344" i="1" s="1"/>
  <c r="CK344" i="1" s="1"/>
  <c r="CI344" i="1" s="1"/>
  <c r="BZ344" i="3"/>
  <c r="CE346" i="1" s="1"/>
  <c r="CK346" i="1" s="1"/>
  <c r="CI346" i="1" s="1"/>
  <c r="BZ184" i="3"/>
  <c r="CE186" i="1" s="1"/>
  <c r="CK186" i="1" s="1"/>
  <c r="CI186" i="1" s="1"/>
  <c r="BZ151" i="3"/>
  <c r="CE153" i="1" s="1"/>
  <c r="CK153" i="1" s="1"/>
  <c r="CI153" i="1" s="1"/>
  <c r="BZ155" i="3"/>
  <c r="CE157" i="1" s="1"/>
  <c r="CK157" i="1" s="1"/>
  <c r="CI157" i="1" s="1"/>
  <c r="BZ175" i="3"/>
  <c r="CE177" i="1" s="1"/>
  <c r="CK177" i="1" s="1"/>
  <c r="CI177" i="1" s="1"/>
  <c r="BZ180" i="3"/>
  <c r="CE182" i="1" s="1"/>
  <c r="CK182" i="1" s="1"/>
  <c r="CI182" i="1" s="1"/>
  <c r="BZ203" i="3"/>
  <c r="CE205" i="1" s="1"/>
  <c r="CK205" i="1" s="1"/>
  <c r="CI205" i="1" s="1"/>
  <c r="BZ232" i="3"/>
  <c r="CE234" i="1" s="1"/>
  <c r="CK234" i="1" s="1"/>
  <c r="CI234" i="1" s="1"/>
  <c r="BZ234" i="3"/>
  <c r="CE236" i="1" s="1"/>
  <c r="CK236" i="1" s="1"/>
  <c r="CI236" i="1" s="1"/>
  <c r="BZ236" i="3"/>
  <c r="CE238" i="1" s="1"/>
  <c r="CK238" i="1" s="1"/>
  <c r="CI238" i="1" s="1"/>
  <c r="BZ238" i="3"/>
  <c r="CE240" i="1" s="1"/>
  <c r="CK240" i="1" s="1"/>
  <c r="CI240" i="1" s="1"/>
  <c r="BZ240" i="3"/>
  <c r="CE242" i="1" s="1"/>
  <c r="CK242" i="1" s="1"/>
  <c r="CI242" i="1" s="1"/>
  <c r="BZ242" i="3"/>
  <c r="CE244" i="1" s="1"/>
  <c r="CK244" i="1" s="1"/>
  <c r="CI244" i="1" s="1"/>
  <c r="BZ244" i="3"/>
  <c r="CE246" i="1" s="1"/>
  <c r="CK246" i="1" s="1"/>
  <c r="CI246" i="1" s="1"/>
  <c r="BZ246" i="3"/>
  <c r="CE248" i="1" s="1"/>
  <c r="CK248" i="1" s="1"/>
  <c r="CI248" i="1" s="1"/>
  <c r="BZ282" i="3"/>
  <c r="CE284" i="1" s="1"/>
  <c r="CK284" i="1" s="1"/>
  <c r="CI284" i="1" s="1"/>
  <c r="BZ307" i="3"/>
  <c r="CE309" i="1" s="1"/>
  <c r="CK309" i="1" s="1"/>
  <c r="CI309" i="1" s="1"/>
  <c r="BZ319" i="3"/>
  <c r="CE321" i="1" s="1"/>
  <c r="CK321" i="1" s="1"/>
  <c r="CI321" i="1" s="1"/>
  <c r="BZ333" i="3"/>
  <c r="CE335" i="1" s="1"/>
  <c r="CK335" i="1" s="1"/>
  <c r="CI335" i="1" s="1"/>
  <c r="BZ363" i="3"/>
  <c r="CE365" i="1" s="1"/>
  <c r="CK365" i="1" s="1"/>
  <c r="CI365" i="1" s="1"/>
  <c r="BZ365" i="3"/>
  <c r="CE367" i="1" s="1"/>
  <c r="CK367" i="1" s="1"/>
  <c r="CI367" i="1" s="1"/>
  <c r="BZ367" i="3"/>
  <c r="CE369" i="1" s="1"/>
  <c r="CK369" i="1" s="1"/>
  <c r="CI369" i="1" s="1"/>
  <c r="BZ369" i="3"/>
  <c r="CE371" i="1" s="1"/>
  <c r="CK371" i="1" s="1"/>
  <c r="CI371" i="1" s="1"/>
  <c r="BZ371" i="3"/>
  <c r="CE373" i="1" s="1"/>
  <c r="CK373" i="1" s="1"/>
  <c r="CI373" i="1" s="1"/>
  <c r="BZ373" i="3"/>
  <c r="CE375" i="1" s="1"/>
  <c r="CK375" i="1" s="1"/>
  <c r="CI375" i="1" s="1"/>
  <c r="BZ375" i="3"/>
  <c r="CE377" i="1" s="1"/>
  <c r="CK377" i="1" s="1"/>
  <c r="CI377" i="1" s="1"/>
  <c r="BZ377" i="3"/>
  <c r="CE379" i="1" s="1"/>
  <c r="CK379" i="1" s="1"/>
  <c r="CI379" i="1" s="1"/>
  <c r="BZ205" i="3"/>
  <c r="CE207" i="1" s="1"/>
  <c r="CK207" i="1" s="1"/>
  <c r="CI207" i="1" s="1"/>
  <c r="BZ223" i="3"/>
  <c r="CE225" i="1" s="1"/>
  <c r="CK225" i="1" s="1"/>
  <c r="CI225" i="1" s="1"/>
  <c r="BZ227" i="3"/>
  <c r="CE229" i="1" s="1"/>
  <c r="CK229" i="1" s="1"/>
  <c r="CI229" i="1" s="1"/>
  <c r="BZ231" i="3"/>
  <c r="CE233" i="1" s="1"/>
  <c r="CK233" i="1" s="1"/>
  <c r="CI233" i="1" s="1"/>
  <c r="BZ235" i="3"/>
  <c r="CE237" i="1" s="1"/>
  <c r="CK237" i="1" s="1"/>
  <c r="CI237" i="1" s="1"/>
  <c r="BZ239" i="3"/>
  <c r="CE241" i="1" s="1"/>
  <c r="CK241" i="1" s="1"/>
  <c r="CI241" i="1" s="1"/>
  <c r="BZ243" i="3"/>
  <c r="CE245" i="1" s="1"/>
  <c r="CK245" i="1" s="1"/>
  <c r="CI245" i="1" s="1"/>
  <c r="BZ331" i="3"/>
  <c r="CE333" i="1" s="1"/>
  <c r="CK333" i="1" s="1"/>
  <c r="CI333" i="1" s="1"/>
  <c r="BZ343" i="3"/>
  <c r="CE345" i="1" s="1"/>
  <c r="CK345" i="1" s="1"/>
  <c r="CI345" i="1" s="1"/>
  <c r="BZ349" i="3"/>
  <c r="CE351" i="1" s="1"/>
  <c r="CK351" i="1" s="1"/>
  <c r="CI351" i="1" s="1"/>
  <c r="BZ353" i="3"/>
  <c r="CE355" i="1" s="1"/>
  <c r="CK355" i="1" s="1"/>
  <c r="CI355" i="1" s="1"/>
  <c r="BZ358" i="3"/>
  <c r="CE360" i="1" s="1"/>
  <c r="CK360" i="1" s="1"/>
  <c r="CI360" i="1" s="1"/>
  <c r="BZ362" i="3"/>
  <c r="CE364" i="1" s="1"/>
  <c r="CK364" i="1" s="1"/>
  <c r="CI364" i="1" s="1"/>
  <c r="BZ366" i="3"/>
  <c r="CE368" i="1" s="1"/>
  <c r="CK368" i="1" s="1"/>
  <c r="CI368" i="1" s="1"/>
  <c r="BZ370" i="3"/>
  <c r="CE372" i="1" s="1"/>
  <c r="CK372" i="1" s="1"/>
  <c r="CI372" i="1" s="1"/>
  <c r="BZ374" i="3"/>
  <c r="CE376" i="1" s="1"/>
  <c r="CK376" i="1" s="1"/>
  <c r="CI376" i="1" s="1"/>
  <c r="BZ201" i="3"/>
  <c r="CE203" i="1" s="1"/>
  <c r="CK203" i="1" s="1"/>
  <c r="CI203" i="1" s="1"/>
  <c r="BZ219" i="3"/>
  <c r="CE221" i="1" s="1"/>
  <c r="CK221" i="1" s="1"/>
  <c r="CI221" i="1" s="1"/>
  <c r="BZ142" i="3"/>
  <c r="CE144" i="1" s="1"/>
  <c r="CK144" i="1" s="1"/>
  <c r="CI144" i="1" s="1"/>
  <c r="BZ144" i="3"/>
  <c r="CE146" i="1" s="1"/>
  <c r="CK146" i="1" s="1"/>
  <c r="CI146" i="1" s="1"/>
  <c r="BZ146" i="3"/>
  <c r="CE148" i="1" s="1"/>
  <c r="CK148" i="1" s="1"/>
  <c r="CI148" i="1" s="1"/>
  <c r="BZ148" i="3"/>
  <c r="CE150" i="1" s="1"/>
  <c r="CK150" i="1" s="1"/>
  <c r="CI150" i="1" s="1"/>
  <c r="BZ209" i="3"/>
  <c r="CE211" i="1" s="1"/>
  <c r="CK211" i="1" s="1"/>
  <c r="CI211" i="1" s="1"/>
  <c r="BZ213" i="3"/>
  <c r="CE215" i="1" s="1"/>
  <c r="CK215" i="1" s="1"/>
  <c r="CI215" i="1" s="1"/>
  <c r="BZ251" i="3"/>
  <c r="CE253" i="1" s="1"/>
  <c r="CK253" i="1" s="1"/>
  <c r="CI253" i="1" s="1"/>
  <c r="BZ255" i="3"/>
  <c r="CE257" i="1" s="1"/>
  <c r="CK257" i="1" s="1"/>
  <c r="CI257" i="1" s="1"/>
  <c r="BZ259" i="3"/>
  <c r="CE261" i="1" s="1"/>
  <c r="CK261" i="1" s="1"/>
  <c r="CI261" i="1" s="1"/>
  <c r="BZ273" i="3"/>
  <c r="CE275" i="1" s="1"/>
  <c r="CK275" i="1" s="1"/>
  <c r="CI275" i="1" s="1"/>
  <c r="BZ275" i="3"/>
  <c r="CE277" i="1" s="1"/>
  <c r="CK277" i="1" s="1"/>
  <c r="CI277" i="1" s="1"/>
  <c r="BZ277" i="3"/>
  <c r="CE279" i="1" s="1"/>
  <c r="CK279" i="1" s="1"/>
  <c r="CI279" i="1" s="1"/>
  <c r="BZ279" i="3"/>
  <c r="CE281" i="1" s="1"/>
  <c r="CK281" i="1" s="1"/>
  <c r="CI281" i="1" s="1"/>
  <c r="BZ339" i="3"/>
  <c r="CE341" i="1" s="1"/>
  <c r="CK341" i="1" s="1"/>
  <c r="CI341" i="1" s="1"/>
  <c r="BZ351" i="3"/>
  <c r="CE353" i="1" s="1"/>
  <c r="CK353" i="1" s="1"/>
  <c r="CI353" i="1" s="1"/>
  <c r="BZ360" i="3"/>
  <c r="CE362" i="1" s="1"/>
  <c r="CK362" i="1" s="1"/>
  <c r="CI362" i="1" s="1"/>
  <c r="BZ376" i="3"/>
  <c r="CE378" i="1" s="1"/>
  <c r="CK378" i="1" s="1"/>
  <c r="CI378" i="1" s="1"/>
  <c r="BZ382" i="3"/>
  <c r="CE384" i="1" s="1"/>
  <c r="CK384" i="1" s="1"/>
  <c r="CI384" i="1" s="1"/>
  <c r="BZ386" i="3"/>
  <c r="CE388" i="1" s="1"/>
  <c r="CK388" i="1" s="1"/>
  <c r="CI388" i="1" s="1"/>
  <c r="BZ390" i="3"/>
  <c r="CE392" i="1" s="1"/>
  <c r="CK392" i="1" s="1"/>
  <c r="CI392" i="1" s="1"/>
  <c r="BZ159" i="3"/>
  <c r="CE161" i="1" s="1"/>
  <c r="CK161" i="1" s="1"/>
  <c r="CI161" i="1" s="1"/>
  <c r="BZ163" i="3"/>
  <c r="CE165" i="1" s="1"/>
  <c r="CK165" i="1" s="1"/>
  <c r="CI165" i="1" s="1"/>
  <c r="BZ192" i="3"/>
  <c r="CE194" i="1" s="1"/>
  <c r="CK194" i="1" s="1"/>
  <c r="CI194" i="1" s="1"/>
  <c r="BZ194" i="3"/>
  <c r="CE196" i="1" s="1"/>
  <c r="CK196" i="1" s="1"/>
  <c r="CI196" i="1" s="1"/>
  <c r="BZ196" i="3"/>
  <c r="CE198" i="1" s="1"/>
  <c r="CK198" i="1" s="1"/>
  <c r="CI198" i="1" s="1"/>
  <c r="BZ198" i="3"/>
  <c r="CE200" i="1" s="1"/>
  <c r="CK200" i="1" s="1"/>
  <c r="CI200" i="1" s="1"/>
  <c r="BZ225" i="3"/>
  <c r="CE227" i="1" s="1"/>
  <c r="CK227" i="1" s="1"/>
  <c r="CI227" i="1" s="1"/>
  <c r="BZ229" i="3"/>
  <c r="CE231" i="1" s="1"/>
  <c r="CK231" i="1" s="1"/>
  <c r="CI231" i="1" s="1"/>
  <c r="BZ256" i="3"/>
  <c r="CE258" i="1" s="1"/>
  <c r="CK258" i="1" s="1"/>
  <c r="CI258" i="1" s="1"/>
  <c r="BZ258" i="3"/>
  <c r="CE260" i="1" s="1"/>
  <c r="CK260" i="1" s="1"/>
  <c r="CI260" i="1" s="1"/>
  <c r="BZ260" i="3"/>
  <c r="CE262" i="1" s="1"/>
  <c r="CK262" i="1" s="1"/>
  <c r="CI262" i="1" s="1"/>
  <c r="BZ262" i="3"/>
  <c r="CE264" i="1" s="1"/>
  <c r="CK264" i="1" s="1"/>
  <c r="CI264" i="1" s="1"/>
  <c r="BZ290" i="3"/>
  <c r="CE292" i="1" s="1"/>
  <c r="CK292" i="1" s="1"/>
  <c r="CI292" i="1" s="1"/>
  <c r="BZ302" i="3"/>
  <c r="CE304" i="1" s="1"/>
  <c r="CK304" i="1" s="1"/>
  <c r="CI304" i="1" s="1"/>
  <c r="BZ322" i="3"/>
  <c r="CE324" i="1" s="1"/>
  <c r="CK324" i="1" s="1"/>
  <c r="CI324" i="1" s="1"/>
  <c r="BZ324" i="3"/>
  <c r="CE326" i="1" s="1"/>
  <c r="CK326" i="1" s="1"/>
  <c r="CI326" i="1" s="1"/>
  <c r="BZ326" i="3"/>
  <c r="CE328" i="1" s="1"/>
  <c r="CK328" i="1" s="1"/>
  <c r="CI328" i="1" s="1"/>
  <c r="BZ328" i="3"/>
  <c r="CE330" i="1" s="1"/>
  <c r="CK330" i="1" s="1"/>
  <c r="CI330" i="1" s="1"/>
  <c r="BZ355" i="3"/>
  <c r="CE357" i="1" s="1"/>
  <c r="CK357" i="1" s="1"/>
  <c r="CI357" i="1" s="1"/>
  <c r="BZ368" i="3"/>
  <c r="CE370" i="1" s="1"/>
  <c r="CK370" i="1" s="1"/>
  <c r="CI370" i="1" s="1"/>
  <c r="BZ387" i="3"/>
  <c r="CE389" i="1" s="1"/>
  <c r="CK389" i="1" s="1"/>
  <c r="CI389" i="1" s="1"/>
  <c r="BZ389" i="3"/>
  <c r="CE391" i="1" s="1"/>
  <c r="CK391" i="1" s="1"/>
  <c r="CI391" i="1" s="1"/>
  <c r="BZ391" i="3"/>
  <c r="CE393" i="1" s="1"/>
  <c r="CK393" i="1" s="1"/>
  <c r="CI393" i="1" s="1"/>
  <c r="BZ393" i="3"/>
  <c r="CE395" i="1" s="1"/>
  <c r="CK395" i="1" s="1"/>
  <c r="CI395" i="1" s="1"/>
  <c r="BZ138" i="3"/>
  <c r="CE140" i="1" s="1"/>
  <c r="CK140" i="1" s="1"/>
  <c r="CI140" i="1" s="1"/>
  <c r="BZ140" i="3"/>
  <c r="CE142" i="1" s="1"/>
  <c r="CK142" i="1" s="1"/>
  <c r="CI142" i="1" s="1"/>
  <c r="BZ167" i="3"/>
  <c r="CE169" i="1" s="1"/>
  <c r="CK169" i="1" s="1"/>
  <c r="CI169" i="1" s="1"/>
  <c r="BZ171" i="3"/>
  <c r="CE173" i="1" s="1"/>
  <c r="CK173" i="1" s="1"/>
  <c r="CI173" i="1" s="1"/>
  <c r="BZ200" i="3"/>
  <c r="CE202" i="1" s="1"/>
  <c r="CK202" i="1" s="1"/>
  <c r="CI202" i="1" s="1"/>
  <c r="BZ202" i="3"/>
  <c r="CE204" i="1" s="1"/>
  <c r="CK204" i="1" s="1"/>
  <c r="CI204" i="1" s="1"/>
  <c r="BZ204" i="3"/>
  <c r="CE206" i="1" s="1"/>
  <c r="CK206" i="1" s="1"/>
  <c r="CI206" i="1" s="1"/>
  <c r="BZ206" i="3"/>
  <c r="CE208" i="1" s="1"/>
  <c r="CK208" i="1" s="1"/>
  <c r="CI208" i="1" s="1"/>
  <c r="BZ233" i="3"/>
  <c r="CE235" i="1" s="1"/>
  <c r="CK235" i="1" s="1"/>
  <c r="CI235" i="1" s="1"/>
  <c r="BZ237" i="3"/>
  <c r="CE239" i="1" s="1"/>
  <c r="CK239" i="1" s="1"/>
  <c r="CI239" i="1" s="1"/>
  <c r="BZ265" i="3"/>
  <c r="CE267" i="1" s="1"/>
  <c r="CK267" i="1" s="1"/>
  <c r="CI267" i="1" s="1"/>
  <c r="BZ267" i="3"/>
  <c r="CE269" i="1" s="1"/>
  <c r="CK269" i="1" s="1"/>
  <c r="CI269" i="1" s="1"/>
  <c r="BZ269" i="3"/>
  <c r="CE271" i="1" s="1"/>
  <c r="CK271" i="1" s="1"/>
  <c r="CI271" i="1" s="1"/>
  <c r="BZ271" i="3"/>
  <c r="CE273" i="1" s="1"/>
  <c r="CK273" i="1" s="1"/>
  <c r="CI273" i="1" s="1"/>
  <c r="BZ298" i="3"/>
  <c r="CE300" i="1" s="1"/>
  <c r="CK300" i="1" s="1"/>
  <c r="CI300" i="1" s="1"/>
  <c r="BZ330" i="3"/>
  <c r="CE332" i="1" s="1"/>
  <c r="CK332" i="1" s="1"/>
  <c r="CI332" i="1" s="1"/>
  <c r="BZ332" i="3"/>
  <c r="CE334" i="1" s="1"/>
  <c r="CK334" i="1" s="1"/>
  <c r="CI334" i="1" s="1"/>
  <c r="BZ334" i="3"/>
  <c r="CE336" i="1" s="1"/>
  <c r="CK336" i="1" s="1"/>
  <c r="CI336" i="1" s="1"/>
  <c r="BZ336" i="3"/>
  <c r="CE338" i="1" s="1"/>
  <c r="CK338" i="1" s="1"/>
  <c r="CI338" i="1" s="1"/>
  <c r="BZ364" i="3"/>
  <c r="CE366" i="1" s="1"/>
  <c r="CK366" i="1" s="1"/>
  <c r="CI366" i="1" s="1"/>
  <c r="BZ395" i="3"/>
  <c r="CE397" i="1" s="1"/>
  <c r="CK397" i="1" s="1"/>
  <c r="CI397" i="1" s="1"/>
  <c r="BZ397" i="3"/>
  <c r="CE399" i="1" s="1"/>
  <c r="CK399" i="1" s="1"/>
  <c r="CI399" i="1" s="1"/>
  <c r="BZ384" i="3"/>
  <c r="CE386" i="1" s="1"/>
  <c r="CK386" i="1" s="1"/>
  <c r="CI386" i="1" s="1"/>
  <c r="BZ150" i="3"/>
  <c r="CE152" i="1" s="1"/>
  <c r="CK152" i="1" s="1"/>
  <c r="CI152" i="1" s="1"/>
  <c r="BZ152" i="3"/>
  <c r="CE154" i="1" s="1"/>
  <c r="CK154" i="1" s="1"/>
  <c r="CI154" i="1" s="1"/>
  <c r="BZ154" i="3"/>
  <c r="CE156" i="1" s="1"/>
  <c r="CK156" i="1" s="1"/>
  <c r="CI156" i="1" s="1"/>
  <c r="BZ156" i="3"/>
  <c r="CE158" i="1" s="1"/>
  <c r="CK158" i="1" s="1"/>
  <c r="CI158" i="1" s="1"/>
  <c r="BZ185" i="3"/>
  <c r="CE187" i="1" s="1"/>
  <c r="CK187" i="1" s="1"/>
  <c r="CI187" i="1" s="1"/>
  <c r="BZ189" i="3"/>
  <c r="CE191" i="1" s="1"/>
  <c r="CK191" i="1" s="1"/>
  <c r="CI191" i="1" s="1"/>
  <c r="BZ216" i="3"/>
  <c r="CE218" i="1" s="1"/>
  <c r="CK218" i="1" s="1"/>
  <c r="CI218" i="1" s="1"/>
  <c r="BZ218" i="3"/>
  <c r="CE220" i="1" s="1"/>
  <c r="CK220" i="1" s="1"/>
  <c r="CI220" i="1" s="1"/>
  <c r="BZ220" i="3"/>
  <c r="CE222" i="1" s="1"/>
  <c r="CK222" i="1" s="1"/>
  <c r="CI222" i="1" s="1"/>
  <c r="BZ222" i="3"/>
  <c r="CE224" i="1" s="1"/>
  <c r="CK224" i="1" s="1"/>
  <c r="CI224" i="1" s="1"/>
  <c r="BZ249" i="3"/>
  <c r="CE251" i="1" s="1"/>
  <c r="CK251" i="1" s="1"/>
  <c r="CI251" i="1" s="1"/>
  <c r="BZ253" i="3"/>
  <c r="CE255" i="1" s="1"/>
  <c r="CK255" i="1" s="1"/>
  <c r="CI255" i="1" s="1"/>
  <c r="BZ281" i="3"/>
  <c r="CE283" i="1" s="1"/>
  <c r="CK283" i="1" s="1"/>
  <c r="CI283" i="1" s="1"/>
  <c r="BZ283" i="3"/>
  <c r="CE285" i="1" s="1"/>
  <c r="CK285" i="1" s="1"/>
  <c r="CI285" i="1" s="1"/>
  <c r="BZ285" i="3"/>
  <c r="CE287" i="1" s="1"/>
  <c r="CK287" i="1" s="1"/>
  <c r="CI287" i="1" s="1"/>
  <c r="BZ287" i="3"/>
  <c r="CE289" i="1" s="1"/>
  <c r="CK289" i="1" s="1"/>
  <c r="CI289" i="1" s="1"/>
  <c r="BZ315" i="3"/>
  <c r="CE317" i="1" s="1"/>
  <c r="CK317" i="1" s="1"/>
  <c r="CI317" i="1" s="1"/>
  <c r="BZ327" i="3"/>
  <c r="CE329" i="1" s="1"/>
  <c r="CK329" i="1" s="1"/>
  <c r="CI329" i="1" s="1"/>
  <c r="BZ346" i="3"/>
  <c r="CE348" i="1" s="1"/>
  <c r="CK348" i="1" s="1"/>
  <c r="CI348" i="1" s="1"/>
  <c r="BZ348" i="3"/>
  <c r="CE350" i="1" s="1"/>
  <c r="CK350" i="1" s="1"/>
  <c r="CI350" i="1" s="1"/>
  <c r="BZ350" i="3"/>
  <c r="CE352" i="1" s="1"/>
  <c r="CK352" i="1" s="1"/>
  <c r="CI352" i="1" s="1"/>
  <c r="BZ352" i="3"/>
  <c r="CE354" i="1" s="1"/>
  <c r="CK354" i="1" s="1"/>
  <c r="CI354" i="1" s="1"/>
  <c r="BZ380" i="3"/>
  <c r="CE382" i="1" s="1"/>
  <c r="CK382" i="1" s="1"/>
  <c r="CI382" i="1" s="1"/>
  <c r="BZ392" i="3"/>
  <c r="CE394" i="1" s="1"/>
  <c r="CK394" i="1" s="1"/>
  <c r="CI394" i="1" s="1"/>
  <c r="BZ158" i="3"/>
  <c r="CE160" i="1" s="1"/>
  <c r="CK160" i="1" s="1"/>
  <c r="CI160" i="1" s="1"/>
  <c r="BZ160" i="3"/>
  <c r="CE162" i="1" s="1"/>
  <c r="BZ162" i="3"/>
  <c r="CE164" i="1" s="1"/>
  <c r="CK164" i="1" s="1"/>
  <c r="CI164" i="1" s="1"/>
  <c r="BZ164" i="3"/>
  <c r="CE166" i="1" s="1"/>
  <c r="CK166" i="1" s="1"/>
  <c r="CI166" i="1" s="1"/>
  <c r="BZ193" i="3"/>
  <c r="CE195" i="1" s="1"/>
  <c r="CK195" i="1" s="1"/>
  <c r="CI195" i="1" s="1"/>
  <c r="BZ197" i="3"/>
  <c r="CE199" i="1" s="1"/>
  <c r="CK199" i="1" s="1"/>
  <c r="CI199" i="1" s="1"/>
  <c r="BZ224" i="3"/>
  <c r="CE226" i="1" s="1"/>
  <c r="CK226" i="1" s="1"/>
  <c r="CI226" i="1" s="1"/>
  <c r="BZ226" i="3"/>
  <c r="CE228" i="1" s="1"/>
  <c r="CK228" i="1" s="1"/>
  <c r="CI228" i="1" s="1"/>
  <c r="BZ228" i="3"/>
  <c r="CE230" i="1" s="1"/>
  <c r="CK230" i="1" s="1"/>
  <c r="CI230" i="1" s="1"/>
  <c r="BZ230" i="3"/>
  <c r="CE232" i="1" s="1"/>
  <c r="CK232" i="1" s="1"/>
  <c r="CI232" i="1" s="1"/>
  <c r="BZ257" i="3"/>
  <c r="CE259" i="1" s="1"/>
  <c r="CK259" i="1" s="1"/>
  <c r="CI259" i="1" s="1"/>
  <c r="BZ261" i="3"/>
  <c r="CE263" i="1" s="1"/>
  <c r="CK263" i="1" s="1"/>
  <c r="CI263" i="1" s="1"/>
  <c r="BZ289" i="3"/>
  <c r="CE291" i="1" s="1"/>
  <c r="CK291" i="1" s="1"/>
  <c r="CI291" i="1" s="1"/>
  <c r="BZ291" i="3"/>
  <c r="CE293" i="1" s="1"/>
  <c r="CK293" i="1" s="1"/>
  <c r="CI293" i="1" s="1"/>
  <c r="BZ293" i="3"/>
  <c r="CE295" i="1" s="1"/>
  <c r="CK295" i="1" s="1"/>
  <c r="CI295" i="1" s="1"/>
  <c r="BZ295" i="3"/>
  <c r="CE297" i="1" s="1"/>
  <c r="CK297" i="1" s="1"/>
  <c r="CI297" i="1" s="1"/>
  <c r="BZ323" i="3"/>
  <c r="CE325" i="1" s="1"/>
  <c r="CK325" i="1" s="1"/>
  <c r="CI325" i="1" s="1"/>
  <c r="BZ354" i="3"/>
  <c r="CE356" i="1" s="1"/>
  <c r="CK356" i="1" s="1"/>
  <c r="CI356" i="1" s="1"/>
  <c r="BZ357" i="3"/>
  <c r="CE359" i="1" s="1"/>
  <c r="CK359" i="1" s="1"/>
  <c r="CI359" i="1" s="1"/>
  <c r="BZ359" i="3"/>
  <c r="CE361" i="1" s="1"/>
  <c r="CK361" i="1" s="1"/>
  <c r="CI361" i="1" s="1"/>
  <c r="BZ361" i="3"/>
  <c r="CE363" i="1" s="1"/>
  <c r="CK363" i="1" s="1"/>
  <c r="CI363" i="1" s="1"/>
  <c r="BZ388" i="3"/>
  <c r="CE390" i="1" s="1"/>
  <c r="CK390" i="1" s="1"/>
  <c r="CI390" i="1" s="1"/>
  <c r="CK162" i="1" l="1"/>
  <c r="CI162" i="1" s="1"/>
  <c r="CE185" i="1"/>
  <c r="CK185" i="1" s="1"/>
  <c r="CI185" i="1" s="1"/>
  <c r="B358" i="1"/>
  <c r="E396" i="1"/>
  <c r="E397" i="1"/>
  <c r="E398" i="1"/>
  <c r="E399" i="1"/>
  <c r="G396" i="1"/>
  <c r="G397" i="1"/>
  <c r="G398" i="1"/>
  <c r="G399" i="1"/>
  <c r="H396" i="1"/>
  <c r="H397" i="1"/>
  <c r="H398" i="1"/>
  <c r="H399" i="1"/>
  <c r="D396" i="1"/>
  <c r="D397" i="1"/>
  <c r="D398" i="1"/>
  <c r="D399" i="1"/>
  <c r="C396" i="1"/>
  <c r="C397" i="1"/>
  <c r="C398" i="1"/>
  <c r="C399" i="1"/>
  <c r="CW396" i="1"/>
  <c r="CW397" i="1"/>
  <c r="B184" i="1" l="1"/>
  <c r="B178" i="1"/>
  <c r="B265" i="1"/>
  <c r="B412" i="1"/>
  <c r="B401" i="1"/>
  <c r="B402" i="1"/>
  <c r="B407" i="1"/>
  <c r="B406" i="1"/>
  <c r="B403" i="1"/>
  <c r="B408" i="1"/>
  <c r="B411" i="1"/>
  <c r="B400" i="1"/>
  <c r="B409" i="1"/>
  <c r="B414" i="1"/>
  <c r="B404" i="1"/>
  <c r="B405" i="1"/>
  <c r="B413" i="1"/>
  <c r="B410" i="1"/>
  <c r="B305" i="1"/>
  <c r="CM398" i="1"/>
  <c r="A398" i="1" s="1"/>
  <c r="CM399" i="1"/>
  <c r="A399" i="1" s="1"/>
  <c r="CM397" i="1"/>
  <c r="A397" i="1" s="1"/>
  <c r="CM396" i="1"/>
  <c r="A396" i="1" s="1"/>
  <c r="B399" i="1"/>
  <c r="B398" i="1"/>
  <c r="B396" i="1"/>
  <c r="B397" i="1"/>
  <c r="CW366" i="1"/>
  <c r="CW365" i="1"/>
  <c r="CW364" i="1"/>
  <c r="CW363" i="1"/>
  <c r="CW362" i="1"/>
  <c r="CW361" i="1"/>
  <c r="CW360" i="1"/>
  <c r="CW359" i="1"/>
  <c r="CW357" i="1"/>
  <c r="CW356" i="1"/>
  <c r="E355" i="1" l="1"/>
  <c r="E356" i="1"/>
  <c r="E357"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G355" i="1"/>
  <c r="G356" i="1"/>
  <c r="G357"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H355" i="1"/>
  <c r="H356" i="1"/>
  <c r="H357"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CM355" i="1"/>
  <c r="A355" i="1" s="1"/>
  <c r="CM356" i="1"/>
  <c r="A356" i="1" s="1"/>
  <c r="CM357" i="1"/>
  <c r="A357" i="1" s="1"/>
  <c r="CM359" i="1"/>
  <c r="A359" i="1" s="1"/>
  <c r="CM360" i="1"/>
  <c r="A360" i="1" s="1"/>
  <c r="CM361" i="1"/>
  <c r="A361" i="1" s="1"/>
  <c r="CM363" i="1"/>
  <c r="A363" i="1" s="1"/>
  <c r="CM364" i="1"/>
  <c r="A364" i="1" s="1"/>
  <c r="CM365" i="1"/>
  <c r="A365" i="1" s="1"/>
  <c r="CM366" i="1"/>
  <c r="A366" i="1" s="1"/>
  <c r="CM367" i="1"/>
  <c r="A367" i="1" s="1"/>
  <c r="CM368" i="1"/>
  <c r="A368" i="1" s="1"/>
  <c r="CM369" i="1"/>
  <c r="A369" i="1" s="1"/>
  <c r="CM370" i="1"/>
  <c r="A370" i="1" s="1"/>
  <c r="CM371" i="1"/>
  <c r="A371" i="1" s="1"/>
  <c r="CM372" i="1"/>
  <c r="A372" i="1" s="1"/>
  <c r="CM373" i="1"/>
  <c r="A373" i="1" s="1"/>
  <c r="CM374" i="1"/>
  <c r="A374" i="1" s="1"/>
  <c r="CM375" i="1"/>
  <c r="A375" i="1" s="1"/>
  <c r="CM377" i="1"/>
  <c r="A377" i="1" s="1"/>
  <c r="CM378" i="1"/>
  <c r="A378" i="1" s="1"/>
  <c r="CM379" i="1"/>
  <c r="A379" i="1" s="1"/>
  <c r="CM380" i="1"/>
  <c r="A380" i="1" s="1"/>
  <c r="CM381" i="1"/>
  <c r="A381" i="1" s="1"/>
  <c r="CM382" i="1"/>
  <c r="A382" i="1" s="1"/>
  <c r="CM383" i="1"/>
  <c r="A383" i="1" s="1"/>
  <c r="CM384" i="1"/>
  <c r="A384" i="1" s="1"/>
  <c r="CM385" i="1"/>
  <c r="A385" i="1" s="1"/>
  <c r="CM386" i="1"/>
  <c r="A386" i="1" s="1"/>
  <c r="CM387" i="1"/>
  <c r="A387" i="1" s="1"/>
  <c r="CM388" i="1"/>
  <c r="A388" i="1" s="1"/>
  <c r="CM389" i="1"/>
  <c r="A389" i="1" s="1"/>
  <c r="CM390" i="1"/>
  <c r="A390" i="1" s="1"/>
  <c r="CM391" i="1"/>
  <c r="A391" i="1" s="1"/>
  <c r="CM392" i="1"/>
  <c r="A392" i="1" s="1"/>
  <c r="CM393" i="1"/>
  <c r="A393" i="1" s="1"/>
  <c r="CM394" i="1"/>
  <c r="A394" i="1" s="1"/>
  <c r="CM395" i="1"/>
  <c r="A395" i="1" s="1"/>
  <c r="B360" i="1"/>
  <c r="B361" i="1"/>
  <c r="B362" i="1"/>
  <c r="B364" i="1"/>
  <c r="B365" i="1"/>
  <c r="B366" i="1"/>
  <c r="B368" i="1"/>
  <c r="B369" i="1"/>
  <c r="B372" i="1"/>
  <c r="B373" i="1"/>
  <c r="B374" i="1"/>
  <c r="B376" i="1"/>
  <c r="B377" i="1"/>
  <c r="B380" i="1"/>
  <c r="B381" i="1"/>
  <c r="B382" i="1"/>
  <c r="B384" i="1"/>
  <c r="B385" i="1"/>
  <c r="B386" i="1"/>
  <c r="B388" i="1"/>
  <c r="B389" i="1"/>
  <c r="B390" i="1"/>
  <c r="B392" i="1"/>
  <c r="B393" i="1"/>
  <c r="D355" i="1"/>
  <c r="D356" i="1"/>
  <c r="D357"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C355" i="1"/>
  <c r="C356" i="1"/>
  <c r="C357"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B356" i="1"/>
  <c r="CW355" i="1"/>
  <c r="CW367" i="1"/>
  <c r="CW368" i="1"/>
  <c r="CW369" i="1"/>
  <c r="CW371" i="1"/>
  <c r="CW372" i="1"/>
  <c r="CW373" i="1"/>
  <c r="CW374" i="1"/>
  <c r="CW375" i="1"/>
  <c r="CW376" i="1"/>
  <c r="CW377" i="1"/>
  <c r="CW378" i="1"/>
  <c r="CW379" i="1"/>
  <c r="CW380" i="1"/>
  <c r="CW381" i="1"/>
  <c r="CW382" i="1"/>
  <c r="CW383" i="1"/>
  <c r="CW384" i="1"/>
  <c r="CW385" i="1"/>
  <c r="CW386" i="1"/>
  <c r="CW387" i="1"/>
  <c r="CW388" i="1"/>
  <c r="CW389" i="1"/>
  <c r="CW390" i="1"/>
  <c r="CW391" i="1"/>
  <c r="CW392" i="1"/>
  <c r="CW393" i="1"/>
  <c r="CW394" i="1"/>
  <c r="CW395" i="1"/>
  <c r="E354" i="1"/>
  <c r="G354" i="1"/>
  <c r="H354" i="1"/>
  <c r="D354" i="1"/>
  <c r="C354" i="1"/>
  <c r="CW354" i="1"/>
  <c r="CW346" i="1"/>
  <c r="CW347" i="1"/>
  <c r="CW348" i="1"/>
  <c r="CW349" i="1"/>
  <c r="CW350" i="1"/>
  <c r="CW351" i="1"/>
  <c r="CW352" i="1"/>
  <c r="E353" i="1"/>
  <c r="G353" i="1"/>
  <c r="H353" i="1"/>
  <c r="D353" i="1"/>
  <c r="C353" i="1"/>
  <c r="CM362" i="1" l="1"/>
  <c r="A362" i="1" s="1"/>
  <c r="CM376" i="1"/>
  <c r="A376" i="1" s="1"/>
  <c r="B355" i="1"/>
  <c r="CM354" i="1"/>
  <c r="A354" i="1" s="1"/>
  <c r="B379" i="1"/>
  <c r="B387" i="1"/>
  <c r="B371" i="1"/>
  <c r="B391" i="1"/>
  <c r="B383" i="1"/>
  <c r="B375" i="1"/>
  <c r="B367" i="1"/>
  <c r="B359" i="1"/>
  <c r="B395" i="1"/>
  <c r="B363" i="1"/>
  <c r="B378" i="1"/>
  <c r="B394" i="1"/>
  <c r="B370" i="1"/>
  <c r="B357" i="1"/>
  <c r="CM353" i="1"/>
  <c r="A353" i="1" s="1"/>
  <c r="B354" i="1"/>
  <c r="B353" i="1"/>
  <c r="CW338" i="1"/>
  <c r="CW336" i="1"/>
  <c r="CW335" i="1"/>
  <c r="CW334" i="1"/>
  <c r="CW325" i="1"/>
  <c r="CW316" i="1"/>
  <c r="CW315" i="1" l="1"/>
  <c r="CW312" i="1"/>
  <c r="CW266" i="1"/>
  <c r="CW243" i="1"/>
  <c r="CW241" i="1"/>
  <c r="CW239" i="1"/>
  <c r="CW237" i="1"/>
  <c r="CW211" i="1" l="1"/>
  <c r="H32" i="1" l="1"/>
  <c r="H31" i="1"/>
  <c r="CW340" i="1" l="1"/>
  <c r="E296" i="1" l="1"/>
  <c r="E297" i="1"/>
  <c r="E298" i="1"/>
  <c r="E299" i="1"/>
  <c r="E300" i="1"/>
  <c r="E301" i="1"/>
  <c r="E302" i="1"/>
  <c r="E303" i="1"/>
  <c r="E304"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G296" i="1"/>
  <c r="G297" i="1"/>
  <c r="G298" i="1"/>
  <c r="G299" i="1"/>
  <c r="G300" i="1"/>
  <c r="G301" i="1"/>
  <c r="G302" i="1"/>
  <c r="G303" i="1"/>
  <c r="G304"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H296" i="1"/>
  <c r="H297" i="1"/>
  <c r="H298" i="1"/>
  <c r="H299" i="1"/>
  <c r="H300" i="1"/>
  <c r="H301" i="1"/>
  <c r="H302" i="1"/>
  <c r="H303" i="1"/>
  <c r="H304"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CM296" i="1"/>
  <c r="A296" i="1" s="1"/>
  <c r="CM298" i="1"/>
  <c r="A298" i="1" s="1"/>
  <c r="CM299" i="1"/>
  <c r="A299" i="1" s="1"/>
  <c r="CM300" i="1"/>
  <c r="A300" i="1" s="1"/>
  <c r="CM302" i="1"/>
  <c r="A302" i="1" s="1"/>
  <c r="CM303" i="1"/>
  <c r="A303" i="1" s="1"/>
  <c r="CM304" i="1"/>
  <c r="A304" i="1" s="1"/>
  <c r="CM306" i="1"/>
  <c r="A306" i="1" s="1"/>
  <c r="CM307" i="1"/>
  <c r="A307" i="1" s="1"/>
  <c r="CM308" i="1"/>
  <c r="A308" i="1" s="1"/>
  <c r="CM309" i="1"/>
  <c r="A309" i="1" s="1"/>
  <c r="CM310" i="1"/>
  <c r="A310" i="1" s="1"/>
  <c r="CM311" i="1"/>
  <c r="A311" i="1" s="1"/>
  <c r="CM312" i="1"/>
  <c r="A312" i="1" s="1"/>
  <c r="CM313" i="1"/>
  <c r="A313" i="1" s="1"/>
  <c r="CM316" i="1"/>
  <c r="A316" i="1" s="1"/>
  <c r="CM317" i="1"/>
  <c r="A317" i="1" s="1"/>
  <c r="CM319" i="1"/>
  <c r="A319" i="1" s="1"/>
  <c r="CM320" i="1"/>
  <c r="A320" i="1" s="1"/>
  <c r="CM321" i="1"/>
  <c r="A321" i="1" s="1"/>
  <c r="CM322" i="1"/>
  <c r="A322" i="1" s="1"/>
  <c r="CM324" i="1"/>
  <c r="A324" i="1" s="1"/>
  <c r="CM325" i="1"/>
  <c r="A325" i="1" s="1"/>
  <c r="CM326" i="1"/>
  <c r="A326" i="1" s="1"/>
  <c r="CM327" i="1"/>
  <c r="A327" i="1" s="1"/>
  <c r="CM328" i="1"/>
  <c r="A328" i="1" s="1"/>
  <c r="CM329" i="1"/>
  <c r="A329" i="1" s="1"/>
  <c r="CM330" i="1"/>
  <c r="A330" i="1" s="1"/>
  <c r="CM331" i="1"/>
  <c r="A331" i="1" s="1"/>
  <c r="CM332" i="1"/>
  <c r="A332" i="1" s="1"/>
  <c r="CM333" i="1"/>
  <c r="A333" i="1" s="1"/>
  <c r="CM334" i="1"/>
  <c r="A334" i="1" s="1"/>
  <c r="CM335" i="1"/>
  <c r="A335" i="1" s="1"/>
  <c r="CM336" i="1"/>
  <c r="A336" i="1" s="1"/>
  <c r="CM337" i="1"/>
  <c r="A337" i="1" s="1"/>
  <c r="CM338" i="1"/>
  <c r="A338" i="1" s="1"/>
  <c r="CM339" i="1"/>
  <c r="A339" i="1" s="1"/>
  <c r="CM340" i="1"/>
  <c r="A340" i="1" s="1"/>
  <c r="CM341" i="1"/>
  <c r="A341" i="1" s="1"/>
  <c r="CM342" i="1"/>
  <c r="A342" i="1" s="1"/>
  <c r="CM343" i="1"/>
  <c r="A343" i="1" s="1"/>
  <c r="CM344" i="1"/>
  <c r="A344" i="1" s="1"/>
  <c r="CM345" i="1"/>
  <c r="A345" i="1" s="1"/>
  <c r="CM346" i="1"/>
  <c r="A346" i="1" s="1"/>
  <c r="CM347" i="1"/>
  <c r="A347" i="1" s="1"/>
  <c r="CM348" i="1"/>
  <c r="A348" i="1" s="1"/>
  <c r="CM349" i="1"/>
  <c r="A349" i="1" s="1"/>
  <c r="CM350" i="1"/>
  <c r="A350" i="1" s="1"/>
  <c r="CM351" i="1"/>
  <c r="A351" i="1" s="1"/>
  <c r="CM352" i="1"/>
  <c r="A352" i="1" s="1"/>
  <c r="B326" i="1"/>
  <c r="B331" i="1"/>
  <c r="B337" i="1"/>
  <c r="B338" i="1"/>
  <c r="B339" i="1"/>
  <c r="B340" i="1"/>
  <c r="B341" i="1"/>
  <c r="B345" i="1"/>
  <c r="B346" i="1"/>
  <c r="D296" i="1"/>
  <c r="D297" i="1"/>
  <c r="D298" i="1"/>
  <c r="D299" i="1"/>
  <c r="D300" i="1"/>
  <c r="D301" i="1"/>
  <c r="D302" i="1"/>
  <c r="D303" i="1"/>
  <c r="D304"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C296" i="1"/>
  <c r="C297" i="1"/>
  <c r="C298" i="1"/>
  <c r="C299" i="1"/>
  <c r="C300" i="1"/>
  <c r="C301" i="1"/>
  <c r="C302" i="1"/>
  <c r="C303" i="1"/>
  <c r="C304"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W296" i="1"/>
  <c r="CW297" i="1"/>
  <c r="CW298" i="1"/>
  <c r="CW299" i="1"/>
  <c r="CW300" i="1"/>
  <c r="CW301" i="1"/>
  <c r="CW302" i="1"/>
  <c r="CW303" i="1"/>
  <c r="CW304" i="1"/>
  <c r="CW306" i="1"/>
  <c r="CW307" i="1"/>
  <c r="CW308" i="1"/>
  <c r="CW309" i="1"/>
  <c r="CW310" i="1"/>
  <c r="CW311" i="1"/>
  <c r="CW313" i="1"/>
  <c r="CW314" i="1"/>
  <c r="CW317" i="1"/>
  <c r="CW318" i="1"/>
  <c r="CW319" i="1"/>
  <c r="CW320" i="1"/>
  <c r="CW321" i="1"/>
  <c r="CW322" i="1"/>
  <c r="CW323" i="1"/>
  <c r="CW324" i="1"/>
  <c r="CW326" i="1"/>
  <c r="CW327" i="1"/>
  <c r="CW328" i="1"/>
  <c r="CW329" i="1"/>
  <c r="CW330" i="1"/>
  <c r="CW331" i="1"/>
  <c r="CW332" i="1"/>
  <c r="CW333" i="1"/>
  <c r="CW337" i="1"/>
  <c r="CW339" i="1"/>
  <c r="CW341" i="1"/>
  <c r="CW342" i="1"/>
  <c r="CW343" i="1"/>
  <c r="CW344" i="1"/>
  <c r="CW345" i="1"/>
  <c r="CM297" i="1" l="1"/>
  <c r="A297" i="1" s="1"/>
  <c r="CM301" i="1"/>
  <c r="A301" i="1" s="1"/>
  <c r="B347" i="1"/>
  <c r="CM314" i="1"/>
  <c r="A314" i="1" s="1"/>
  <c r="CM318" i="1"/>
  <c r="A318" i="1" s="1"/>
  <c r="B322" i="1"/>
  <c r="B314" i="1"/>
  <c r="B321" i="1"/>
  <c r="B313" i="1"/>
  <c r="B352" i="1"/>
  <c r="B342" i="1"/>
  <c r="B310" i="1"/>
  <c r="B325" i="1"/>
  <c r="B324" i="1"/>
  <c r="B316" i="1"/>
  <c r="B349" i="1"/>
  <c r="B300" i="1"/>
  <c r="B323" i="1"/>
  <c r="B315" i="1"/>
  <c r="B329" i="1"/>
  <c r="B330" i="1"/>
  <c r="B333" i="1"/>
  <c r="CM323" i="1"/>
  <c r="A323" i="1" s="1"/>
  <c r="CM315" i="1"/>
  <c r="A315" i="1" s="1"/>
  <c r="B307" i="1"/>
  <c r="B306" i="1"/>
  <c r="B296" i="1"/>
  <c r="B298" i="1"/>
  <c r="B297" i="1"/>
  <c r="B299" i="1"/>
  <c r="B304" i="1"/>
  <c r="B328" i="1"/>
  <c r="B320" i="1"/>
  <c r="B336" i="1"/>
  <c r="B312" i="1"/>
  <c r="B351" i="1"/>
  <c r="B302" i="1"/>
  <c r="B311" i="1"/>
  <c r="B335" i="1"/>
  <c r="B343" i="1"/>
  <c r="B303" i="1"/>
  <c r="B344" i="1"/>
  <c r="B319" i="1"/>
  <c r="B309" i="1"/>
  <c r="B317" i="1"/>
  <c r="B327" i="1"/>
  <c r="B350" i="1"/>
  <c r="B334" i="1"/>
  <c r="B318" i="1"/>
  <c r="B301" i="1"/>
  <c r="B348" i="1"/>
  <c r="B332" i="1"/>
  <c r="B308" i="1"/>
  <c r="N4" i="7" l="1"/>
  <c r="N3" i="7"/>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1" i="3"/>
  <c r="B180" i="3"/>
  <c r="B179" i="3"/>
  <c r="B178" i="3"/>
  <c r="B177"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U137" i="3"/>
  <c r="BM137" i="3"/>
  <c r="BE137" i="3"/>
  <c r="BA137" i="3"/>
  <c r="B137" i="3"/>
  <c r="BU136" i="3"/>
  <c r="BM136" i="3"/>
  <c r="BE136" i="3"/>
  <c r="BA136" i="3"/>
  <c r="CD138" i="1" s="1"/>
  <c r="B136" i="3"/>
  <c r="BU135" i="3"/>
  <c r="BM135" i="3"/>
  <c r="BE135" i="3"/>
  <c r="BA135" i="3"/>
  <c r="CD137" i="1" s="1"/>
  <c r="B135" i="3"/>
  <c r="BU134" i="3"/>
  <c r="BM134" i="3"/>
  <c r="BE134" i="3"/>
  <c r="BA134" i="3"/>
  <c r="CD136" i="1" s="1"/>
  <c r="B134" i="3"/>
  <c r="BU133" i="3"/>
  <c r="BM133" i="3"/>
  <c r="BE133" i="3"/>
  <c r="BA133" i="3"/>
  <c r="CD135" i="1" s="1"/>
  <c r="B133" i="3"/>
  <c r="BU132" i="3"/>
  <c r="BM132" i="3"/>
  <c r="BE132" i="3"/>
  <c r="BA132" i="3"/>
  <c r="CD134" i="1" s="1"/>
  <c r="B132" i="3"/>
  <c r="BU131" i="3"/>
  <c r="BM131" i="3"/>
  <c r="BE131" i="3"/>
  <c r="BA131" i="3"/>
  <c r="CD133" i="1" s="1"/>
  <c r="B131" i="3"/>
  <c r="BU130" i="3"/>
  <c r="BM130" i="3"/>
  <c r="BE130" i="3"/>
  <c r="BA130" i="3"/>
  <c r="CD132" i="1" s="1"/>
  <c r="B130" i="3"/>
  <c r="BU129" i="3"/>
  <c r="BM129" i="3"/>
  <c r="BE129" i="3"/>
  <c r="BA129" i="3"/>
  <c r="CD131" i="1" s="1"/>
  <c r="B129" i="3"/>
  <c r="BU128" i="3"/>
  <c r="BM128" i="3"/>
  <c r="BE128" i="3"/>
  <c r="BA128" i="3"/>
  <c r="CD130" i="1" s="1"/>
  <c r="B128" i="3"/>
  <c r="BU127" i="3"/>
  <c r="BM127" i="3"/>
  <c r="BE127" i="3"/>
  <c r="BA127" i="3"/>
  <c r="CD129" i="1" s="1"/>
  <c r="B127" i="3"/>
  <c r="BU126" i="3"/>
  <c r="BM126" i="3"/>
  <c r="BE126" i="3"/>
  <c r="BA126" i="3"/>
  <c r="CD128" i="1" s="1"/>
  <c r="B126" i="3"/>
  <c r="BU125" i="3"/>
  <c r="BM125" i="3"/>
  <c r="BE125" i="3"/>
  <c r="BA125" i="3"/>
  <c r="CD127" i="1" s="1"/>
  <c r="B125" i="3"/>
  <c r="BU124" i="3"/>
  <c r="BM124" i="3"/>
  <c r="BE124" i="3"/>
  <c r="BA124" i="3"/>
  <c r="CD126" i="1" s="1"/>
  <c r="B124" i="3"/>
  <c r="BU123" i="3"/>
  <c r="BM123" i="3"/>
  <c r="BE123" i="3"/>
  <c r="BA123" i="3"/>
  <c r="CD125" i="1" s="1"/>
  <c r="B123" i="3"/>
  <c r="BU122" i="3"/>
  <c r="BM122" i="3"/>
  <c r="BE122" i="3"/>
  <c r="BA122" i="3"/>
  <c r="CD124" i="1" s="1"/>
  <c r="B122" i="3"/>
  <c r="BU121" i="3"/>
  <c r="BM121" i="3"/>
  <c r="BE121" i="3"/>
  <c r="BA121" i="3"/>
  <c r="CD123" i="1" s="1"/>
  <c r="B121" i="3"/>
  <c r="BU120" i="3"/>
  <c r="BM120" i="3"/>
  <c r="BE120" i="3"/>
  <c r="BA120" i="3"/>
  <c r="CD122" i="1" s="1"/>
  <c r="B120" i="3"/>
  <c r="BU119" i="3"/>
  <c r="BM119" i="3"/>
  <c r="BE119" i="3"/>
  <c r="BA119" i="3"/>
  <c r="CD121" i="1" s="1"/>
  <c r="B119" i="3"/>
  <c r="BU118" i="3"/>
  <c r="BM118" i="3"/>
  <c r="BE118" i="3"/>
  <c r="BA118" i="3"/>
  <c r="CD120" i="1" s="1"/>
  <c r="B118" i="3"/>
  <c r="BU117" i="3"/>
  <c r="BM117" i="3"/>
  <c r="BE117" i="3"/>
  <c r="BA117" i="3"/>
  <c r="CD119" i="1" s="1"/>
  <c r="B117" i="3"/>
  <c r="BU116" i="3"/>
  <c r="BM116" i="3"/>
  <c r="BE116" i="3"/>
  <c r="BA116" i="3"/>
  <c r="CD118" i="1" s="1"/>
  <c r="B116" i="3"/>
  <c r="BU115" i="3"/>
  <c r="BM115" i="3"/>
  <c r="BE115" i="3"/>
  <c r="BA115" i="3"/>
  <c r="CD117" i="1" s="1"/>
  <c r="B115" i="3"/>
  <c r="BU114" i="3"/>
  <c r="BM114" i="3"/>
  <c r="BE114" i="3"/>
  <c r="BA114" i="3"/>
  <c r="CD116" i="1" s="1"/>
  <c r="B114" i="3"/>
  <c r="BU113" i="3"/>
  <c r="BM113" i="3"/>
  <c r="BE113" i="3"/>
  <c r="BA113" i="3"/>
  <c r="CD115" i="1" s="1"/>
  <c r="B113" i="3"/>
  <c r="BU112" i="3"/>
  <c r="BM112" i="3"/>
  <c r="BE112" i="3"/>
  <c r="BA112" i="3"/>
  <c r="CD114" i="1" s="1"/>
  <c r="B112" i="3"/>
  <c r="BU111" i="3"/>
  <c r="BM111" i="3"/>
  <c r="BE111" i="3"/>
  <c r="BA111" i="3"/>
  <c r="CD113" i="1" s="1"/>
  <c r="B111" i="3"/>
  <c r="BU110" i="3"/>
  <c r="BM110" i="3"/>
  <c r="BE110" i="3"/>
  <c r="BA110" i="3"/>
  <c r="CD112" i="1" s="1"/>
  <c r="B110" i="3"/>
  <c r="BU109" i="3"/>
  <c r="BM109" i="3"/>
  <c r="BE109" i="3"/>
  <c r="BA109" i="3"/>
  <c r="CD111" i="1" s="1"/>
  <c r="B109" i="3"/>
  <c r="BU108" i="3"/>
  <c r="BM108" i="3"/>
  <c r="BE108" i="3"/>
  <c r="BA108" i="3"/>
  <c r="CD110" i="1" s="1"/>
  <c r="B108" i="3"/>
  <c r="BU107" i="3"/>
  <c r="BM107" i="3"/>
  <c r="BE107" i="3"/>
  <c r="BA107" i="3"/>
  <c r="CD109" i="1" s="1"/>
  <c r="B107" i="3"/>
  <c r="BU106" i="3"/>
  <c r="BM106" i="3"/>
  <c r="BE106" i="3"/>
  <c r="BA106" i="3"/>
  <c r="CD108" i="1" s="1"/>
  <c r="B106" i="3"/>
  <c r="BU105" i="3"/>
  <c r="BM105" i="3"/>
  <c r="BE105" i="3"/>
  <c r="BA105" i="3"/>
  <c r="CD107" i="1" s="1"/>
  <c r="B105" i="3"/>
  <c r="BU104" i="3"/>
  <c r="BM104" i="3"/>
  <c r="BE104" i="3"/>
  <c r="BA104" i="3"/>
  <c r="CD106" i="1" s="1"/>
  <c r="B104" i="3"/>
  <c r="BU103" i="3"/>
  <c r="BM103" i="3"/>
  <c r="BE103" i="3"/>
  <c r="BA103" i="3"/>
  <c r="CD105" i="1" s="1"/>
  <c r="B103" i="3"/>
  <c r="BU102" i="3"/>
  <c r="BM102" i="3"/>
  <c r="BE102" i="3"/>
  <c r="BA102" i="3"/>
  <c r="CD104" i="1" s="1"/>
  <c r="B102" i="3"/>
  <c r="BU101" i="3"/>
  <c r="BM101" i="3"/>
  <c r="BE101" i="3"/>
  <c r="BA101" i="3"/>
  <c r="CD103" i="1" s="1"/>
  <c r="B101" i="3"/>
  <c r="BU100" i="3"/>
  <c r="BM100" i="3"/>
  <c r="BE100" i="3"/>
  <c r="BA100" i="3"/>
  <c r="CD102" i="1" s="1"/>
  <c r="B100" i="3"/>
  <c r="BU99" i="3"/>
  <c r="BM99" i="3"/>
  <c r="BE99" i="3"/>
  <c r="BA99" i="3"/>
  <c r="CD101" i="1" s="1"/>
  <c r="B99" i="3"/>
  <c r="BU98" i="3"/>
  <c r="BM98" i="3"/>
  <c r="BE98" i="3"/>
  <c r="BA98" i="3"/>
  <c r="CD100" i="1" s="1"/>
  <c r="B98" i="3"/>
  <c r="BU97" i="3"/>
  <c r="BM97" i="3"/>
  <c r="BE97" i="3"/>
  <c r="BA97" i="3"/>
  <c r="CD99" i="1" s="1"/>
  <c r="B97" i="3"/>
  <c r="BU96" i="3"/>
  <c r="BM96" i="3"/>
  <c r="BE96" i="3"/>
  <c r="BA96" i="3"/>
  <c r="CD98" i="1" s="1"/>
  <c r="B96" i="3"/>
  <c r="BU95" i="3"/>
  <c r="BM95" i="3"/>
  <c r="BE95" i="3"/>
  <c r="BA95" i="3"/>
  <c r="CD97" i="1" s="1"/>
  <c r="B95" i="3"/>
  <c r="BU94" i="3"/>
  <c r="BM94" i="3"/>
  <c r="BE94" i="3"/>
  <c r="BA94" i="3"/>
  <c r="CD96" i="1" s="1"/>
  <c r="B94" i="3"/>
  <c r="BU93" i="3"/>
  <c r="BM93" i="3"/>
  <c r="BE93" i="3"/>
  <c r="BA93" i="3"/>
  <c r="CD95" i="1" s="1"/>
  <c r="B93" i="3"/>
  <c r="BU92" i="3"/>
  <c r="BM92" i="3"/>
  <c r="BE92" i="3"/>
  <c r="BA92" i="3"/>
  <c r="CD94" i="1" s="1"/>
  <c r="B92" i="3"/>
  <c r="BU91" i="3"/>
  <c r="BM91" i="3"/>
  <c r="BE91" i="3"/>
  <c r="BA91" i="3"/>
  <c r="CD93" i="1" s="1"/>
  <c r="B91" i="3"/>
  <c r="BU90" i="3"/>
  <c r="BM90" i="3"/>
  <c r="BE90" i="3"/>
  <c r="BA90" i="3"/>
  <c r="CD92" i="1" s="1"/>
  <c r="B90" i="3"/>
  <c r="BU89" i="3"/>
  <c r="BM89" i="3"/>
  <c r="BE89" i="3"/>
  <c r="BA89" i="3"/>
  <c r="CD91" i="1" s="1"/>
  <c r="B89" i="3"/>
  <c r="BU88" i="3"/>
  <c r="BM88" i="3"/>
  <c r="BE88" i="3"/>
  <c r="BA88" i="3"/>
  <c r="CD90" i="1" s="1"/>
  <c r="B88" i="3"/>
  <c r="BU87" i="3"/>
  <c r="BM87" i="3"/>
  <c r="BE87" i="3"/>
  <c r="BA87" i="3"/>
  <c r="CD89" i="1" s="1"/>
  <c r="B87" i="3"/>
  <c r="BU86" i="3"/>
  <c r="BM86" i="3"/>
  <c r="BE86" i="3"/>
  <c r="BA86" i="3"/>
  <c r="CD88" i="1" s="1"/>
  <c r="B86" i="3"/>
  <c r="BU85" i="3"/>
  <c r="BM85" i="3"/>
  <c r="BE85" i="3"/>
  <c r="BA85" i="3"/>
  <c r="CD87" i="1" s="1"/>
  <c r="B85" i="3"/>
  <c r="BU84" i="3"/>
  <c r="BM84" i="3"/>
  <c r="BE84" i="3"/>
  <c r="BA84" i="3"/>
  <c r="CD86" i="1" s="1"/>
  <c r="B84" i="3"/>
  <c r="BU83" i="3"/>
  <c r="BM83" i="3"/>
  <c r="BE83" i="3"/>
  <c r="BA83" i="3"/>
  <c r="CD85" i="1" s="1"/>
  <c r="B83" i="3"/>
  <c r="BU82" i="3"/>
  <c r="BM82" i="3"/>
  <c r="BE82" i="3"/>
  <c r="BA82" i="3"/>
  <c r="CD84" i="1" s="1"/>
  <c r="B82" i="3"/>
  <c r="BU81" i="3"/>
  <c r="BM81" i="3"/>
  <c r="BE81" i="3"/>
  <c r="BA81" i="3"/>
  <c r="CD83" i="1" s="1"/>
  <c r="B81" i="3"/>
  <c r="BU80" i="3"/>
  <c r="BM80" i="3"/>
  <c r="BE80" i="3"/>
  <c r="BA80" i="3"/>
  <c r="CD82" i="1" s="1"/>
  <c r="B80" i="3"/>
  <c r="BU79" i="3"/>
  <c r="BM79" i="3"/>
  <c r="BE79" i="3"/>
  <c r="BA79" i="3"/>
  <c r="CD81" i="1" s="1"/>
  <c r="B79" i="3"/>
  <c r="BU78" i="3"/>
  <c r="BM78" i="3"/>
  <c r="BE78" i="3"/>
  <c r="BA78" i="3"/>
  <c r="CD80" i="1" s="1"/>
  <c r="B78" i="3"/>
  <c r="BU77" i="3"/>
  <c r="BM77" i="3"/>
  <c r="BE77" i="3"/>
  <c r="BA77" i="3"/>
  <c r="CD79" i="1" s="1"/>
  <c r="B77" i="3"/>
  <c r="BU76" i="3"/>
  <c r="BM76" i="3"/>
  <c r="BE76" i="3"/>
  <c r="BA76" i="3"/>
  <c r="CD78" i="1" s="1"/>
  <c r="B76" i="3"/>
  <c r="BU75" i="3"/>
  <c r="BM75" i="3"/>
  <c r="BE75" i="3"/>
  <c r="BA75" i="3"/>
  <c r="CD77" i="1" s="1"/>
  <c r="B75" i="3"/>
  <c r="BU74" i="3"/>
  <c r="BM74" i="3"/>
  <c r="BE74" i="3"/>
  <c r="BA74" i="3"/>
  <c r="CD76" i="1" s="1"/>
  <c r="B74" i="3"/>
  <c r="BU73" i="3"/>
  <c r="BM73" i="3"/>
  <c r="BE73" i="3"/>
  <c r="BA73" i="3"/>
  <c r="CD75" i="1" s="1"/>
  <c r="B73" i="3"/>
  <c r="BU72" i="3"/>
  <c r="BM72" i="3"/>
  <c r="BE72" i="3"/>
  <c r="BA72" i="3"/>
  <c r="CD74" i="1" s="1"/>
  <c r="B72" i="3"/>
  <c r="BU71" i="3"/>
  <c r="BM71" i="3"/>
  <c r="BE71" i="3"/>
  <c r="BA71" i="3"/>
  <c r="CD73" i="1" s="1"/>
  <c r="B71" i="3"/>
  <c r="BU70" i="3"/>
  <c r="BM70" i="3"/>
  <c r="BE70" i="3"/>
  <c r="BA70" i="3"/>
  <c r="CD72" i="1" s="1"/>
  <c r="B70" i="3"/>
  <c r="BU69" i="3"/>
  <c r="BM69" i="3"/>
  <c r="BE69" i="3"/>
  <c r="BA69" i="3"/>
  <c r="CD71" i="1" s="1"/>
  <c r="B69" i="3"/>
  <c r="BU68" i="3"/>
  <c r="BM68" i="3"/>
  <c r="BE68" i="3"/>
  <c r="BA68" i="3"/>
  <c r="CD70" i="1" s="1"/>
  <c r="B68" i="3"/>
  <c r="BU67" i="3"/>
  <c r="BM67" i="3"/>
  <c r="BE67" i="3"/>
  <c r="BA67" i="3"/>
  <c r="CD69" i="1" s="1"/>
  <c r="B67" i="3"/>
  <c r="BU66" i="3"/>
  <c r="BM66" i="3"/>
  <c r="BE66" i="3"/>
  <c r="BA66" i="3"/>
  <c r="CD68" i="1" s="1"/>
  <c r="B66" i="3"/>
  <c r="BU65" i="3"/>
  <c r="BM65" i="3"/>
  <c r="BE65" i="3"/>
  <c r="BA65" i="3"/>
  <c r="CD67" i="1" s="1"/>
  <c r="B65" i="3"/>
  <c r="BU64" i="3"/>
  <c r="BM64" i="3"/>
  <c r="BE64" i="3"/>
  <c r="BA64" i="3"/>
  <c r="CD66" i="1" s="1"/>
  <c r="B64" i="3"/>
  <c r="BU63" i="3"/>
  <c r="BM63" i="3"/>
  <c r="BE63" i="3"/>
  <c r="BA63" i="3"/>
  <c r="CD65" i="1" s="1"/>
  <c r="B63" i="3"/>
  <c r="BU62" i="3"/>
  <c r="BM62" i="3"/>
  <c r="BE62" i="3"/>
  <c r="BA62" i="3"/>
  <c r="CD64" i="1" s="1"/>
  <c r="B62" i="3"/>
  <c r="BU61" i="3"/>
  <c r="BM61" i="3"/>
  <c r="BE61" i="3"/>
  <c r="BA61" i="3"/>
  <c r="CD63" i="1" s="1"/>
  <c r="B61" i="3"/>
  <c r="BU60" i="3"/>
  <c r="BM60" i="3"/>
  <c r="BE60" i="3"/>
  <c r="BA60" i="3"/>
  <c r="CD62" i="1" s="1"/>
  <c r="B60" i="3"/>
  <c r="BU59" i="3"/>
  <c r="BM59" i="3"/>
  <c r="BE59" i="3"/>
  <c r="BA59" i="3"/>
  <c r="CD61" i="1" s="1"/>
  <c r="B59" i="3"/>
  <c r="BU58" i="3"/>
  <c r="BM58" i="3"/>
  <c r="BE58" i="3"/>
  <c r="BA58" i="3"/>
  <c r="CD60" i="1" s="1"/>
  <c r="B58" i="3"/>
  <c r="BU57" i="3"/>
  <c r="BM57" i="3"/>
  <c r="BE57" i="3"/>
  <c r="BA57" i="3"/>
  <c r="CD59" i="1" s="1"/>
  <c r="B57" i="3"/>
  <c r="BU56" i="3"/>
  <c r="BM56" i="3"/>
  <c r="BE56" i="3"/>
  <c r="BA56" i="3"/>
  <c r="CD58" i="1" s="1"/>
  <c r="B56" i="3"/>
  <c r="BU55" i="3"/>
  <c r="BM55" i="3"/>
  <c r="BE55" i="3"/>
  <c r="BA55" i="3"/>
  <c r="CD57" i="1" s="1"/>
  <c r="B55" i="3"/>
  <c r="BU54" i="3"/>
  <c r="BM54" i="3"/>
  <c r="BE54" i="3"/>
  <c r="BA54" i="3"/>
  <c r="CD56" i="1" s="1"/>
  <c r="B54" i="3"/>
  <c r="BU53" i="3"/>
  <c r="BM53" i="3"/>
  <c r="BE53" i="3"/>
  <c r="BA53" i="3"/>
  <c r="CD55" i="1" s="1"/>
  <c r="B53" i="3"/>
  <c r="BU52" i="3"/>
  <c r="BM52" i="3"/>
  <c r="BE52" i="3"/>
  <c r="BA52" i="3"/>
  <c r="CD54" i="1" s="1"/>
  <c r="B52" i="3"/>
  <c r="BU51" i="3"/>
  <c r="BM51" i="3"/>
  <c r="BE51" i="3"/>
  <c r="BA51" i="3"/>
  <c r="CD53" i="1" s="1"/>
  <c r="B51" i="3"/>
  <c r="BU50" i="3"/>
  <c r="BM50" i="3"/>
  <c r="BE50" i="3"/>
  <c r="BA50" i="3"/>
  <c r="CD52" i="1" s="1"/>
  <c r="B50" i="3"/>
  <c r="BU49" i="3"/>
  <c r="BM49" i="3"/>
  <c r="BE49" i="3"/>
  <c r="BA49" i="3"/>
  <c r="CD51" i="1" s="1"/>
  <c r="B49" i="3"/>
  <c r="BU48" i="3"/>
  <c r="BM48" i="3"/>
  <c r="BE48" i="3"/>
  <c r="BA48" i="3"/>
  <c r="CD50" i="1" s="1"/>
  <c r="B48" i="3"/>
  <c r="BU47" i="3"/>
  <c r="BM47" i="3"/>
  <c r="BE47" i="3"/>
  <c r="BA47" i="3"/>
  <c r="CD49" i="1" s="1"/>
  <c r="B47" i="3"/>
  <c r="BU46" i="3"/>
  <c r="BM46" i="3"/>
  <c r="BE46" i="3"/>
  <c r="BA46" i="3"/>
  <c r="CD48" i="1" s="1"/>
  <c r="B46" i="3"/>
  <c r="BU45" i="3"/>
  <c r="BM45" i="3"/>
  <c r="BE45" i="3"/>
  <c r="BA45" i="3"/>
  <c r="CD47" i="1" s="1"/>
  <c r="B45" i="3"/>
  <c r="BU44" i="3"/>
  <c r="BM44" i="3"/>
  <c r="BE44" i="3"/>
  <c r="BA44" i="3"/>
  <c r="CD46" i="1" s="1"/>
  <c r="B44" i="3"/>
  <c r="BU43" i="3"/>
  <c r="BM43" i="3"/>
  <c r="BE43" i="3"/>
  <c r="BA43" i="3"/>
  <c r="CD45" i="1" s="1"/>
  <c r="B43" i="3"/>
  <c r="BU42" i="3"/>
  <c r="BM42" i="3"/>
  <c r="BE42" i="3"/>
  <c r="BA42" i="3"/>
  <c r="CD44" i="1" s="1"/>
  <c r="B42" i="3"/>
  <c r="BU41" i="3"/>
  <c r="BM41" i="3"/>
  <c r="BE41" i="3"/>
  <c r="BA41" i="3"/>
  <c r="CD43" i="1" s="1"/>
  <c r="B41" i="3"/>
  <c r="BU40" i="3"/>
  <c r="BM40" i="3"/>
  <c r="BE40" i="3"/>
  <c r="BA40" i="3"/>
  <c r="CD42" i="1" s="1"/>
  <c r="B40" i="3"/>
  <c r="BU39" i="3"/>
  <c r="BM39" i="3"/>
  <c r="BE39" i="3"/>
  <c r="BA39" i="3"/>
  <c r="CD41" i="1" s="1"/>
  <c r="B39" i="3"/>
  <c r="BU38" i="3"/>
  <c r="BM38" i="3"/>
  <c r="BE38" i="3"/>
  <c r="BA38" i="3"/>
  <c r="CD40" i="1" s="1"/>
  <c r="B38" i="3"/>
  <c r="BU37" i="3"/>
  <c r="BM37" i="3"/>
  <c r="BE37" i="3"/>
  <c r="BA37" i="3"/>
  <c r="CD39" i="1" s="1"/>
  <c r="B37" i="3"/>
  <c r="BU36" i="3"/>
  <c r="BM36" i="3"/>
  <c r="BE36" i="3"/>
  <c r="BA36" i="3"/>
  <c r="CD38" i="1" s="1"/>
  <c r="B36" i="3"/>
  <c r="BU35" i="3"/>
  <c r="BM35" i="3"/>
  <c r="BE35" i="3"/>
  <c r="BA35" i="3"/>
  <c r="CD37" i="1" s="1"/>
  <c r="B35" i="3"/>
  <c r="BU34" i="3"/>
  <c r="BM34" i="3"/>
  <c r="BE34" i="3"/>
  <c r="BA34" i="3"/>
  <c r="CD36" i="1" s="1"/>
  <c r="B34" i="3"/>
  <c r="BU33" i="3"/>
  <c r="BM33" i="3"/>
  <c r="BE33" i="3"/>
  <c r="BA33" i="3"/>
  <c r="CD35" i="1" s="1"/>
  <c r="B33" i="3"/>
  <c r="BU32" i="3"/>
  <c r="BM32" i="3"/>
  <c r="BE32" i="3"/>
  <c r="BA32" i="3"/>
  <c r="CD34" i="1" s="1"/>
  <c r="B32" i="3"/>
  <c r="BU31" i="3"/>
  <c r="BM31" i="3"/>
  <c r="BE31" i="3"/>
  <c r="BA31" i="3"/>
  <c r="CD33" i="1" s="1"/>
  <c r="B31" i="3"/>
  <c r="BU30" i="3"/>
  <c r="BM30" i="3"/>
  <c r="BE30" i="3"/>
  <c r="BA30" i="3"/>
  <c r="CD32" i="1" s="1"/>
  <c r="B30" i="3"/>
  <c r="BU29" i="3"/>
  <c r="BM29" i="3"/>
  <c r="BE29" i="3"/>
  <c r="BA29" i="3"/>
  <c r="CD31" i="1" s="1"/>
  <c r="B29" i="3"/>
  <c r="BU28" i="3"/>
  <c r="BM28" i="3"/>
  <c r="BE28" i="3"/>
  <c r="BA28" i="3"/>
  <c r="CD30" i="1" s="1"/>
  <c r="B28" i="3"/>
  <c r="BU27" i="3"/>
  <c r="BM27" i="3"/>
  <c r="BA27" i="3"/>
  <c r="CD29" i="1" s="1"/>
  <c r="B27" i="3"/>
  <c r="BU26" i="3"/>
  <c r="BM26" i="3"/>
  <c r="BE26" i="3"/>
  <c r="BA26" i="3"/>
  <c r="CD28" i="1" s="1"/>
  <c r="B26" i="3"/>
  <c r="BU25" i="3"/>
  <c r="BM25" i="3"/>
  <c r="BE25" i="3"/>
  <c r="BA25" i="3"/>
  <c r="CD27" i="1" s="1"/>
  <c r="B25" i="3"/>
  <c r="BU24" i="3"/>
  <c r="BM24" i="3"/>
  <c r="BE24" i="3"/>
  <c r="BA24" i="3"/>
  <c r="CD26" i="1" s="1"/>
  <c r="B24" i="3"/>
  <c r="BU23" i="3"/>
  <c r="BM23" i="3"/>
  <c r="BE23" i="3"/>
  <c r="BA23" i="3"/>
  <c r="CD25" i="1" s="1"/>
  <c r="B23" i="3"/>
  <c r="BU22" i="3"/>
  <c r="BM22" i="3"/>
  <c r="BE22" i="3"/>
  <c r="BA22" i="3"/>
  <c r="CD24" i="1" s="1"/>
  <c r="B22" i="3"/>
  <c r="BU20" i="3"/>
  <c r="BM20" i="3"/>
  <c r="BE20" i="3"/>
  <c r="BA20" i="3"/>
  <c r="CD22" i="1" s="1"/>
  <c r="B20" i="3"/>
  <c r="BU19" i="3"/>
  <c r="BM19" i="3"/>
  <c r="BE19" i="3"/>
  <c r="BA19" i="3"/>
  <c r="CD21" i="1" s="1"/>
  <c r="B19" i="3"/>
  <c r="BU18" i="3"/>
  <c r="BM18" i="3"/>
  <c r="BE18" i="3"/>
  <c r="BA18" i="3"/>
  <c r="CD20" i="1" s="1"/>
  <c r="B18" i="3"/>
  <c r="BU17" i="3"/>
  <c r="BM17" i="3"/>
  <c r="BE17" i="3"/>
  <c r="BA17" i="3"/>
  <c r="CD19" i="1" s="1"/>
  <c r="B17" i="3"/>
  <c r="BU16" i="3"/>
  <c r="BM16" i="3"/>
  <c r="BE16" i="3"/>
  <c r="BA16" i="3"/>
  <c r="CD18" i="1" s="1"/>
  <c r="B16" i="3"/>
  <c r="BU15" i="3"/>
  <c r="BM15" i="3"/>
  <c r="BE15" i="3"/>
  <c r="BA15" i="3"/>
  <c r="CD17" i="1" s="1"/>
  <c r="B15" i="3"/>
  <c r="BU14" i="3"/>
  <c r="BM14" i="3"/>
  <c r="BE14" i="3"/>
  <c r="BA14" i="3"/>
  <c r="CD16" i="1" s="1"/>
  <c r="B14" i="3"/>
  <c r="BU13" i="3"/>
  <c r="BM13" i="3"/>
  <c r="BE13" i="3"/>
  <c r="BA13" i="3"/>
  <c r="CD15" i="1" s="1"/>
  <c r="B13" i="3"/>
  <c r="BU12" i="3"/>
  <c r="BM12" i="3"/>
  <c r="BE12" i="3"/>
  <c r="BA12" i="3"/>
  <c r="CD14" i="1" s="1"/>
  <c r="B12" i="3"/>
  <c r="BU11" i="3"/>
  <c r="BM11" i="3"/>
  <c r="BE11" i="3"/>
  <c r="BA11" i="3"/>
  <c r="CD13" i="1" s="1"/>
  <c r="B11" i="3"/>
  <c r="BU10" i="3"/>
  <c r="BM10" i="3"/>
  <c r="BE10" i="3"/>
  <c r="BA10" i="3"/>
  <c r="CD12" i="1" s="1"/>
  <c r="B10" i="3"/>
  <c r="BU9" i="3"/>
  <c r="BM9" i="3"/>
  <c r="BE9" i="3"/>
  <c r="BA9" i="3"/>
  <c r="CD11" i="1" s="1"/>
  <c r="B9" i="3"/>
  <c r="BU8" i="3"/>
  <c r="BM8" i="3"/>
  <c r="BE8" i="3"/>
  <c r="BA8" i="3"/>
  <c r="CD10" i="1" s="1"/>
  <c r="B8" i="3"/>
  <c r="BU7" i="3"/>
  <c r="BM7" i="3"/>
  <c r="BE7" i="3"/>
  <c r="BA7" i="3"/>
  <c r="CD9" i="1" s="1"/>
  <c r="B7" i="3"/>
  <c r="BU6" i="3"/>
  <c r="BM6" i="3"/>
  <c r="BE6" i="3"/>
  <c r="BA6" i="3"/>
  <c r="CD8" i="1" s="1"/>
  <c r="B6" i="3"/>
  <c r="BU5" i="3"/>
  <c r="BM5" i="3"/>
  <c r="BE5" i="3"/>
  <c r="BA5" i="3"/>
  <c r="CD7" i="1" s="1"/>
  <c r="B5" i="3"/>
  <c r="BU4" i="3"/>
  <c r="BM4" i="3"/>
  <c r="BE4" i="3"/>
  <c r="BA4" i="3"/>
  <c r="CD6" i="1" s="1"/>
  <c r="B4" i="3"/>
  <c r="BU3" i="3"/>
  <c r="BM3" i="3"/>
  <c r="BE3" i="3"/>
  <c r="BA3" i="3"/>
  <c r="CD5" i="1" s="1"/>
  <c r="B3" i="3"/>
  <c r="BU2" i="3"/>
  <c r="BM2" i="3"/>
  <c r="BE2" i="3"/>
  <c r="BA2" i="3"/>
  <c r="CD4" i="1" s="1"/>
  <c r="B2" i="3"/>
  <c r="CW295" i="1"/>
  <c r="C295" i="1"/>
  <c r="D295" i="1"/>
  <c r="H295" i="1"/>
  <c r="G295" i="1"/>
  <c r="E295" i="1"/>
  <c r="CW294" i="1"/>
  <c r="C294" i="1"/>
  <c r="D294" i="1"/>
  <c r="H294" i="1"/>
  <c r="G294" i="1"/>
  <c r="E294" i="1"/>
  <c r="CW293" i="1"/>
  <c r="C293" i="1"/>
  <c r="D293" i="1"/>
  <c r="H293" i="1"/>
  <c r="G293" i="1"/>
  <c r="E293" i="1"/>
  <c r="CW292" i="1"/>
  <c r="C292" i="1"/>
  <c r="D292" i="1"/>
  <c r="H292" i="1"/>
  <c r="G292" i="1"/>
  <c r="E292" i="1"/>
  <c r="CW291" i="1"/>
  <c r="C291" i="1"/>
  <c r="D291" i="1"/>
  <c r="H291" i="1"/>
  <c r="G291" i="1"/>
  <c r="E291" i="1"/>
  <c r="CW290" i="1"/>
  <c r="C290" i="1"/>
  <c r="D290" i="1"/>
  <c r="H290" i="1"/>
  <c r="G290" i="1"/>
  <c r="E290" i="1"/>
  <c r="CW289" i="1"/>
  <c r="C289" i="1"/>
  <c r="D289" i="1"/>
  <c r="H289" i="1"/>
  <c r="G289" i="1"/>
  <c r="E289" i="1"/>
  <c r="CW288" i="1"/>
  <c r="C288" i="1"/>
  <c r="D288" i="1"/>
  <c r="H288" i="1"/>
  <c r="G288" i="1"/>
  <c r="E288" i="1"/>
  <c r="CW287" i="1"/>
  <c r="C287" i="1"/>
  <c r="D287" i="1"/>
  <c r="H287" i="1"/>
  <c r="G287" i="1"/>
  <c r="E287" i="1"/>
  <c r="CW286" i="1"/>
  <c r="C286" i="1"/>
  <c r="D286" i="1"/>
  <c r="H286" i="1"/>
  <c r="G286" i="1"/>
  <c r="E286" i="1"/>
  <c r="CW285" i="1"/>
  <c r="C285" i="1"/>
  <c r="D285" i="1"/>
  <c r="H285" i="1"/>
  <c r="G285" i="1"/>
  <c r="E285" i="1"/>
  <c r="CW284" i="1"/>
  <c r="C284" i="1"/>
  <c r="D284" i="1"/>
  <c r="H284" i="1"/>
  <c r="G284" i="1"/>
  <c r="E284" i="1"/>
  <c r="CW283" i="1"/>
  <c r="C283" i="1"/>
  <c r="D283" i="1"/>
  <c r="H283" i="1"/>
  <c r="G283" i="1"/>
  <c r="E283" i="1"/>
  <c r="CW282" i="1"/>
  <c r="C282" i="1"/>
  <c r="D282" i="1"/>
  <c r="H282" i="1"/>
  <c r="G282" i="1"/>
  <c r="E282" i="1"/>
  <c r="CW281" i="1"/>
  <c r="C281" i="1"/>
  <c r="D281" i="1"/>
  <c r="H281" i="1"/>
  <c r="G281" i="1"/>
  <c r="E281" i="1"/>
  <c r="CW280" i="1"/>
  <c r="C280" i="1"/>
  <c r="D280" i="1"/>
  <c r="H280" i="1"/>
  <c r="G280" i="1"/>
  <c r="E280" i="1"/>
  <c r="CW279" i="1"/>
  <c r="C279" i="1"/>
  <c r="D279" i="1"/>
  <c r="H279" i="1"/>
  <c r="G279" i="1"/>
  <c r="E279" i="1"/>
  <c r="CW278" i="1"/>
  <c r="C278" i="1"/>
  <c r="D278" i="1"/>
  <c r="H278" i="1"/>
  <c r="G278" i="1"/>
  <c r="E278" i="1"/>
  <c r="CW277" i="1"/>
  <c r="C277" i="1"/>
  <c r="D277" i="1"/>
  <c r="H277" i="1"/>
  <c r="G277" i="1"/>
  <c r="E277" i="1"/>
  <c r="CW276" i="1"/>
  <c r="C276" i="1"/>
  <c r="D276" i="1"/>
  <c r="H276" i="1"/>
  <c r="G276" i="1"/>
  <c r="E276" i="1"/>
  <c r="CW275" i="1"/>
  <c r="C275" i="1"/>
  <c r="D275" i="1"/>
  <c r="H275" i="1"/>
  <c r="G275" i="1"/>
  <c r="E275" i="1"/>
  <c r="CW274" i="1"/>
  <c r="C274" i="1"/>
  <c r="D274" i="1"/>
  <c r="H274" i="1"/>
  <c r="G274" i="1"/>
  <c r="E274" i="1"/>
  <c r="CW273" i="1"/>
  <c r="C273" i="1"/>
  <c r="D273" i="1"/>
  <c r="H273" i="1"/>
  <c r="G273" i="1"/>
  <c r="E273" i="1"/>
  <c r="CW272" i="1"/>
  <c r="C272" i="1"/>
  <c r="D272" i="1"/>
  <c r="H272" i="1"/>
  <c r="G272" i="1"/>
  <c r="E272" i="1"/>
  <c r="CW271" i="1"/>
  <c r="C271" i="1"/>
  <c r="D271" i="1"/>
  <c r="H271" i="1"/>
  <c r="G271" i="1"/>
  <c r="E271" i="1"/>
  <c r="CW270" i="1"/>
  <c r="C270" i="1"/>
  <c r="D270" i="1"/>
  <c r="H270" i="1"/>
  <c r="G270" i="1"/>
  <c r="E270" i="1"/>
  <c r="CW269" i="1"/>
  <c r="C269" i="1"/>
  <c r="D269" i="1"/>
  <c r="H269" i="1"/>
  <c r="G269" i="1"/>
  <c r="E269" i="1"/>
  <c r="CW268" i="1"/>
  <c r="C268" i="1"/>
  <c r="D268" i="1"/>
  <c r="H268" i="1"/>
  <c r="G268" i="1"/>
  <c r="E268" i="1"/>
  <c r="CW267" i="1"/>
  <c r="C267" i="1"/>
  <c r="D267" i="1"/>
  <c r="H267" i="1"/>
  <c r="G267" i="1"/>
  <c r="E267" i="1"/>
  <c r="C266" i="1"/>
  <c r="D266" i="1"/>
  <c r="H266" i="1"/>
  <c r="G266" i="1"/>
  <c r="E266" i="1"/>
  <c r="CW264" i="1"/>
  <c r="C264" i="1"/>
  <c r="D264" i="1"/>
  <c r="H264" i="1"/>
  <c r="G264" i="1"/>
  <c r="E264" i="1"/>
  <c r="CW263" i="1"/>
  <c r="C263" i="1"/>
  <c r="D263" i="1"/>
  <c r="H263" i="1"/>
  <c r="G263" i="1"/>
  <c r="E263" i="1"/>
  <c r="CW262" i="1"/>
  <c r="C262" i="1"/>
  <c r="D262" i="1"/>
  <c r="H262" i="1"/>
  <c r="G262" i="1"/>
  <c r="E262" i="1"/>
  <c r="CW261" i="1"/>
  <c r="C261" i="1"/>
  <c r="D261" i="1"/>
  <c r="H261" i="1"/>
  <c r="G261" i="1"/>
  <c r="E261" i="1"/>
  <c r="CW260" i="1"/>
  <c r="C260" i="1"/>
  <c r="D260" i="1"/>
  <c r="H260" i="1"/>
  <c r="G260" i="1"/>
  <c r="E260" i="1"/>
  <c r="CW259" i="1"/>
  <c r="C259" i="1"/>
  <c r="D259" i="1"/>
  <c r="H259" i="1"/>
  <c r="G259" i="1"/>
  <c r="E259" i="1"/>
  <c r="CW258" i="1"/>
  <c r="C258" i="1"/>
  <c r="D258" i="1"/>
  <c r="H258" i="1"/>
  <c r="G258" i="1"/>
  <c r="E258" i="1"/>
  <c r="CW257" i="1"/>
  <c r="C257" i="1"/>
  <c r="D257" i="1"/>
  <c r="H257" i="1"/>
  <c r="G257" i="1"/>
  <c r="E257" i="1"/>
  <c r="CW256" i="1"/>
  <c r="C256" i="1"/>
  <c r="D256" i="1"/>
  <c r="H256" i="1"/>
  <c r="G256" i="1"/>
  <c r="E256" i="1"/>
  <c r="CW255" i="1"/>
  <c r="C255" i="1"/>
  <c r="D255" i="1"/>
  <c r="H255" i="1"/>
  <c r="G255" i="1"/>
  <c r="E255" i="1"/>
  <c r="CW254" i="1"/>
  <c r="C254" i="1"/>
  <c r="D254" i="1"/>
  <c r="H254" i="1"/>
  <c r="G254" i="1"/>
  <c r="E254" i="1"/>
  <c r="CW253" i="1"/>
  <c r="C253" i="1"/>
  <c r="D253" i="1"/>
  <c r="H253" i="1"/>
  <c r="G253" i="1"/>
  <c r="E253" i="1"/>
  <c r="CW252" i="1"/>
  <c r="C252" i="1"/>
  <c r="D252" i="1"/>
  <c r="H252" i="1"/>
  <c r="G252" i="1"/>
  <c r="E252" i="1"/>
  <c r="CW251" i="1"/>
  <c r="C251" i="1"/>
  <c r="D251" i="1"/>
  <c r="H251" i="1"/>
  <c r="G251" i="1"/>
  <c r="E251" i="1"/>
  <c r="CW250" i="1"/>
  <c r="C250" i="1"/>
  <c r="D250" i="1"/>
  <c r="H250" i="1"/>
  <c r="G250" i="1"/>
  <c r="E250" i="1"/>
  <c r="CW249" i="1"/>
  <c r="C249" i="1"/>
  <c r="D249" i="1"/>
  <c r="H249" i="1"/>
  <c r="G249" i="1"/>
  <c r="E249" i="1"/>
  <c r="CW248" i="1"/>
  <c r="C248" i="1"/>
  <c r="D248" i="1"/>
  <c r="H248" i="1"/>
  <c r="G248" i="1"/>
  <c r="E248" i="1"/>
  <c r="CW247" i="1"/>
  <c r="C247" i="1"/>
  <c r="D247" i="1"/>
  <c r="H247" i="1"/>
  <c r="G247" i="1"/>
  <c r="E247" i="1"/>
  <c r="CW246" i="1"/>
  <c r="C246" i="1"/>
  <c r="D246" i="1"/>
  <c r="H246" i="1"/>
  <c r="G246" i="1"/>
  <c r="E246" i="1"/>
  <c r="CW245" i="1"/>
  <c r="C245" i="1"/>
  <c r="D245" i="1"/>
  <c r="H245" i="1"/>
  <c r="G245" i="1"/>
  <c r="E245" i="1"/>
  <c r="CW244" i="1"/>
  <c r="C244" i="1"/>
  <c r="D244" i="1"/>
  <c r="H244" i="1"/>
  <c r="G244" i="1"/>
  <c r="E244" i="1"/>
  <c r="C243" i="1"/>
  <c r="D243" i="1"/>
  <c r="H243" i="1"/>
  <c r="G243" i="1"/>
  <c r="E243" i="1"/>
  <c r="CW242" i="1"/>
  <c r="C242" i="1"/>
  <c r="D242" i="1"/>
  <c r="H242" i="1"/>
  <c r="G242" i="1"/>
  <c r="E242" i="1"/>
  <c r="C241" i="1"/>
  <c r="D241" i="1"/>
  <c r="H241" i="1"/>
  <c r="G241" i="1"/>
  <c r="E241" i="1"/>
  <c r="CW240" i="1"/>
  <c r="C240" i="1"/>
  <c r="D240" i="1"/>
  <c r="H240" i="1"/>
  <c r="G240" i="1"/>
  <c r="E240" i="1"/>
  <c r="C239" i="1"/>
  <c r="D239" i="1"/>
  <c r="H239" i="1"/>
  <c r="G239" i="1"/>
  <c r="E239" i="1"/>
  <c r="CW238" i="1"/>
  <c r="C238" i="1"/>
  <c r="D238" i="1"/>
  <c r="H238" i="1"/>
  <c r="G238" i="1"/>
  <c r="E238" i="1"/>
  <c r="C237" i="1"/>
  <c r="D237" i="1"/>
  <c r="H237" i="1"/>
  <c r="G237" i="1"/>
  <c r="E237" i="1"/>
  <c r="CW236" i="1"/>
  <c r="C236" i="1"/>
  <c r="D236" i="1"/>
  <c r="H236" i="1"/>
  <c r="G236" i="1"/>
  <c r="E236" i="1"/>
  <c r="CW235" i="1"/>
  <c r="C235" i="1"/>
  <c r="D235" i="1"/>
  <c r="H235" i="1"/>
  <c r="G235" i="1"/>
  <c r="E235" i="1"/>
  <c r="CW234" i="1"/>
  <c r="C234" i="1"/>
  <c r="D234" i="1"/>
  <c r="H234" i="1"/>
  <c r="G234" i="1"/>
  <c r="E234" i="1"/>
  <c r="CW233" i="1"/>
  <c r="C233" i="1"/>
  <c r="D233" i="1"/>
  <c r="H233" i="1"/>
  <c r="G233" i="1"/>
  <c r="E233" i="1"/>
  <c r="CW232" i="1"/>
  <c r="C232" i="1"/>
  <c r="D232" i="1"/>
  <c r="H232" i="1"/>
  <c r="G232" i="1"/>
  <c r="E232" i="1"/>
  <c r="CW231" i="1"/>
  <c r="C231" i="1"/>
  <c r="D231" i="1"/>
  <c r="H231" i="1"/>
  <c r="G231" i="1"/>
  <c r="E231" i="1"/>
  <c r="CW230" i="1"/>
  <c r="C230" i="1"/>
  <c r="D230" i="1"/>
  <c r="H230" i="1"/>
  <c r="G230" i="1"/>
  <c r="E230" i="1"/>
  <c r="CW229" i="1"/>
  <c r="C229" i="1"/>
  <c r="D229" i="1"/>
  <c r="H229" i="1"/>
  <c r="G229" i="1"/>
  <c r="E229" i="1"/>
  <c r="CW228" i="1"/>
  <c r="C228" i="1"/>
  <c r="D228" i="1"/>
  <c r="H228" i="1"/>
  <c r="G228" i="1"/>
  <c r="E228" i="1"/>
  <c r="CW227" i="1"/>
  <c r="C227" i="1"/>
  <c r="D227" i="1"/>
  <c r="H227" i="1"/>
  <c r="G227" i="1"/>
  <c r="E227" i="1"/>
  <c r="CW226" i="1"/>
  <c r="C226" i="1"/>
  <c r="D226" i="1"/>
  <c r="H226" i="1"/>
  <c r="G226" i="1"/>
  <c r="E226" i="1"/>
  <c r="CW225" i="1"/>
  <c r="C225" i="1"/>
  <c r="D225" i="1"/>
  <c r="H225" i="1"/>
  <c r="G225" i="1"/>
  <c r="E225" i="1"/>
  <c r="CW224" i="1"/>
  <c r="C224" i="1"/>
  <c r="D224" i="1"/>
  <c r="H224" i="1"/>
  <c r="G224" i="1"/>
  <c r="E224" i="1"/>
  <c r="CW223" i="1"/>
  <c r="C223" i="1"/>
  <c r="D223" i="1"/>
  <c r="H223" i="1"/>
  <c r="G223" i="1"/>
  <c r="E223" i="1"/>
  <c r="CW222" i="1"/>
  <c r="C222" i="1"/>
  <c r="D222" i="1"/>
  <c r="H222" i="1"/>
  <c r="G222" i="1"/>
  <c r="E222" i="1"/>
  <c r="CW221" i="1"/>
  <c r="C221" i="1"/>
  <c r="D221" i="1"/>
  <c r="H221" i="1"/>
  <c r="G221" i="1"/>
  <c r="E221" i="1"/>
  <c r="CW220" i="1"/>
  <c r="C220" i="1"/>
  <c r="D220" i="1"/>
  <c r="CM220" i="1"/>
  <c r="A220" i="1" s="1"/>
  <c r="H220" i="1"/>
  <c r="G220" i="1"/>
  <c r="E220" i="1"/>
  <c r="CW219" i="1"/>
  <c r="C219" i="1"/>
  <c r="D219" i="1"/>
  <c r="H219" i="1"/>
  <c r="G219" i="1"/>
  <c r="E219" i="1"/>
  <c r="CW218" i="1"/>
  <c r="C218" i="1"/>
  <c r="D218" i="1"/>
  <c r="H218" i="1"/>
  <c r="G218" i="1"/>
  <c r="E218" i="1"/>
  <c r="CW217" i="1"/>
  <c r="C217" i="1"/>
  <c r="D217" i="1"/>
  <c r="H217" i="1"/>
  <c r="G217" i="1"/>
  <c r="E217" i="1"/>
  <c r="CW216" i="1"/>
  <c r="C216" i="1"/>
  <c r="D216" i="1"/>
  <c r="H216" i="1"/>
  <c r="G216" i="1"/>
  <c r="E216" i="1"/>
  <c r="CW215" i="1"/>
  <c r="C215" i="1"/>
  <c r="D215" i="1"/>
  <c r="H215" i="1"/>
  <c r="G215" i="1"/>
  <c r="E215" i="1"/>
  <c r="CW214" i="1"/>
  <c r="C214" i="1"/>
  <c r="D214" i="1"/>
  <c r="H214" i="1"/>
  <c r="G214" i="1"/>
  <c r="E214" i="1"/>
  <c r="CW213" i="1"/>
  <c r="C213" i="1"/>
  <c r="D213" i="1"/>
  <c r="H213" i="1"/>
  <c r="G213" i="1"/>
  <c r="E213" i="1"/>
  <c r="CW212" i="1"/>
  <c r="C212" i="1"/>
  <c r="D212" i="1"/>
  <c r="H212" i="1"/>
  <c r="G212" i="1"/>
  <c r="E212" i="1"/>
  <c r="C211" i="1"/>
  <c r="D211" i="1"/>
  <c r="H211" i="1"/>
  <c r="G211" i="1"/>
  <c r="E211" i="1"/>
  <c r="CW210" i="1"/>
  <c r="C210" i="1"/>
  <c r="D210" i="1"/>
  <c r="H210" i="1"/>
  <c r="G210" i="1"/>
  <c r="E210" i="1"/>
  <c r="CW209" i="1"/>
  <c r="C209" i="1"/>
  <c r="D209" i="1"/>
  <c r="H209" i="1"/>
  <c r="G209" i="1"/>
  <c r="E209" i="1"/>
  <c r="CW208" i="1"/>
  <c r="C208" i="1"/>
  <c r="D208" i="1"/>
  <c r="H208" i="1"/>
  <c r="G208" i="1"/>
  <c r="E208" i="1"/>
  <c r="CW207" i="1"/>
  <c r="C207" i="1"/>
  <c r="D207" i="1"/>
  <c r="H207" i="1"/>
  <c r="G207" i="1"/>
  <c r="E207" i="1"/>
  <c r="CW206" i="1"/>
  <c r="C206" i="1"/>
  <c r="D206" i="1"/>
  <c r="H206" i="1"/>
  <c r="G206" i="1"/>
  <c r="E206" i="1"/>
  <c r="CW205" i="1"/>
  <c r="C205" i="1"/>
  <c r="D205" i="1"/>
  <c r="H205" i="1"/>
  <c r="G205" i="1"/>
  <c r="E205" i="1"/>
  <c r="CW204" i="1"/>
  <c r="C204" i="1"/>
  <c r="D204" i="1"/>
  <c r="H204" i="1"/>
  <c r="G204" i="1"/>
  <c r="E204" i="1"/>
  <c r="CW203" i="1"/>
  <c r="C203" i="1"/>
  <c r="D203" i="1"/>
  <c r="H203" i="1"/>
  <c r="G203" i="1"/>
  <c r="E203" i="1"/>
  <c r="CW202" i="1"/>
  <c r="C202" i="1"/>
  <c r="D202" i="1"/>
  <c r="H202" i="1"/>
  <c r="G202" i="1"/>
  <c r="E202" i="1"/>
  <c r="CW201" i="1"/>
  <c r="C201" i="1"/>
  <c r="D201" i="1"/>
  <c r="H201" i="1"/>
  <c r="G201" i="1"/>
  <c r="E201" i="1"/>
  <c r="CW200" i="1"/>
  <c r="C200" i="1"/>
  <c r="D200" i="1"/>
  <c r="H200" i="1"/>
  <c r="G200" i="1"/>
  <c r="E200" i="1"/>
  <c r="CW199" i="1"/>
  <c r="C199" i="1"/>
  <c r="D199" i="1"/>
  <c r="H199" i="1"/>
  <c r="G199" i="1"/>
  <c r="E199" i="1"/>
  <c r="CW198" i="1"/>
  <c r="C198" i="1"/>
  <c r="D198" i="1"/>
  <c r="H198" i="1"/>
  <c r="G198" i="1"/>
  <c r="E198" i="1"/>
  <c r="CW197" i="1"/>
  <c r="C197" i="1"/>
  <c r="D197" i="1"/>
  <c r="H197" i="1"/>
  <c r="G197" i="1"/>
  <c r="E197" i="1"/>
  <c r="CW196" i="1"/>
  <c r="C196" i="1"/>
  <c r="D196" i="1"/>
  <c r="H196" i="1"/>
  <c r="G196" i="1"/>
  <c r="E196" i="1"/>
  <c r="CW195" i="1"/>
  <c r="C195" i="1"/>
  <c r="D195" i="1"/>
  <c r="H195" i="1"/>
  <c r="G195" i="1"/>
  <c r="E195" i="1"/>
  <c r="CW194" i="1"/>
  <c r="C194" i="1"/>
  <c r="D194" i="1"/>
  <c r="H194" i="1"/>
  <c r="G194" i="1"/>
  <c r="E194" i="1"/>
  <c r="CW193" i="1"/>
  <c r="C193" i="1"/>
  <c r="D193" i="1"/>
  <c r="H193" i="1"/>
  <c r="G193" i="1"/>
  <c r="E193" i="1"/>
  <c r="CW192" i="1"/>
  <c r="C192" i="1"/>
  <c r="D192" i="1"/>
  <c r="H192" i="1"/>
  <c r="G192" i="1"/>
  <c r="E192" i="1"/>
  <c r="CW191" i="1"/>
  <c r="C191" i="1"/>
  <c r="D191" i="1"/>
  <c r="H191" i="1"/>
  <c r="G191" i="1"/>
  <c r="E191" i="1"/>
  <c r="C190" i="1"/>
  <c r="D190" i="1"/>
  <c r="H190" i="1"/>
  <c r="G190" i="1"/>
  <c r="E190" i="1"/>
  <c r="C189" i="1"/>
  <c r="D189" i="1"/>
  <c r="H189" i="1"/>
  <c r="G189" i="1"/>
  <c r="E189" i="1"/>
  <c r="C188" i="1"/>
  <c r="D188" i="1"/>
  <c r="H188" i="1"/>
  <c r="G188" i="1"/>
  <c r="E188" i="1"/>
  <c r="C187" i="1"/>
  <c r="D187" i="1"/>
  <c r="H187" i="1"/>
  <c r="G187" i="1"/>
  <c r="E187" i="1"/>
  <c r="C186" i="1"/>
  <c r="D186" i="1"/>
  <c r="H186" i="1"/>
  <c r="G186" i="1"/>
  <c r="E186" i="1"/>
  <c r="C185" i="1"/>
  <c r="D185" i="1"/>
  <c r="H185" i="1"/>
  <c r="G185" i="1"/>
  <c r="E185" i="1"/>
  <c r="C183" i="1"/>
  <c r="D183" i="1"/>
  <c r="H183" i="1"/>
  <c r="G183" i="1"/>
  <c r="E183" i="1"/>
  <c r="C182" i="1"/>
  <c r="D182" i="1"/>
  <c r="H182" i="1"/>
  <c r="G182" i="1"/>
  <c r="E182" i="1"/>
  <c r="C181" i="1"/>
  <c r="D181" i="1"/>
  <c r="H181" i="1"/>
  <c r="G181" i="1"/>
  <c r="E181" i="1"/>
  <c r="C180" i="1"/>
  <c r="D180" i="1"/>
  <c r="H180" i="1"/>
  <c r="G180" i="1"/>
  <c r="E180" i="1"/>
  <c r="C179" i="1"/>
  <c r="D179" i="1"/>
  <c r="H179" i="1"/>
  <c r="G179" i="1"/>
  <c r="E179" i="1"/>
  <c r="C177" i="1"/>
  <c r="D177" i="1"/>
  <c r="H177" i="1"/>
  <c r="G177" i="1"/>
  <c r="E177" i="1"/>
  <c r="C176" i="1"/>
  <c r="D176" i="1"/>
  <c r="H176" i="1"/>
  <c r="G176" i="1"/>
  <c r="E176" i="1"/>
  <c r="C175" i="1"/>
  <c r="D175" i="1"/>
  <c r="H175" i="1"/>
  <c r="G175" i="1"/>
  <c r="E175" i="1"/>
  <c r="C174" i="1"/>
  <c r="D174" i="1"/>
  <c r="H174" i="1"/>
  <c r="G174" i="1"/>
  <c r="E174" i="1"/>
  <c r="C173" i="1"/>
  <c r="D173" i="1"/>
  <c r="H173" i="1"/>
  <c r="G173" i="1"/>
  <c r="E173" i="1"/>
  <c r="C172" i="1"/>
  <c r="D172" i="1"/>
  <c r="H172" i="1"/>
  <c r="G172" i="1"/>
  <c r="E172" i="1"/>
  <c r="C171" i="1"/>
  <c r="D171" i="1"/>
  <c r="H171" i="1"/>
  <c r="G171" i="1"/>
  <c r="E171" i="1"/>
  <c r="C170" i="1"/>
  <c r="D170" i="1"/>
  <c r="H170" i="1"/>
  <c r="G170" i="1"/>
  <c r="E170" i="1"/>
  <c r="C169" i="1"/>
  <c r="D169" i="1"/>
  <c r="H169" i="1"/>
  <c r="G169" i="1"/>
  <c r="E169" i="1"/>
  <c r="C168" i="1"/>
  <c r="D168" i="1"/>
  <c r="H168" i="1"/>
  <c r="G168" i="1"/>
  <c r="E168" i="1"/>
  <c r="C167" i="1"/>
  <c r="D167" i="1"/>
  <c r="H167" i="1"/>
  <c r="G167" i="1"/>
  <c r="E167" i="1"/>
  <c r="C166" i="1"/>
  <c r="D166" i="1"/>
  <c r="H166" i="1"/>
  <c r="G166" i="1"/>
  <c r="E166" i="1"/>
  <c r="C165" i="1"/>
  <c r="D165" i="1"/>
  <c r="H165" i="1"/>
  <c r="G165" i="1"/>
  <c r="E165" i="1"/>
  <c r="C164" i="1"/>
  <c r="D164" i="1"/>
  <c r="H164" i="1"/>
  <c r="G164" i="1"/>
  <c r="E164" i="1"/>
  <c r="C163" i="1"/>
  <c r="D163" i="1"/>
  <c r="H163" i="1"/>
  <c r="G163" i="1"/>
  <c r="E163" i="1"/>
  <c r="C162" i="1"/>
  <c r="D162" i="1"/>
  <c r="H162" i="1"/>
  <c r="G162" i="1"/>
  <c r="E162" i="1"/>
  <c r="C161" i="1"/>
  <c r="D161" i="1"/>
  <c r="H161" i="1"/>
  <c r="G161" i="1"/>
  <c r="E161" i="1"/>
  <c r="C160" i="1"/>
  <c r="D160" i="1"/>
  <c r="H160" i="1"/>
  <c r="G160" i="1"/>
  <c r="E160" i="1"/>
  <c r="C159" i="1"/>
  <c r="D159" i="1"/>
  <c r="H159" i="1"/>
  <c r="G159" i="1"/>
  <c r="E159" i="1"/>
  <c r="C158" i="1"/>
  <c r="D158" i="1"/>
  <c r="H158" i="1"/>
  <c r="G158" i="1"/>
  <c r="E158" i="1"/>
  <c r="C157" i="1"/>
  <c r="D157" i="1"/>
  <c r="H157" i="1"/>
  <c r="G157" i="1"/>
  <c r="E157" i="1"/>
  <c r="C156" i="1"/>
  <c r="D156" i="1"/>
  <c r="H156" i="1"/>
  <c r="G156" i="1"/>
  <c r="E156" i="1"/>
  <c r="C155" i="1"/>
  <c r="D155" i="1"/>
  <c r="H155" i="1"/>
  <c r="G155" i="1"/>
  <c r="E155" i="1"/>
  <c r="C154" i="1"/>
  <c r="D154" i="1"/>
  <c r="H154" i="1"/>
  <c r="G154" i="1"/>
  <c r="E154" i="1"/>
  <c r="C153" i="1"/>
  <c r="D153" i="1"/>
  <c r="H153" i="1"/>
  <c r="G153" i="1"/>
  <c r="E153" i="1"/>
  <c r="C152" i="1"/>
  <c r="D152" i="1"/>
  <c r="H152" i="1"/>
  <c r="G152" i="1"/>
  <c r="E152" i="1"/>
  <c r="C151" i="1"/>
  <c r="D151" i="1"/>
  <c r="H151" i="1"/>
  <c r="G151" i="1"/>
  <c r="E151" i="1"/>
  <c r="C150" i="1"/>
  <c r="D150" i="1"/>
  <c r="H150" i="1"/>
  <c r="G150" i="1"/>
  <c r="E150" i="1"/>
  <c r="C149" i="1"/>
  <c r="D149" i="1"/>
  <c r="H149" i="1"/>
  <c r="G149" i="1"/>
  <c r="E149" i="1"/>
  <c r="C148" i="1"/>
  <c r="D148" i="1"/>
  <c r="H148" i="1"/>
  <c r="G148" i="1"/>
  <c r="E148" i="1"/>
  <c r="C147" i="1"/>
  <c r="D147" i="1"/>
  <c r="H147" i="1"/>
  <c r="G147" i="1"/>
  <c r="E147" i="1"/>
  <c r="C146" i="1"/>
  <c r="D146" i="1"/>
  <c r="H146" i="1"/>
  <c r="G146" i="1"/>
  <c r="E146" i="1"/>
  <c r="C145" i="1"/>
  <c r="D145" i="1"/>
  <c r="H145" i="1"/>
  <c r="G145" i="1"/>
  <c r="E145" i="1"/>
  <c r="C144" i="1"/>
  <c r="D144" i="1"/>
  <c r="H144" i="1"/>
  <c r="G144" i="1"/>
  <c r="E144" i="1"/>
  <c r="C143" i="1"/>
  <c r="D143" i="1"/>
  <c r="H143" i="1"/>
  <c r="G143" i="1"/>
  <c r="E143" i="1"/>
  <c r="C142" i="1"/>
  <c r="D142" i="1"/>
  <c r="H142" i="1"/>
  <c r="G142" i="1"/>
  <c r="E142" i="1"/>
  <c r="C141" i="1"/>
  <c r="D141" i="1"/>
  <c r="H141" i="1"/>
  <c r="G141" i="1"/>
  <c r="E141" i="1"/>
  <c r="C140" i="1"/>
  <c r="D140" i="1"/>
  <c r="H140" i="1"/>
  <c r="G140" i="1"/>
  <c r="E140" i="1"/>
  <c r="H139" i="1"/>
  <c r="G139" i="1"/>
  <c r="E139" i="1"/>
  <c r="D139" i="1"/>
  <c r="C139" i="1"/>
  <c r="C138" i="1"/>
  <c r="D138" i="1"/>
  <c r="H138" i="1"/>
  <c r="G138" i="1"/>
  <c r="E138" i="1"/>
  <c r="C137" i="1"/>
  <c r="D137" i="1"/>
  <c r="H137" i="1"/>
  <c r="G137" i="1"/>
  <c r="E137" i="1"/>
  <c r="C136" i="1"/>
  <c r="D136" i="1"/>
  <c r="H136" i="1"/>
  <c r="G136" i="1"/>
  <c r="E136" i="1"/>
  <c r="C135" i="1"/>
  <c r="D135" i="1"/>
  <c r="H135" i="1"/>
  <c r="G135" i="1"/>
  <c r="E135" i="1"/>
  <c r="C134" i="1"/>
  <c r="D134" i="1"/>
  <c r="H134" i="1"/>
  <c r="G134" i="1"/>
  <c r="E134" i="1"/>
  <c r="C133" i="1"/>
  <c r="D133" i="1"/>
  <c r="H133" i="1"/>
  <c r="G133" i="1"/>
  <c r="E133" i="1"/>
  <c r="C132" i="1"/>
  <c r="D132" i="1"/>
  <c r="H132" i="1"/>
  <c r="G132" i="1"/>
  <c r="E132" i="1"/>
  <c r="C131" i="1"/>
  <c r="D131" i="1"/>
  <c r="H131" i="1"/>
  <c r="G131" i="1"/>
  <c r="E131" i="1"/>
  <c r="C130" i="1"/>
  <c r="D130" i="1"/>
  <c r="H130" i="1"/>
  <c r="G130" i="1"/>
  <c r="E130" i="1"/>
  <c r="C129" i="1"/>
  <c r="D129" i="1"/>
  <c r="H129" i="1"/>
  <c r="G129" i="1"/>
  <c r="E129" i="1"/>
  <c r="C128" i="1"/>
  <c r="D128" i="1"/>
  <c r="H128" i="1"/>
  <c r="G128" i="1"/>
  <c r="E128" i="1"/>
  <c r="C127" i="1"/>
  <c r="D127" i="1"/>
  <c r="H127" i="1"/>
  <c r="G127" i="1"/>
  <c r="E127" i="1"/>
  <c r="C126" i="1"/>
  <c r="D126" i="1"/>
  <c r="H126" i="1"/>
  <c r="G126" i="1"/>
  <c r="E126" i="1"/>
  <c r="C125" i="1"/>
  <c r="D125" i="1"/>
  <c r="H125" i="1"/>
  <c r="G125" i="1"/>
  <c r="E125" i="1"/>
  <c r="C124" i="1"/>
  <c r="D124" i="1"/>
  <c r="H124" i="1"/>
  <c r="G124" i="1"/>
  <c r="E124" i="1"/>
  <c r="C123" i="1"/>
  <c r="D123" i="1"/>
  <c r="H123" i="1"/>
  <c r="G123" i="1"/>
  <c r="E123" i="1"/>
  <c r="C122" i="1"/>
  <c r="D122" i="1"/>
  <c r="H122" i="1"/>
  <c r="G122" i="1"/>
  <c r="E122" i="1"/>
  <c r="C121" i="1"/>
  <c r="D121" i="1"/>
  <c r="H121" i="1"/>
  <c r="G121" i="1"/>
  <c r="E121" i="1"/>
  <c r="C120" i="1"/>
  <c r="D120" i="1"/>
  <c r="H120" i="1"/>
  <c r="G120" i="1"/>
  <c r="E120" i="1"/>
  <c r="C119" i="1"/>
  <c r="D119" i="1"/>
  <c r="H119" i="1"/>
  <c r="G119" i="1"/>
  <c r="E119" i="1"/>
  <c r="C118" i="1"/>
  <c r="D118" i="1"/>
  <c r="H118" i="1"/>
  <c r="G118" i="1"/>
  <c r="E118" i="1"/>
  <c r="C117" i="1"/>
  <c r="D117" i="1"/>
  <c r="H117" i="1"/>
  <c r="G117" i="1"/>
  <c r="E117" i="1"/>
  <c r="C116" i="1"/>
  <c r="D116" i="1"/>
  <c r="H116" i="1"/>
  <c r="G116" i="1"/>
  <c r="E116" i="1"/>
  <c r="C115" i="1"/>
  <c r="D115" i="1"/>
  <c r="H115" i="1"/>
  <c r="G115" i="1"/>
  <c r="E115" i="1"/>
  <c r="C114" i="1"/>
  <c r="D114" i="1"/>
  <c r="H114" i="1"/>
  <c r="G114" i="1"/>
  <c r="E114" i="1"/>
  <c r="C113" i="1"/>
  <c r="D113" i="1"/>
  <c r="H113" i="1"/>
  <c r="G113" i="1"/>
  <c r="E113" i="1"/>
  <c r="C112" i="1"/>
  <c r="D112" i="1"/>
  <c r="H112" i="1"/>
  <c r="G112" i="1"/>
  <c r="E112" i="1"/>
  <c r="C111" i="1"/>
  <c r="D111" i="1"/>
  <c r="H111" i="1"/>
  <c r="G111" i="1"/>
  <c r="E111" i="1"/>
  <c r="C110" i="1"/>
  <c r="D110" i="1"/>
  <c r="H110" i="1"/>
  <c r="G110" i="1"/>
  <c r="E110" i="1"/>
  <c r="C109" i="1"/>
  <c r="D109" i="1"/>
  <c r="H109" i="1"/>
  <c r="G109" i="1"/>
  <c r="E109" i="1"/>
  <c r="C108" i="1"/>
  <c r="D108" i="1"/>
  <c r="H108" i="1"/>
  <c r="G108" i="1"/>
  <c r="E108" i="1"/>
  <c r="C107" i="1"/>
  <c r="D107" i="1"/>
  <c r="H107" i="1"/>
  <c r="G107" i="1"/>
  <c r="E107" i="1"/>
  <c r="C106" i="1"/>
  <c r="D106" i="1"/>
  <c r="H106" i="1"/>
  <c r="G106" i="1"/>
  <c r="E106" i="1"/>
  <c r="C105" i="1"/>
  <c r="D105" i="1"/>
  <c r="H105" i="1"/>
  <c r="G105" i="1"/>
  <c r="E105" i="1"/>
  <c r="C104" i="1"/>
  <c r="D104" i="1"/>
  <c r="H104" i="1"/>
  <c r="G104" i="1"/>
  <c r="E104" i="1"/>
  <c r="C103" i="1"/>
  <c r="D103" i="1"/>
  <c r="H103" i="1"/>
  <c r="G103" i="1"/>
  <c r="E103" i="1"/>
  <c r="C102" i="1"/>
  <c r="D102" i="1"/>
  <c r="H102" i="1"/>
  <c r="G102" i="1"/>
  <c r="E102" i="1"/>
  <c r="C101" i="1"/>
  <c r="D101" i="1"/>
  <c r="H101" i="1"/>
  <c r="G101" i="1"/>
  <c r="E101" i="1"/>
  <c r="C100" i="1"/>
  <c r="D100" i="1"/>
  <c r="H100" i="1"/>
  <c r="G100" i="1"/>
  <c r="E100" i="1"/>
  <c r="C99" i="1"/>
  <c r="D99" i="1"/>
  <c r="H99" i="1"/>
  <c r="G99" i="1"/>
  <c r="E99" i="1"/>
  <c r="CW98" i="1"/>
  <c r="C98" i="1"/>
  <c r="D98" i="1"/>
  <c r="H98" i="1"/>
  <c r="G98" i="1"/>
  <c r="E98" i="1"/>
  <c r="C97" i="1"/>
  <c r="D97" i="1"/>
  <c r="H97" i="1"/>
  <c r="G97" i="1"/>
  <c r="E97" i="1"/>
  <c r="C96" i="1"/>
  <c r="D96" i="1"/>
  <c r="H96" i="1"/>
  <c r="G96" i="1"/>
  <c r="E96" i="1"/>
  <c r="C95" i="1"/>
  <c r="D95" i="1"/>
  <c r="H95" i="1"/>
  <c r="G95" i="1"/>
  <c r="E95" i="1"/>
  <c r="C94" i="1"/>
  <c r="D94" i="1"/>
  <c r="H94" i="1"/>
  <c r="G94" i="1"/>
  <c r="E94" i="1"/>
  <c r="C93" i="1"/>
  <c r="D93" i="1"/>
  <c r="H93" i="1"/>
  <c r="G93" i="1"/>
  <c r="E93" i="1"/>
  <c r="C92" i="1"/>
  <c r="D92" i="1"/>
  <c r="H92" i="1"/>
  <c r="G92" i="1"/>
  <c r="E92" i="1"/>
  <c r="C91" i="1"/>
  <c r="D91" i="1"/>
  <c r="H91" i="1"/>
  <c r="G91" i="1"/>
  <c r="E91" i="1"/>
  <c r="C90" i="1"/>
  <c r="D90" i="1"/>
  <c r="H90" i="1"/>
  <c r="G90" i="1"/>
  <c r="E90" i="1"/>
  <c r="C89" i="1"/>
  <c r="D89" i="1"/>
  <c r="H89" i="1"/>
  <c r="G89" i="1"/>
  <c r="E89" i="1"/>
  <c r="C88" i="1"/>
  <c r="D88" i="1"/>
  <c r="H88" i="1"/>
  <c r="G88" i="1"/>
  <c r="E88" i="1"/>
  <c r="C87" i="1"/>
  <c r="D87" i="1"/>
  <c r="H87" i="1"/>
  <c r="G87" i="1"/>
  <c r="E87" i="1"/>
  <c r="C86" i="1"/>
  <c r="D86" i="1"/>
  <c r="H86" i="1"/>
  <c r="G86" i="1"/>
  <c r="E86" i="1"/>
  <c r="C85" i="1"/>
  <c r="D85" i="1"/>
  <c r="H85" i="1"/>
  <c r="G85" i="1"/>
  <c r="E85" i="1"/>
  <c r="C84" i="1"/>
  <c r="D84" i="1"/>
  <c r="H84" i="1"/>
  <c r="G84" i="1"/>
  <c r="E84" i="1"/>
  <c r="C83" i="1"/>
  <c r="D83" i="1"/>
  <c r="H83" i="1"/>
  <c r="G83" i="1"/>
  <c r="E83" i="1"/>
  <c r="C82" i="1"/>
  <c r="D82" i="1"/>
  <c r="H82" i="1"/>
  <c r="G82" i="1"/>
  <c r="E82" i="1"/>
  <c r="C81" i="1"/>
  <c r="D81" i="1"/>
  <c r="H81" i="1"/>
  <c r="G81" i="1"/>
  <c r="E81" i="1"/>
  <c r="C80" i="1"/>
  <c r="D80" i="1"/>
  <c r="H80" i="1"/>
  <c r="G80" i="1"/>
  <c r="E80" i="1"/>
  <c r="C79" i="1"/>
  <c r="D79" i="1"/>
  <c r="H79" i="1"/>
  <c r="G79" i="1"/>
  <c r="E79" i="1"/>
  <c r="C78" i="1"/>
  <c r="D78" i="1"/>
  <c r="H78" i="1"/>
  <c r="G78" i="1"/>
  <c r="E78" i="1"/>
  <c r="C77" i="1"/>
  <c r="D77" i="1"/>
  <c r="H77" i="1"/>
  <c r="G77" i="1"/>
  <c r="E77" i="1"/>
  <c r="C76" i="1"/>
  <c r="D76" i="1"/>
  <c r="H76" i="1"/>
  <c r="G76" i="1"/>
  <c r="E76" i="1"/>
  <c r="C75" i="1"/>
  <c r="D75" i="1"/>
  <c r="H75" i="1"/>
  <c r="G75" i="1"/>
  <c r="E75" i="1"/>
  <c r="C74" i="1"/>
  <c r="D74" i="1"/>
  <c r="H74" i="1"/>
  <c r="G74" i="1"/>
  <c r="E74" i="1"/>
  <c r="C73" i="1"/>
  <c r="D73" i="1"/>
  <c r="H73" i="1"/>
  <c r="G73" i="1"/>
  <c r="E73" i="1"/>
  <c r="C72" i="1"/>
  <c r="D72" i="1"/>
  <c r="H72" i="1"/>
  <c r="G72" i="1"/>
  <c r="E72" i="1"/>
  <c r="C71" i="1"/>
  <c r="D71" i="1"/>
  <c r="H71" i="1"/>
  <c r="G71" i="1"/>
  <c r="E71" i="1"/>
  <c r="C70" i="1"/>
  <c r="D70" i="1"/>
  <c r="H70" i="1"/>
  <c r="G70" i="1"/>
  <c r="E70" i="1"/>
  <c r="C69" i="1"/>
  <c r="D69" i="1"/>
  <c r="H69" i="1"/>
  <c r="G69" i="1"/>
  <c r="E69" i="1"/>
  <c r="C68" i="1"/>
  <c r="D68" i="1"/>
  <c r="H68" i="1"/>
  <c r="G68" i="1"/>
  <c r="E68" i="1"/>
  <c r="C67" i="1"/>
  <c r="D67" i="1"/>
  <c r="H67" i="1"/>
  <c r="G67" i="1"/>
  <c r="E67" i="1"/>
  <c r="C66" i="1"/>
  <c r="D66" i="1"/>
  <c r="H66" i="1"/>
  <c r="G66" i="1"/>
  <c r="E66" i="1"/>
  <c r="C65" i="1"/>
  <c r="D65" i="1"/>
  <c r="H65" i="1"/>
  <c r="G65" i="1"/>
  <c r="E65" i="1"/>
  <c r="C64" i="1"/>
  <c r="D64" i="1"/>
  <c r="H64" i="1"/>
  <c r="G64" i="1"/>
  <c r="E64" i="1"/>
  <c r="C63" i="1"/>
  <c r="D63" i="1"/>
  <c r="H63" i="1"/>
  <c r="G63" i="1"/>
  <c r="E63" i="1"/>
  <c r="C62" i="1"/>
  <c r="D62" i="1"/>
  <c r="H62" i="1"/>
  <c r="G62" i="1"/>
  <c r="E62" i="1"/>
  <c r="C61" i="1"/>
  <c r="D61" i="1"/>
  <c r="H61" i="1"/>
  <c r="G61" i="1"/>
  <c r="E61" i="1"/>
  <c r="C60" i="1"/>
  <c r="D60" i="1"/>
  <c r="H60" i="1"/>
  <c r="G60" i="1"/>
  <c r="E60" i="1"/>
  <c r="C59" i="1"/>
  <c r="D59" i="1"/>
  <c r="H59" i="1"/>
  <c r="G59" i="1"/>
  <c r="E59" i="1"/>
  <c r="C58" i="1"/>
  <c r="D58" i="1"/>
  <c r="H58" i="1"/>
  <c r="G58" i="1"/>
  <c r="E58" i="1"/>
  <c r="C57" i="1"/>
  <c r="D57" i="1"/>
  <c r="H57" i="1"/>
  <c r="G57" i="1"/>
  <c r="E57" i="1"/>
  <c r="C56" i="1"/>
  <c r="D56" i="1"/>
  <c r="H56" i="1"/>
  <c r="G56" i="1"/>
  <c r="E56" i="1"/>
  <c r="C55" i="1"/>
  <c r="D55" i="1"/>
  <c r="H55" i="1"/>
  <c r="G55" i="1"/>
  <c r="E55" i="1"/>
  <c r="CW54" i="1"/>
  <c r="C54" i="1"/>
  <c r="D54" i="1"/>
  <c r="H54" i="1"/>
  <c r="G54" i="1"/>
  <c r="E54" i="1"/>
  <c r="CW53" i="1"/>
  <c r="C53" i="1"/>
  <c r="D53" i="1"/>
  <c r="H53" i="1"/>
  <c r="G53" i="1"/>
  <c r="E53" i="1"/>
  <c r="CW52" i="1"/>
  <c r="C52" i="1"/>
  <c r="D52" i="1"/>
  <c r="H52" i="1"/>
  <c r="G52" i="1"/>
  <c r="E52" i="1"/>
  <c r="CW51" i="1"/>
  <c r="C51" i="1"/>
  <c r="D51" i="1"/>
  <c r="H51" i="1"/>
  <c r="G51" i="1"/>
  <c r="E51" i="1"/>
  <c r="CW50" i="1"/>
  <c r="C50" i="1"/>
  <c r="D50" i="1"/>
  <c r="H50" i="1"/>
  <c r="G50" i="1"/>
  <c r="E50" i="1"/>
  <c r="CW49" i="1"/>
  <c r="C49" i="1"/>
  <c r="D49" i="1"/>
  <c r="H49" i="1"/>
  <c r="G49" i="1"/>
  <c r="E49" i="1"/>
  <c r="CW48" i="1"/>
  <c r="C48" i="1"/>
  <c r="D48" i="1"/>
  <c r="H48" i="1"/>
  <c r="G48" i="1"/>
  <c r="E48" i="1"/>
  <c r="CW47" i="1"/>
  <c r="C47" i="1"/>
  <c r="D47" i="1"/>
  <c r="H47" i="1"/>
  <c r="G47" i="1"/>
  <c r="E47" i="1"/>
  <c r="CW46" i="1"/>
  <c r="C46" i="1"/>
  <c r="D46" i="1"/>
  <c r="H46" i="1"/>
  <c r="G46" i="1"/>
  <c r="E46" i="1"/>
  <c r="CW45" i="1"/>
  <c r="C45" i="1"/>
  <c r="D45" i="1"/>
  <c r="H45" i="1"/>
  <c r="G45" i="1"/>
  <c r="E45" i="1"/>
  <c r="CW44" i="1"/>
  <c r="C44" i="1"/>
  <c r="D44" i="1"/>
  <c r="H44" i="1"/>
  <c r="G44" i="1"/>
  <c r="E44" i="1"/>
  <c r="CW43" i="1"/>
  <c r="C43" i="1"/>
  <c r="D43" i="1"/>
  <c r="H43" i="1"/>
  <c r="G43" i="1"/>
  <c r="E43" i="1"/>
  <c r="CW42" i="1"/>
  <c r="C42" i="1"/>
  <c r="D42" i="1"/>
  <c r="H42" i="1"/>
  <c r="G42" i="1"/>
  <c r="E42" i="1"/>
  <c r="CW41" i="1"/>
  <c r="C41" i="1"/>
  <c r="D41" i="1"/>
  <c r="H41" i="1"/>
  <c r="G41" i="1"/>
  <c r="E41" i="1"/>
  <c r="CW40" i="1"/>
  <c r="C40" i="1"/>
  <c r="D40" i="1"/>
  <c r="H40" i="1"/>
  <c r="G40" i="1"/>
  <c r="E40" i="1"/>
  <c r="CW39" i="1"/>
  <c r="C39" i="1"/>
  <c r="D39" i="1"/>
  <c r="H39" i="1"/>
  <c r="G39" i="1"/>
  <c r="E39" i="1"/>
  <c r="CW38" i="1"/>
  <c r="C38" i="1"/>
  <c r="D38" i="1"/>
  <c r="H38" i="1"/>
  <c r="G38" i="1"/>
  <c r="E38" i="1"/>
  <c r="CW37" i="1"/>
  <c r="C37" i="1"/>
  <c r="D37" i="1"/>
  <c r="H37" i="1"/>
  <c r="G37" i="1"/>
  <c r="E37" i="1"/>
  <c r="CW36" i="1"/>
  <c r="C36" i="1"/>
  <c r="D36" i="1"/>
  <c r="H36" i="1"/>
  <c r="G36" i="1"/>
  <c r="E36" i="1"/>
  <c r="CW35" i="1"/>
  <c r="C35" i="1"/>
  <c r="D35" i="1"/>
  <c r="H35" i="1"/>
  <c r="G35" i="1"/>
  <c r="E35" i="1"/>
  <c r="CW34" i="1"/>
  <c r="C34" i="1"/>
  <c r="D34" i="1"/>
  <c r="H34" i="1"/>
  <c r="G34" i="1"/>
  <c r="E34" i="1"/>
  <c r="CW33" i="1"/>
  <c r="C33" i="1"/>
  <c r="D33" i="1"/>
  <c r="H33" i="1"/>
  <c r="G33" i="1"/>
  <c r="E33" i="1"/>
  <c r="CW32" i="1"/>
  <c r="C32" i="1"/>
  <c r="D32" i="1"/>
  <c r="G32" i="1"/>
  <c r="E32" i="1"/>
  <c r="CW31" i="1"/>
  <c r="C31" i="1"/>
  <c r="D31" i="1"/>
  <c r="G31" i="1"/>
  <c r="E31" i="1"/>
  <c r="CW30" i="1"/>
  <c r="C30" i="1"/>
  <c r="D30" i="1"/>
  <c r="H30" i="1"/>
  <c r="G30" i="1"/>
  <c r="E30" i="1"/>
  <c r="CW29" i="1"/>
  <c r="C29" i="1"/>
  <c r="D29" i="1"/>
  <c r="H29" i="1"/>
  <c r="G29" i="1"/>
  <c r="E29" i="1"/>
  <c r="CW28" i="1"/>
  <c r="C28" i="1"/>
  <c r="D28" i="1"/>
  <c r="H28" i="1"/>
  <c r="G28" i="1"/>
  <c r="E28" i="1"/>
  <c r="CW27" i="1"/>
  <c r="C27" i="1"/>
  <c r="D27" i="1"/>
  <c r="H27" i="1"/>
  <c r="G27" i="1"/>
  <c r="E27" i="1"/>
  <c r="CW26" i="1"/>
  <c r="C26" i="1"/>
  <c r="D26" i="1"/>
  <c r="H26" i="1"/>
  <c r="G26" i="1"/>
  <c r="E26" i="1"/>
  <c r="CW25" i="1"/>
  <c r="C25" i="1"/>
  <c r="D25" i="1"/>
  <c r="H25" i="1"/>
  <c r="G25" i="1"/>
  <c r="E25" i="1"/>
  <c r="CW24" i="1"/>
  <c r="C24" i="1"/>
  <c r="D24" i="1"/>
  <c r="H24" i="1"/>
  <c r="G24" i="1"/>
  <c r="E24" i="1"/>
  <c r="CW22" i="1"/>
  <c r="C22" i="1"/>
  <c r="D22" i="1"/>
  <c r="H22" i="1"/>
  <c r="G22" i="1"/>
  <c r="E22" i="1"/>
  <c r="CW21" i="1"/>
  <c r="C21" i="1"/>
  <c r="D21" i="1"/>
  <c r="H21" i="1"/>
  <c r="G21" i="1"/>
  <c r="E21" i="1"/>
  <c r="CW20" i="1"/>
  <c r="C20" i="1"/>
  <c r="D20" i="1"/>
  <c r="H20" i="1"/>
  <c r="G20" i="1"/>
  <c r="E20" i="1"/>
  <c r="CW19" i="1"/>
  <c r="C19" i="1"/>
  <c r="D19" i="1"/>
  <c r="H19" i="1"/>
  <c r="G19" i="1"/>
  <c r="E19" i="1"/>
  <c r="CW18" i="1"/>
  <c r="C18" i="1"/>
  <c r="D18" i="1"/>
  <c r="H18" i="1"/>
  <c r="G18" i="1"/>
  <c r="E18" i="1"/>
  <c r="CW17" i="1"/>
  <c r="C17" i="1"/>
  <c r="D17" i="1"/>
  <c r="H17" i="1"/>
  <c r="G17" i="1"/>
  <c r="E17" i="1"/>
  <c r="CW16" i="1"/>
  <c r="C16" i="1"/>
  <c r="D16" i="1"/>
  <c r="H16" i="1"/>
  <c r="G16" i="1"/>
  <c r="E16" i="1"/>
  <c r="CW15" i="1"/>
  <c r="C15" i="1"/>
  <c r="D15" i="1"/>
  <c r="H15" i="1"/>
  <c r="G15" i="1"/>
  <c r="E15" i="1"/>
  <c r="CW14" i="1"/>
  <c r="C14" i="1"/>
  <c r="D14" i="1"/>
  <c r="H14" i="1"/>
  <c r="G14" i="1"/>
  <c r="E14" i="1"/>
  <c r="CW13" i="1"/>
  <c r="C13" i="1"/>
  <c r="D13" i="1"/>
  <c r="H13" i="1"/>
  <c r="G13" i="1"/>
  <c r="E13" i="1"/>
  <c r="CW12" i="1"/>
  <c r="C12" i="1"/>
  <c r="D12" i="1"/>
  <c r="H12" i="1"/>
  <c r="G12" i="1"/>
  <c r="E12" i="1"/>
  <c r="CW11" i="1"/>
  <c r="C11" i="1"/>
  <c r="D11" i="1"/>
  <c r="H11" i="1"/>
  <c r="G11" i="1"/>
  <c r="E11" i="1"/>
  <c r="CW10" i="1"/>
  <c r="C10" i="1"/>
  <c r="D10" i="1"/>
  <c r="H10" i="1"/>
  <c r="G10" i="1"/>
  <c r="E10" i="1"/>
  <c r="CW9" i="1"/>
  <c r="C9" i="1"/>
  <c r="D9" i="1"/>
  <c r="H9" i="1"/>
  <c r="G9" i="1"/>
  <c r="E9" i="1"/>
  <c r="CW8" i="1"/>
  <c r="C8" i="1"/>
  <c r="D8" i="1"/>
  <c r="H8" i="1"/>
  <c r="G8" i="1"/>
  <c r="E8" i="1"/>
  <c r="CW7" i="1"/>
  <c r="C7" i="1"/>
  <c r="D7" i="1"/>
  <c r="H7" i="1"/>
  <c r="G7" i="1"/>
  <c r="E7" i="1"/>
  <c r="CW6" i="1"/>
  <c r="C6" i="1"/>
  <c r="D6" i="1"/>
  <c r="H6" i="1"/>
  <c r="G6" i="1"/>
  <c r="E6" i="1"/>
  <c r="CW5" i="1"/>
  <c r="C5" i="1"/>
  <c r="D5" i="1"/>
  <c r="H5" i="1"/>
  <c r="G5" i="1"/>
  <c r="E5" i="1"/>
  <c r="CW4" i="1"/>
  <c r="CJ4" i="1"/>
  <c r="CG4" i="1"/>
  <c r="C4" i="1" s="1"/>
  <c r="D4" i="1"/>
  <c r="CC4" i="1"/>
  <c r="BZ4" i="1"/>
  <c r="CA4" i="1" s="1"/>
  <c r="H4" i="1"/>
  <c r="G4" i="1"/>
  <c r="E4" i="1"/>
  <c r="CL700" i="1" l="1"/>
  <c r="CL701" i="1"/>
  <c r="CL699" i="1"/>
  <c r="CL702" i="1"/>
  <c r="CN700" i="1"/>
  <c r="CN701" i="1"/>
  <c r="CN702" i="1"/>
  <c r="CN699" i="1"/>
  <c r="Z699" i="1"/>
  <c r="F700" i="1"/>
  <c r="F702" i="1"/>
  <c r="F701" i="1"/>
  <c r="F699" i="1"/>
  <c r="CL693" i="1"/>
  <c r="Z696" i="1"/>
  <c r="CL694" i="1"/>
  <c r="CL696" i="1"/>
  <c r="CL695" i="1"/>
  <c r="CL697" i="1"/>
  <c r="CL698" i="1"/>
  <c r="Z694" i="1"/>
  <c r="CN693" i="1"/>
  <c r="CN694" i="1"/>
  <c r="CN696" i="1"/>
  <c r="F698" i="1"/>
  <c r="CN697" i="1"/>
  <c r="CN695" i="1"/>
  <c r="F693" i="1"/>
  <c r="F697" i="1"/>
  <c r="CN698" i="1"/>
  <c r="F696" i="1"/>
  <c r="F695" i="1"/>
  <c r="F694" i="1"/>
  <c r="F688" i="1"/>
  <c r="CL688" i="1"/>
  <c r="F692" i="1"/>
  <c r="CL689" i="1"/>
  <c r="CL691" i="1"/>
  <c r="CL692" i="1"/>
  <c r="CL690" i="1"/>
  <c r="F691" i="1"/>
  <c r="CN691" i="1"/>
  <c r="F690" i="1"/>
  <c r="CN692" i="1"/>
  <c r="CN689" i="1"/>
  <c r="CN690" i="1"/>
  <c r="F689" i="1"/>
  <c r="CN688" i="1"/>
  <c r="CL687" i="1"/>
  <c r="Z687" i="1"/>
  <c r="F687" i="1"/>
  <c r="CN687" i="1"/>
  <c r="CL685" i="1"/>
  <c r="CL686" i="1"/>
  <c r="Z685" i="1"/>
  <c r="CN686" i="1"/>
  <c r="CN685" i="1"/>
  <c r="F685" i="1"/>
  <c r="F686" i="1"/>
  <c r="CL681" i="1"/>
  <c r="CL682" i="1"/>
  <c r="CL683" i="1"/>
  <c r="Z684" i="1"/>
  <c r="CL684" i="1"/>
  <c r="Z683" i="1"/>
  <c r="Z681" i="1"/>
  <c r="Z682" i="1"/>
  <c r="CN684" i="1"/>
  <c r="F682" i="1"/>
  <c r="CN682" i="1"/>
  <c r="F684" i="1"/>
  <c r="CN681" i="1"/>
  <c r="F681" i="1"/>
  <c r="CN683" i="1"/>
  <c r="F683" i="1"/>
  <c r="CL680" i="1"/>
  <c r="F680" i="1"/>
  <c r="CL677" i="1"/>
  <c r="Z680" i="1"/>
  <c r="F677" i="1"/>
  <c r="CL676" i="1"/>
  <c r="Z678" i="1"/>
  <c r="CL679" i="1"/>
  <c r="CL678" i="1"/>
  <c r="CN678" i="1"/>
  <c r="CN677" i="1"/>
  <c r="CN679" i="1"/>
  <c r="CN676" i="1"/>
  <c r="F678" i="1"/>
  <c r="F679" i="1"/>
  <c r="CN680" i="1"/>
  <c r="F676" i="1"/>
  <c r="CL675" i="1"/>
  <c r="F675" i="1"/>
  <c r="CN675" i="1"/>
  <c r="CL671" i="1"/>
  <c r="CN671" i="1"/>
  <c r="CN672" i="1"/>
  <c r="F674" i="1"/>
  <c r="CL672" i="1"/>
  <c r="F672" i="1"/>
  <c r="F673" i="1"/>
  <c r="CL673" i="1"/>
  <c r="CN673" i="1"/>
  <c r="F671" i="1"/>
  <c r="CL674" i="1"/>
  <c r="CN674" i="1"/>
  <c r="Z669" i="1"/>
  <c r="CL668" i="1"/>
  <c r="CN668" i="1"/>
  <c r="F668" i="1"/>
  <c r="Z668" i="1"/>
  <c r="CL669" i="1"/>
  <c r="CL670" i="1"/>
  <c r="F669" i="1"/>
  <c r="F670" i="1"/>
  <c r="CN670" i="1"/>
  <c r="CN669" i="1"/>
  <c r="CL667" i="1"/>
  <c r="CL666" i="1"/>
  <c r="F667" i="1"/>
  <c r="F666" i="1"/>
  <c r="CN667" i="1"/>
  <c r="CN666" i="1"/>
  <c r="CL663" i="1"/>
  <c r="CL664" i="1"/>
  <c r="CN664" i="1"/>
  <c r="CL665" i="1"/>
  <c r="Z663" i="1"/>
  <c r="CL662" i="1"/>
  <c r="F663" i="1"/>
  <c r="F665" i="1"/>
  <c r="F662" i="1"/>
  <c r="CN662" i="1"/>
  <c r="CN663" i="1"/>
  <c r="F664" i="1"/>
  <c r="CN665" i="1"/>
  <c r="CL655" i="1"/>
  <c r="CL656" i="1"/>
  <c r="CL657" i="1"/>
  <c r="CL658" i="1"/>
  <c r="CL659" i="1"/>
  <c r="CL660" i="1"/>
  <c r="CL661" i="1"/>
  <c r="Z661" i="1"/>
  <c r="F661" i="1"/>
  <c r="CN661" i="1"/>
  <c r="F657" i="1"/>
  <c r="Z658" i="1"/>
  <c r="Z660" i="1"/>
  <c r="F655" i="1"/>
  <c r="F659" i="1"/>
  <c r="CN656" i="1"/>
  <c r="CN655" i="1"/>
  <c r="CN657" i="1"/>
  <c r="CN658" i="1"/>
  <c r="CN659" i="1"/>
  <c r="F656" i="1"/>
  <c r="CN660" i="1"/>
  <c r="F658" i="1"/>
  <c r="F660" i="1"/>
  <c r="CL653" i="1"/>
  <c r="CL654" i="1"/>
  <c r="CN654" i="1"/>
  <c r="F654" i="1"/>
  <c r="F653" i="1"/>
  <c r="CN653" i="1"/>
  <c r="CL651" i="1"/>
  <c r="CL652" i="1"/>
  <c r="F652" i="1"/>
  <c r="CN651" i="1"/>
  <c r="F651" i="1"/>
  <c r="CN652" i="1"/>
  <c r="CL647" i="1"/>
  <c r="CL648" i="1"/>
  <c r="CL649" i="1"/>
  <c r="CL650" i="1"/>
  <c r="Z650" i="1"/>
  <c r="Z647" i="1"/>
  <c r="Z648" i="1"/>
  <c r="CN648" i="1"/>
  <c r="F648" i="1"/>
  <c r="F649" i="1"/>
  <c r="CN647" i="1"/>
  <c r="CN650" i="1"/>
  <c r="F650" i="1"/>
  <c r="CN649" i="1"/>
  <c r="F647" i="1"/>
  <c r="Z638" i="1"/>
  <c r="Z645" i="1"/>
  <c r="CL646" i="1"/>
  <c r="CN644" i="1"/>
  <c r="Z644" i="1"/>
  <c r="CL645" i="1"/>
  <c r="CN646" i="1"/>
  <c r="Z643" i="1"/>
  <c r="CL644" i="1"/>
  <c r="CL642" i="1"/>
  <c r="Z642" i="1"/>
  <c r="CL643" i="1"/>
  <c r="CN645" i="1"/>
  <c r="F646" i="1"/>
  <c r="F642" i="1"/>
  <c r="CN642" i="1"/>
  <c r="CN643" i="1"/>
  <c r="F643" i="1"/>
  <c r="F645" i="1"/>
  <c r="F644" i="1"/>
  <c r="CL184" i="1"/>
  <c r="Z184" i="1"/>
  <c r="CN184" i="1"/>
  <c r="F184" i="1"/>
  <c r="CL641" i="1"/>
  <c r="CN641" i="1"/>
  <c r="Z641" i="1"/>
  <c r="F641" i="1"/>
  <c r="CL640" i="1"/>
  <c r="CN640" i="1"/>
  <c r="Z640" i="1"/>
  <c r="F640" i="1"/>
  <c r="CL639" i="1"/>
  <c r="CN639" i="1"/>
  <c r="Z639" i="1"/>
  <c r="F639" i="1"/>
  <c r="CL637" i="1"/>
  <c r="CL638" i="1"/>
  <c r="CL636" i="1"/>
  <c r="Z636" i="1"/>
  <c r="CN636" i="1"/>
  <c r="CN637" i="1"/>
  <c r="CN638" i="1"/>
  <c r="F637" i="1"/>
  <c r="F636" i="1"/>
  <c r="F638" i="1"/>
  <c r="CL607" i="1"/>
  <c r="CL615" i="1"/>
  <c r="CL623" i="1"/>
  <c r="CL631" i="1"/>
  <c r="CL608" i="1"/>
  <c r="CL616" i="1"/>
  <c r="CL624" i="1"/>
  <c r="CL632" i="1"/>
  <c r="CL611" i="1"/>
  <c r="CL627" i="1"/>
  <c r="CL635" i="1"/>
  <c r="CL609" i="1"/>
  <c r="CL617" i="1"/>
  <c r="CL625" i="1"/>
  <c r="CL633" i="1"/>
  <c r="CL619" i="1"/>
  <c r="CL610" i="1"/>
  <c r="CL618" i="1"/>
  <c r="CL626" i="1"/>
  <c r="CL634" i="1"/>
  <c r="CL612" i="1"/>
  <c r="CL620" i="1"/>
  <c r="CL628" i="1"/>
  <c r="CL613" i="1"/>
  <c r="CL621" i="1"/>
  <c r="CL629" i="1"/>
  <c r="CL614" i="1"/>
  <c r="CL622" i="1"/>
  <c r="CL630" i="1"/>
  <c r="Z612" i="1"/>
  <c r="Z620" i="1"/>
  <c r="Z628" i="1"/>
  <c r="Z613" i="1"/>
  <c r="Z621" i="1"/>
  <c r="Z629" i="1"/>
  <c r="Z614" i="1"/>
  <c r="Z622" i="1"/>
  <c r="Z630" i="1"/>
  <c r="Z615" i="1"/>
  <c r="Z623" i="1"/>
  <c r="Z631" i="1"/>
  <c r="Z608" i="1"/>
  <c r="Z616" i="1"/>
  <c r="Z624" i="1"/>
  <c r="Z632" i="1"/>
  <c r="Z609" i="1"/>
  <c r="Z617" i="1"/>
  <c r="Z625" i="1"/>
  <c r="Z633" i="1"/>
  <c r="Z610" i="1"/>
  <c r="Z618" i="1"/>
  <c r="Z626" i="1"/>
  <c r="Z634" i="1"/>
  <c r="CN624" i="1"/>
  <c r="Z611" i="1"/>
  <c r="Z619" i="1"/>
  <c r="Z627" i="1"/>
  <c r="Z635" i="1"/>
  <c r="CN616" i="1"/>
  <c r="CN632" i="1"/>
  <c r="F623" i="1"/>
  <c r="CN627" i="1"/>
  <c r="CN609" i="1"/>
  <c r="CN631" i="1"/>
  <c r="F627" i="1"/>
  <c r="F632" i="1"/>
  <c r="CN620" i="1"/>
  <c r="F629" i="1"/>
  <c r="F619" i="1"/>
  <c r="F624" i="1"/>
  <c r="CN612" i="1"/>
  <c r="F621" i="1"/>
  <c r="CN623" i="1"/>
  <c r="CN630" i="1"/>
  <c r="F618" i="1"/>
  <c r="F617" i="1"/>
  <c r="F608" i="1"/>
  <c r="CN629" i="1"/>
  <c r="CN615" i="1"/>
  <c r="F631" i="1"/>
  <c r="F622" i="1"/>
  <c r="CN634" i="1"/>
  <c r="CN618" i="1"/>
  <c r="CN617" i="1"/>
  <c r="CN611" i="1"/>
  <c r="F633" i="1"/>
  <c r="F611" i="1"/>
  <c r="F616" i="1"/>
  <c r="F613" i="1"/>
  <c r="F634" i="1"/>
  <c r="CN622" i="1"/>
  <c r="CN635" i="1"/>
  <c r="F612" i="1"/>
  <c r="F625" i="1"/>
  <c r="F635" i="1"/>
  <c r="F614" i="1"/>
  <c r="F615" i="1"/>
  <c r="CN633" i="1"/>
  <c r="CN608" i="1"/>
  <c r="CN614" i="1"/>
  <c r="F628" i="1"/>
  <c r="CN626" i="1"/>
  <c r="CN610" i="1"/>
  <c r="CN625" i="1"/>
  <c r="F630" i="1"/>
  <c r="F620" i="1"/>
  <c r="F609" i="1"/>
  <c r="CN621" i="1"/>
  <c r="CN619" i="1"/>
  <c r="F626" i="1"/>
  <c r="F610" i="1"/>
  <c r="CN613" i="1"/>
  <c r="CN628" i="1"/>
  <c r="Z607" i="1"/>
  <c r="CN607" i="1"/>
  <c r="F607" i="1"/>
  <c r="CL178" i="1"/>
  <c r="CL187" i="1"/>
  <c r="CL195" i="1"/>
  <c r="CL203" i="1"/>
  <c r="CL211" i="1"/>
  <c r="CL219" i="1"/>
  <c r="CL227" i="1"/>
  <c r="CL235" i="1"/>
  <c r="CL243" i="1"/>
  <c r="CL251" i="1"/>
  <c r="CL259" i="1"/>
  <c r="CL267" i="1"/>
  <c r="CL275" i="1"/>
  <c r="CL283" i="1"/>
  <c r="CL291" i="1"/>
  <c r="CL299" i="1"/>
  <c r="CL307" i="1"/>
  <c r="CL315" i="1"/>
  <c r="CL323" i="1"/>
  <c r="CL331" i="1"/>
  <c r="CL339" i="1"/>
  <c r="CL179" i="1"/>
  <c r="CL188" i="1"/>
  <c r="CL196" i="1"/>
  <c r="CL204" i="1"/>
  <c r="CL212" i="1"/>
  <c r="CL220" i="1"/>
  <c r="CL228" i="1"/>
  <c r="CL236" i="1"/>
  <c r="CL244" i="1"/>
  <c r="CL252" i="1"/>
  <c r="CL260" i="1"/>
  <c r="CL268" i="1"/>
  <c r="CL276" i="1"/>
  <c r="CL284" i="1"/>
  <c r="CL292" i="1"/>
  <c r="CL300" i="1"/>
  <c r="CL308" i="1"/>
  <c r="CL316" i="1"/>
  <c r="CL324" i="1"/>
  <c r="CL332" i="1"/>
  <c r="CL340" i="1"/>
  <c r="CL348" i="1"/>
  <c r="CL356" i="1"/>
  <c r="CL364" i="1"/>
  <c r="CL372" i="1"/>
  <c r="CL380" i="1"/>
  <c r="CL180" i="1"/>
  <c r="CL189" i="1"/>
  <c r="CL197" i="1"/>
  <c r="CL205" i="1"/>
  <c r="CL213" i="1"/>
  <c r="CL221" i="1"/>
  <c r="CL229" i="1"/>
  <c r="CL237" i="1"/>
  <c r="CL245" i="1"/>
  <c r="CL253" i="1"/>
  <c r="CL261" i="1"/>
  <c r="CL269" i="1"/>
  <c r="CL277" i="1"/>
  <c r="CL285" i="1"/>
  <c r="CL293" i="1"/>
  <c r="CL301" i="1"/>
  <c r="CL309" i="1"/>
  <c r="CL317" i="1"/>
  <c r="CL325" i="1"/>
  <c r="CL333" i="1"/>
  <c r="CL341" i="1"/>
  <c r="CL349" i="1"/>
  <c r="CL357" i="1"/>
  <c r="CL365" i="1"/>
  <c r="CL373" i="1"/>
  <c r="CL381" i="1"/>
  <c r="CL389" i="1"/>
  <c r="CL397" i="1"/>
  <c r="CL405" i="1"/>
  <c r="CL181" i="1"/>
  <c r="CL190" i="1"/>
  <c r="CL198" i="1"/>
  <c r="CL206" i="1"/>
  <c r="CL214" i="1"/>
  <c r="CL222" i="1"/>
  <c r="CL230" i="1"/>
  <c r="CL238" i="1"/>
  <c r="CL246" i="1"/>
  <c r="CL254" i="1"/>
  <c r="CL262" i="1"/>
  <c r="CL270" i="1"/>
  <c r="CL278" i="1"/>
  <c r="CL286" i="1"/>
  <c r="CL294" i="1"/>
  <c r="CL302" i="1"/>
  <c r="CL310" i="1"/>
  <c r="CL182" i="1"/>
  <c r="CL185" i="1"/>
  <c r="CL193" i="1"/>
  <c r="CL201" i="1"/>
  <c r="CL209" i="1"/>
  <c r="CL217" i="1"/>
  <c r="CL225" i="1"/>
  <c r="CL233" i="1"/>
  <c r="CL241" i="1"/>
  <c r="CL249" i="1"/>
  <c r="CL257" i="1"/>
  <c r="CL265" i="1"/>
  <c r="CL273" i="1"/>
  <c r="CL281" i="1"/>
  <c r="CL289" i="1"/>
  <c r="CL186" i="1"/>
  <c r="CL194" i="1"/>
  <c r="CL202" i="1"/>
  <c r="CL210" i="1"/>
  <c r="CL218" i="1"/>
  <c r="CL226" i="1"/>
  <c r="CL234" i="1"/>
  <c r="CL242" i="1"/>
  <c r="CL250" i="1"/>
  <c r="CL258" i="1"/>
  <c r="CL266" i="1"/>
  <c r="CL274" i="1"/>
  <c r="CL282" i="1"/>
  <c r="CL290" i="1"/>
  <c r="CL298" i="1"/>
  <c r="CL306" i="1"/>
  <c r="CL314" i="1"/>
  <c r="CL322" i="1"/>
  <c r="CL330" i="1"/>
  <c r="CL338" i="1"/>
  <c r="CL346" i="1"/>
  <c r="CL183" i="1"/>
  <c r="CL191" i="1"/>
  <c r="CL192" i="1"/>
  <c r="CL199" i="1"/>
  <c r="CL200" i="1"/>
  <c r="CL207" i="1"/>
  <c r="CL208" i="1"/>
  <c r="CL215" i="1"/>
  <c r="CL216" i="1"/>
  <c r="CL223" i="1"/>
  <c r="CL224" i="1"/>
  <c r="CL231" i="1"/>
  <c r="CL232" i="1"/>
  <c r="CL239" i="1"/>
  <c r="CL240" i="1"/>
  <c r="CL247" i="1"/>
  <c r="CL248" i="1"/>
  <c r="CL255" i="1"/>
  <c r="CL256" i="1"/>
  <c r="CL263" i="1"/>
  <c r="CL264" i="1"/>
  <c r="CL295" i="1"/>
  <c r="CL296" i="1"/>
  <c r="CL297" i="1"/>
  <c r="CL326" i="1"/>
  <c r="CL327" i="1"/>
  <c r="CL328" i="1"/>
  <c r="CL370" i="1"/>
  <c r="CL374" i="1"/>
  <c r="CL375" i="1"/>
  <c r="CL376" i="1"/>
  <c r="CL393" i="1"/>
  <c r="CL404" i="1"/>
  <c r="CL413" i="1"/>
  <c r="CL421" i="1"/>
  <c r="CL429" i="1"/>
  <c r="CL437" i="1"/>
  <c r="CL445" i="1"/>
  <c r="CL453" i="1"/>
  <c r="CL461" i="1"/>
  <c r="CL469" i="1"/>
  <c r="CL477" i="1"/>
  <c r="CL485" i="1"/>
  <c r="CL493" i="1"/>
  <c r="CL501" i="1"/>
  <c r="CL509" i="1"/>
  <c r="CL517" i="1"/>
  <c r="CL525" i="1"/>
  <c r="CL329" i="1"/>
  <c r="CL371" i="1"/>
  <c r="CL377" i="1"/>
  <c r="CL394" i="1"/>
  <c r="CL406" i="1"/>
  <c r="CL414" i="1"/>
  <c r="CL422" i="1"/>
  <c r="CL430" i="1"/>
  <c r="CL438" i="1"/>
  <c r="CL446" i="1"/>
  <c r="CL454" i="1"/>
  <c r="CL462" i="1"/>
  <c r="CL470" i="1"/>
  <c r="CL478" i="1"/>
  <c r="CL486" i="1"/>
  <c r="CL494" i="1"/>
  <c r="CL502" i="1"/>
  <c r="CL510" i="1"/>
  <c r="CL518" i="1"/>
  <c r="CL526" i="1"/>
  <c r="CL534" i="1"/>
  <c r="CL271" i="1"/>
  <c r="CL272" i="1"/>
  <c r="CL342" i="1"/>
  <c r="CL343" i="1"/>
  <c r="CL344" i="1"/>
  <c r="CL350" i="1"/>
  <c r="CL351" i="1"/>
  <c r="CL352" i="1"/>
  <c r="CL378" i="1"/>
  <c r="CL382" i="1"/>
  <c r="CL383" i="1"/>
  <c r="CL384" i="1"/>
  <c r="CL395" i="1"/>
  <c r="CL407" i="1"/>
  <c r="CL415" i="1"/>
  <c r="CL423" i="1"/>
  <c r="CL431" i="1"/>
  <c r="CL439" i="1"/>
  <c r="CL447" i="1"/>
  <c r="CL455" i="1"/>
  <c r="CL463" i="1"/>
  <c r="CL471" i="1"/>
  <c r="CL479" i="1"/>
  <c r="CL487" i="1"/>
  <c r="CL495" i="1"/>
  <c r="CL503" i="1"/>
  <c r="CL511" i="1"/>
  <c r="CL519" i="1"/>
  <c r="CL527" i="1"/>
  <c r="CL535" i="1"/>
  <c r="CL543" i="1"/>
  <c r="CL303" i="1"/>
  <c r="CL304" i="1"/>
  <c r="CL305" i="1"/>
  <c r="CL318" i="1"/>
  <c r="CL319" i="1"/>
  <c r="CL320" i="1"/>
  <c r="CL345" i="1"/>
  <c r="CL353" i="1"/>
  <c r="CL379" i="1"/>
  <c r="CL385" i="1"/>
  <c r="CL396" i="1"/>
  <c r="CL398" i="1"/>
  <c r="CL408" i="1"/>
  <c r="CL416" i="1"/>
  <c r="CL424" i="1"/>
  <c r="CL432" i="1"/>
  <c r="CL440" i="1"/>
  <c r="CL448" i="1"/>
  <c r="CL456" i="1"/>
  <c r="CL464" i="1"/>
  <c r="CL472" i="1"/>
  <c r="CL480" i="1"/>
  <c r="CL488" i="1"/>
  <c r="CL496" i="1"/>
  <c r="CL504" i="1"/>
  <c r="CL512" i="1"/>
  <c r="CL520" i="1"/>
  <c r="CL528" i="1"/>
  <c r="CL536" i="1"/>
  <c r="CL279" i="1"/>
  <c r="CL280" i="1"/>
  <c r="CL321" i="1"/>
  <c r="CL347" i="1"/>
  <c r="CL354" i="1"/>
  <c r="CL358" i="1"/>
  <c r="CL359" i="1"/>
  <c r="CL360" i="1"/>
  <c r="CL386" i="1"/>
  <c r="CL399" i="1"/>
  <c r="CL400" i="1"/>
  <c r="CL409" i="1"/>
  <c r="CL417" i="1"/>
  <c r="CL425" i="1"/>
  <c r="CL433" i="1"/>
  <c r="CL441" i="1"/>
  <c r="CL449" i="1"/>
  <c r="CL457" i="1"/>
  <c r="CL465" i="1"/>
  <c r="CL473" i="1"/>
  <c r="CL481" i="1"/>
  <c r="CL489" i="1"/>
  <c r="CL497" i="1"/>
  <c r="CL334" i="1"/>
  <c r="CL335" i="1"/>
  <c r="CL336" i="1"/>
  <c r="CL355" i="1"/>
  <c r="CL361" i="1"/>
  <c r="CL387" i="1"/>
  <c r="CL401" i="1"/>
  <c r="CL410" i="1"/>
  <c r="CL418" i="1"/>
  <c r="CL426" i="1"/>
  <c r="CL434" i="1"/>
  <c r="CL442" i="1"/>
  <c r="CL450" i="1"/>
  <c r="CL458" i="1"/>
  <c r="CL466" i="1"/>
  <c r="CL474" i="1"/>
  <c r="CL482" i="1"/>
  <c r="CL490" i="1"/>
  <c r="CL498" i="1"/>
  <c r="CL506" i="1"/>
  <c r="CL514" i="1"/>
  <c r="CL522" i="1"/>
  <c r="CL530" i="1"/>
  <c r="CL538" i="1"/>
  <c r="CL546" i="1"/>
  <c r="CL313" i="1"/>
  <c r="CL363" i="1"/>
  <c r="CL369" i="1"/>
  <c r="CL391" i="1"/>
  <c r="CL392" i="1"/>
  <c r="CL403" i="1"/>
  <c r="CL412" i="1"/>
  <c r="CL420" i="1"/>
  <c r="CL428" i="1"/>
  <c r="CL436" i="1"/>
  <c r="CL444" i="1"/>
  <c r="CL452" i="1"/>
  <c r="CL460" i="1"/>
  <c r="CL468" i="1"/>
  <c r="CL476" i="1"/>
  <c r="CL484" i="1"/>
  <c r="CL367" i="1"/>
  <c r="CL411" i="1"/>
  <c r="CL577" i="1"/>
  <c r="CL593" i="1"/>
  <c r="CL601" i="1"/>
  <c r="CL588" i="1"/>
  <c r="CL559" i="1"/>
  <c r="CL311" i="1"/>
  <c r="CL312" i="1"/>
  <c r="CL366" i="1"/>
  <c r="CL451" i="1"/>
  <c r="CL499" i="1"/>
  <c r="CL500" i="1"/>
  <c r="CL516" i="1"/>
  <c r="CL532" i="1"/>
  <c r="CL533" i="1"/>
  <c r="CL545" i="1"/>
  <c r="CL554" i="1"/>
  <c r="CL562" i="1"/>
  <c r="CL570" i="1"/>
  <c r="CL578" i="1"/>
  <c r="CL586" i="1"/>
  <c r="CL594" i="1"/>
  <c r="CL596" i="1"/>
  <c r="CL287" i="1"/>
  <c r="CL288" i="1"/>
  <c r="CL390" i="1"/>
  <c r="CL427" i="1"/>
  <c r="CL491" i="1"/>
  <c r="CL492" i="1"/>
  <c r="CL513" i="1"/>
  <c r="CL529" i="1"/>
  <c r="CL547" i="1"/>
  <c r="CL555" i="1"/>
  <c r="CL563" i="1"/>
  <c r="CL571" i="1"/>
  <c r="CL579" i="1"/>
  <c r="CL587" i="1"/>
  <c r="CL595" i="1"/>
  <c r="CL548" i="1"/>
  <c r="CL564" i="1"/>
  <c r="CL604" i="1"/>
  <c r="CL540" i="1"/>
  <c r="CL575" i="1"/>
  <c r="CL388" i="1"/>
  <c r="CL402" i="1"/>
  <c r="CL467" i="1"/>
  <c r="CL443" i="1"/>
  <c r="CL507" i="1"/>
  <c r="CL523" i="1"/>
  <c r="CL549" i="1"/>
  <c r="CL557" i="1"/>
  <c r="CL565" i="1"/>
  <c r="CL573" i="1"/>
  <c r="CL581" i="1"/>
  <c r="CL589" i="1"/>
  <c r="CL597" i="1"/>
  <c r="CL605" i="1"/>
  <c r="CL539" i="1"/>
  <c r="CL550" i="1"/>
  <c r="CL558" i="1"/>
  <c r="CL566" i="1"/>
  <c r="CL459" i="1"/>
  <c r="CL505" i="1"/>
  <c r="CL583" i="1"/>
  <c r="CL337" i="1"/>
  <c r="CL362" i="1"/>
  <c r="CL419" i="1"/>
  <c r="CL483" i="1"/>
  <c r="CL508" i="1"/>
  <c r="CL524" i="1"/>
  <c r="CL574" i="1"/>
  <c r="CL582" i="1"/>
  <c r="CL590" i="1"/>
  <c r="CL598" i="1"/>
  <c r="CL606" i="1"/>
  <c r="CL521" i="1"/>
  <c r="CL541" i="1"/>
  <c r="CL551" i="1"/>
  <c r="CL567" i="1"/>
  <c r="CL599" i="1"/>
  <c r="CL368" i="1"/>
  <c r="CL435" i="1"/>
  <c r="CL537" i="1"/>
  <c r="CL542" i="1"/>
  <c r="CL552" i="1"/>
  <c r="CL560" i="1"/>
  <c r="CL568" i="1"/>
  <c r="CL576" i="1"/>
  <c r="CL584" i="1"/>
  <c r="CL592" i="1"/>
  <c r="CL600" i="1"/>
  <c r="CL475" i="1"/>
  <c r="CL515" i="1"/>
  <c r="CL531" i="1"/>
  <c r="CL544" i="1"/>
  <c r="CL553" i="1"/>
  <c r="CL561" i="1"/>
  <c r="CL569" i="1"/>
  <c r="CL585" i="1"/>
  <c r="CL602" i="1"/>
  <c r="CL603" i="1"/>
  <c r="CL556" i="1"/>
  <c r="CL572" i="1"/>
  <c r="CL580" i="1"/>
  <c r="CL591" i="1"/>
  <c r="Z178" i="1"/>
  <c r="CN178" i="1"/>
  <c r="F178" i="1"/>
  <c r="Z605" i="1"/>
  <c r="CN606" i="1"/>
  <c r="F605" i="1"/>
  <c r="F606" i="1"/>
  <c r="CN605" i="1"/>
  <c r="Z590" i="1"/>
  <c r="Z591" i="1"/>
  <c r="Z593" i="1"/>
  <c r="Z601" i="1"/>
  <c r="Z594" i="1"/>
  <c r="Z602" i="1"/>
  <c r="Z595" i="1"/>
  <c r="Z603" i="1"/>
  <c r="Z588" i="1"/>
  <c r="Z596" i="1"/>
  <c r="Z604" i="1"/>
  <c r="Z589" i="1"/>
  <c r="Z599" i="1"/>
  <c r="F604" i="1"/>
  <c r="Z592" i="1"/>
  <c r="F588" i="1"/>
  <c r="Z600" i="1"/>
  <c r="F596" i="1"/>
  <c r="CN601" i="1"/>
  <c r="F600" i="1"/>
  <c r="F601" i="1"/>
  <c r="CN588" i="1"/>
  <c r="F592" i="1"/>
  <c r="CN589" i="1"/>
  <c r="CN590" i="1"/>
  <c r="F593" i="1"/>
  <c r="F602" i="1"/>
  <c r="CN592" i="1"/>
  <c r="F599" i="1"/>
  <c r="F597" i="1"/>
  <c r="CN594" i="1"/>
  <c r="F594" i="1"/>
  <c r="CN602" i="1"/>
  <c r="CN599" i="1"/>
  <c r="CN596" i="1"/>
  <c r="F589" i="1"/>
  <c r="CN597" i="1"/>
  <c r="CN593" i="1"/>
  <c r="CN603" i="1"/>
  <c r="CN591" i="1"/>
  <c r="F603" i="1"/>
  <c r="CN604" i="1"/>
  <c r="F598" i="1"/>
  <c r="CN600" i="1"/>
  <c r="CN598" i="1"/>
  <c r="F591" i="1"/>
  <c r="F590" i="1"/>
  <c r="Z587" i="1"/>
  <c r="Z584" i="1"/>
  <c r="F585" i="1"/>
  <c r="CN586" i="1"/>
  <c r="F583" i="1"/>
  <c r="CN587" i="1"/>
  <c r="CN583" i="1"/>
  <c r="F587" i="1"/>
  <c r="CN584" i="1"/>
  <c r="CN585" i="1"/>
  <c r="F584" i="1"/>
  <c r="F586" i="1"/>
  <c r="F581" i="1"/>
  <c r="Z577" i="1"/>
  <c r="CN580" i="1"/>
  <c r="CN579" i="1"/>
  <c r="F577" i="1"/>
  <c r="CN581" i="1"/>
  <c r="CN582" i="1"/>
  <c r="CN577" i="1"/>
  <c r="F580" i="1"/>
  <c r="F578" i="1"/>
  <c r="F579" i="1"/>
  <c r="CN578" i="1"/>
  <c r="F582" i="1"/>
  <c r="Z569" i="1"/>
  <c r="Z570" i="1"/>
  <c r="CN570" i="1"/>
  <c r="Z571" i="1"/>
  <c r="CN571" i="1"/>
  <c r="CN572" i="1"/>
  <c r="CN573" i="1"/>
  <c r="CN574" i="1"/>
  <c r="Z575" i="1"/>
  <c r="CN575" i="1"/>
  <c r="Z576" i="1"/>
  <c r="CN576" i="1"/>
  <c r="F575" i="1"/>
  <c r="F572" i="1"/>
  <c r="F571" i="1"/>
  <c r="F573" i="1"/>
  <c r="F569" i="1"/>
  <c r="CN569" i="1"/>
  <c r="F574" i="1"/>
  <c r="F576" i="1"/>
  <c r="F570" i="1"/>
  <c r="Z563" i="1"/>
  <c r="Z564" i="1"/>
  <c r="Z565" i="1"/>
  <c r="F566" i="1"/>
  <c r="Z562" i="1"/>
  <c r="CN563" i="1"/>
  <c r="Z568" i="1"/>
  <c r="CN565" i="1"/>
  <c r="CN562" i="1"/>
  <c r="F567" i="1"/>
  <c r="F563" i="1"/>
  <c r="CN567" i="1"/>
  <c r="CN566" i="1"/>
  <c r="F562" i="1"/>
  <c r="CN568" i="1"/>
  <c r="F568" i="1"/>
  <c r="F565" i="1"/>
  <c r="F564" i="1"/>
  <c r="CN564" i="1"/>
  <c r="Z358" i="1"/>
  <c r="F358" i="1"/>
  <c r="CN358" i="1"/>
  <c r="Z265" i="1"/>
  <c r="CN265" i="1"/>
  <c r="F265" i="1"/>
  <c r="F559" i="1"/>
  <c r="Z559" i="1"/>
  <c r="Z552" i="1"/>
  <c r="CN558" i="1"/>
  <c r="Z556" i="1"/>
  <c r="Z553" i="1"/>
  <c r="CN559" i="1"/>
  <c r="Z554" i="1"/>
  <c r="Z555" i="1"/>
  <c r="CN553" i="1"/>
  <c r="CN561" i="1"/>
  <c r="Z558" i="1"/>
  <c r="Z557" i="1"/>
  <c r="F558" i="1"/>
  <c r="CN557" i="1"/>
  <c r="CN555" i="1"/>
  <c r="CN554" i="1"/>
  <c r="F553" i="1"/>
  <c r="CN552" i="1"/>
  <c r="F552" i="1"/>
  <c r="F554" i="1"/>
  <c r="F557" i="1"/>
  <c r="F561" i="1"/>
  <c r="CN556" i="1"/>
  <c r="F556" i="1"/>
  <c r="F555" i="1"/>
  <c r="F560" i="1"/>
  <c r="CN560" i="1"/>
  <c r="Z548" i="1"/>
  <c r="Z550" i="1"/>
  <c r="Z551" i="1"/>
  <c r="F549" i="1"/>
  <c r="Z549" i="1"/>
  <c r="F547" i="1"/>
  <c r="F548" i="1"/>
  <c r="F550" i="1"/>
  <c r="CN547" i="1"/>
  <c r="F551" i="1"/>
  <c r="CN550" i="1"/>
  <c r="CN551" i="1"/>
  <c r="CN549" i="1"/>
  <c r="CN548" i="1"/>
  <c r="Z541" i="1"/>
  <c r="Z545" i="1"/>
  <c r="CN542" i="1"/>
  <c r="CN546" i="1"/>
  <c r="Z546" i="1"/>
  <c r="Z540" i="1"/>
  <c r="CN544" i="1"/>
  <c r="F543" i="1"/>
  <c r="CN545" i="1"/>
  <c r="F540" i="1"/>
  <c r="CN541" i="1"/>
  <c r="F544" i="1"/>
  <c r="CN543" i="1"/>
  <c r="F546" i="1"/>
  <c r="F545" i="1"/>
  <c r="CN540" i="1"/>
  <c r="F542" i="1"/>
  <c r="F541" i="1"/>
  <c r="Z418" i="1"/>
  <c r="F418" i="1"/>
  <c r="CN418" i="1"/>
  <c r="Z23" i="1"/>
  <c r="Z537" i="1"/>
  <c r="Z538" i="1"/>
  <c r="Z539" i="1"/>
  <c r="CN537" i="1"/>
  <c r="CN538" i="1"/>
  <c r="F539" i="1"/>
  <c r="F537" i="1"/>
  <c r="F538" i="1"/>
  <c r="CN539" i="1"/>
  <c r="Z536" i="1"/>
  <c r="CN536" i="1"/>
  <c r="F536" i="1"/>
  <c r="CN535" i="1"/>
  <c r="F535" i="1"/>
  <c r="CN534" i="1"/>
  <c r="F534" i="1"/>
  <c r="Z514" i="1"/>
  <c r="F524" i="1"/>
  <c r="F532" i="1"/>
  <c r="Z520" i="1"/>
  <c r="Z528" i="1"/>
  <c r="CN525" i="1"/>
  <c r="CN533" i="1"/>
  <c r="Z524" i="1"/>
  <c r="Z521" i="1"/>
  <c r="Z529" i="1"/>
  <c r="F528" i="1"/>
  <c r="Z522" i="1"/>
  <c r="Z530" i="1"/>
  <c r="Z523" i="1"/>
  <c r="CN520" i="1"/>
  <c r="CN528" i="1"/>
  <c r="CN522" i="1"/>
  <c r="CN530" i="1"/>
  <c r="Z526" i="1"/>
  <c r="Z519" i="1"/>
  <c r="Z527" i="1"/>
  <c r="CN524" i="1"/>
  <c r="CN532" i="1"/>
  <c r="F520" i="1"/>
  <c r="CN527" i="1"/>
  <c r="F523" i="1"/>
  <c r="F530" i="1"/>
  <c r="F519" i="1"/>
  <c r="F525" i="1"/>
  <c r="CN526" i="1"/>
  <c r="F521" i="1"/>
  <c r="F522" i="1"/>
  <c r="CN521" i="1"/>
  <c r="CN523" i="1"/>
  <c r="CN531" i="1"/>
  <c r="F526" i="1"/>
  <c r="F531" i="1"/>
  <c r="F529" i="1"/>
  <c r="F533" i="1"/>
  <c r="CN529" i="1"/>
  <c r="CN519" i="1"/>
  <c r="F527" i="1"/>
  <c r="Z516" i="1"/>
  <c r="Z517" i="1"/>
  <c r="F517" i="1"/>
  <c r="Z518" i="1"/>
  <c r="CN518" i="1"/>
  <c r="F518" i="1"/>
  <c r="CN517" i="1"/>
  <c r="F516" i="1"/>
  <c r="CN516" i="1"/>
  <c r="Z512" i="1"/>
  <c r="Z515" i="1"/>
  <c r="CN515" i="1"/>
  <c r="F513" i="1"/>
  <c r="CN513" i="1"/>
  <c r="F514" i="1"/>
  <c r="F515" i="1"/>
  <c r="CN514" i="1"/>
  <c r="CN512" i="1"/>
  <c r="F512" i="1"/>
  <c r="Z504" i="1"/>
  <c r="CN504" i="1"/>
  <c r="Z505" i="1"/>
  <c r="Z506" i="1"/>
  <c r="Z507" i="1"/>
  <c r="Z508" i="1"/>
  <c r="CN508" i="1"/>
  <c r="Z509" i="1"/>
  <c r="CN509" i="1"/>
  <c r="CN507" i="1"/>
  <c r="Z510" i="1"/>
  <c r="CN510" i="1"/>
  <c r="CN511" i="1"/>
  <c r="CN505" i="1"/>
  <c r="CN506" i="1"/>
  <c r="F504" i="1"/>
  <c r="F507" i="1"/>
  <c r="F510" i="1"/>
  <c r="F509" i="1"/>
  <c r="F508" i="1"/>
  <c r="F511" i="1"/>
  <c r="F506" i="1"/>
  <c r="F505" i="1"/>
  <c r="Z498" i="1"/>
  <c r="Z502" i="1"/>
  <c r="Z499" i="1"/>
  <c r="Z503" i="1"/>
  <c r="CN498" i="1"/>
  <c r="CN502" i="1"/>
  <c r="F503" i="1"/>
  <c r="CN501" i="1"/>
  <c r="F499" i="1"/>
  <c r="F498" i="1"/>
  <c r="F501" i="1"/>
  <c r="CN503" i="1"/>
  <c r="CN499" i="1"/>
  <c r="CN500" i="1"/>
  <c r="F500" i="1"/>
  <c r="F502" i="1"/>
  <c r="CN492" i="1"/>
  <c r="Z497" i="1"/>
  <c r="F491" i="1"/>
  <c r="CN496" i="1"/>
  <c r="CN493" i="1"/>
  <c r="F493" i="1"/>
  <c r="F496" i="1"/>
  <c r="CN495" i="1"/>
  <c r="CN497" i="1"/>
  <c r="F494" i="1"/>
  <c r="F495" i="1"/>
  <c r="F492" i="1"/>
  <c r="F497" i="1"/>
  <c r="CN494" i="1"/>
  <c r="CN491" i="1"/>
  <c r="Z489" i="1"/>
  <c r="Z490" i="1"/>
  <c r="Z488" i="1"/>
  <c r="CN490" i="1"/>
  <c r="Z486" i="1"/>
  <c r="Z487" i="1"/>
  <c r="F490" i="1"/>
  <c r="CN488" i="1"/>
  <c r="CN487" i="1"/>
  <c r="CN489" i="1"/>
  <c r="F486" i="1"/>
  <c r="F489" i="1"/>
  <c r="CN486" i="1"/>
  <c r="F487" i="1"/>
  <c r="F488" i="1"/>
  <c r="Z484" i="1"/>
  <c r="CN483" i="1"/>
  <c r="Z485" i="1"/>
  <c r="CN484" i="1"/>
  <c r="Z483" i="1"/>
  <c r="CN485" i="1"/>
  <c r="Z481" i="1"/>
  <c r="Z482" i="1"/>
  <c r="F483" i="1"/>
  <c r="F485" i="1"/>
  <c r="F481" i="1"/>
  <c r="CN482" i="1"/>
  <c r="F482" i="1"/>
  <c r="CN481" i="1"/>
  <c r="F484" i="1"/>
  <c r="Z472" i="1"/>
  <c r="Z480" i="1"/>
  <c r="Z478" i="1"/>
  <c r="Z477" i="1"/>
  <c r="Z479" i="1"/>
  <c r="Z473" i="1"/>
  <c r="Z474" i="1"/>
  <c r="F479" i="1"/>
  <c r="Z475" i="1"/>
  <c r="CN479" i="1"/>
  <c r="F472" i="1"/>
  <c r="F478" i="1"/>
  <c r="F477" i="1"/>
  <c r="F475" i="1"/>
  <c r="CN480" i="1"/>
  <c r="F476" i="1"/>
  <c r="F474" i="1"/>
  <c r="CN472" i="1"/>
  <c r="CN474" i="1"/>
  <c r="CN477" i="1"/>
  <c r="F480" i="1"/>
  <c r="F473" i="1"/>
  <c r="CN475" i="1"/>
  <c r="CN478" i="1"/>
  <c r="CN473" i="1"/>
  <c r="CN476" i="1"/>
  <c r="Z471" i="1"/>
  <c r="F471" i="1"/>
  <c r="CN471" i="1"/>
  <c r="Z467" i="1"/>
  <c r="Z468" i="1"/>
  <c r="Z469" i="1"/>
  <c r="Z470" i="1"/>
  <c r="F466" i="1"/>
  <c r="CN469" i="1"/>
  <c r="F467" i="1"/>
  <c r="CN465" i="1"/>
  <c r="F465" i="1"/>
  <c r="F470" i="1"/>
  <c r="F468" i="1"/>
  <c r="CN466" i="1"/>
  <c r="CN468" i="1"/>
  <c r="CN470" i="1"/>
  <c r="CN467" i="1"/>
  <c r="F469" i="1"/>
  <c r="Z305" i="1"/>
  <c r="F305" i="1"/>
  <c r="CN305" i="1"/>
  <c r="F464" i="1"/>
  <c r="CN464" i="1"/>
  <c r="Z461" i="1"/>
  <c r="Z462" i="1"/>
  <c r="Z463" i="1"/>
  <c r="Z458" i="1"/>
  <c r="Z459" i="1"/>
  <c r="CN459" i="1"/>
  <c r="CN463" i="1"/>
  <c r="F462" i="1"/>
  <c r="F463" i="1"/>
  <c r="CN462" i="1"/>
  <c r="F459" i="1"/>
  <c r="CN461" i="1"/>
  <c r="CN460" i="1"/>
  <c r="F461" i="1"/>
  <c r="F460" i="1"/>
  <c r="CN458" i="1"/>
  <c r="F458" i="1"/>
  <c r="Z457" i="1"/>
  <c r="Z456" i="1"/>
  <c r="CN456" i="1"/>
  <c r="CN457" i="1"/>
  <c r="F456" i="1"/>
  <c r="F457" i="1"/>
  <c r="Z453" i="1"/>
  <c r="Z454" i="1"/>
  <c r="Z452" i="1"/>
  <c r="Z455" i="1"/>
  <c r="CN452" i="1"/>
  <c r="F454" i="1"/>
  <c r="F452" i="1"/>
  <c r="F453" i="1"/>
  <c r="F455" i="1"/>
  <c r="CN454" i="1"/>
  <c r="CN453" i="1"/>
  <c r="CN455" i="1"/>
  <c r="Z450" i="1"/>
  <c r="F449" i="1"/>
  <c r="Z449" i="1"/>
  <c r="Z451" i="1"/>
  <c r="F450" i="1"/>
  <c r="F451" i="1"/>
  <c r="CN451" i="1"/>
  <c r="CN449" i="1"/>
  <c r="CN450" i="1"/>
  <c r="F445" i="1"/>
  <c r="Z445" i="1"/>
  <c r="Z444" i="1"/>
  <c r="Z447" i="1"/>
  <c r="Z448" i="1"/>
  <c r="F444" i="1"/>
  <c r="Z443" i="1"/>
  <c r="CN447" i="1"/>
  <c r="CN446" i="1"/>
  <c r="CN443" i="1"/>
  <c r="F448" i="1"/>
  <c r="F447" i="1"/>
  <c r="CN445" i="1"/>
  <c r="CN444" i="1"/>
  <c r="F443" i="1"/>
  <c r="F446" i="1"/>
  <c r="CN448" i="1"/>
  <c r="F442" i="1"/>
  <c r="CN442" i="1"/>
  <c r="CN441" i="1"/>
  <c r="F441" i="1"/>
  <c r="CN440" i="1"/>
  <c r="F440" i="1"/>
  <c r="Z439" i="1"/>
  <c r="F439" i="1"/>
  <c r="CN439" i="1"/>
  <c r="CN438" i="1"/>
  <c r="Z438" i="1"/>
  <c r="F438" i="1"/>
  <c r="Z437" i="1"/>
  <c r="CN437" i="1"/>
  <c r="F437" i="1"/>
  <c r="Z436" i="1"/>
  <c r="CN436" i="1"/>
  <c r="F436" i="1"/>
  <c r="Z435" i="1"/>
  <c r="F435" i="1"/>
  <c r="CN435" i="1"/>
  <c r="Z434" i="1"/>
  <c r="F434" i="1"/>
  <c r="CN434" i="1"/>
  <c r="Z433" i="1"/>
  <c r="CN433" i="1"/>
  <c r="F433" i="1"/>
  <c r="Z432" i="1"/>
  <c r="CN432" i="1"/>
  <c r="F432" i="1"/>
  <c r="Z431" i="1"/>
  <c r="F431" i="1"/>
  <c r="CN431" i="1"/>
  <c r="Z430" i="1"/>
  <c r="F430" i="1"/>
  <c r="CN430" i="1"/>
  <c r="Z429" i="1"/>
  <c r="F429" i="1"/>
  <c r="CN429" i="1"/>
  <c r="Z428" i="1"/>
  <c r="CN428" i="1"/>
  <c r="F428" i="1"/>
  <c r="Z427" i="1"/>
  <c r="F427" i="1"/>
  <c r="CN427" i="1"/>
  <c r="Z426" i="1"/>
  <c r="F426" i="1"/>
  <c r="CN426" i="1"/>
  <c r="Z425" i="1"/>
  <c r="CN425" i="1"/>
  <c r="F425" i="1"/>
  <c r="Z424" i="1"/>
  <c r="CN424" i="1"/>
  <c r="F424" i="1"/>
  <c r="Z423" i="1"/>
  <c r="F423" i="1"/>
  <c r="CN423" i="1"/>
  <c r="Z422" i="1"/>
  <c r="F422" i="1"/>
  <c r="CN422" i="1"/>
  <c r="Z417" i="1"/>
  <c r="Z419" i="1"/>
  <c r="Z420" i="1"/>
  <c r="Z421" i="1"/>
  <c r="CN415" i="1"/>
  <c r="Z416" i="1"/>
  <c r="CN416" i="1"/>
  <c r="F419" i="1"/>
  <c r="F421" i="1"/>
  <c r="F420" i="1"/>
  <c r="F415" i="1"/>
  <c r="F416" i="1"/>
  <c r="CN419" i="1"/>
  <c r="F417" i="1"/>
  <c r="CN421" i="1"/>
  <c r="CN420" i="1"/>
  <c r="CN417" i="1"/>
  <c r="Z409" i="1"/>
  <c r="Z410" i="1"/>
  <c r="Z411" i="1"/>
  <c r="Z412" i="1"/>
  <c r="CN414" i="1"/>
  <c r="Z413" i="1"/>
  <c r="Z414" i="1"/>
  <c r="CN409" i="1"/>
  <c r="F413" i="1"/>
  <c r="CN413" i="1"/>
  <c r="F411" i="1"/>
  <c r="F409" i="1"/>
  <c r="CN412" i="1"/>
  <c r="F410" i="1"/>
  <c r="CN411" i="1"/>
  <c r="F412" i="1"/>
  <c r="F414" i="1"/>
  <c r="CN410" i="1"/>
  <c r="Z400" i="1"/>
  <c r="Z408" i="1"/>
  <c r="Z401" i="1"/>
  <c r="Z402" i="1"/>
  <c r="Z403" i="1"/>
  <c r="Z404" i="1"/>
  <c r="Z405" i="1"/>
  <c r="Z406" i="1"/>
  <c r="CN401" i="1"/>
  <c r="Z407" i="1"/>
  <c r="CN406" i="1"/>
  <c r="F402" i="1"/>
  <c r="F406" i="1"/>
  <c r="F400" i="1"/>
  <c r="F401" i="1"/>
  <c r="CN405" i="1"/>
  <c r="F405" i="1"/>
  <c r="CN400" i="1"/>
  <c r="CN403" i="1"/>
  <c r="F407" i="1"/>
  <c r="CN408" i="1"/>
  <c r="F403" i="1"/>
  <c r="F404" i="1"/>
  <c r="CN407" i="1"/>
  <c r="CN402" i="1"/>
  <c r="F408" i="1"/>
  <c r="CN404" i="1"/>
  <c r="CD139" i="1"/>
  <c r="CM139" i="1" s="1"/>
  <c r="A139" i="1" s="1"/>
  <c r="CL142" i="1"/>
  <c r="CL150" i="1"/>
  <c r="CL158" i="1"/>
  <c r="CL166" i="1"/>
  <c r="CL174" i="1"/>
  <c r="CL164" i="1"/>
  <c r="CL149" i="1"/>
  <c r="CL143" i="1"/>
  <c r="CL151" i="1"/>
  <c r="CL159" i="1"/>
  <c r="CL167" i="1"/>
  <c r="CL175" i="1"/>
  <c r="CL144" i="1"/>
  <c r="CL152" i="1"/>
  <c r="CL160" i="1"/>
  <c r="CL168" i="1"/>
  <c r="CL176" i="1"/>
  <c r="CL148" i="1"/>
  <c r="CL165" i="1"/>
  <c r="CL145" i="1"/>
  <c r="CL153" i="1"/>
  <c r="CL161" i="1"/>
  <c r="CL169" i="1"/>
  <c r="CL177" i="1"/>
  <c r="CL156" i="1"/>
  <c r="CL146" i="1"/>
  <c r="CL154" i="1"/>
  <c r="CL162" i="1"/>
  <c r="CL170" i="1"/>
  <c r="CL172" i="1"/>
  <c r="CL157" i="1"/>
  <c r="CL147" i="1"/>
  <c r="CL155" i="1"/>
  <c r="CL163" i="1"/>
  <c r="CL171" i="1"/>
  <c r="CL140" i="1"/>
  <c r="CL141" i="1"/>
  <c r="CL173" i="1"/>
  <c r="Z396" i="1"/>
  <c r="Z397" i="1"/>
  <c r="Z398" i="1"/>
  <c r="CN399" i="1"/>
  <c r="CN396" i="1"/>
  <c r="F397" i="1"/>
  <c r="F399" i="1"/>
  <c r="F396" i="1"/>
  <c r="CN397" i="1"/>
  <c r="F398" i="1"/>
  <c r="CN398" i="1"/>
  <c r="Z355" i="1"/>
  <c r="Z364" i="1"/>
  <c r="Z372" i="1"/>
  <c r="Z380" i="1"/>
  <c r="Z388" i="1"/>
  <c r="CN355" i="1"/>
  <c r="CN364" i="1"/>
  <c r="CN372" i="1"/>
  <c r="CN380" i="1"/>
  <c r="CN388" i="1"/>
  <c r="Z357" i="1"/>
  <c r="Z366" i="1"/>
  <c r="Z382" i="1"/>
  <c r="CN357" i="1"/>
  <c r="CN374" i="1"/>
  <c r="CN390" i="1"/>
  <c r="Z356" i="1"/>
  <c r="Z365" i="1"/>
  <c r="Z373" i="1"/>
  <c r="Z381" i="1"/>
  <c r="CN356" i="1"/>
  <c r="CN365" i="1"/>
  <c r="CN373" i="1"/>
  <c r="CN381" i="1"/>
  <c r="CN389" i="1"/>
  <c r="Z374" i="1"/>
  <c r="Z390" i="1"/>
  <c r="CN366" i="1"/>
  <c r="CN382" i="1"/>
  <c r="Z360" i="1"/>
  <c r="Z368" i="1"/>
  <c r="Z376" i="1"/>
  <c r="Z384" i="1"/>
  <c r="Z392" i="1"/>
  <c r="CN360" i="1"/>
  <c r="CN368" i="1"/>
  <c r="CN376" i="1"/>
  <c r="CN384" i="1"/>
  <c r="CN392" i="1"/>
  <c r="Z361" i="1"/>
  <c r="Z369" i="1"/>
  <c r="Z377" i="1"/>
  <c r="Z385" i="1"/>
  <c r="Z393" i="1"/>
  <c r="Z371" i="1"/>
  <c r="Z394" i="1"/>
  <c r="Z375" i="1"/>
  <c r="Z395" i="1"/>
  <c r="CN361" i="1"/>
  <c r="CN377" i="1"/>
  <c r="CN393" i="1"/>
  <c r="Z378" i="1"/>
  <c r="Z359" i="1"/>
  <c r="Z379" i="1"/>
  <c r="Z391" i="1"/>
  <c r="Z362" i="1"/>
  <c r="Z383" i="1"/>
  <c r="Z363" i="1"/>
  <c r="Z386" i="1"/>
  <c r="CN369" i="1"/>
  <c r="CN385" i="1"/>
  <c r="Z367" i="1"/>
  <c r="Z387" i="1"/>
  <c r="Z370" i="1"/>
  <c r="F375" i="1"/>
  <c r="F362" i="1"/>
  <c r="CN362" i="1"/>
  <c r="F377" i="1"/>
  <c r="F392" i="1"/>
  <c r="F374" i="1"/>
  <c r="F389" i="1"/>
  <c r="F366" i="1"/>
  <c r="F372" i="1"/>
  <c r="CN379" i="1"/>
  <c r="F371" i="1"/>
  <c r="F359" i="1"/>
  <c r="F363" i="1"/>
  <c r="F369" i="1"/>
  <c r="F384" i="1"/>
  <c r="F357" i="1"/>
  <c r="F381" i="1"/>
  <c r="F364" i="1"/>
  <c r="F379" i="1"/>
  <c r="F361" i="1"/>
  <c r="F376" i="1"/>
  <c r="F373" i="1"/>
  <c r="F355" i="1"/>
  <c r="CN371" i="1"/>
  <c r="F395" i="1"/>
  <c r="F365" i="1"/>
  <c r="F394" i="1"/>
  <c r="CN383" i="1"/>
  <c r="CN395" i="1"/>
  <c r="CN370" i="1"/>
  <c r="F378" i="1"/>
  <c r="F360" i="1"/>
  <c r="F356" i="1"/>
  <c r="CN359" i="1"/>
  <c r="CN394" i="1"/>
  <c r="F388" i="1"/>
  <c r="CN391" i="1"/>
  <c r="CN375" i="1"/>
  <c r="F382" i="1"/>
  <c r="F380" i="1"/>
  <c r="CN386" i="1"/>
  <c r="F368" i="1"/>
  <c r="CN387" i="1"/>
  <c r="F370" i="1"/>
  <c r="F383" i="1"/>
  <c r="F367" i="1"/>
  <c r="F391" i="1"/>
  <c r="F386" i="1"/>
  <c r="F393" i="1"/>
  <c r="F387" i="1"/>
  <c r="CN363" i="1"/>
  <c r="CN378" i="1"/>
  <c r="F385" i="1"/>
  <c r="F390" i="1"/>
  <c r="CN367" i="1"/>
  <c r="Z354" i="1"/>
  <c r="F354" i="1"/>
  <c r="CN354" i="1"/>
  <c r="Z353" i="1"/>
  <c r="CN353" i="1"/>
  <c r="F353" i="1"/>
  <c r="B237" i="1"/>
  <c r="Z296" i="1"/>
  <c r="Z304" i="1"/>
  <c r="Z313" i="1"/>
  <c r="Z321" i="1"/>
  <c r="Z329" i="1"/>
  <c r="Z337" i="1"/>
  <c r="Z345" i="1"/>
  <c r="CN296" i="1"/>
  <c r="CN304" i="1"/>
  <c r="CN313" i="1"/>
  <c r="CN321" i="1"/>
  <c r="CN329" i="1"/>
  <c r="CN337" i="1"/>
  <c r="CN345" i="1"/>
  <c r="Z316" i="1"/>
  <c r="Z340" i="1"/>
  <c r="Z297" i="1"/>
  <c r="Z306" i="1"/>
  <c r="Z314" i="1"/>
  <c r="Z322" i="1"/>
  <c r="Z330" i="1"/>
  <c r="Z338" i="1"/>
  <c r="Z346" i="1"/>
  <c r="CN297" i="1"/>
  <c r="CN306" i="1"/>
  <c r="CN314" i="1"/>
  <c r="CN322" i="1"/>
  <c r="CN330" i="1"/>
  <c r="CN338" i="1"/>
  <c r="CN346" i="1"/>
  <c r="Z308" i="1"/>
  <c r="Z332" i="1"/>
  <c r="Z298" i="1"/>
  <c r="Z307" i="1"/>
  <c r="Z315" i="1"/>
  <c r="Z323" i="1"/>
  <c r="Z331" i="1"/>
  <c r="Z339" i="1"/>
  <c r="Z347" i="1"/>
  <c r="CN298" i="1"/>
  <c r="CN307" i="1"/>
  <c r="CN315" i="1"/>
  <c r="CN323" i="1"/>
  <c r="CN331" i="1"/>
  <c r="CN339" i="1"/>
  <c r="CN347" i="1"/>
  <c r="Z299" i="1"/>
  <c r="Z324" i="1"/>
  <c r="Z348" i="1"/>
  <c r="Z309" i="1"/>
  <c r="Z325" i="1"/>
  <c r="Z341" i="1"/>
  <c r="CN334" i="1"/>
  <c r="CN348" i="1"/>
  <c r="Z310" i="1"/>
  <c r="Z326" i="1"/>
  <c r="Z342" i="1"/>
  <c r="CN310" i="1"/>
  <c r="CN324" i="1"/>
  <c r="Z311" i="1"/>
  <c r="Z327" i="1"/>
  <c r="Z343" i="1"/>
  <c r="Z301" i="1"/>
  <c r="Z318" i="1"/>
  <c r="Z334" i="1"/>
  <c r="Z350" i="1"/>
  <c r="CN342" i="1"/>
  <c r="Z302" i="1"/>
  <c r="Z319" i="1"/>
  <c r="Z335" i="1"/>
  <c r="Z351" i="1"/>
  <c r="CN318" i="1"/>
  <c r="CN332" i="1"/>
  <c r="F341" i="1"/>
  <c r="Z333" i="1"/>
  <c r="CN299" i="1"/>
  <c r="CN325" i="1"/>
  <c r="CN350" i="1"/>
  <c r="Z320" i="1"/>
  <c r="CN316" i="1"/>
  <c r="Z328" i="1"/>
  <c r="Z336" i="1"/>
  <c r="CN300" i="1"/>
  <c r="CN326" i="1"/>
  <c r="CN311" i="1"/>
  <c r="CN341" i="1"/>
  <c r="CN344" i="1"/>
  <c r="Z300" i="1"/>
  <c r="Z344" i="1"/>
  <c r="CN301" i="1"/>
  <c r="Z303" i="1"/>
  <c r="Z349" i="1"/>
  <c r="CN308" i="1"/>
  <c r="CN333" i="1"/>
  <c r="F309" i="1"/>
  <c r="Z312" i="1"/>
  <c r="Z317" i="1"/>
  <c r="CN340" i="1"/>
  <c r="F325" i="1"/>
  <c r="CN319" i="1"/>
  <c r="CN327" i="1"/>
  <c r="F320" i="1"/>
  <c r="F302" i="1"/>
  <c r="F301" i="1"/>
  <c r="F350" i="1"/>
  <c r="CN309" i="1"/>
  <c r="F324" i="1"/>
  <c r="F315" i="1"/>
  <c r="F322" i="1"/>
  <c r="F329" i="1"/>
  <c r="F351" i="1"/>
  <c r="F352" i="1"/>
  <c r="F297" i="1"/>
  <c r="CN320" i="1"/>
  <c r="F334" i="1"/>
  <c r="F340" i="1"/>
  <c r="CN317" i="1"/>
  <c r="F331" i="1"/>
  <c r="F338" i="1"/>
  <c r="CN343" i="1"/>
  <c r="F327" i="1"/>
  <c r="F330" i="1"/>
  <c r="CN328" i="1"/>
  <c r="F303" i="1"/>
  <c r="CN312" i="1"/>
  <c r="CN302" i="1"/>
  <c r="CN335" i="1"/>
  <c r="CN303" i="1"/>
  <c r="CN349" i="1"/>
  <c r="F300" i="1"/>
  <c r="F318" i="1"/>
  <c r="F308" i="1"/>
  <c r="F307" i="1"/>
  <c r="F314" i="1"/>
  <c r="F321" i="1"/>
  <c r="F317" i="1"/>
  <c r="F310" i="1"/>
  <c r="F332" i="1"/>
  <c r="F319" i="1"/>
  <c r="F346" i="1"/>
  <c r="F312" i="1"/>
  <c r="F345" i="1"/>
  <c r="F348" i="1"/>
  <c r="F323" i="1"/>
  <c r="F328" i="1"/>
  <c r="F344" i="1"/>
  <c r="F335" i="1"/>
  <c r="F333" i="1"/>
  <c r="F342" i="1"/>
  <c r="F298" i="1"/>
  <c r="F306" i="1"/>
  <c r="F313" i="1"/>
  <c r="F326" i="1"/>
  <c r="F304" i="1"/>
  <c r="F336" i="1"/>
  <c r="CN352" i="1"/>
  <c r="CN351" i="1"/>
  <c r="F347" i="1"/>
  <c r="F296" i="1"/>
  <c r="CN336" i="1"/>
  <c r="F343" i="1"/>
  <c r="F339" i="1"/>
  <c r="F299" i="1"/>
  <c r="F311" i="1"/>
  <c r="F316" i="1"/>
  <c r="F349" i="1"/>
  <c r="F337" i="1"/>
  <c r="Z127" i="1"/>
  <c r="Z128" i="1"/>
  <c r="Z292" i="1"/>
  <c r="CM169" i="1"/>
  <c r="A169" i="1" s="1"/>
  <c r="CM116" i="1"/>
  <c r="A116" i="1" s="1"/>
  <c r="CM174" i="1"/>
  <c r="A174" i="1" s="1"/>
  <c r="CM92" i="1"/>
  <c r="A92" i="1" s="1"/>
  <c r="CM257" i="1"/>
  <c r="A257" i="1" s="1"/>
  <c r="CM49" i="1"/>
  <c r="A49" i="1" s="1"/>
  <c r="CM57" i="1"/>
  <c r="A57" i="1" s="1"/>
  <c r="CM208" i="1"/>
  <c r="A208" i="1" s="1"/>
  <c r="B262" i="1"/>
  <c r="CM51" i="1"/>
  <c r="A51" i="1" s="1"/>
  <c r="CM177" i="1"/>
  <c r="A177" i="1" s="1"/>
  <c r="CM288" i="1"/>
  <c r="A288" i="1" s="1"/>
  <c r="BZ88" i="3"/>
  <c r="CE90" i="1" s="1"/>
  <c r="CK90" i="1" s="1"/>
  <c r="CI90" i="1" s="1"/>
  <c r="CM248" i="1"/>
  <c r="A248" i="1" s="1"/>
  <c r="B254" i="1"/>
  <c r="CM272" i="1"/>
  <c r="A272" i="1" s="1"/>
  <c r="CM107" i="1"/>
  <c r="A107" i="1" s="1"/>
  <c r="CM236" i="1"/>
  <c r="A236" i="1" s="1"/>
  <c r="CM259" i="1"/>
  <c r="A259" i="1" s="1"/>
  <c r="BZ132" i="3"/>
  <c r="CE134" i="1" s="1"/>
  <c r="CK134" i="1" s="1"/>
  <c r="CI134" i="1" s="1"/>
  <c r="CM25" i="1"/>
  <c r="A25" i="1" s="1"/>
  <c r="BZ48" i="3"/>
  <c r="CE50" i="1" s="1"/>
  <c r="CK50" i="1" s="1"/>
  <c r="CI50" i="1" s="1"/>
  <c r="BZ96" i="3"/>
  <c r="CE98" i="1" s="1"/>
  <c r="CK98" i="1" s="1"/>
  <c r="CI98" i="1" s="1"/>
  <c r="CM82" i="1"/>
  <c r="A82" i="1" s="1"/>
  <c r="CM114" i="1"/>
  <c r="A114" i="1" s="1"/>
  <c r="CM171" i="1"/>
  <c r="A171" i="1" s="1"/>
  <c r="CM230" i="1"/>
  <c r="A230" i="1" s="1"/>
  <c r="BZ72" i="3"/>
  <c r="CE74" i="1" s="1"/>
  <c r="CK74" i="1" s="1"/>
  <c r="CI74" i="1" s="1"/>
  <c r="CM136" i="1"/>
  <c r="A136" i="1" s="1"/>
  <c r="CM43" i="1"/>
  <c r="A43" i="1" s="1"/>
  <c r="CM97" i="1"/>
  <c r="A97" i="1" s="1"/>
  <c r="CM108" i="1"/>
  <c r="A108" i="1" s="1"/>
  <c r="CM241" i="1"/>
  <c r="A241" i="1" s="1"/>
  <c r="CM244" i="1"/>
  <c r="A244" i="1" s="1"/>
  <c r="CM260" i="1"/>
  <c r="A260" i="1" s="1"/>
  <c r="CM268" i="1"/>
  <c r="A268" i="1" s="1"/>
  <c r="B251" i="1"/>
  <c r="B256" i="1"/>
  <c r="B259" i="1"/>
  <c r="B274" i="1"/>
  <c r="CM40" i="1"/>
  <c r="A40" i="1" s="1"/>
  <c r="CM155" i="1"/>
  <c r="A155" i="1" s="1"/>
  <c r="CM278" i="1"/>
  <c r="A278" i="1" s="1"/>
  <c r="BZ29" i="3"/>
  <c r="CE31" i="1" s="1"/>
  <c r="CK31" i="1" s="1"/>
  <c r="CI31" i="1" s="1"/>
  <c r="BZ133" i="3"/>
  <c r="CE135" i="1" s="1"/>
  <c r="CK135" i="1" s="1"/>
  <c r="CI135" i="1" s="1"/>
  <c r="CM222" i="1"/>
  <c r="A222" i="1" s="1"/>
  <c r="BZ125" i="3"/>
  <c r="CE127" i="1" s="1"/>
  <c r="CK127" i="1" s="1"/>
  <c r="CI127" i="1" s="1"/>
  <c r="CM158" i="1"/>
  <c r="A158" i="1" s="1"/>
  <c r="CM53" i="1"/>
  <c r="A53" i="1" s="1"/>
  <c r="CM129" i="1"/>
  <c r="A129" i="1" s="1"/>
  <c r="CM203" i="1"/>
  <c r="A203" i="1" s="1"/>
  <c r="CM243" i="1"/>
  <c r="A243" i="1" s="1"/>
  <c r="CM246" i="1"/>
  <c r="A246" i="1" s="1"/>
  <c r="BZ23" i="3"/>
  <c r="CE25" i="1" s="1"/>
  <c r="CK25" i="1" s="1"/>
  <c r="CI25" i="1" s="1"/>
  <c r="CM69" i="1"/>
  <c r="A69" i="1" s="1"/>
  <c r="B272" i="1"/>
  <c r="CM26" i="1"/>
  <c r="A26" i="1" s="1"/>
  <c r="CM233" i="1"/>
  <c r="A233" i="1" s="1"/>
  <c r="CM37" i="1"/>
  <c r="A37" i="1" s="1"/>
  <c r="BZ44" i="3"/>
  <c r="CE46" i="1" s="1"/>
  <c r="CK46" i="1" s="1"/>
  <c r="CI46" i="1" s="1"/>
  <c r="BZ68" i="3"/>
  <c r="CE70" i="1" s="1"/>
  <c r="CK70" i="1" s="1"/>
  <c r="CI70" i="1" s="1"/>
  <c r="CM163" i="1"/>
  <c r="A163" i="1" s="1"/>
  <c r="CM34" i="1"/>
  <c r="A34" i="1" s="1"/>
  <c r="CM154" i="1"/>
  <c r="A154" i="1" s="1"/>
  <c r="CM35" i="1"/>
  <c r="A35" i="1" s="1"/>
  <c r="BZ3" i="3"/>
  <c r="CE5" i="1" s="1"/>
  <c r="CK5" i="1" s="1"/>
  <c r="CI5" i="1" s="1"/>
  <c r="BZ84" i="3"/>
  <c r="CE86" i="1" s="1"/>
  <c r="CK86" i="1" s="1"/>
  <c r="CI86" i="1" s="1"/>
  <c r="CM266" i="1"/>
  <c r="A266" i="1" s="1"/>
  <c r="CM285" i="1"/>
  <c r="A285" i="1" s="1"/>
  <c r="BZ32" i="3"/>
  <c r="CE34" i="1" s="1"/>
  <c r="CK34" i="1" s="1"/>
  <c r="CI34" i="1" s="1"/>
  <c r="B275" i="1"/>
  <c r="B232" i="1"/>
  <c r="B264" i="1"/>
  <c r="B268" i="1"/>
  <c r="CM149" i="1"/>
  <c r="A149" i="1" s="1"/>
  <c r="CM231" i="1"/>
  <c r="A231" i="1" s="1"/>
  <c r="CM249" i="1"/>
  <c r="A249" i="1" s="1"/>
  <c r="BZ7" i="3"/>
  <c r="CE9" i="1" s="1"/>
  <c r="CK9" i="1" s="1"/>
  <c r="CI9" i="1" s="1"/>
  <c r="BZ15" i="3"/>
  <c r="CE17" i="1" s="1"/>
  <c r="CK17" i="1" s="1"/>
  <c r="CI17" i="1" s="1"/>
  <c r="BZ24" i="3"/>
  <c r="CE26" i="1" s="1"/>
  <c r="CK26" i="1" s="1"/>
  <c r="CI26" i="1" s="1"/>
  <c r="BZ38" i="3"/>
  <c r="CE40" i="1" s="1"/>
  <c r="CK40" i="1" s="1"/>
  <c r="CI40" i="1" s="1"/>
  <c r="BZ43" i="3"/>
  <c r="CE45" i="1" s="1"/>
  <c r="CK45" i="1" s="1"/>
  <c r="CI45" i="1" s="1"/>
  <c r="BZ54" i="3"/>
  <c r="CE56" i="1" s="1"/>
  <c r="CK56" i="1" s="1"/>
  <c r="CI56" i="1" s="1"/>
  <c r="BZ102" i="3"/>
  <c r="CE104" i="1" s="1"/>
  <c r="CK104" i="1" s="1"/>
  <c r="CI104" i="1" s="1"/>
  <c r="BZ107" i="3"/>
  <c r="CE109" i="1" s="1"/>
  <c r="CK109" i="1" s="1"/>
  <c r="CI109" i="1" s="1"/>
  <c r="CM83" i="1"/>
  <c r="A83" i="1" s="1"/>
  <c r="CM132" i="1"/>
  <c r="A132" i="1" s="1"/>
  <c r="CM252" i="1"/>
  <c r="A252" i="1" s="1"/>
  <c r="CM254" i="1"/>
  <c r="A254" i="1" s="1"/>
  <c r="BZ53" i="3"/>
  <c r="CE55" i="1" s="1"/>
  <c r="CK55" i="1" s="1"/>
  <c r="CI55" i="1" s="1"/>
  <c r="BZ117" i="3"/>
  <c r="CE119" i="1" s="1"/>
  <c r="CK119" i="1" s="1"/>
  <c r="CI119" i="1" s="1"/>
  <c r="CM182" i="1"/>
  <c r="A182" i="1" s="1"/>
  <c r="CM80" i="1"/>
  <c r="A80" i="1" s="1"/>
  <c r="B281" i="1"/>
  <c r="CM152" i="1"/>
  <c r="A152" i="1" s="1"/>
  <c r="CM30" i="1"/>
  <c r="A30" i="1" s="1"/>
  <c r="CM46" i="1"/>
  <c r="A46" i="1" s="1"/>
  <c r="CM113" i="1"/>
  <c r="A113" i="1" s="1"/>
  <c r="CM135" i="1"/>
  <c r="A135" i="1" s="1"/>
  <c r="CM205" i="1"/>
  <c r="A205" i="1" s="1"/>
  <c r="CM217" i="1"/>
  <c r="A217" i="1" s="1"/>
  <c r="B266" i="1"/>
  <c r="B282" i="1"/>
  <c r="CM294" i="1"/>
  <c r="A294" i="1" s="1"/>
  <c r="BZ6" i="3"/>
  <c r="CE8" i="1" s="1"/>
  <c r="CK8" i="1" s="1"/>
  <c r="CI8" i="1" s="1"/>
  <c r="BZ45" i="3"/>
  <c r="CE47" i="1" s="1"/>
  <c r="CK47" i="1" s="1"/>
  <c r="CI47" i="1" s="1"/>
  <c r="BZ61" i="3"/>
  <c r="CE63" i="1" s="1"/>
  <c r="CK63" i="1" s="1"/>
  <c r="CI63" i="1" s="1"/>
  <c r="BZ109" i="3"/>
  <c r="CE111" i="1" s="1"/>
  <c r="CK111" i="1" s="1"/>
  <c r="CI111" i="1" s="1"/>
  <c r="CM193" i="1"/>
  <c r="A193" i="1" s="1"/>
  <c r="CM215" i="1"/>
  <c r="A215" i="1" s="1"/>
  <c r="CM66" i="1"/>
  <c r="A66" i="1" s="1"/>
  <c r="CM74" i="1"/>
  <c r="A74" i="1" s="1"/>
  <c r="CM122" i="1"/>
  <c r="A122" i="1" s="1"/>
  <c r="B230" i="1"/>
  <c r="CM251" i="1"/>
  <c r="A251" i="1" s="1"/>
  <c r="BZ129" i="3"/>
  <c r="CE131" i="1" s="1"/>
  <c r="CK131" i="1" s="1"/>
  <c r="CI131" i="1" s="1"/>
  <c r="CM8" i="1"/>
  <c r="A8" i="1" s="1"/>
  <c r="CM84" i="1"/>
  <c r="A84" i="1" s="1"/>
  <c r="CM102" i="1"/>
  <c r="A102" i="1" s="1"/>
  <c r="CM106" i="1"/>
  <c r="A106" i="1" s="1"/>
  <c r="CM187" i="1"/>
  <c r="A187" i="1" s="1"/>
  <c r="CM224" i="1"/>
  <c r="A224" i="1" s="1"/>
  <c r="BZ11" i="3"/>
  <c r="CE13" i="1" s="1"/>
  <c r="CK13" i="1" s="1"/>
  <c r="CI13" i="1" s="1"/>
  <c r="BZ19" i="3"/>
  <c r="CE21" i="1" s="1"/>
  <c r="CK21" i="1" s="1"/>
  <c r="CI21" i="1" s="1"/>
  <c r="BZ34" i="3"/>
  <c r="CE36" i="1" s="1"/>
  <c r="CK36" i="1" s="1"/>
  <c r="CI36" i="1" s="1"/>
  <c r="BZ36" i="3"/>
  <c r="CE38" i="1" s="1"/>
  <c r="CK38" i="1" s="1"/>
  <c r="CI38" i="1" s="1"/>
  <c r="BZ122" i="3"/>
  <c r="CE124" i="1" s="1"/>
  <c r="CK124" i="1" s="1"/>
  <c r="CI124" i="1" s="1"/>
  <c r="CM214" i="1"/>
  <c r="A214" i="1" s="1"/>
  <c r="BZ49" i="3"/>
  <c r="CE51" i="1" s="1"/>
  <c r="CK51" i="1" s="1"/>
  <c r="CI51" i="1" s="1"/>
  <c r="BZ65" i="3"/>
  <c r="CE67" i="1" s="1"/>
  <c r="CK67" i="1" s="1"/>
  <c r="CI67" i="1" s="1"/>
  <c r="BZ113" i="3"/>
  <c r="CE115" i="1" s="1"/>
  <c r="CK115" i="1" s="1"/>
  <c r="CI115" i="1" s="1"/>
  <c r="CM10" i="1"/>
  <c r="A10" i="1" s="1"/>
  <c r="B288" i="1"/>
  <c r="BZ17" i="3"/>
  <c r="CE19" i="1" s="1"/>
  <c r="CK19" i="1" s="1"/>
  <c r="CI19" i="1" s="1"/>
  <c r="BZ26" i="3"/>
  <c r="CE28" i="1" s="1"/>
  <c r="CK28" i="1" s="1"/>
  <c r="CI28" i="1" s="1"/>
  <c r="CM4" i="1"/>
  <c r="A4" i="1" s="1"/>
  <c r="CM13" i="1"/>
  <c r="A13" i="1" s="1"/>
  <c r="CM44" i="1"/>
  <c r="A44" i="1" s="1"/>
  <c r="CM50" i="1"/>
  <c r="A50" i="1" s="1"/>
  <c r="CM165" i="1"/>
  <c r="A165" i="1" s="1"/>
  <c r="CM287" i="1"/>
  <c r="A287" i="1" s="1"/>
  <c r="B291" i="1"/>
  <c r="BZ33" i="3"/>
  <c r="CE35" i="1" s="1"/>
  <c r="CK35" i="1" s="1"/>
  <c r="CI35" i="1" s="1"/>
  <c r="BZ55" i="3"/>
  <c r="CE57" i="1" s="1"/>
  <c r="CK57" i="1" s="1"/>
  <c r="CI57" i="1" s="1"/>
  <c r="BZ57" i="3"/>
  <c r="CE59" i="1" s="1"/>
  <c r="CK59" i="1" s="1"/>
  <c r="CI59" i="1" s="1"/>
  <c r="BZ71" i="3"/>
  <c r="CE73" i="1" s="1"/>
  <c r="CK73" i="1" s="1"/>
  <c r="CI73" i="1" s="1"/>
  <c r="BZ73" i="3"/>
  <c r="CE75" i="1" s="1"/>
  <c r="CK75" i="1" s="1"/>
  <c r="CI75" i="1" s="1"/>
  <c r="BZ87" i="3"/>
  <c r="CE89" i="1" s="1"/>
  <c r="CK89" i="1" s="1"/>
  <c r="CI89" i="1" s="1"/>
  <c r="BZ89" i="3"/>
  <c r="CE91" i="1" s="1"/>
  <c r="CK91" i="1" s="1"/>
  <c r="CI91" i="1" s="1"/>
  <c r="BZ135" i="3"/>
  <c r="CE137" i="1" s="1"/>
  <c r="CK137" i="1" s="1"/>
  <c r="CI137" i="1" s="1"/>
  <c r="CM17" i="1"/>
  <c r="A17" i="1" s="1"/>
  <c r="CM48" i="1"/>
  <c r="A48" i="1" s="1"/>
  <c r="CM60" i="1"/>
  <c r="A60" i="1" s="1"/>
  <c r="CM73" i="1"/>
  <c r="A73" i="1" s="1"/>
  <c r="CM89" i="1"/>
  <c r="A89" i="1" s="1"/>
  <c r="CM99" i="1"/>
  <c r="A99" i="1" s="1"/>
  <c r="CM124" i="1"/>
  <c r="A124" i="1" s="1"/>
  <c r="CM134" i="1"/>
  <c r="A134" i="1" s="1"/>
  <c r="CM137" i="1"/>
  <c r="A137" i="1" s="1"/>
  <c r="CM146" i="1"/>
  <c r="A146" i="1" s="1"/>
  <c r="CM179" i="1"/>
  <c r="A179" i="1" s="1"/>
  <c r="CM204" i="1"/>
  <c r="A204" i="1" s="1"/>
  <c r="CM228" i="1"/>
  <c r="A228" i="1" s="1"/>
  <c r="CM240" i="1"/>
  <c r="A240" i="1" s="1"/>
  <c r="B249" i="1"/>
  <c r="CM269" i="1"/>
  <c r="A269" i="1" s="1"/>
  <c r="CM276" i="1"/>
  <c r="A276" i="1" s="1"/>
  <c r="CM280" i="1"/>
  <c r="A280" i="1" s="1"/>
  <c r="CM282" i="1"/>
  <c r="A282" i="1" s="1"/>
  <c r="CM291" i="1"/>
  <c r="A291" i="1" s="1"/>
  <c r="CM41" i="1"/>
  <c r="A41" i="1" s="1"/>
  <c r="CM62" i="1"/>
  <c r="A62" i="1" s="1"/>
  <c r="CM77" i="1"/>
  <c r="A77" i="1" s="1"/>
  <c r="CM172" i="1"/>
  <c r="A172" i="1" s="1"/>
  <c r="CM36" i="1"/>
  <c r="A36" i="1" s="1"/>
  <c r="CM157" i="1"/>
  <c r="A157" i="1" s="1"/>
  <c r="CM173" i="1"/>
  <c r="A173" i="1" s="1"/>
  <c r="CM20" i="1"/>
  <c r="A20" i="1" s="1"/>
  <c r="CM67" i="1"/>
  <c r="A67" i="1" s="1"/>
  <c r="CM71" i="1"/>
  <c r="A71" i="1" s="1"/>
  <c r="CM78" i="1"/>
  <c r="A78" i="1" s="1"/>
  <c r="CM127" i="1"/>
  <c r="A127" i="1" s="1"/>
  <c r="CM138" i="1"/>
  <c r="A138" i="1" s="1"/>
  <c r="CM143" i="1"/>
  <c r="A143" i="1" s="1"/>
  <c r="CM190" i="1"/>
  <c r="A190" i="1" s="1"/>
  <c r="CM219" i="1"/>
  <c r="A219" i="1" s="1"/>
  <c r="B243" i="1"/>
  <c r="CM250" i="1"/>
  <c r="A250" i="1" s="1"/>
  <c r="CM262" i="1"/>
  <c r="A262" i="1" s="1"/>
  <c r="CM283" i="1"/>
  <c r="A283" i="1" s="1"/>
  <c r="CM18" i="1"/>
  <c r="A18" i="1" s="1"/>
  <c r="CM140" i="1"/>
  <c r="A140" i="1" s="1"/>
  <c r="CM170" i="1"/>
  <c r="A170" i="1" s="1"/>
  <c r="CM196" i="1"/>
  <c r="A196" i="1" s="1"/>
  <c r="CM218" i="1"/>
  <c r="A218" i="1" s="1"/>
  <c r="CM226" i="1"/>
  <c r="A226" i="1" s="1"/>
  <c r="CM121" i="1"/>
  <c r="A121" i="1" s="1"/>
  <c r="B238" i="1"/>
  <c r="CM64" i="1"/>
  <c r="A64" i="1" s="1"/>
  <c r="CM91" i="1"/>
  <c r="A91" i="1" s="1"/>
  <c r="CM271" i="1"/>
  <c r="A271" i="1" s="1"/>
  <c r="CM185" i="1"/>
  <c r="A185" i="1" s="1"/>
  <c r="CM14" i="1"/>
  <c r="A14" i="1" s="1"/>
  <c r="CM56" i="1"/>
  <c r="A56" i="1" s="1"/>
  <c r="CM95" i="1"/>
  <c r="A95" i="1" s="1"/>
  <c r="CM118" i="1"/>
  <c r="A118" i="1" s="1"/>
  <c r="CM216" i="1"/>
  <c r="A216" i="1" s="1"/>
  <c r="CM225" i="1"/>
  <c r="A225" i="1" s="1"/>
  <c r="CM229" i="1"/>
  <c r="A229" i="1" s="1"/>
  <c r="CM263" i="1"/>
  <c r="A263" i="1" s="1"/>
  <c r="CM181" i="1"/>
  <c r="A181" i="1" s="1"/>
  <c r="CM212" i="1"/>
  <c r="A212" i="1" s="1"/>
  <c r="CM189" i="1"/>
  <c r="A189" i="1" s="1"/>
  <c r="CM284" i="1"/>
  <c r="A284" i="1" s="1"/>
  <c r="CM207" i="1"/>
  <c r="A207" i="1" s="1"/>
  <c r="CM54" i="1"/>
  <c r="A54" i="1" s="1"/>
  <c r="CM86" i="1"/>
  <c r="A86" i="1" s="1"/>
  <c r="CM111" i="1"/>
  <c r="A111" i="1" s="1"/>
  <c r="CM202" i="1"/>
  <c r="A202" i="1" s="1"/>
  <c r="CM206" i="1"/>
  <c r="A206" i="1" s="1"/>
  <c r="CM273" i="1"/>
  <c r="A273" i="1" s="1"/>
  <c r="CM275" i="1"/>
  <c r="A275" i="1" s="1"/>
  <c r="B290" i="1"/>
  <c r="CM9" i="1"/>
  <c r="A9" i="1" s="1"/>
  <c r="CM201" i="1"/>
  <c r="A201" i="1" s="1"/>
  <c r="B289" i="1"/>
  <c r="CM11" i="1"/>
  <c r="A11" i="1" s="1"/>
  <c r="CM52" i="1"/>
  <c r="A52" i="1" s="1"/>
  <c r="CM65" i="1"/>
  <c r="A65" i="1" s="1"/>
  <c r="CM168" i="1"/>
  <c r="A168" i="1" s="1"/>
  <c r="CM238" i="1"/>
  <c r="A238" i="1" s="1"/>
  <c r="B280" i="1"/>
  <c r="BZ62" i="3"/>
  <c r="CE64" i="1" s="1"/>
  <c r="CK64" i="1" s="1"/>
  <c r="CI64" i="1" s="1"/>
  <c r="BZ76" i="3"/>
  <c r="CE78" i="1" s="1"/>
  <c r="CK78" i="1" s="1"/>
  <c r="CI78" i="1" s="1"/>
  <c r="CM61" i="1"/>
  <c r="A61" i="1" s="1"/>
  <c r="CM109" i="1"/>
  <c r="A109" i="1" s="1"/>
  <c r="CM133" i="1"/>
  <c r="A133" i="1" s="1"/>
  <c r="CM194" i="1"/>
  <c r="A194" i="1" s="1"/>
  <c r="CM234" i="1"/>
  <c r="A234" i="1" s="1"/>
  <c r="BZ8" i="3"/>
  <c r="CE10" i="1" s="1"/>
  <c r="CK10" i="1" s="1"/>
  <c r="CI10" i="1" s="1"/>
  <c r="BZ81" i="3"/>
  <c r="CE83" i="1" s="1"/>
  <c r="CK83" i="1" s="1"/>
  <c r="CI83" i="1" s="1"/>
  <c r="B283" i="1"/>
  <c r="CM88" i="1"/>
  <c r="A88" i="1" s="1"/>
  <c r="CM90" i="1"/>
  <c r="A90" i="1" s="1"/>
  <c r="B273" i="1"/>
  <c r="CM32" i="1"/>
  <c r="A32" i="1" s="1"/>
  <c r="CM144" i="1"/>
  <c r="A144" i="1" s="1"/>
  <c r="CM150" i="1"/>
  <c r="A150" i="1" s="1"/>
  <c r="BZ104" i="3"/>
  <c r="CE106" i="1" s="1"/>
  <c r="CK106" i="1" s="1"/>
  <c r="CI106" i="1" s="1"/>
  <c r="BZ126" i="3"/>
  <c r="CE128" i="1" s="1"/>
  <c r="CK128" i="1" s="1"/>
  <c r="CI128" i="1" s="1"/>
  <c r="CM141" i="1"/>
  <c r="A141" i="1" s="1"/>
  <c r="CM195" i="1"/>
  <c r="A195" i="1" s="1"/>
  <c r="CM198" i="1"/>
  <c r="A198" i="1" s="1"/>
  <c r="CM209" i="1"/>
  <c r="A209" i="1" s="1"/>
  <c r="B246" i="1"/>
  <c r="CM156" i="1"/>
  <c r="A156" i="1" s="1"/>
  <c r="CM131" i="1"/>
  <c r="A131" i="1" s="1"/>
  <c r="B285" i="1"/>
  <c r="CM295" i="1"/>
  <c r="A295" i="1" s="1"/>
  <c r="CM12" i="1"/>
  <c r="A12" i="1" s="1"/>
  <c r="B257" i="1"/>
  <c r="CM286" i="1"/>
  <c r="A286" i="1" s="1"/>
  <c r="BZ93" i="3"/>
  <c r="CE95" i="1" s="1"/>
  <c r="CK95" i="1" s="1"/>
  <c r="CI95" i="1" s="1"/>
  <c r="BZ112" i="3"/>
  <c r="CE114" i="1" s="1"/>
  <c r="CK114" i="1" s="1"/>
  <c r="CI114" i="1" s="1"/>
  <c r="CM192" i="1"/>
  <c r="A192" i="1" s="1"/>
  <c r="B294" i="1"/>
  <c r="CM188" i="1"/>
  <c r="A188" i="1" s="1"/>
  <c r="CM232" i="1"/>
  <c r="A232" i="1" s="1"/>
  <c r="B248" i="1"/>
  <c r="BZ16" i="3"/>
  <c r="CE18" i="1" s="1"/>
  <c r="CK18" i="1" s="1"/>
  <c r="CI18" i="1" s="1"/>
  <c r="CM5" i="1"/>
  <c r="A5" i="1" s="1"/>
  <c r="CM29" i="1"/>
  <c r="A29" i="1" s="1"/>
  <c r="CM21" i="1"/>
  <c r="A21" i="1" s="1"/>
  <c r="CM27" i="1"/>
  <c r="A27" i="1" s="1"/>
  <c r="CM58" i="1"/>
  <c r="A58" i="1" s="1"/>
  <c r="CM70" i="1"/>
  <c r="A70" i="1" s="1"/>
  <c r="CM100" i="1"/>
  <c r="A100" i="1" s="1"/>
  <c r="CM115" i="1"/>
  <c r="A115" i="1" s="1"/>
  <c r="CM247" i="1"/>
  <c r="A247" i="1" s="1"/>
  <c r="B253" i="1"/>
  <c r="BZ82" i="3"/>
  <c r="CE84" i="1" s="1"/>
  <c r="CK84" i="1" s="1"/>
  <c r="CI84" i="1" s="1"/>
  <c r="BZ98" i="3"/>
  <c r="CE100" i="1" s="1"/>
  <c r="CK100" i="1" s="1"/>
  <c r="CI100" i="1" s="1"/>
  <c r="BZ103" i="3"/>
  <c r="CE105" i="1" s="1"/>
  <c r="CK105" i="1" s="1"/>
  <c r="CI105" i="1" s="1"/>
  <c r="BZ106" i="3"/>
  <c r="CE108" i="1" s="1"/>
  <c r="CK108" i="1" s="1"/>
  <c r="CI108" i="1" s="1"/>
  <c r="CM160" i="1"/>
  <c r="A160" i="1" s="1"/>
  <c r="CM42" i="1"/>
  <c r="A42" i="1" s="1"/>
  <c r="CM75" i="1"/>
  <c r="A75" i="1" s="1"/>
  <c r="CM94" i="1"/>
  <c r="A94" i="1" s="1"/>
  <c r="CM98" i="1"/>
  <c r="A98" i="1" s="1"/>
  <c r="CM103" i="1"/>
  <c r="A103" i="1" s="1"/>
  <c r="CM105" i="1"/>
  <c r="A105" i="1" s="1"/>
  <c r="CM110" i="1"/>
  <c r="A110" i="1" s="1"/>
  <c r="CM119" i="1"/>
  <c r="A119" i="1" s="1"/>
  <c r="CM123" i="1"/>
  <c r="A123" i="1" s="1"/>
  <c r="CM183" i="1"/>
  <c r="A183" i="1" s="1"/>
  <c r="CM277" i="1"/>
  <c r="A277" i="1" s="1"/>
  <c r="BZ12" i="3"/>
  <c r="CE14" i="1" s="1"/>
  <c r="CK14" i="1" s="1"/>
  <c r="CI14" i="1" s="1"/>
  <c r="BZ52" i="3"/>
  <c r="CE54" i="1" s="1"/>
  <c r="CK54" i="1" s="1"/>
  <c r="CI54" i="1" s="1"/>
  <c r="BZ77" i="3"/>
  <c r="CE79" i="1" s="1"/>
  <c r="CK79" i="1" s="1"/>
  <c r="CI79" i="1" s="1"/>
  <c r="BZ115" i="3"/>
  <c r="CE117" i="1" s="1"/>
  <c r="CK117" i="1" s="1"/>
  <c r="CI117" i="1" s="1"/>
  <c r="BZ118" i="3"/>
  <c r="CE120" i="1" s="1"/>
  <c r="CK120" i="1" s="1"/>
  <c r="CI120" i="1" s="1"/>
  <c r="BZ137" i="3"/>
  <c r="CE139" i="1" s="1"/>
  <c r="CK139" i="1" s="1"/>
  <c r="CL139" i="1" s="1"/>
  <c r="CM147" i="1"/>
  <c r="A147" i="1" s="1"/>
  <c r="CM153" i="1"/>
  <c r="A153" i="1" s="1"/>
  <c r="CM161" i="1"/>
  <c r="A161" i="1" s="1"/>
  <c r="CM175" i="1"/>
  <c r="A175" i="1" s="1"/>
  <c r="CM227" i="1"/>
  <c r="A227" i="1" s="1"/>
  <c r="CM142" i="1"/>
  <c r="A142" i="1" s="1"/>
  <c r="CM293" i="1"/>
  <c r="A293" i="1" s="1"/>
  <c r="BZ22" i="3"/>
  <c r="BZ39" i="3"/>
  <c r="CE41" i="1" s="1"/>
  <c r="CK41" i="1" s="1"/>
  <c r="CI41" i="1" s="1"/>
  <c r="BZ42" i="3"/>
  <c r="CE44" i="1" s="1"/>
  <c r="CK44" i="1" s="1"/>
  <c r="CI44" i="1" s="1"/>
  <c r="BZ70" i="3"/>
  <c r="CE72" i="1" s="1"/>
  <c r="CK72" i="1" s="1"/>
  <c r="CI72" i="1" s="1"/>
  <c r="BZ78" i="3"/>
  <c r="CE80" i="1" s="1"/>
  <c r="CK80" i="1" s="1"/>
  <c r="CI80" i="1" s="1"/>
  <c r="BZ100" i="3"/>
  <c r="CE102" i="1" s="1"/>
  <c r="CK102" i="1" s="1"/>
  <c r="CI102" i="1" s="1"/>
  <c r="BZ119" i="3"/>
  <c r="CE121" i="1" s="1"/>
  <c r="CK121" i="1" s="1"/>
  <c r="CI121" i="1" s="1"/>
  <c r="BZ121" i="3"/>
  <c r="CE123" i="1" s="1"/>
  <c r="CK123" i="1" s="1"/>
  <c r="CI123" i="1" s="1"/>
  <c r="BZ136" i="3"/>
  <c r="CE138" i="1" s="1"/>
  <c r="CK138" i="1" s="1"/>
  <c r="CI138" i="1" s="1"/>
  <c r="CM38" i="1"/>
  <c r="A38" i="1" s="1"/>
  <c r="CM45" i="1"/>
  <c r="A45" i="1" s="1"/>
  <c r="CM59" i="1"/>
  <c r="A59" i="1" s="1"/>
  <c r="CM85" i="1"/>
  <c r="A85" i="1" s="1"/>
  <c r="CM126" i="1"/>
  <c r="A126" i="1" s="1"/>
  <c r="CM162" i="1"/>
  <c r="A162" i="1" s="1"/>
  <c r="CM235" i="1"/>
  <c r="A235" i="1" s="1"/>
  <c r="CM237" i="1"/>
  <c r="A237" i="1" s="1"/>
  <c r="CM289" i="1"/>
  <c r="A289" i="1" s="1"/>
  <c r="BZ50" i="3"/>
  <c r="CE52" i="1" s="1"/>
  <c r="CK52" i="1" s="1"/>
  <c r="CI52" i="1" s="1"/>
  <c r="BZ58" i="3"/>
  <c r="CE60" i="1" s="1"/>
  <c r="CK60" i="1" s="1"/>
  <c r="CI60" i="1" s="1"/>
  <c r="BZ69" i="3"/>
  <c r="CE71" i="1" s="1"/>
  <c r="CK71" i="1" s="1"/>
  <c r="CI71" i="1" s="1"/>
  <c r="BZ83" i="3"/>
  <c r="CE85" i="1" s="1"/>
  <c r="CK85" i="1" s="1"/>
  <c r="CI85" i="1" s="1"/>
  <c r="BZ97" i="3"/>
  <c r="CE99" i="1" s="1"/>
  <c r="CK99" i="1" s="1"/>
  <c r="CI99" i="1" s="1"/>
  <c r="BZ116" i="3"/>
  <c r="CE118" i="1" s="1"/>
  <c r="CK118" i="1" s="1"/>
  <c r="CI118" i="1" s="1"/>
  <c r="CM159" i="1"/>
  <c r="A159" i="1" s="1"/>
  <c r="CM166" i="1"/>
  <c r="A166" i="1" s="1"/>
  <c r="CM253" i="1"/>
  <c r="A253" i="1" s="1"/>
  <c r="CM290" i="1"/>
  <c r="A290" i="1" s="1"/>
  <c r="BZ9" i="3"/>
  <c r="CE11" i="1" s="1"/>
  <c r="CK11" i="1" s="1"/>
  <c r="CI11" i="1" s="1"/>
  <c r="BZ20" i="3"/>
  <c r="CE22" i="1" s="1"/>
  <c r="CK22" i="1" s="1"/>
  <c r="CI22" i="1" s="1"/>
  <c r="BZ30" i="3"/>
  <c r="CE32" i="1" s="1"/>
  <c r="CK32" i="1" s="1"/>
  <c r="CI32" i="1" s="1"/>
  <c r="BZ41" i="3"/>
  <c r="CE43" i="1" s="1"/>
  <c r="CK43" i="1" s="1"/>
  <c r="CI43" i="1" s="1"/>
  <c r="BZ47" i="3"/>
  <c r="CE49" i="1" s="1"/>
  <c r="CK49" i="1" s="1"/>
  <c r="CI49" i="1" s="1"/>
  <c r="BZ56" i="3"/>
  <c r="CE58" i="1" s="1"/>
  <c r="CK58" i="1" s="1"/>
  <c r="CI58" i="1" s="1"/>
  <c r="BZ90" i="3"/>
  <c r="CE92" i="1" s="1"/>
  <c r="CK92" i="1" s="1"/>
  <c r="CI92" i="1" s="1"/>
  <c r="BZ101" i="3"/>
  <c r="CE103" i="1" s="1"/>
  <c r="CK103" i="1" s="1"/>
  <c r="CI103" i="1" s="1"/>
  <c r="BZ110" i="3"/>
  <c r="CE112" i="1" s="1"/>
  <c r="CK112" i="1" s="1"/>
  <c r="CI112" i="1" s="1"/>
  <c r="BZ130" i="3"/>
  <c r="CE132" i="1" s="1"/>
  <c r="CK132" i="1" s="1"/>
  <c r="CI132" i="1" s="1"/>
  <c r="CM145" i="1"/>
  <c r="A145" i="1" s="1"/>
  <c r="B235" i="1"/>
  <c r="B240" i="1"/>
  <c r="CM256" i="1"/>
  <c r="A256" i="1" s="1"/>
  <c r="CM281" i="1"/>
  <c r="A281" i="1" s="1"/>
  <c r="BZ2" i="3"/>
  <c r="CE4" i="1" s="1"/>
  <c r="CK4" i="1" s="1"/>
  <c r="CL4" i="1" s="1"/>
  <c r="BZ5" i="3"/>
  <c r="CE7" i="1" s="1"/>
  <c r="CK7" i="1" s="1"/>
  <c r="CI7" i="1" s="1"/>
  <c r="BZ10" i="3"/>
  <c r="CE12" i="1" s="1"/>
  <c r="CK12" i="1" s="1"/>
  <c r="CI12" i="1" s="1"/>
  <c r="BZ25" i="3"/>
  <c r="CE27" i="1" s="1"/>
  <c r="CK27" i="1" s="1"/>
  <c r="CI27" i="1" s="1"/>
  <c r="BZ37" i="3"/>
  <c r="CE39" i="1" s="1"/>
  <c r="CK39" i="1" s="1"/>
  <c r="CI39" i="1" s="1"/>
  <c r="BZ46" i="3"/>
  <c r="CE48" i="1" s="1"/>
  <c r="CK48" i="1" s="1"/>
  <c r="CI48" i="1" s="1"/>
  <c r="BZ66" i="3"/>
  <c r="CE68" i="1" s="1"/>
  <c r="CK68" i="1" s="1"/>
  <c r="CI68" i="1" s="1"/>
  <c r="BZ80" i="3"/>
  <c r="CE82" i="1" s="1"/>
  <c r="CK82" i="1" s="1"/>
  <c r="CI82" i="1" s="1"/>
  <c r="BZ86" i="3"/>
  <c r="CE88" i="1" s="1"/>
  <c r="CK88" i="1" s="1"/>
  <c r="CI88" i="1" s="1"/>
  <c r="BZ91" i="3"/>
  <c r="CE93" i="1" s="1"/>
  <c r="CK93" i="1" s="1"/>
  <c r="CI93" i="1" s="1"/>
  <c r="BZ105" i="3"/>
  <c r="CE107" i="1" s="1"/>
  <c r="CK107" i="1" s="1"/>
  <c r="CI107" i="1" s="1"/>
  <c r="BZ111" i="3"/>
  <c r="CE113" i="1" s="1"/>
  <c r="CK113" i="1" s="1"/>
  <c r="CI113" i="1" s="1"/>
  <c r="BZ120" i="3"/>
  <c r="CE122" i="1" s="1"/>
  <c r="CK122" i="1" s="1"/>
  <c r="CI122" i="1" s="1"/>
  <c r="BZ128" i="3"/>
  <c r="CE130" i="1" s="1"/>
  <c r="CK130" i="1" s="1"/>
  <c r="CI130" i="1" s="1"/>
  <c r="CM211" i="1"/>
  <c r="A211" i="1" s="1"/>
  <c r="CM258" i="1"/>
  <c r="A258" i="1" s="1"/>
  <c r="CM261" i="1"/>
  <c r="A261" i="1" s="1"/>
  <c r="CM270" i="1"/>
  <c r="A270" i="1" s="1"/>
  <c r="CM274" i="1"/>
  <c r="A274" i="1" s="1"/>
  <c r="CM279" i="1"/>
  <c r="A279" i="1" s="1"/>
  <c r="BZ4" i="3"/>
  <c r="CE6" i="1" s="1"/>
  <c r="CK6" i="1" s="1"/>
  <c r="CI6" i="1" s="1"/>
  <c r="BZ13" i="3"/>
  <c r="CE15" i="1" s="1"/>
  <c r="CK15" i="1" s="1"/>
  <c r="CI15" i="1" s="1"/>
  <c r="BZ40" i="3"/>
  <c r="CE42" i="1" s="1"/>
  <c r="CK42" i="1" s="1"/>
  <c r="CI42" i="1" s="1"/>
  <c r="BZ74" i="3"/>
  <c r="CE76" i="1" s="1"/>
  <c r="CK76" i="1" s="1"/>
  <c r="CI76" i="1" s="1"/>
  <c r="BZ85" i="3"/>
  <c r="CE87" i="1" s="1"/>
  <c r="CK87" i="1" s="1"/>
  <c r="CI87" i="1" s="1"/>
  <c r="BZ94" i="3"/>
  <c r="CE96" i="1" s="1"/>
  <c r="CK96" i="1" s="1"/>
  <c r="CI96" i="1" s="1"/>
  <c r="BZ108" i="3"/>
  <c r="CE110" i="1" s="1"/>
  <c r="CK110" i="1" s="1"/>
  <c r="CI110" i="1" s="1"/>
  <c r="BZ114" i="3"/>
  <c r="CE116" i="1" s="1"/>
  <c r="CK116" i="1" s="1"/>
  <c r="CI116" i="1" s="1"/>
  <c r="BZ134" i="3"/>
  <c r="CE136" i="1" s="1"/>
  <c r="CK136" i="1" s="1"/>
  <c r="CI136" i="1" s="1"/>
  <c r="Z4" i="1"/>
  <c r="Z5" i="1"/>
  <c r="Z13" i="1"/>
  <c r="Z21" i="1"/>
  <c r="Z30" i="1"/>
  <c r="Z38" i="1"/>
  <c r="Z46" i="1"/>
  <c r="Z54" i="1"/>
  <c r="Z62" i="1"/>
  <c r="Z70" i="1"/>
  <c r="Z78" i="1"/>
  <c r="Z86" i="1"/>
  <c r="Z94" i="1"/>
  <c r="Z102" i="1"/>
  <c r="Z110" i="1"/>
  <c r="Z118" i="1"/>
  <c r="Z126" i="1"/>
  <c r="Z134" i="1"/>
  <c r="Z142" i="1"/>
  <c r="Z150" i="1"/>
  <c r="Z158" i="1"/>
  <c r="Z166" i="1"/>
  <c r="Z174" i="1"/>
  <c r="Z183" i="1"/>
  <c r="Z192" i="1"/>
  <c r="Z200" i="1"/>
  <c r="Z208" i="1"/>
  <c r="Z216" i="1"/>
  <c r="Z224" i="1"/>
  <c r="Z232" i="1"/>
  <c r="Z240" i="1"/>
  <c r="Z248" i="1"/>
  <c r="Z256" i="1"/>
  <c r="Z264" i="1"/>
  <c r="Z273" i="1"/>
  <c r="Z281" i="1"/>
  <c r="Z289" i="1"/>
  <c r="Z15" i="1"/>
  <c r="Z24" i="1"/>
  <c r="Z40" i="1"/>
  <c r="Z56" i="1"/>
  <c r="Z72" i="1"/>
  <c r="Z80" i="1"/>
  <c r="Z96" i="1"/>
  <c r="Z104" i="1"/>
  <c r="Z120" i="1"/>
  <c r="Z136" i="1"/>
  <c r="Z160" i="1"/>
  <c r="Z168" i="1"/>
  <c r="Z176" i="1"/>
  <c r="Z186" i="1"/>
  <c r="Z202" i="1"/>
  <c r="Z218" i="1"/>
  <c r="Z234" i="1"/>
  <c r="Z242" i="1"/>
  <c r="Z267" i="1"/>
  <c r="Z275" i="1"/>
  <c r="Z291" i="1"/>
  <c r="Z8" i="1"/>
  <c r="Z25" i="1"/>
  <c r="Z41" i="1"/>
  <c r="Z73" i="1"/>
  <c r="Z81" i="1"/>
  <c r="Z113" i="1"/>
  <c r="Z137" i="1"/>
  <c r="Z145" i="1"/>
  <c r="Z161" i="1"/>
  <c r="Z169" i="1"/>
  <c r="Z187" i="1"/>
  <c r="Z203" i="1"/>
  <c r="Z219" i="1"/>
  <c r="Z235" i="1"/>
  <c r="Z243" i="1"/>
  <c r="Z251" i="1"/>
  <c r="Z276" i="1"/>
  <c r="Z28" i="1"/>
  <c r="Z44" i="1"/>
  <c r="Z76" i="1"/>
  <c r="Z84" i="1"/>
  <c r="Z108" i="1"/>
  <c r="Z116" i="1"/>
  <c r="Z140" i="1"/>
  <c r="Z164" i="1"/>
  <c r="Z190" i="1"/>
  <c r="Z222" i="1"/>
  <c r="Z6" i="1"/>
  <c r="Z14" i="1"/>
  <c r="Z22" i="1"/>
  <c r="Z31" i="1"/>
  <c r="Z39" i="1"/>
  <c r="Z47" i="1"/>
  <c r="Z55" i="1"/>
  <c r="Z63" i="1"/>
  <c r="Z71" i="1"/>
  <c r="Z79" i="1"/>
  <c r="Z87" i="1"/>
  <c r="Z95" i="1"/>
  <c r="Z103" i="1"/>
  <c r="Z111" i="1"/>
  <c r="Z119" i="1"/>
  <c r="Z135" i="1"/>
  <c r="Z143" i="1"/>
  <c r="Z151" i="1"/>
  <c r="Z159" i="1"/>
  <c r="Z167" i="1"/>
  <c r="Z175" i="1"/>
  <c r="Z185" i="1"/>
  <c r="Z193" i="1"/>
  <c r="Z201" i="1"/>
  <c r="Z209" i="1"/>
  <c r="Z217" i="1"/>
  <c r="Z225" i="1"/>
  <c r="Z233" i="1"/>
  <c r="Z241" i="1"/>
  <c r="Z249" i="1"/>
  <c r="Z257" i="1"/>
  <c r="Z266" i="1"/>
  <c r="Z274" i="1"/>
  <c r="Z282" i="1"/>
  <c r="Z290" i="1"/>
  <c r="Z7" i="1"/>
  <c r="Z32" i="1"/>
  <c r="Z48" i="1"/>
  <c r="Z64" i="1"/>
  <c r="Z88" i="1"/>
  <c r="Z112" i="1"/>
  <c r="Z144" i="1"/>
  <c r="Z152" i="1"/>
  <c r="Z194" i="1"/>
  <c r="Z210" i="1"/>
  <c r="Z226" i="1"/>
  <c r="Z250" i="1"/>
  <c r="Z258" i="1"/>
  <c r="Z283" i="1"/>
  <c r="Z16" i="1"/>
  <c r="Z33" i="1"/>
  <c r="Z49" i="1"/>
  <c r="Z57" i="1"/>
  <c r="Z65" i="1"/>
  <c r="Z89" i="1"/>
  <c r="Z97" i="1"/>
  <c r="Z105" i="1"/>
  <c r="Z121" i="1"/>
  <c r="Z129" i="1"/>
  <c r="Z153" i="1"/>
  <c r="Z177" i="1"/>
  <c r="Z195" i="1"/>
  <c r="Z211" i="1"/>
  <c r="Z227" i="1"/>
  <c r="Z259" i="1"/>
  <c r="Z268" i="1"/>
  <c r="Z284" i="1"/>
  <c r="Z36" i="1"/>
  <c r="Z60" i="1"/>
  <c r="Z68" i="1"/>
  <c r="Z100" i="1"/>
  <c r="Z132" i="1"/>
  <c r="Z156" i="1"/>
  <c r="Z181" i="1"/>
  <c r="Z206" i="1"/>
  <c r="Z214" i="1"/>
  <c r="Z9" i="1"/>
  <c r="Z17" i="1"/>
  <c r="Z26" i="1"/>
  <c r="Z34" i="1"/>
  <c r="Z42" i="1"/>
  <c r="Z50" i="1"/>
  <c r="Z58" i="1"/>
  <c r="Z66" i="1"/>
  <c r="Z74" i="1"/>
  <c r="Z82" i="1"/>
  <c r="Z90" i="1"/>
  <c r="Z98" i="1"/>
  <c r="Z106" i="1"/>
  <c r="Z114" i="1"/>
  <c r="Z122" i="1"/>
  <c r="Z130" i="1"/>
  <c r="Z138" i="1"/>
  <c r="Z146" i="1"/>
  <c r="Z154" i="1"/>
  <c r="Z162" i="1"/>
  <c r="Z170" i="1"/>
  <c r="Z179" i="1"/>
  <c r="Z188" i="1"/>
  <c r="Z196" i="1"/>
  <c r="Z204" i="1"/>
  <c r="Z212" i="1"/>
  <c r="Z220" i="1"/>
  <c r="Z228" i="1"/>
  <c r="Z236" i="1"/>
  <c r="Z244" i="1"/>
  <c r="Z252" i="1"/>
  <c r="Z260" i="1"/>
  <c r="Z269" i="1"/>
  <c r="Z277" i="1"/>
  <c r="Z285" i="1"/>
  <c r="Z293" i="1"/>
  <c r="Z10" i="1"/>
  <c r="Z18" i="1"/>
  <c r="Z27" i="1"/>
  <c r="Z35" i="1"/>
  <c r="Z43" i="1"/>
  <c r="Z51" i="1"/>
  <c r="Z59" i="1"/>
  <c r="Z67" i="1"/>
  <c r="Z75" i="1"/>
  <c r="Z83" i="1"/>
  <c r="Z91" i="1"/>
  <c r="Z99" i="1"/>
  <c r="Z107" i="1"/>
  <c r="Z115" i="1"/>
  <c r="Z123" i="1"/>
  <c r="Z131" i="1"/>
  <c r="Z139" i="1"/>
  <c r="Z147" i="1"/>
  <c r="Z155" i="1"/>
  <c r="Z163" i="1"/>
  <c r="Z171" i="1"/>
  <c r="Z180" i="1"/>
  <c r="Z189" i="1"/>
  <c r="Z197" i="1"/>
  <c r="Z205" i="1"/>
  <c r="Z213" i="1"/>
  <c r="Z221" i="1"/>
  <c r="Z229" i="1"/>
  <c r="Z237" i="1"/>
  <c r="Z245" i="1"/>
  <c r="Z253" i="1"/>
  <c r="Z261" i="1"/>
  <c r="Z270" i="1"/>
  <c r="Z278" i="1"/>
  <c r="Z286" i="1"/>
  <c r="Z294" i="1"/>
  <c r="Z11" i="1"/>
  <c r="Z19" i="1"/>
  <c r="Z52" i="1"/>
  <c r="Z92" i="1"/>
  <c r="Z124" i="1"/>
  <c r="Z148" i="1"/>
  <c r="Z172" i="1"/>
  <c r="Z198" i="1"/>
  <c r="Z230" i="1"/>
  <c r="Z12" i="1"/>
  <c r="Z77" i="1"/>
  <c r="Z141" i="1"/>
  <c r="Z207" i="1"/>
  <c r="Z254" i="1"/>
  <c r="Z287" i="1"/>
  <c r="Z20" i="1"/>
  <c r="Z85" i="1"/>
  <c r="Z149" i="1"/>
  <c r="Z215" i="1"/>
  <c r="Z255" i="1"/>
  <c r="Z288" i="1"/>
  <c r="Z29" i="1"/>
  <c r="Z93" i="1"/>
  <c r="Z157" i="1"/>
  <c r="Z223" i="1"/>
  <c r="Z262" i="1"/>
  <c r="Z295" i="1"/>
  <c r="Z37" i="1"/>
  <c r="Z101" i="1"/>
  <c r="Z165" i="1"/>
  <c r="Z231" i="1"/>
  <c r="Z263" i="1"/>
  <c r="Z53" i="1"/>
  <c r="Z117" i="1"/>
  <c r="Z182" i="1"/>
  <c r="Z61" i="1"/>
  <c r="Z246" i="1"/>
  <c r="Z69" i="1"/>
  <c r="Z199" i="1"/>
  <c r="Z280" i="1"/>
  <c r="Z45" i="1"/>
  <c r="Z109" i="1"/>
  <c r="Z173" i="1"/>
  <c r="Z238" i="1"/>
  <c r="Z271" i="1"/>
  <c r="Z239" i="1"/>
  <c r="Z272" i="1"/>
  <c r="Z125" i="1"/>
  <c r="Z191" i="1"/>
  <c r="Z279" i="1"/>
  <c r="Z133" i="1"/>
  <c r="Z247" i="1"/>
  <c r="CN253" i="1"/>
  <c r="CN280" i="1"/>
  <c r="F263" i="1"/>
  <c r="CN274" i="1"/>
  <c r="CM72" i="1"/>
  <c r="A72" i="1" s="1"/>
  <c r="CM87" i="1"/>
  <c r="A87" i="1" s="1"/>
  <c r="F291" i="1"/>
  <c r="F283" i="1"/>
  <c r="F275" i="1"/>
  <c r="F294" i="1"/>
  <c r="F288" i="1"/>
  <c r="F280" i="1"/>
  <c r="F272" i="1"/>
  <c r="F290" i="1"/>
  <c r="F282" i="1"/>
  <c r="F274" i="1"/>
  <c r="CN294" i="1"/>
  <c r="CN289" i="1"/>
  <c r="F287" i="1"/>
  <c r="F286" i="1"/>
  <c r="CN283" i="1"/>
  <c r="CN282" i="1"/>
  <c r="F281" i="1"/>
  <c r="F276" i="1"/>
  <c r="F266" i="1"/>
  <c r="CN291" i="1"/>
  <c r="CN290" i="1"/>
  <c r="F289" i="1"/>
  <c r="F285" i="1"/>
  <c r="F262" i="1"/>
  <c r="F254" i="1"/>
  <c r="F246" i="1"/>
  <c r="F238" i="1"/>
  <c r="F230" i="1"/>
  <c r="F284" i="1"/>
  <c r="CN272" i="1"/>
  <c r="F268" i="1"/>
  <c r="F259" i="1"/>
  <c r="F251" i="1"/>
  <c r="F243" i="1"/>
  <c r="F235" i="1"/>
  <c r="F264" i="1"/>
  <c r="F256" i="1"/>
  <c r="F248" i="1"/>
  <c r="F240" i="1"/>
  <c r="F232" i="1"/>
  <c r="CN285" i="1"/>
  <c r="CN268" i="1"/>
  <c r="CN266" i="1"/>
  <c r="CN259" i="1"/>
  <c r="F253" i="1"/>
  <c r="F250" i="1"/>
  <c r="F249" i="1"/>
  <c r="F247" i="1"/>
  <c r="F244" i="1"/>
  <c r="F277" i="1"/>
  <c r="CN262" i="1"/>
  <c r="F252" i="1"/>
  <c r="F269" i="1"/>
  <c r="CN238" i="1"/>
  <c r="CN235" i="1"/>
  <c r="CN232" i="1"/>
  <c r="CN273" i="1"/>
  <c r="F260" i="1"/>
  <c r="CN246" i="1"/>
  <c r="CN243" i="1"/>
  <c r="CN241" i="1"/>
  <c r="CN240" i="1"/>
  <c r="CN254" i="1"/>
  <c r="F245" i="1"/>
  <c r="F241" i="1"/>
  <c r="F258" i="1"/>
  <c r="F257" i="1"/>
  <c r="F229" i="1"/>
  <c r="CN288" i="1"/>
  <c r="CN275" i="1"/>
  <c r="F242" i="1"/>
  <c r="CN230" i="1"/>
  <c r="F273" i="1"/>
  <c r="CN245" i="1"/>
  <c r="F239" i="1"/>
  <c r="CN249" i="1"/>
  <c r="CN257" i="1"/>
  <c r="CM24" i="1"/>
  <c r="A24" i="1" s="1"/>
  <c r="CM63" i="1"/>
  <c r="A63" i="1" s="1"/>
  <c r="CM96" i="1"/>
  <c r="A96" i="1" s="1"/>
  <c r="CM200" i="1"/>
  <c r="A200" i="1" s="1"/>
  <c r="F228" i="1"/>
  <c r="BZ64" i="3"/>
  <c r="CE66" i="1" s="1"/>
  <c r="CK66" i="1" s="1"/>
  <c r="CI66" i="1" s="1"/>
  <c r="CM22" i="1"/>
  <c r="A22" i="1" s="1"/>
  <c r="CM120" i="1"/>
  <c r="A120" i="1" s="1"/>
  <c r="CM151" i="1"/>
  <c r="A151" i="1" s="1"/>
  <c r="CM164" i="1"/>
  <c r="A164" i="1" s="1"/>
  <c r="CM6" i="1"/>
  <c r="A6" i="1" s="1"/>
  <c r="CM7" i="1"/>
  <c r="A7" i="1" s="1"/>
  <c r="CM33" i="1"/>
  <c r="A33" i="1" s="1"/>
  <c r="CM167" i="1"/>
  <c r="A167" i="1" s="1"/>
  <c r="CN279" i="1"/>
  <c r="B279" i="1"/>
  <c r="F279" i="1"/>
  <c r="CM76" i="1"/>
  <c r="A76" i="1" s="1"/>
  <c r="CN295" i="1"/>
  <c r="F295" i="1"/>
  <c r="CM28" i="1"/>
  <c r="A28" i="1" s="1"/>
  <c r="CM130" i="1"/>
  <c r="A130" i="1" s="1"/>
  <c r="CN256" i="1"/>
  <c r="CN281" i="1"/>
  <c r="CM16" i="1"/>
  <c r="A16" i="1" s="1"/>
  <c r="CM81" i="1"/>
  <c r="A81" i="1" s="1"/>
  <c r="CN236" i="1"/>
  <c r="B236" i="1"/>
  <c r="CN237" i="1"/>
  <c r="CN248" i="1"/>
  <c r="CN251" i="1"/>
  <c r="CM15" i="1"/>
  <c r="A15" i="1" s="1"/>
  <c r="CM19" i="1"/>
  <c r="A19" i="1" s="1"/>
  <c r="CM39" i="1"/>
  <c r="A39" i="1" s="1"/>
  <c r="CM68" i="1"/>
  <c r="A68" i="1" s="1"/>
  <c r="CM199" i="1"/>
  <c r="A199" i="1" s="1"/>
  <c r="B233" i="1"/>
  <c r="CN233" i="1"/>
  <c r="F233" i="1"/>
  <c r="F236" i="1"/>
  <c r="F237" i="1"/>
  <c r="CN264" i="1"/>
  <c r="B295" i="1"/>
  <c r="CM31" i="1"/>
  <c r="A31" i="1" s="1"/>
  <c r="CM79" i="1"/>
  <c r="A79" i="1" s="1"/>
  <c r="CM112" i="1"/>
  <c r="A112" i="1" s="1"/>
  <c r="CM125" i="1"/>
  <c r="A125" i="1" s="1"/>
  <c r="CN293" i="1"/>
  <c r="F293" i="1"/>
  <c r="B293" i="1"/>
  <c r="CM55" i="1"/>
  <c r="A55" i="1" s="1"/>
  <c r="CM93" i="1"/>
  <c r="A93" i="1" s="1"/>
  <c r="CM292" i="1"/>
  <c r="A292" i="1" s="1"/>
  <c r="CM47" i="1"/>
  <c r="A47" i="1" s="1"/>
  <c r="CM104" i="1"/>
  <c r="A104" i="1" s="1"/>
  <c r="CM117" i="1"/>
  <c r="A117" i="1" s="1"/>
  <c r="B229" i="1"/>
  <c r="CN229" i="1"/>
  <c r="CN261" i="1"/>
  <c r="B261" i="1"/>
  <c r="F261" i="1"/>
  <c r="CN292" i="1"/>
  <c r="B292" i="1"/>
  <c r="F292" i="1"/>
  <c r="BZ131" i="3"/>
  <c r="CE133" i="1" s="1"/>
  <c r="CK133" i="1" s="1"/>
  <c r="CI133" i="1" s="1"/>
  <c r="CM213" i="1"/>
  <c r="A213" i="1" s="1"/>
  <c r="CN231" i="1"/>
  <c r="B231" i="1"/>
  <c r="CN234" i="1"/>
  <c r="B234" i="1"/>
  <c r="CN271" i="1"/>
  <c r="B271" i="1"/>
  <c r="BZ99" i="3"/>
  <c r="CE101" i="1" s="1"/>
  <c r="CK101" i="1" s="1"/>
  <c r="CI101" i="1" s="1"/>
  <c r="CM101" i="1"/>
  <c r="A101" i="1" s="1"/>
  <c r="CM128" i="1"/>
  <c r="A128" i="1" s="1"/>
  <c r="CM148" i="1"/>
  <c r="A148" i="1" s="1"/>
  <c r="CM186" i="1"/>
  <c r="A186" i="1" s="1"/>
  <c r="CN228" i="1"/>
  <c r="B228" i="1"/>
  <c r="F231" i="1"/>
  <c r="F234" i="1"/>
  <c r="CM267" i="1"/>
  <c r="A267" i="1" s="1"/>
  <c r="F271" i="1"/>
  <c r="BZ35" i="3"/>
  <c r="CE37" i="1" s="1"/>
  <c r="CK37" i="1" s="1"/>
  <c r="CI37" i="1" s="1"/>
  <c r="BZ67" i="3"/>
  <c r="CE69" i="1" s="1"/>
  <c r="CK69" i="1" s="1"/>
  <c r="CI69" i="1" s="1"/>
  <c r="CM197" i="1"/>
  <c r="A197" i="1" s="1"/>
  <c r="CM223" i="1"/>
  <c r="A223" i="1" s="1"/>
  <c r="CM255" i="1"/>
  <c r="A255" i="1" s="1"/>
  <c r="CN258" i="1"/>
  <c r="B258" i="1"/>
  <c r="CN260" i="1"/>
  <c r="B260" i="1"/>
  <c r="CN267" i="1"/>
  <c r="B267" i="1"/>
  <c r="CN270" i="1"/>
  <c r="B270" i="1"/>
  <c r="CN278" i="1"/>
  <c r="B278" i="1"/>
  <c r="BZ127" i="3"/>
  <c r="CE129" i="1" s="1"/>
  <c r="CK129" i="1" s="1"/>
  <c r="CI129" i="1" s="1"/>
  <c r="CM180" i="1"/>
  <c r="A180" i="1" s="1"/>
  <c r="CM210" i="1"/>
  <c r="A210" i="1" s="1"/>
  <c r="B245" i="1"/>
  <c r="CN255" i="1"/>
  <c r="B255" i="1"/>
  <c r="CM264" i="1"/>
  <c r="A264" i="1" s="1"/>
  <c r="F267" i="1"/>
  <c r="CN269" i="1"/>
  <c r="B269" i="1"/>
  <c r="F270" i="1"/>
  <c r="F278" i="1"/>
  <c r="BZ28" i="3"/>
  <c r="CE30" i="1" s="1"/>
  <c r="CK30" i="1" s="1"/>
  <c r="CI30" i="1" s="1"/>
  <c r="BZ60" i="3"/>
  <c r="CE62" i="1" s="1"/>
  <c r="CK62" i="1" s="1"/>
  <c r="CI62" i="1" s="1"/>
  <c r="BZ92" i="3"/>
  <c r="CE94" i="1" s="1"/>
  <c r="CK94" i="1" s="1"/>
  <c r="CI94" i="1" s="1"/>
  <c r="BZ124" i="3"/>
  <c r="CE126" i="1" s="1"/>
  <c r="CK126" i="1" s="1"/>
  <c r="CI126" i="1" s="1"/>
  <c r="CM176" i="1"/>
  <c r="A176" i="1" s="1"/>
  <c r="CM191" i="1"/>
  <c r="A191" i="1" s="1"/>
  <c r="CM221" i="1"/>
  <c r="A221" i="1" s="1"/>
  <c r="CM239" i="1"/>
  <c r="A239" i="1" s="1"/>
  <c r="B241" i="1"/>
  <c r="CM242" i="1"/>
  <c r="A242" i="1" s="1"/>
  <c r="CM245" i="1"/>
  <c r="A245" i="1" s="1"/>
  <c r="CN247" i="1"/>
  <c r="B247" i="1"/>
  <c r="CN250" i="1"/>
  <c r="B250" i="1"/>
  <c r="CN252" i="1"/>
  <c r="B252" i="1"/>
  <c r="F255" i="1"/>
  <c r="CN277" i="1"/>
  <c r="B277" i="1"/>
  <c r="BZ18" i="3"/>
  <c r="CE20" i="1" s="1"/>
  <c r="CK20" i="1" s="1"/>
  <c r="CI20" i="1" s="1"/>
  <c r="BZ51" i="3"/>
  <c r="CE53" i="1" s="1"/>
  <c r="CK53" i="1" s="1"/>
  <c r="CI53" i="1" s="1"/>
  <c r="CN239" i="1"/>
  <c r="B239" i="1"/>
  <c r="CN242" i="1"/>
  <c r="B242" i="1"/>
  <c r="CN244" i="1"/>
  <c r="B244" i="1"/>
  <c r="CN263" i="1"/>
  <c r="B263" i="1"/>
  <c r="CN284" i="1"/>
  <c r="B284" i="1"/>
  <c r="BZ14" i="3"/>
  <c r="CE16" i="1" s="1"/>
  <c r="CK16" i="1" s="1"/>
  <c r="CI16" i="1" s="1"/>
  <c r="BZ31" i="3"/>
  <c r="CE33" i="1" s="1"/>
  <c r="CK33" i="1" s="1"/>
  <c r="CI33" i="1" s="1"/>
  <c r="BZ63" i="3"/>
  <c r="CE65" i="1" s="1"/>
  <c r="CK65" i="1" s="1"/>
  <c r="CI65" i="1" s="1"/>
  <c r="BZ79" i="3"/>
  <c r="CE81" i="1" s="1"/>
  <c r="CK81" i="1" s="1"/>
  <c r="CI81" i="1" s="1"/>
  <c r="BZ95" i="3"/>
  <c r="CE97" i="1" s="1"/>
  <c r="CK97" i="1" s="1"/>
  <c r="CI97" i="1" s="1"/>
  <c r="CN276" i="1"/>
  <c r="B276" i="1"/>
  <c r="CN287" i="1"/>
  <c r="B287" i="1"/>
  <c r="BZ27" i="3"/>
  <c r="CE29" i="1" s="1"/>
  <c r="CK29" i="1" s="1"/>
  <c r="CI29" i="1" s="1"/>
  <c r="BZ59" i="3"/>
  <c r="CE61" i="1" s="1"/>
  <c r="CK61" i="1" s="1"/>
  <c r="CI61" i="1" s="1"/>
  <c r="BZ75" i="3"/>
  <c r="CE77" i="1" s="1"/>
  <c r="CK77" i="1" s="1"/>
  <c r="CI77" i="1" s="1"/>
  <c r="BZ123" i="3"/>
  <c r="CE125" i="1" s="1"/>
  <c r="CK125" i="1" s="1"/>
  <c r="CI125" i="1" s="1"/>
  <c r="CN286" i="1"/>
  <c r="B286" i="1"/>
  <c r="CE24" i="1" l="1"/>
  <c r="CK24" i="1" s="1"/>
  <c r="CI24" i="1" s="1"/>
  <c r="F70" i="1"/>
  <c r="F55" i="1"/>
  <c r="CN109" i="1"/>
  <c r="CN55" i="1"/>
  <c r="F112" i="1"/>
  <c r="CN80" i="1"/>
  <c r="B100" i="1"/>
  <c r="CN128" i="1"/>
  <c r="CN75" i="1"/>
  <c r="CN96" i="1"/>
  <c r="B93" i="1"/>
  <c r="CN56" i="1"/>
  <c r="F75" i="1"/>
  <c r="F79" i="1"/>
  <c r="CN79" i="1"/>
  <c r="CN115" i="1"/>
  <c r="B75" i="1"/>
  <c r="F115" i="1"/>
  <c r="B115" i="1"/>
  <c r="CN102" i="1"/>
  <c r="F132" i="1"/>
  <c r="F83" i="1"/>
  <c r="CN131" i="1"/>
  <c r="CN85" i="1"/>
  <c r="F139" i="1"/>
  <c r="CN139" i="1"/>
  <c r="F138" i="1"/>
  <c r="CN138" i="1"/>
  <c r="CN95" i="1"/>
  <c r="CN42" i="1"/>
  <c r="CN103" i="1"/>
  <c r="CN88" i="1"/>
  <c r="F103" i="1"/>
  <c r="F87" i="1"/>
  <c r="F88" i="1"/>
  <c r="B59" i="1"/>
  <c r="F64" i="1"/>
  <c r="B83" i="1"/>
  <c r="CN83" i="1"/>
  <c r="CN64" i="1"/>
  <c r="CN106" i="1"/>
  <c r="F57" i="1"/>
  <c r="B44" i="1"/>
  <c r="F43" i="1"/>
  <c r="B123" i="1"/>
  <c r="F118" i="1"/>
  <c r="CN137" i="1"/>
  <c r="CN44" i="1"/>
  <c r="F122" i="1"/>
  <c r="CN136" i="1"/>
  <c r="F136" i="1"/>
  <c r="CN122" i="1"/>
  <c r="F44" i="1"/>
  <c r="F137" i="1"/>
  <c r="F123" i="1"/>
  <c r="B43" i="1"/>
  <c r="CN43" i="1"/>
  <c r="CN118" i="1"/>
  <c r="B137" i="1"/>
  <c r="CN93" i="1"/>
  <c r="F100" i="1"/>
  <c r="CN87" i="1"/>
  <c r="B91" i="1"/>
  <c r="B68" i="1"/>
  <c r="CN47" i="1"/>
  <c r="CN107" i="1"/>
  <c r="F47" i="1"/>
  <c r="CN112" i="1"/>
  <c r="F105" i="1"/>
  <c r="F91" i="1"/>
  <c r="CN105" i="1"/>
  <c r="B70" i="1"/>
  <c r="B55" i="1"/>
  <c r="F96" i="1"/>
  <c r="B60" i="1"/>
  <c r="CN71" i="1"/>
  <c r="CN91" i="1"/>
  <c r="CN135" i="1"/>
  <c r="F109" i="1"/>
  <c r="F90" i="1"/>
  <c r="F80" i="1"/>
  <c r="CN70" i="1"/>
  <c r="CN100" i="1"/>
  <c r="B111" i="1"/>
  <c r="CN134" i="1"/>
  <c r="CN60" i="1"/>
  <c r="CN54" i="1"/>
  <c r="F71" i="1"/>
  <c r="B109" i="1"/>
  <c r="F93" i="1"/>
  <c r="B114" i="1"/>
  <c r="B138" i="1"/>
  <c r="F60" i="1"/>
  <c r="B54" i="1"/>
  <c r="F104" i="1"/>
  <c r="F102" i="1"/>
  <c r="F54" i="1"/>
  <c r="CN68" i="1"/>
  <c r="B58" i="1"/>
  <c r="F58" i="1"/>
  <c r="CN58" i="1"/>
  <c r="F42" i="1"/>
  <c r="F68" i="1"/>
  <c r="CN98" i="1"/>
  <c r="B117" i="1"/>
  <c r="CN127" i="1"/>
  <c r="B124" i="1"/>
  <c r="F124" i="1"/>
  <c r="CN124" i="1"/>
  <c r="B98" i="1"/>
  <c r="F127" i="1"/>
  <c r="F98" i="1"/>
  <c r="CN111" i="1"/>
  <c r="B76" i="1"/>
  <c r="B74" i="1"/>
  <c r="F78" i="1"/>
  <c r="B92" i="1"/>
  <c r="F84" i="1"/>
  <c r="F52" i="1"/>
  <c r="B128" i="1"/>
  <c r="B52" i="1"/>
  <c r="CN76" i="1"/>
  <c r="CN92" i="1"/>
  <c r="F76" i="1"/>
  <c r="F82" i="1"/>
  <c r="CN52" i="1"/>
  <c r="F92" i="1"/>
  <c r="CN82" i="1"/>
  <c r="CN104" i="1"/>
  <c r="B84" i="1"/>
  <c r="CN84" i="1"/>
  <c r="CN74" i="1"/>
  <c r="F72" i="1"/>
  <c r="F128" i="1"/>
  <c r="F131" i="1"/>
  <c r="B46" i="1"/>
  <c r="F111" i="1"/>
  <c r="F134" i="1"/>
  <c r="CN89" i="1"/>
  <c r="B78" i="1"/>
  <c r="F74" i="1"/>
  <c r="CN78" i="1"/>
  <c r="F89" i="1"/>
  <c r="CN119" i="1"/>
  <c r="CN63" i="1"/>
  <c r="B86" i="1"/>
  <c r="F119" i="1"/>
  <c r="F130" i="1"/>
  <c r="F56" i="1"/>
  <c r="F86" i="1"/>
  <c r="CN130" i="1"/>
  <c r="CN114" i="1"/>
  <c r="CN86" i="1"/>
  <c r="B73" i="1"/>
  <c r="B67" i="1"/>
  <c r="F73" i="1"/>
  <c r="F67" i="1"/>
  <c r="F63" i="1"/>
  <c r="CN73" i="1"/>
  <c r="B47" i="1"/>
  <c r="F114" i="1"/>
  <c r="CN67" i="1"/>
  <c r="B133" i="1"/>
  <c r="B77" i="1"/>
  <c r="B105" i="1"/>
  <c r="B61" i="1"/>
  <c r="CL119" i="1"/>
  <c r="CN133" i="1"/>
  <c r="F125" i="1"/>
  <c r="B110" i="1"/>
  <c r="B102" i="1"/>
  <c r="B64" i="1"/>
  <c r="B81" i="1"/>
  <c r="CL63" i="1"/>
  <c r="F101" i="1"/>
  <c r="B101" i="1"/>
  <c r="B112" i="1"/>
  <c r="B136" i="1"/>
  <c r="CL115" i="1"/>
  <c r="CL55" i="1"/>
  <c r="CN101" i="1"/>
  <c r="CN94" i="1"/>
  <c r="B71" i="1"/>
  <c r="B131" i="1"/>
  <c r="CL129" i="1"/>
  <c r="CL69" i="1"/>
  <c r="CL126" i="1"/>
  <c r="CN97" i="1"/>
  <c r="B134" i="1"/>
  <c r="CL65" i="1"/>
  <c r="CL112" i="1"/>
  <c r="CL118" i="1"/>
  <c r="CL114" i="1"/>
  <c r="CL104" i="1"/>
  <c r="CL54" i="1"/>
  <c r="B87" i="1"/>
  <c r="B56" i="1"/>
  <c r="CL106" i="1"/>
  <c r="CL48" i="1"/>
  <c r="F65" i="1"/>
  <c r="CN77" i="1"/>
  <c r="CN61" i="1"/>
  <c r="F129" i="1"/>
  <c r="CN65" i="1"/>
  <c r="B96" i="1"/>
  <c r="B63" i="1"/>
  <c r="CL42" i="1"/>
  <c r="CL127" i="1"/>
  <c r="CL59" i="1"/>
  <c r="CL62" i="1"/>
  <c r="CN120" i="1"/>
  <c r="CN81" i="1"/>
  <c r="CL51" i="1"/>
  <c r="CL121" i="1"/>
  <c r="CL40" i="1"/>
  <c r="CL117" i="1"/>
  <c r="CN117" i="1"/>
  <c r="CN50" i="1"/>
  <c r="CN121" i="1"/>
  <c r="F117" i="1"/>
  <c r="F46" i="1"/>
  <c r="F49" i="1"/>
  <c r="F135" i="1"/>
  <c r="F45" i="1"/>
  <c r="F107" i="1"/>
  <c r="F120" i="1"/>
  <c r="F94" i="1"/>
  <c r="B125" i="1"/>
  <c r="F59" i="1"/>
  <c r="B94" i="1"/>
  <c r="B85" i="1"/>
  <c r="B79" i="1"/>
  <c r="B118" i="1"/>
  <c r="B135" i="1"/>
  <c r="B80" i="1"/>
  <c r="B88" i="1"/>
  <c r="CL107" i="1"/>
  <c r="CL43" i="1"/>
  <c r="CL98" i="1"/>
  <c r="CL34" i="1"/>
  <c r="CL113" i="1"/>
  <c r="CL49" i="1"/>
  <c r="CL124" i="1"/>
  <c r="CL96" i="1"/>
  <c r="CL32" i="1"/>
  <c r="CL111" i="1"/>
  <c r="CL47" i="1"/>
  <c r="CL85" i="1"/>
  <c r="CL110" i="1"/>
  <c r="CL46" i="1"/>
  <c r="B50" i="1"/>
  <c r="B108" i="1"/>
  <c r="F99" i="1"/>
  <c r="F116" i="1"/>
  <c r="B116" i="1"/>
  <c r="F69" i="1"/>
  <c r="F48" i="1"/>
  <c r="F97" i="1"/>
  <c r="CN125" i="1"/>
  <c r="CN129" i="1"/>
  <c r="F133" i="1"/>
  <c r="CN69" i="1"/>
  <c r="B42" i="1"/>
  <c r="B82" i="1"/>
  <c r="B90" i="1"/>
  <c r="B113" i="1"/>
  <c r="B65" i="1"/>
  <c r="CL101" i="1"/>
  <c r="CL99" i="1"/>
  <c r="CL35" i="1"/>
  <c r="CL100" i="1"/>
  <c r="CL90" i="1"/>
  <c r="CL26" i="1"/>
  <c r="CL133" i="1"/>
  <c r="CL116" i="1"/>
  <c r="CL105" i="1"/>
  <c r="CL41" i="1"/>
  <c r="CL76" i="1"/>
  <c r="CL88" i="1"/>
  <c r="CL24" i="1"/>
  <c r="CL103" i="1"/>
  <c r="CL39" i="1"/>
  <c r="CL37" i="1"/>
  <c r="CL132" i="1"/>
  <c r="CL102" i="1"/>
  <c r="CL38" i="1"/>
  <c r="F81" i="1"/>
  <c r="B57" i="1"/>
  <c r="CL57" i="1"/>
  <c r="CN116" i="1"/>
  <c r="CN49" i="1"/>
  <c r="F61" i="1"/>
  <c r="CN113" i="1"/>
  <c r="F110" i="1"/>
  <c r="B49" i="1"/>
  <c r="CN62" i="1"/>
  <c r="B48" i="1"/>
  <c r="B97" i="1"/>
  <c r="B107" i="1"/>
  <c r="B127" i="1"/>
  <c r="CL77" i="1"/>
  <c r="CL91" i="1"/>
  <c r="CL27" i="1"/>
  <c r="CL109" i="1"/>
  <c r="CL28" i="1"/>
  <c r="CL82" i="1"/>
  <c r="CL17" i="1"/>
  <c r="CL45" i="1"/>
  <c r="CL84" i="1"/>
  <c r="CL97" i="1"/>
  <c r="CL33" i="1"/>
  <c r="CL44" i="1"/>
  <c r="CL80" i="1"/>
  <c r="CL15" i="1"/>
  <c r="CL95" i="1"/>
  <c r="CL31" i="1"/>
  <c r="CL108" i="1"/>
  <c r="CL94" i="1"/>
  <c r="CL30" i="1"/>
  <c r="CL123" i="1"/>
  <c r="CL50" i="1"/>
  <c r="CL29" i="1"/>
  <c r="CN108" i="1"/>
  <c r="F85" i="1"/>
  <c r="F62" i="1"/>
  <c r="B51" i="1"/>
  <c r="B99" i="1"/>
  <c r="CN66" i="1"/>
  <c r="B130" i="1"/>
  <c r="CN51" i="1"/>
  <c r="CN99" i="1"/>
  <c r="B132" i="1"/>
  <c r="B106" i="1"/>
  <c r="CN48" i="1"/>
  <c r="F108" i="1"/>
  <c r="CN126" i="1"/>
  <c r="F113" i="1"/>
  <c r="B122" i="1"/>
  <c r="CN110" i="1"/>
  <c r="CN72" i="1"/>
  <c r="B45" i="1"/>
  <c r="B129" i="1"/>
  <c r="B104" i="1"/>
  <c r="B69" i="1"/>
  <c r="B119" i="1"/>
  <c r="CL61" i="1"/>
  <c r="CL92" i="1"/>
  <c r="CL83" i="1"/>
  <c r="CL18" i="1"/>
  <c r="CL20" i="1"/>
  <c r="CL138" i="1"/>
  <c r="CL74" i="1"/>
  <c r="CL9" i="1"/>
  <c r="CL60" i="1"/>
  <c r="CL89" i="1"/>
  <c r="CL25" i="1"/>
  <c r="CL136" i="1"/>
  <c r="CL72" i="1"/>
  <c r="CL7" i="1"/>
  <c r="CL87" i="1"/>
  <c r="CL22" i="1"/>
  <c r="CL68" i="1"/>
  <c r="CL86" i="1"/>
  <c r="CL21" i="1"/>
  <c r="B120" i="1"/>
  <c r="CN46" i="1"/>
  <c r="CN45" i="1"/>
  <c r="F121" i="1"/>
  <c r="B62" i="1"/>
  <c r="B72" i="1"/>
  <c r="B103" i="1"/>
  <c r="CL12" i="1"/>
  <c r="CL11" i="1"/>
  <c r="CL75" i="1"/>
  <c r="CL10" i="1"/>
  <c r="CL130" i="1"/>
  <c r="CL66" i="1"/>
  <c r="CL19" i="1"/>
  <c r="CL81" i="1"/>
  <c r="CL16" i="1"/>
  <c r="CL125" i="1"/>
  <c r="CL128" i="1"/>
  <c r="CL64" i="1"/>
  <c r="CL36" i="1"/>
  <c r="CL79" i="1"/>
  <c r="CL14" i="1"/>
  <c r="CL52" i="1"/>
  <c r="CL78" i="1"/>
  <c r="CL13" i="1"/>
  <c r="CN123" i="1"/>
  <c r="CN59" i="1"/>
  <c r="F51" i="1"/>
  <c r="CN132" i="1"/>
  <c r="F50" i="1"/>
  <c r="F126" i="1"/>
  <c r="CN90" i="1"/>
  <c r="F95" i="1"/>
  <c r="F106" i="1"/>
  <c r="F66" i="1"/>
  <c r="CN57" i="1"/>
  <c r="F77" i="1"/>
  <c r="CI139" i="1"/>
  <c r="B139" i="1"/>
  <c r="B126" i="1"/>
  <c r="B66" i="1"/>
  <c r="B121" i="1"/>
  <c r="B89" i="1"/>
  <c r="B95" i="1"/>
  <c r="CL131" i="1"/>
  <c r="CL67" i="1"/>
  <c r="CL122" i="1"/>
  <c r="CL58" i="1"/>
  <c r="CL137" i="1"/>
  <c r="CL73" i="1"/>
  <c r="CL8" i="1"/>
  <c r="CL93" i="1"/>
  <c r="CL120" i="1"/>
  <c r="CL56" i="1"/>
  <c r="CL135" i="1"/>
  <c r="CL71" i="1"/>
  <c r="CL6" i="1"/>
  <c r="CL134" i="1"/>
  <c r="CL70" i="1"/>
  <c r="CL5" i="1"/>
  <c r="F53" i="1"/>
  <c r="CL53" i="1"/>
  <c r="CN53" i="1"/>
  <c r="B53" i="1"/>
  <c r="F170" i="1"/>
  <c r="CN146" i="1"/>
  <c r="CN204" i="1"/>
  <c r="F10" i="1"/>
  <c r="CN140" i="1"/>
  <c r="B13" i="1"/>
  <c r="B219" i="1"/>
  <c r="F155" i="1"/>
  <c r="F32" i="1"/>
  <c r="B187" i="1"/>
  <c r="B213" i="1"/>
  <c r="B216" i="1"/>
  <c r="B25" i="1"/>
  <c r="B203" i="1"/>
  <c r="F152" i="1"/>
  <c r="F14" i="1"/>
  <c r="F153" i="1"/>
  <c r="B174" i="1"/>
  <c r="B180" i="1"/>
  <c r="B193" i="1"/>
  <c r="CN220" i="1"/>
  <c r="CN15" i="1"/>
  <c r="F160" i="1"/>
  <c r="CN12" i="1"/>
  <c r="B168" i="1"/>
  <c r="B159" i="1"/>
  <c r="CN194" i="1"/>
  <c r="B183" i="1"/>
  <c r="CN198" i="1"/>
  <c r="CN7" i="1"/>
  <c r="F171" i="1"/>
  <c r="B162" i="1"/>
  <c r="F148" i="1"/>
  <c r="B206" i="1"/>
  <c r="CN154" i="1"/>
  <c r="CN210" i="1"/>
  <c r="F179" i="1"/>
  <c r="CN144" i="1"/>
  <c r="F26" i="1"/>
  <c r="F200" i="1"/>
  <c r="F39" i="1"/>
  <c r="CN185" i="1"/>
  <c r="F212" i="1"/>
  <c r="F27" i="1"/>
  <c r="CN18" i="1"/>
  <c r="B147" i="1"/>
  <c r="F217" i="1"/>
  <c r="CN169" i="1"/>
  <c r="B142" i="1"/>
  <c r="B205" i="1"/>
  <c r="CN186" i="1"/>
  <c r="F5" i="1"/>
  <c r="B31" i="1"/>
  <c r="CN203" i="1"/>
  <c r="F203" i="1"/>
  <c r="B189" i="1"/>
  <c r="F221" i="1"/>
  <c r="CN221" i="1"/>
  <c r="B226" i="1"/>
  <c r="F4" i="1"/>
  <c r="B217" i="1"/>
  <c r="CN219" i="1"/>
  <c r="F219" i="1"/>
  <c r="B7" i="1"/>
  <c r="F150" i="1"/>
  <c r="F7" i="1"/>
  <c r="B221" i="1"/>
  <c r="CN201" i="1"/>
  <c r="F220" i="1"/>
  <c r="CN9" i="1"/>
  <c r="F19" i="1"/>
  <c r="B220" i="1"/>
  <c r="CN150" i="1"/>
  <c r="CN25" i="1"/>
  <c r="B17" i="1"/>
  <c r="CN209" i="1"/>
  <c r="B197" i="1"/>
  <c r="B19" i="1"/>
  <c r="B209" i="1"/>
  <c r="B9" i="1"/>
  <c r="CN8" i="1"/>
  <c r="F25" i="1"/>
  <c r="CN216" i="1"/>
  <c r="B185" i="1"/>
  <c r="CN19" i="1"/>
  <c r="F9" i="1"/>
  <c r="CN189" i="1"/>
  <c r="F189" i="1"/>
  <c r="B8" i="1"/>
  <c r="F8" i="1"/>
  <c r="F36" i="1"/>
  <c r="B5" i="1"/>
  <c r="F216" i="1"/>
  <c r="F209" i="1"/>
  <c r="F213" i="1"/>
  <c r="F175" i="1"/>
  <c r="CN213" i="1"/>
  <c r="F186" i="1"/>
  <c r="B150" i="1"/>
  <c r="CN17" i="1"/>
  <c r="CN168" i="1"/>
  <c r="CN143" i="1"/>
  <c r="CN147" i="1"/>
  <c r="F163" i="1"/>
  <c r="F142" i="1"/>
  <c r="B143" i="1"/>
  <c r="B156" i="1"/>
  <c r="CN36" i="1"/>
  <c r="B163" i="1"/>
  <c r="F226" i="1"/>
  <c r="CN226" i="1"/>
  <c r="CN162" i="1"/>
  <c r="CN200" i="1"/>
  <c r="CN175" i="1"/>
  <c r="CN163" i="1"/>
  <c r="F185" i="1"/>
  <c r="F147" i="1"/>
  <c r="B186" i="1"/>
  <c r="B36" i="1"/>
  <c r="CN38" i="1"/>
  <c r="B200" i="1"/>
  <c r="CN31" i="1"/>
  <c r="F143" i="1"/>
  <c r="F34" i="1"/>
  <c r="CN197" i="1"/>
  <c r="B18" i="1"/>
  <c r="CN217" i="1"/>
  <c r="CN5" i="1"/>
  <c r="CN26" i="1"/>
  <c r="F218" i="1"/>
  <c r="CN34" i="1"/>
  <c r="F197" i="1"/>
  <c r="B34" i="1"/>
  <c r="F31" i="1"/>
  <c r="B201" i="1"/>
  <c r="CN22" i="1"/>
  <c r="F154" i="1"/>
  <c r="F167" i="1"/>
  <c r="B175" i="1"/>
  <c r="B35" i="1"/>
  <c r="F201" i="1"/>
  <c r="B176" i="1"/>
  <c r="F38" i="1"/>
  <c r="F181" i="1"/>
  <c r="CN176" i="1"/>
  <c r="F193" i="1"/>
  <c r="CN208" i="1"/>
  <c r="F194" i="1"/>
  <c r="F198" i="1"/>
  <c r="CN4" i="1"/>
  <c r="F169" i="1"/>
  <c r="CN142" i="1"/>
  <c r="CN6" i="1"/>
  <c r="CN181" i="1"/>
  <c r="CN183" i="1"/>
  <c r="B6" i="1"/>
  <c r="F12" i="1"/>
  <c r="F164" i="1"/>
  <c r="F210" i="1"/>
  <c r="F176" i="1"/>
  <c r="B194" i="1"/>
  <c r="B190" i="1"/>
  <c r="CN148" i="1"/>
  <c r="F162" i="1"/>
  <c r="B171" i="1"/>
  <c r="B169" i="1"/>
  <c r="B164" i="1"/>
  <c r="B210" i="1"/>
  <c r="CN206" i="1"/>
  <c r="F188" i="1"/>
  <c r="B38" i="1"/>
  <c r="CN151" i="1"/>
  <c r="F6" i="1"/>
  <c r="CN190" i="1"/>
  <c r="B148" i="1"/>
  <c r="F183" i="1"/>
  <c r="F190" i="1"/>
  <c r="CN171" i="1"/>
  <c r="B188" i="1"/>
  <c r="F140" i="1"/>
  <c r="F144" i="1"/>
  <c r="B144" i="1"/>
  <c r="F28" i="1"/>
  <c r="B225" i="1"/>
  <c r="B179" i="1"/>
  <c r="CN35" i="1"/>
  <c r="F225" i="1"/>
  <c r="CN179" i="1"/>
  <c r="CN164" i="1"/>
  <c r="CN152" i="1"/>
  <c r="F214" i="1"/>
  <c r="CN225" i="1"/>
  <c r="CN21" i="1"/>
  <c r="CN166" i="1"/>
  <c r="CN167" i="1"/>
  <c r="B214" i="1"/>
  <c r="B28" i="1"/>
  <c r="B208" i="1"/>
  <c r="F35" i="1"/>
  <c r="B26" i="1"/>
  <c r="F206" i="1"/>
  <c r="F21" i="1"/>
  <c r="CN28" i="1"/>
  <c r="CN13" i="1"/>
  <c r="F208" i="1"/>
  <c r="B14" i="1"/>
  <c r="B140" i="1"/>
  <c r="CN214" i="1"/>
  <c r="CN14" i="1"/>
  <c r="F13" i="1"/>
  <c r="B151" i="1"/>
  <c r="CN193" i="1"/>
  <c r="F17" i="1"/>
  <c r="F151" i="1"/>
  <c r="B21" i="1"/>
  <c r="B146" i="1"/>
  <c r="F205" i="1"/>
  <c r="B212" i="1"/>
  <c r="CN212" i="1"/>
  <c r="F156" i="1"/>
  <c r="CN222" i="1"/>
  <c r="CN156" i="1"/>
  <c r="F202" i="1"/>
  <c r="B202" i="1"/>
  <c r="F204" i="1"/>
  <c r="CN202" i="1"/>
  <c r="CN170" i="1"/>
  <c r="F187" i="1"/>
  <c r="B153" i="1"/>
  <c r="B204" i="1"/>
  <c r="CN205" i="1"/>
  <c r="B170" i="1"/>
  <c r="F159" i="1"/>
  <c r="CN160" i="1"/>
  <c r="F15" i="1"/>
  <c r="B172" i="1"/>
  <c r="B22" i="1"/>
  <c r="CN153" i="1"/>
  <c r="B141" i="1"/>
  <c r="CN218" i="1"/>
  <c r="CN180" i="1"/>
  <c r="F166" i="1"/>
  <c r="B12" i="1"/>
  <c r="CN11" i="1"/>
  <c r="CN27" i="1"/>
  <c r="F174" i="1"/>
  <c r="F22" i="1"/>
  <c r="F18" i="1"/>
  <c r="CN188" i="1"/>
  <c r="F146" i="1"/>
  <c r="F11" i="1"/>
  <c r="B198" i="1"/>
  <c r="B181" i="1"/>
  <c r="B218" i="1"/>
  <c r="B160" i="1"/>
  <c r="CN155" i="1"/>
  <c r="B27" i="1"/>
  <c r="B222" i="1"/>
  <c r="B4" i="1"/>
  <c r="CI4" i="1"/>
  <c r="B32" i="1"/>
  <c r="B39" i="1"/>
  <c r="CN187" i="1"/>
  <c r="B15" i="1"/>
  <c r="CN174" i="1"/>
  <c r="F141" i="1"/>
  <c r="F168" i="1"/>
  <c r="B10" i="1"/>
  <c r="F172" i="1"/>
  <c r="B166" i="1"/>
  <c r="CN39" i="1"/>
  <c r="CN32" i="1"/>
  <c r="F222" i="1"/>
  <c r="B167" i="1"/>
  <c r="B152" i="1"/>
  <c r="B154" i="1"/>
  <c r="CN172" i="1"/>
  <c r="B155" i="1"/>
  <c r="B11" i="1"/>
  <c r="F180" i="1"/>
  <c r="CN10" i="1"/>
  <c r="CN141" i="1"/>
  <c r="CN159" i="1"/>
  <c r="CN199" i="1"/>
  <c r="B199" i="1"/>
  <c r="F199" i="1"/>
  <c r="CN33" i="1"/>
  <c r="B33" i="1"/>
  <c r="F33" i="1"/>
  <c r="CN207" i="1"/>
  <c r="B207" i="1"/>
  <c r="F207" i="1"/>
  <c r="F195" i="1"/>
  <c r="B195" i="1"/>
  <c r="CN195" i="1"/>
  <c r="B16" i="1"/>
  <c r="F16" i="1"/>
  <c r="CN16" i="1"/>
  <c r="CN182" i="1"/>
  <c r="B182" i="1"/>
  <c r="F182" i="1"/>
  <c r="F192" i="1"/>
  <c r="B192" i="1"/>
  <c r="CN192" i="1"/>
  <c r="F211" i="1"/>
  <c r="CN211" i="1"/>
  <c r="B211" i="1"/>
  <c r="CN191" i="1"/>
  <c r="B191" i="1"/>
  <c r="F191" i="1"/>
  <c r="F177" i="1"/>
  <c r="B177" i="1"/>
  <c r="CN177" i="1"/>
  <c r="F149" i="1"/>
  <c r="B149" i="1"/>
  <c r="CN149" i="1"/>
  <c r="F165" i="1"/>
  <c r="B165" i="1"/>
  <c r="CN165" i="1"/>
  <c r="CN196" i="1"/>
  <c r="B196" i="1"/>
  <c r="F196" i="1"/>
  <c r="F30" i="1"/>
  <c r="B30" i="1"/>
  <c r="CN30" i="1"/>
  <c r="CN173" i="1"/>
  <c r="B173" i="1"/>
  <c r="F173" i="1"/>
  <c r="CN161" i="1"/>
  <c r="B161" i="1"/>
  <c r="F161" i="1"/>
  <c r="CN37" i="1"/>
  <c r="B37" i="1"/>
  <c r="F37" i="1"/>
  <c r="CN215" i="1"/>
  <c r="B215" i="1"/>
  <c r="F215" i="1"/>
  <c r="F227" i="1"/>
  <c r="B227" i="1"/>
  <c r="CN227" i="1"/>
  <c r="CN29" i="1"/>
  <c r="B29" i="1"/>
  <c r="F29" i="1"/>
  <c r="F157" i="1"/>
  <c r="B157" i="1"/>
  <c r="CN157" i="1"/>
  <c r="CN145" i="1"/>
  <c r="B145" i="1"/>
  <c r="F145" i="1"/>
  <c r="F20" i="1"/>
  <c r="B20" i="1"/>
  <c r="CN20" i="1"/>
  <c r="B158" i="1"/>
  <c r="CN158" i="1"/>
  <c r="F158" i="1"/>
  <c r="B24" i="1" l="1"/>
  <c r="CN24" i="1"/>
  <c r="F24" i="1"/>
  <c r="B23" i="1"/>
  <c r="CL23" i="1"/>
  <c r="CN23" i="1"/>
  <c r="F23" i="1"/>
  <c r="F40" i="1"/>
  <c r="B40" i="1"/>
  <c r="CN40" i="1"/>
  <c r="B41" i="1"/>
  <c r="CN41" i="1"/>
  <c r="F41" i="1"/>
  <c r="F224" i="1"/>
  <c r="CN224" i="1"/>
  <c r="B224" i="1"/>
  <c r="CN223" i="1"/>
  <c r="B223" i="1"/>
  <c r="F2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Alonso Saenz Gomez</author>
  </authors>
  <commentList>
    <comment ref="A4" authorId="0" shapeId="0" xr:uid="{00000000-0006-0000-0300-000001000000}">
      <text>
        <r>
          <rPr>
            <sz val="9"/>
            <color indexed="81"/>
            <rFont val="Tahoma"/>
            <family val="2"/>
          </rPr>
          <t xml:space="preserve">En la línea del contador se registra la información completa del contrato.
</t>
        </r>
      </text>
    </comment>
  </commentList>
</comments>
</file>

<file path=xl/sharedStrings.xml><?xml version="1.0" encoding="utf-8"?>
<sst xmlns="http://schemas.openxmlformats.org/spreadsheetml/2006/main" count="42650" uniqueCount="5759">
  <si>
    <t>FECHA HOY:</t>
  </si>
  <si>
    <t>AÑO</t>
  </si>
  <si>
    <t>TIPO DE CONTRATO Y/O CONVENIO</t>
  </si>
  <si>
    <t>INFORMACION CONTRATISTA</t>
  </si>
  <si>
    <t>INFORMACIÓN CONTRATO</t>
  </si>
  <si>
    <t>INFORMACION FINANCIERA</t>
  </si>
  <si>
    <t>UBICACIÓN DE EJECUCIÓN</t>
  </si>
  <si>
    <t>SEGUIMIENTO AL CONTRATO</t>
  </si>
  <si>
    <t>SECOP</t>
  </si>
  <si>
    <t>GARANTÍAS</t>
  </si>
  <si>
    <t>FECHAS DE EJECUCIÓN INICIAL</t>
  </si>
  <si>
    <t>OTORSI DEL CONTRATO</t>
  </si>
  <si>
    <t>INFORMACIÓN DE LA CESIÓN</t>
  </si>
  <si>
    <t>FECHAS DE EJECUCIÓN FINAL</t>
  </si>
  <si>
    <t>LIQUIDACIÓN</t>
  </si>
  <si>
    <t>OBSERVACIONES</t>
  </si>
  <si>
    <t>SUS</t>
  </si>
  <si>
    <t>CES</t>
  </si>
  <si>
    <t>FIN</t>
  </si>
  <si>
    <t>LIQ</t>
  </si>
  <si>
    <t xml:space="preserve">No. </t>
  </si>
  <si>
    <t>ABOGADO RESPONSABLE</t>
  </si>
  <si>
    <t>SIRECI</t>
  </si>
  <si>
    <t>MODALIDAD DE SELECCIÓN</t>
  </si>
  <si>
    <t>TIPO DE CONTRATO</t>
  </si>
  <si>
    <t>CAUSALES DENTRO DE LA MODALIDAD DE SELECCIÓN</t>
  </si>
  <si>
    <t>CLASE DE CONTRATO</t>
  </si>
  <si>
    <t>NÚMERO DE PROCESO</t>
  </si>
  <si>
    <t>NOMBRE DEL CONTRATISTA</t>
  </si>
  <si>
    <t>C: NATURALEZA JURÍDICA</t>
  </si>
  <si>
    <t>C: TIPO DE IDENTIFICACIÓN</t>
  </si>
  <si>
    <t>C: NÚMERO DE IDENTIFICACIÓN</t>
  </si>
  <si>
    <t>PERFIL PROFESIONAL</t>
  </si>
  <si>
    <t>NOMBRE DEL REPRESENTANTE LEGAL</t>
  </si>
  <si>
    <t>TIPO DE IDENTIFICACIÓN DEL REPRESENTANTE LEGAL</t>
  </si>
  <si>
    <t>NÚMERO DE IDENTIFICACIÓN DEL REPRESENTANTE LEGAL</t>
  </si>
  <si>
    <t>TIENE RUP</t>
  </si>
  <si>
    <t>DEPENDENCIA SOLICITANTE</t>
  </si>
  <si>
    <t xml:space="preserve">OBJETO   </t>
  </si>
  <si>
    <t>OBLIGACIONES</t>
  </si>
  <si>
    <t>VALOR DEL CONTRATO
(EN LETRAS)</t>
  </si>
  <si>
    <t>VALOR DEL CONTRATO
(EN NUMEROS)</t>
  </si>
  <si>
    <t>VALOR PAGO MENSUAL</t>
  </si>
  <si>
    <t>RECURSO (MADS/FONAM)</t>
  </si>
  <si>
    <t>RECURSOS DE OTRA ENTIDAD</t>
  </si>
  <si>
    <t>TIPO DE RECURSOS DE OTRA ENTIDAD</t>
  </si>
  <si>
    <t>VALOR RECURSOS</t>
  </si>
  <si>
    <t>NOMBRE ENTIDAD RECURSOS</t>
  </si>
  <si>
    <t xml:space="preserve">NÚMERO DE IDENTIFICACIÓN </t>
  </si>
  <si>
    <t xml:space="preserve">CDP
(INICIAL) </t>
  </si>
  <si>
    <t xml:space="preserve">FECHA CDP
(INICIAL) </t>
  </si>
  <si>
    <t>RP
(INICIAL)</t>
  </si>
  <si>
    <t>FECHA RP
(INICIAL)</t>
  </si>
  <si>
    <t>AFECTACIÓN DEL RECURSO</t>
  </si>
  <si>
    <t>FUENTE DE FINANCIACIÓN</t>
  </si>
  <si>
    <t>ANTICIPO</t>
  </si>
  <si>
    <t>% DE ANTICIPO</t>
  </si>
  <si>
    <t>VALOR ANTICIPO</t>
  </si>
  <si>
    <t>DOMICILIO</t>
  </si>
  <si>
    <t>EMAIL</t>
  </si>
  <si>
    <t>FECHA DE SUSCRIPCION DEL CONTRATO</t>
  </si>
  <si>
    <t>DEPARTAMENTO  EJECUCIÓN</t>
  </si>
  <si>
    <t>MUNICIPIO DE EJECUCIÓN</t>
  </si>
  <si>
    <t>TIPO DE SEGUIMIENTO</t>
  </si>
  <si>
    <t>TIPO DE IDENTIFICACIÓN</t>
  </si>
  <si>
    <t>NÚMERO DE IDENTIFICACIÓN</t>
  </si>
  <si>
    <t>CARGO</t>
  </si>
  <si>
    <t>DEPENDENCIA</t>
  </si>
  <si>
    <t>CÓDIGO SECOP</t>
  </si>
  <si>
    <t>FECHA DE PUBLICACIÓN</t>
  </si>
  <si>
    <t>CLASE DE GARANTÍA</t>
  </si>
  <si>
    <t>NÚMERO DE POLIZA</t>
  </si>
  <si>
    <t>ENTIDAD ASEGURADORA</t>
  </si>
  <si>
    <t>FECHA DE EXPEDICIÓN DE GARANTÍA</t>
  </si>
  <si>
    <t>FECHA DE APROBACIÓN DE GARANTÍA</t>
  </si>
  <si>
    <t>RIESGO ASEGURADO (1)</t>
  </si>
  <si>
    <t>% ASEGURADO (1)</t>
  </si>
  <si>
    <t>VALOR ASEGURADO (1)</t>
  </si>
  <si>
    <t>VIGENCIA DESDE (1)</t>
  </si>
  <si>
    <t>VIGENCIA HASTA (1)</t>
  </si>
  <si>
    <t>RIESGO ASEGURADO (2)</t>
  </si>
  <si>
    <t>% ASEGURADO (2)</t>
  </si>
  <si>
    <t>VALOR ASEGURADO (2)</t>
  </si>
  <si>
    <t>VIGENCIA DESDE (2)</t>
  </si>
  <si>
    <t>VIGENCIA HASTA (2)</t>
  </si>
  <si>
    <t>RIESGO ASEGURADO (3)</t>
  </si>
  <si>
    <t>% ASEGURADO (3)</t>
  </si>
  <si>
    <t>VALOR ASEGURADO (3)</t>
  </si>
  <si>
    <t>VIGENCIA DESDE (3)</t>
  </si>
  <si>
    <t>VIGENCIA HASTA (3)</t>
  </si>
  <si>
    <t>RIESGO ASEGURADO (4)</t>
  </si>
  <si>
    <t>% ASEGURADO (4)</t>
  </si>
  <si>
    <t>VALOR ASEGURADO (4)</t>
  </si>
  <si>
    <t>VIGENCIA DESDE (4)</t>
  </si>
  <si>
    <t>VIGENCIA HASTA (4)</t>
  </si>
  <si>
    <t>FECHA DE PERFECCIONAMIENTO Y CUMPLIMIENTO DE REQUISITOS</t>
  </si>
  <si>
    <t>FECHA INICIO</t>
  </si>
  <si>
    <t>FECHA TERMINACION
(INICIAL)</t>
  </si>
  <si>
    <t>PLAZO DE EJECUCIÓN EN DÍAS (INICIAL)</t>
  </si>
  <si>
    <t>PLAZO DE EJECUCIÓN EN MESES (INICIAL)</t>
  </si>
  <si>
    <t>PLAZO DE EJECUCION</t>
  </si>
  <si>
    <t>VALOR REDUCIDO</t>
  </si>
  <si>
    <t>VALOR ADICIONES</t>
  </si>
  <si>
    <t xml:space="preserve">TOTAL TIEMPO PRORROGADO EN DÍAS
</t>
  </si>
  <si>
    <t>CESIÓN</t>
  </si>
  <si>
    <t>PLAZO DE EJECUCIÓN FINAL DEL CONTRATO
(DÍAS)</t>
  </si>
  <si>
    <t>PLAZO DE EJECUCIÓN FINAL DEL CONTRATO
(DESDE)</t>
  </si>
  <si>
    <t>PLAZO DE EJECUCIÓN FINAL DEL CONTRATO
(HASTA)</t>
  </si>
  <si>
    <t>% avance</t>
  </si>
  <si>
    <t>VALOR TOTAL DE CONTRATO (ANTES DE LIQUIDACIÓN - LIBERACIÓN DE SALDOS)</t>
  </si>
  <si>
    <t xml:space="preserve">ESTADO </t>
  </si>
  <si>
    <t>TIPO DE LIQUIDACIÓN</t>
  </si>
  <si>
    <t>FECHA DE LIQUIDACIÓN</t>
  </si>
  <si>
    <t>VALOR FINAL DEL CONTRATO (EJECUTADO)</t>
  </si>
  <si>
    <t>NA</t>
  </si>
  <si>
    <t>LIBRO 1</t>
  </si>
  <si>
    <t>CONTRATACIÓN_DIRECTA</t>
  </si>
  <si>
    <t>CONCURO_DE_MÉRITOS</t>
  </si>
  <si>
    <t>MÍNIMA_CUANTÍA</t>
  </si>
  <si>
    <t>SELECCIÓN_ABREVIADA</t>
  </si>
  <si>
    <t>PROCEDIMIENTO_SEGÚN_REGLAMENTO_DE_ORGANISMOS_INTERNACIONALES</t>
  </si>
  <si>
    <t>LICITACIÓN_PÚBLICA</t>
  </si>
  <si>
    <t>MÍNIMA CUANTÍA</t>
  </si>
  <si>
    <t>CONTRATACIÓN DIRECTA</t>
  </si>
  <si>
    <t>CONCURO DE MÉRITOS</t>
  </si>
  <si>
    <t>SELECCIÓN ABREVIADA</t>
  </si>
  <si>
    <t>LICITACIÓN PÚBLICA</t>
  </si>
  <si>
    <t>CONTRATO DE ARRENDAMIENTO</t>
  </si>
  <si>
    <t>CONTRATO DE CONSULTORIA</t>
  </si>
  <si>
    <t>ACEPTACIÓN DE OFERTA</t>
  </si>
  <si>
    <t>CONTRATO DE COMPRAVENTA</t>
  </si>
  <si>
    <t>CONTRATO DE SEGUROS</t>
  </si>
  <si>
    <t>CONTRATO INTERADMINISTRATIVO</t>
  </si>
  <si>
    <t>PRESTACIÓN DE SERVICIOS</t>
  </si>
  <si>
    <t>CONVENIO DE ASOCIACIÓN</t>
  </si>
  <si>
    <t>CONTRATO DE OBRA</t>
  </si>
  <si>
    <t>CONVENIO INTERADMINISTRATIVO</t>
  </si>
  <si>
    <t>CONTRATO DE SUMINISTROS</t>
  </si>
  <si>
    <t>PRESTACION DE SERVICIOS</t>
  </si>
  <si>
    <t>ORDEN DE COMPRA</t>
  </si>
  <si>
    <t>CONTRATO DE COMODATO</t>
  </si>
  <si>
    <t>CONVENIO DE CIENCIA Y TECNOLOGIA</t>
  </si>
  <si>
    <t>CONVENIO DE COOPERACIÓN</t>
  </si>
  <si>
    <t>CONVENIO DE PASANTIA</t>
  </si>
  <si>
    <t>CONVENIO MARCO</t>
  </si>
  <si>
    <t>PRESTACIÓN DE SERVICIOS FNC</t>
  </si>
  <si>
    <t>CONTRATO DE DONACIÓN</t>
  </si>
  <si>
    <t>CONTRATO DE CONSULTORIA CREDITO BIRF</t>
  </si>
  <si>
    <t>PROCEDIMIENTO SEGÚN REGLAMENTO DE ORGANISMOS INTERNACIONALES</t>
  </si>
  <si>
    <t>BANCA MULTILATERAL</t>
  </si>
  <si>
    <t>12 PRESTACIÓN DE SERVICIOS PROFESIONALES Y DE APOYO A LA GESTIÓN</t>
  </si>
  <si>
    <t>1 ADQUISICIÓN O SUMINISTRO DE BIENES Y SERVICIOS DE CARACTERÍSTICAS TÉCNICAS UNIFORMES Y DE COMÚN UTILIZACIÓN</t>
  </si>
  <si>
    <t>2 MENOR CUANTÍA</t>
  </si>
  <si>
    <t>3 CONTRATACIÓN CUYO PROCESO SE DECLARÓ DESIERTO</t>
  </si>
  <si>
    <t>4 ENAJENACIÓN DE BIENES DEL ESTADO</t>
  </si>
  <si>
    <t>5 PRODUCTO DE ORIGEN O DESTINACIÓN AGROPECUARA QUE SE OFREZCA EN  LAS BOLSAS DE PRODUCTOS LEGALMENTE CONSTITUIDAS</t>
  </si>
  <si>
    <t>6 URGENCIA MANIFIESTA</t>
  </si>
  <si>
    <t>7 EMPRÉSTITO</t>
  </si>
  <si>
    <t>8 CONTRATO INTERADMINISTRATIVO</t>
  </si>
  <si>
    <t>9 DESARROLLO DE ACTIVIDADES CIENTÍFICAS Y TECNOLÓGICAS</t>
  </si>
  <si>
    <t>10 ENCARGO FIDUCIARIO</t>
  </si>
  <si>
    <t>11 INEXISTENCIA DE PLURALIDAD DE OFERENTES EN EL MERCADO</t>
  </si>
  <si>
    <t>13 ARRENDAMIENTO</t>
  </si>
  <si>
    <t>14 MÍNIMA CUANTÍA</t>
  </si>
  <si>
    <t>15 ACUERDO MARCO</t>
  </si>
  <si>
    <t>16 SUBASTA INVERSA</t>
  </si>
  <si>
    <t>PROFESIONALES</t>
  </si>
  <si>
    <t>APOYO A LA GESTION</t>
  </si>
  <si>
    <t>NO APLICA</t>
  </si>
  <si>
    <t>PROFESIONAL / APOYO A LA GESTION</t>
  </si>
  <si>
    <t>MELCO CIFUENTES MAHECHA</t>
  </si>
  <si>
    <t>LUIS HUMBERTO ESPINOSA FULA</t>
  </si>
  <si>
    <t>HERMAN GIOVANNI RUEDA PIMENTEL</t>
  </si>
  <si>
    <t>PERSONA NATURAL</t>
  </si>
  <si>
    <t>CÉDULA DE CIUDADANÍA</t>
  </si>
  <si>
    <t>NIT</t>
  </si>
  <si>
    <t>D_V (NIT/RUT)</t>
  </si>
  <si>
    <t>CONTADURIA PUBLICA</t>
  </si>
  <si>
    <t>DERECHO</t>
  </si>
  <si>
    <t>GRUPO FINANCIERO</t>
  </si>
  <si>
    <t>1 SI</t>
  </si>
  <si>
    <t>2 NO</t>
  </si>
  <si>
    <t>DESPACHO MINISTERIO</t>
  </si>
  <si>
    <t>DIRECCION DE ASUNTOS AMBIENTALES SECTORIAL Y URBANA</t>
  </si>
  <si>
    <t xml:space="preserve">DIRECCION DE ASUNTOS MARINOS, COSTEROS Y RECURSOS ACUATICOS </t>
  </si>
  <si>
    <t xml:space="preserve">DIRECCION DE BOSQUES BIODIVERSIDAD Y SERVICIOS ECOSISTEMICOS </t>
  </si>
  <si>
    <t>DIRECCION DE CAMBIO CLIMATICO</t>
  </si>
  <si>
    <t>DIRECCION GENERAL DE ORDENAMIENTO AMBIENTAL, TERRITORIAL Y COORDINACION DEL SISTEMA NACIONAL AMBIENTAL -SINA</t>
  </si>
  <si>
    <t>DIRECCION GESTION INTEGRAL DE RECURSO HIDRICO</t>
  </si>
  <si>
    <t>DIVULGACION DEL CONOCIMIENTO Y CULTURA AMBIENTAL</t>
  </si>
  <si>
    <t>FONDO NACIONAL DE CALAMIDADES</t>
  </si>
  <si>
    <t>GRUPO DE COMUNICACIONES</t>
  </si>
  <si>
    <t>GRUPO DE CONTRATOS</t>
  </si>
  <si>
    <t>GRUPO DE GESTION DOCUMENTAL</t>
  </si>
  <si>
    <t>GRUPO DE PROCESOS  JUDICIALES</t>
  </si>
  <si>
    <t xml:space="preserve">GRUPO DE SERVICIOS ADMINISTRATIVOS </t>
  </si>
  <si>
    <t>GRUPO DE TALENTO HUMANO</t>
  </si>
  <si>
    <t>OFICINA ASESORA DE PLANEACION</t>
  </si>
  <si>
    <t>OFICINA ASESORA JURIDICA</t>
  </si>
  <si>
    <t xml:space="preserve">OFICINA DE ASUNTOS INTERNACIONALES </t>
  </si>
  <si>
    <t xml:space="preserve">OFICINA DE NEGOCIOS VERDES Y SOSTENIBLES </t>
  </si>
  <si>
    <t>SECRETARIA GENERAL</t>
  </si>
  <si>
    <t>SUBDIRECCION ADMINISTRATIVA Y FINANCIERA</t>
  </si>
  <si>
    <t xml:space="preserve">SUBDIRECCION DE EDUCACION Y PARTICIPACION </t>
  </si>
  <si>
    <t>DESPACHO VICEMINISTERIO</t>
  </si>
  <si>
    <t>OFICINA DE TECNOLOGIAS DE LA INFORMACION Y LA COMUNICACIÓN</t>
  </si>
  <si>
    <t>GRUPO DE SISTEMAS</t>
  </si>
  <si>
    <t>GRUPO DE TESORERIA, CUENTAS Y CONTABILIDAD</t>
  </si>
  <si>
    <t>OFICINA DE CONTROL INTERNO</t>
  </si>
  <si>
    <t>MADS</t>
  </si>
  <si>
    <t>FONAM</t>
  </si>
  <si>
    <t>01 DINERO</t>
  </si>
  <si>
    <t>02 ESPECIE</t>
  </si>
  <si>
    <t>03 DINERO Y ESPECIE</t>
  </si>
  <si>
    <t>01 FUNCIONAMIENTO</t>
  </si>
  <si>
    <t>02 INVERSIÓN</t>
  </si>
  <si>
    <t>C-520-900-103</t>
  </si>
  <si>
    <t>03 GIRO DE REGALIAS</t>
  </si>
  <si>
    <t>nabecita888@hotmail.com</t>
  </si>
  <si>
    <t>jose-gregorio-silva@hotmail.com</t>
  </si>
  <si>
    <t>BOGOTA</t>
  </si>
  <si>
    <t>1 SUPERVISIÓN</t>
  </si>
  <si>
    <t>2 INTERVENTORIA</t>
  </si>
  <si>
    <t>3 SUPERVISIÓN E INTERVENTORÍA</t>
  </si>
  <si>
    <t>SUBDIRECTOR ADMINISTRATIVO Y FINANCIERO</t>
  </si>
  <si>
    <t>COORDINADOR GRUPO DE SERVICIOS ADMINISTRATIVOS</t>
  </si>
  <si>
    <t>COORDINADOR DEL GRUPO DE PRESUPUESTO</t>
  </si>
  <si>
    <t>CEDULA EXTRANJERA</t>
  </si>
  <si>
    <t>D_V (NIT/RUT)2</t>
  </si>
  <si>
    <t>GRUPO DE PRESUPUESTO</t>
  </si>
  <si>
    <t>1 PÓLIZA</t>
  </si>
  <si>
    <t>2 FIDUCIA MERCANTIL EN GARANTÍA</t>
  </si>
  <si>
    <t>3 GARANTÍAS BANCARIAS A PRIMER REQUERIMIENTO</t>
  </si>
  <si>
    <t>4 ENDOSO EN GARANTÍA DE TÍTULOS VALORES</t>
  </si>
  <si>
    <t>5 DEPÓSITO DE DINERO EN GARANTÍA</t>
  </si>
  <si>
    <t>6 NO CONSTITUYÓ GARANTÍAS</t>
  </si>
  <si>
    <t>1 ARRENDAMIENTO y/o ADQUISICIÓN DE INMUEBLES</t>
  </si>
  <si>
    <t>2 COMODATO</t>
  </si>
  <si>
    <t>3 COMPRAVENTA y/o SUMINISTRO</t>
  </si>
  <si>
    <t>4 CONCESIÓN</t>
  </si>
  <si>
    <t>5 CONSULTORÍA</t>
  </si>
  <si>
    <t>6 CONTRATOS DE ACTIVIDAD CIENTÍFICA Y TECNOLÓGICA</t>
  </si>
  <si>
    <t>7 CONTRATOS DE ESTABILIDAD JURÍDICA</t>
  </si>
  <si>
    <t>8 DEPÓSITO</t>
  </si>
  <si>
    <t>9 FIDUCIA y/o ENCARGO FIDUCIARIO</t>
  </si>
  <si>
    <t>10 INTERVENTORÍA</t>
  </si>
  <si>
    <t>11 MANTENIMIENTO y/o REPARACIÓN</t>
  </si>
  <si>
    <t>12 OBRA PÚBLICA</t>
  </si>
  <si>
    <t>13 PERMUTA</t>
  </si>
  <si>
    <t>14 PRESTACIÓN DE SERVICIOS</t>
  </si>
  <si>
    <t>15 PRESTACIÓN DE SERVICIOS DE SALUD</t>
  </si>
  <si>
    <t>16 PRÉSTAMO o MUTUO</t>
  </si>
  <si>
    <t>17 PUBLICIDAD</t>
  </si>
  <si>
    <t>18 SEGUROS</t>
  </si>
  <si>
    <t>19 TRANSPORTE</t>
  </si>
  <si>
    <t>20 OTROS</t>
  </si>
  <si>
    <t>99999998 NO SE DILIGENCIA INFORMACIÓN PARA ESTE FORMULARIO EN ESTE PERÍODO DE REPORTE</t>
  </si>
  <si>
    <t>VALOR RECURSOS (MADS/FONAM)</t>
  </si>
  <si>
    <t>REDUCCIÓN: FECHA DE SUSCRIPCIÓN</t>
  </si>
  <si>
    <t>REDUCCIÓN: ORDENADOR DEL GASTO</t>
  </si>
  <si>
    <t>REDUCCIÓN: FECHA DEL REGISTRO PRESUPUESTAL</t>
  </si>
  <si>
    <t>REDUCCIÓN: FECHA DE PUBLICACIÓN EN EL SECOP</t>
  </si>
  <si>
    <t>REDUCCIÓN: ABOGADO RESPONSABLE</t>
  </si>
  <si>
    <t xml:space="preserve">
ADICIÓN
(1)</t>
  </si>
  <si>
    <t>FECHA DE SUSCRIPCIÓN
(ADICIÓN)
(1)</t>
  </si>
  <si>
    <t>ORDENADOR DEL GASTO
(1)</t>
  </si>
  <si>
    <t>VALOR RECURSOS
(1)</t>
  </si>
  <si>
    <t xml:space="preserve">CDP
(1) </t>
  </si>
  <si>
    <t>FECHA CDP
(1)</t>
  </si>
  <si>
    <t>RP
(1)</t>
  </si>
  <si>
    <t>FECHA RP
(1)</t>
  </si>
  <si>
    <t>FECHA DE PUBLICACIÓN EN EL SECOP
(1)</t>
  </si>
  <si>
    <t>ABOGADO RESPONSABLE
(1)</t>
  </si>
  <si>
    <t xml:space="preserve">
ADICIÓN
(2)</t>
  </si>
  <si>
    <t>FECHA DE SUSCRIPCIÓN
(2)</t>
  </si>
  <si>
    <t>ORDENADOR DEL GASTO
(2)</t>
  </si>
  <si>
    <t>VALOR RECURSOS
(2)</t>
  </si>
  <si>
    <t xml:space="preserve">CDP
(2) </t>
  </si>
  <si>
    <t>FECHA CDP
(2)</t>
  </si>
  <si>
    <t>RP
(2)</t>
  </si>
  <si>
    <t>FECHA RP
(2)</t>
  </si>
  <si>
    <t>FECHA DE PUBLICACIÓN EN EL SECOP
(2)</t>
  </si>
  <si>
    <t>ABOGADO RESPONSABLE
(2)</t>
  </si>
  <si>
    <t xml:space="preserve">
ADICIÓN
(3)</t>
  </si>
  <si>
    <t>FECHA DE SUSCRIPCIÓN
(3)</t>
  </si>
  <si>
    <t>ORDENADOR DEL GASTO
(3)</t>
  </si>
  <si>
    <t>VALOR RECURSOS
(3)</t>
  </si>
  <si>
    <t xml:space="preserve">CDP
(3) </t>
  </si>
  <si>
    <t>FECHA CDP
(3)</t>
  </si>
  <si>
    <t>RP
(3)</t>
  </si>
  <si>
    <t>FECHA RP
(3)</t>
  </si>
  <si>
    <t>FECHA DE PUBLICACIÓN EN EL SECOP
(3)</t>
  </si>
  <si>
    <t>ABOGADO RESPONSABLE
(3)</t>
  </si>
  <si>
    <t xml:space="preserve">
ADICIÓN
(4)</t>
  </si>
  <si>
    <t>FECHA DE SUSCRIPCIÓN
(4)</t>
  </si>
  <si>
    <t>ORDENADOR DEL GASTO
(4)</t>
  </si>
  <si>
    <t>VALOR RECURSOS
(4)</t>
  </si>
  <si>
    <t xml:space="preserve">CDP
(4) </t>
  </si>
  <si>
    <t>FECHA CDP
(4)</t>
  </si>
  <si>
    <t>RP
(4)</t>
  </si>
  <si>
    <t>FECHA RP
(4)</t>
  </si>
  <si>
    <t>FECHA DE PUBLICACIÓN EN EL SECOP
(4)</t>
  </si>
  <si>
    <t>ABOGADO RESPONSABLE
(4)</t>
  </si>
  <si>
    <t xml:space="preserve">
PRÓRROGA (1)</t>
  </si>
  <si>
    <t>TIEMPO PRORROGADO DESDE
(1)</t>
  </si>
  <si>
    <t>TIEMPO PRORROGADO HASTA
(1)</t>
  </si>
  <si>
    <t>PRÓRROGA
(2)</t>
  </si>
  <si>
    <t>TIEMPO PRORROGADO DESDE
(2)</t>
  </si>
  <si>
    <t>TIEMPO PRORROGADO HASTA
(2)</t>
  </si>
  <si>
    <t>PRÓRROGA
(3)</t>
  </si>
  <si>
    <t>TIEMPO PRORROGADO DESDE
(3)</t>
  </si>
  <si>
    <t>TIEMPO PRORROGADO HASTA
(3)</t>
  </si>
  <si>
    <t>SUSPENSIÓN</t>
  </si>
  <si>
    <t>TERMINACIÓN ANTICIPADA</t>
  </si>
  <si>
    <t>FECHA DE EJECUCIÓN FINAL DEL CONTRATO
(HASTA)</t>
  </si>
  <si>
    <t>TOTAL ADICIONES</t>
  </si>
  <si>
    <t>FECHA DE SUSCRIPCIÓN
(1)</t>
  </si>
  <si>
    <t>TIEMPO PRORROGADO EN DÍAS
(1)</t>
  </si>
  <si>
    <t>TIEMPO PRORROGADO EN DÍAS
(2)</t>
  </si>
  <si>
    <t>TIEMPO PRORROGADO EN DÍAS
(3)</t>
  </si>
  <si>
    <t>TOTAL PRÓRROGAS</t>
  </si>
  <si>
    <t>FECHA DE SUSCRIPCIÓN</t>
  </si>
  <si>
    <t>ORDENADOR DEL GASTO</t>
  </si>
  <si>
    <t>FECHA DE PUBLICACIÓN EN EL SECOP</t>
  </si>
  <si>
    <t>RECURSO (MADS/FONAM)2</t>
  </si>
  <si>
    <t>RECURSO (MADS/FONAM)3</t>
  </si>
  <si>
    <t>RECURSO (MADS/FONAM)4</t>
  </si>
  <si>
    <t>ORDENADOR DEL GASTO
(1)5</t>
  </si>
  <si>
    <t>FECHA DE PUBLICACIÓN EN EL SECOP
(1)6</t>
  </si>
  <si>
    <t>ABOGADO RESPONSABLE
(1)7</t>
  </si>
  <si>
    <t>FECHA DE SUSCRIPCIÓN
(2)8</t>
  </si>
  <si>
    <t>ORDENADOR DEL GASTO
(2)9</t>
  </si>
  <si>
    <t>FECHA DE PUBLICACIÓN EN EL SECOP
(2)10</t>
  </si>
  <si>
    <t>ABOGADO RESPONSABLE
(2)11</t>
  </si>
  <si>
    <t>FECHA DE SUSCRIPCIÓN
(3)12</t>
  </si>
  <si>
    <t>ORDENADOR DEL GASTO
(3)13</t>
  </si>
  <si>
    <t>FECHA DE PUBLICACIÓN EN EL SECOP
(3)14</t>
  </si>
  <si>
    <t>ABOGADO RESPONSABLE
(3)15</t>
  </si>
  <si>
    <t>FECHA DE SUSCRIPCIÓN16</t>
  </si>
  <si>
    <t>ORDENADOR DEL GASTO17</t>
  </si>
  <si>
    <t>FECHA DE PUBLICACIÓN EN EL SECOP18</t>
  </si>
  <si>
    <t>ABOGADO RESPONSABLE19</t>
  </si>
  <si>
    <t xml:space="preserve">FECHA DE PUBLICACIÓN EN EL SECOP
</t>
  </si>
  <si>
    <t xml:space="preserve">TERMINACIÓN ANTICIPADA
</t>
  </si>
  <si>
    <t>MES</t>
  </si>
  <si>
    <t>COM</t>
  </si>
  <si>
    <t>CARPETA</t>
  </si>
  <si>
    <t>RIESGOS ASEGURADOS</t>
  </si>
  <si>
    <t>45 CUMPLIM+ CALIDAD DL SERVICIO</t>
  </si>
  <si>
    <t>2 CUMPLIMIENTO</t>
  </si>
  <si>
    <t>46 CUMPLIM+ ESTABIL_CALIDAD D OBRA+ PAGO D SALARIOS_PRESTAC SOC LEGALES</t>
  </si>
  <si>
    <t>47 CUMPLIM+ ESTABIL_CALIDAD D OBRA+ RESPONSAB EXTRACONTRACTUAL</t>
  </si>
  <si>
    <t xml:space="preserve">44 CUMPLIM+ CALIDAD_CORRECTO FUNCIONAM D LOS BIENES SUMIN </t>
  </si>
  <si>
    <t>41 CUMPLIM+ PAGO D SALARIOS_PRESTAC SOC LEGALES</t>
  </si>
  <si>
    <t>GRUPO SOLICITANTE</t>
  </si>
  <si>
    <t>CONVENIO DE COOPERACIÓN INTERNACIONAL</t>
  </si>
  <si>
    <t>ADMINISTRADOR DE EMPRESAS</t>
  </si>
  <si>
    <t>CARLOS ARTURO SAENZ SOCHA</t>
  </si>
  <si>
    <t>VALOR</t>
  </si>
  <si>
    <t>DEPENDENCIA RECURSO</t>
  </si>
  <si>
    <t>ENTIDAD</t>
  </si>
  <si>
    <t>MINISTERIO DE AMBIENTE Y DESARROLLO SOSTENIBLE</t>
  </si>
  <si>
    <t>830.115.395-1</t>
  </si>
  <si>
    <t xml:space="preserve">CONVENIO SUBSIDIARIO </t>
  </si>
  <si>
    <t>WILLIAM CUERVO BARBOSA</t>
  </si>
  <si>
    <t>pedromax66@hotmail.com</t>
  </si>
  <si>
    <t>REGALIAS</t>
  </si>
  <si>
    <t>BACHILLER</t>
  </si>
  <si>
    <t>nellyamandab@yahoo.es</t>
  </si>
  <si>
    <t>alexandraperalta36@gmail.com</t>
  </si>
  <si>
    <t>RUTH MARGARITA OCHOA RAMIREZ</t>
  </si>
  <si>
    <t>ANDERSON STEEVEN PINZON VARGAS</t>
  </si>
  <si>
    <t>JOSE GREGORIO SILVA</t>
  </si>
  <si>
    <t>raul19719@hotmail.com</t>
  </si>
  <si>
    <t>JONATHAN FELIPE RODRIGUEZ MARTINEZ</t>
  </si>
  <si>
    <t>ANDRES FERNANDO MENDOZA CHUNZA</t>
  </si>
  <si>
    <t>NELLY AMANDA BUITRAGO RUIZ</t>
  </si>
  <si>
    <t>MARIA ALEXANDRA PERALTA RODRIGUEZ</t>
  </si>
  <si>
    <t>C-3299-0900-14-0-3299057-02</t>
  </si>
  <si>
    <t>w.cuba@hotmail.com</t>
  </si>
  <si>
    <t>FECHA DE NACIMIENTO</t>
  </si>
  <si>
    <t>EDAD</t>
  </si>
  <si>
    <t>TECNOLOGIA FINANCIERA Y CONTABLE</t>
  </si>
  <si>
    <t>FARLEY CLARA MILENA SANDOVAL ROMERO</t>
  </si>
  <si>
    <t>OSCAR ANDRES VICTORIA VAQUIRO</t>
  </si>
  <si>
    <t>Rosalina cerquera</t>
  </si>
  <si>
    <t>Pablo quiñones</t>
  </si>
  <si>
    <t>Margarita ochoa</t>
  </si>
  <si>
    <t>Adriana avila</t>
  </si>
  <si>
    <t>Diana medina</t>
  </si>
  <si>
    <t>Diana carolina merchan</t>
  </si>
  <si>
    <t>Diana carolina hernandez</t>
  </si>
  <si>
    <t>Diego felipe cely</t>
  </si>
  <si>
    <t>Astrid monroy</t>
  </si>
  <si>
    <t>Fernanda beltran</t>
  </si>
  <si>
    <t xml:space="preserve">Nathalia liseth guataquira robayo </t>
  </si>
  <si>
    <t>Yenzen sibel yurgaky ibarguen</t>
  </si>
  <si>
    <t xml:space="preserve">Diana marcela clavijo tellez </t>
  </si>
  <si>
    <t>Angely carolay gomez camargo</t>
  </si>
  <si>
    <t xml:space="preserve">Jose luis quintero sepulveda </t>
  </si>
  <si>
    <t xml:space="preserve">Jimmy alejandro quintero giraldo </t>
  </si>
  <si>
    <t>Esteban panqueva hoyos</t>
  </si>
  <si>
    <t xml:space="preserve">Diana milena gomez corzo </t>
  </si>
  <si>
    <t>Natalia sanchez martinez</t>
  </si>
  <si>
    <t>Lady gisela garcia colorado</t>
  </si>
  <si>
    <t>Yennifer johanna tangarife forero</t>
  </si>
  <si>
    <t>Luis carlos vega gonzalez</t>
  </si>
  <si>
    <t>Lina cecilia luna gutierrez</t>
  </si>
  <si>
    <t xml:space="preserve">Natalia perez jaramillo </t>
  </si>
  <si>
    <t>Alexander hernando serrano barragan</t>
  </si>
  <si>
    <t>Lina maria olave mendez</t>
  </si>
  <si>
    <t>LEIDER YECID LEUDO MOSQUERA</t>
  </si>
  <si>
    <t>TA</t>
  </si>
  <si>
    <t>JHON LEONIS SEGOVIA LOZANO</t>
  </si>
  <si>
    <t>AD</t>
  </si>
  <si>
    <t>PR</t>
  </si>
  <si>
    <t>Prestar los servicios de apoyo al Grupo de Servicios Administrativos de la Subdirección Administrativa y Financiera del Ministerio de Ambiente y Desarrollo Sostenible, como conductor de vehículo tipo automotor, asistiendo los desplazamientos oficiales diarios de los directivos y demás funcionarios que hacen parte de la planta de personal de la Entidad.</t>
  </si>
  <si>
    <t>1. Asistir al Grupo de Servicios Administrativos en el seguimiento de los mantenimientos del vehículo asignado, el cual deberá permanecer en perfecto estado de aseo, presentación, funcionamiento y conservación. 
2. Atender previo requerimiento del supervisor del contrato las solicitudes de transporte que le sean asignadas para el desplazamiento de los funcionarios de la Entidad dentro y fuera de la ciudad. 
3. Vigilar y controlar que el vehículo asignado cuente en todo momento con combustible y los demás aditivos para su correcto funcionamiento, informado al supervisor del contrato, sobre las necesidades de mantenimiento y reparación del vehículo asignado.
4. Reportar al supervisor del contrato cualquier incidente de tránsito que se presente en cumplimiento de sus funciones.
5. Disponer del vehículo dentro del horario establecido en las instalaciones del Ministerio de Ambiente y Desarrollo Sostenible, dando cumplimiento a lo establecido en la Directiva presidencial No. 09 de 2018, la que la adicione o modifique. 
6. Mantener una excelente presentación personal durante el cumplimiento del servicio, guardar normas de comportamiento, prestando el servicio dentro de los parámetros de respeto, servicio, disposición y confidencialidad.
7. Cumplir con las disposiciones del Código Nacional de tránsito y observar constantemente que los documentos del vehículo se encuentren vigentes. 
8. Apoyar en lo que corresponda en el fortalecimiento del plan de seguridad vial, relacionadas con el Plan Integrado de Gestión y el Sistema de Gestión de Calidad que adelante el Ministerio de Ambiente y Desarrollo Sostenible, Subdirección Administrativa y Financiera.</t>
  </si>
  <si>
    <t>El valor del contrato a celebrar es hasta por la suma de VEINTIOCHO MILLONES SEISCIENTOS MIL PESOS M/CTE ($28.600.000), incluido los impuestos a que haya lugar.</t>
  </si>
  <si>
    <t>A-02-02-02-008-005</t>
  </si>
  <si>
    <t>yeso1202@hotmail.com</t>
  </si>
  <si>
    <t xml:space="preserve">El plazo del contrato será hasta por once (11) meses, contado a partir del cumplimiento de los requisitos de perfeccionamiento y ejecución, sin que exceda el 31 de diciembre de 2020. </t>
  </si>
  <si>
    <t>giovannyrueda.grp@gmail.com</t>
  </si>
  <si>
    <t>ainson1005@gmail.com</t>
  </si>
  <si>
    <t>carsaenz56@gmail.com</t>
  </si>
  <si>
    <t>mendoza.andres74@yahoo.com</t>
  </si>
  <si>
    <t>felipe_rodriguez17@hotmail.com</t>
  </si>
  <si>
    <t>Prestar los servicios de apoyo a la gestión al Grupo de Servicios Administrativos de la Subdirección Administrativa y Financiera para realizar las actividades como auxiliar de mantenimiento relacionado con temas de adecuación locativa, sobre los bienes y elementos de las instalaciones físicas del inmueble del edificio sede del Ministerio de Ambiente y Desarrollo Sostenible.</t>
  </si>
  <si>
    <t>1. Efectuar los mantenimientos locativos necesarios acorde con la programación asignada por el supervisor del contrato en las instalaciones del Ministerio de Ambiente y Desarrollo Sostenible.
2. Realizar la instalación, reparación o movimientos de repisas, estanterías, sillas, mesas, archivos y entre otros, divisiones drywall, muebles de oficina, de acuerdo con las instrucciones impartidas por el Supervisor.
3. Solucionar oportunamente las solicitudes realizadas a través del sistema ARANDA, que tengan relación con el cuidado y conservación de los activos fijos de la entidad, que no requieran un conocimiento especializado.
4. Asegurar el correcto funcionamiento del sistema hidráulico entre los cuales se encuentran: a.) tanques de agua b.) sistema hidrosanitario y c.) sistemas de desagües de aguas residuales de la sede donde funciona el Ministerio de Ambiente y Desarrollo Sostenible.
5. Cumplir con las normas de Seguridad y Salud en el Trabajo portando durante su permanencia dentro de las instalaciones de la Entidad los elementos de seguridad industrial.
6. Velar por el buen uso los elementos (herramienta), utilizada para el correcto desarrollo del objeto del contrato, así mismo, solicitar los elementos de ferretería y demás materiales al supervisor del contrato o la persona delegada para tal fin.
7. Informar oportunamente al supervisor del contrato, mediante un informe que brinde una solución técnica, sobre daños o mantenimientos preventivos o correctivos que requiera las instalaciones del Ministerio de Ambiente y Desarrollo Sostenible.
8. Las demás actividades asignadas por el supervisor del contrato.</t>
  </si>
  <si>
    <t>El valor del contrato a celebrar es hasta por la suma de VEINTICINCO MILLONES TRESCIENTOS MIL PESOS M/CTE ($25.300.000), incluido los impuestos a que haya lugar.</t>
  </si>
  <si>
    <t>jhonsego43@gmail.com</t>
  </si>
  <si>
    <t>El plazo del contrato será hasta por once (11) meses, contado a partir del cumplimiento de los requisitos de perfeccionamiento y ejecución, sin que exceda el 31 de diciembre de 2020.</t>
  </si>
  <si>
    <t>1. Apoyar en la recepción y distribución de las solicitudes y tramites relacionadas con los procesos y procedimientos del Grupo de Presupuesto y gestionar a través de los sistemas establecidos por la Entidad las PQRS. 
2. Radicar en el Sistema de Trámites Presupuestales en Línea – SITPRES las solicitudes requeridas por el grupo, teniendo en cuenta la normatividad vigente. 
3. Apoyar el registro en el sistema integrado de información financiera SIIF, el Certificado de Disponibilidad Presupuestal, Registros Presupuestales y depuración de reintegro del Ministerio y FONAM.
4. Apoyar el registro de las comisiones en el sistema integrado de información financiera SIIF-Modulo Viaticos
5. Apoyar en el seguimiento y agenda de los compromisos adquiridos en las reuniones convocadas por la Coordinación. 
6. Apoyar en la gestión de los procesos relacionados con el Sistema Integrado de Gestión de calidad -MADSIG
7. Apoyar la administración del archivo y demás información existente, que reposa en el Grupo de Presupuesto teniendo en cuenta el procedimiento establecido por la Ley General de Archivo y las directrices internas del Ministerio e instrucciones establecidas por el Grupo de Gestión Documental. 
8. Las demás actividades asignadas por el supervisor en relación con el objeto del contrato.</t>
  </si>
  <si>
    <t>Apoyar la gestión con plena autonomía administrativa y financiera en el Grupo de Presupuesto del Ministerio de Ambiente y Desarrollo Sostenible, en los procesos presupuestales y administrativos que sean requeridas por el Ministerio y el Fondo Nacional Ambiental.</t>
  </si>
  <si>
    <t>El valor del contrato a celebrar es hasta por la suma de TREINTA Y SEIS   MILLONES TRESCIENTOS MIL PESOS MONEDA CORRIENTE ($36.300.000,00), incluido los impuestos a que haya lugar.</t>
  </si>
  <si>
    <t>El plazo de ejecución es de once (11) meses, a partir del cumplimiento de los requisitos de ejecución, previo perfeccionamiento del contrato, en todo caso, sin que pase de la vigencia del 2020</t>
  </si>
  <si>
    <t>Prestación de servicios profesionales al Grupo de Contratos del Ministerio de Ambiente y Desarrollo Sostenible, para la revisión, impulso y desarrollo de la gestión contractual.</t>
  </si>
  <si>
    <t>1. Consolidar, administrar y hacer seguimiento de forma coordinada al Plan Anual de Adquisiciones de la Entidad, en referencia con el correspondiente registro y publicación en la Plataforma del SECOP II y en los demás sistemas dispuestos para tal fin. 
2. Administrar y efectuar seguimiento a las plataformas SECOP II, Archivo digital drive, así como las demás plataformas que para el efecto disponga el Gobierno Nacional en materia de contratación pública, de conformidad con las directrices y lineamientos que para el efecto le imparta el supervisor. 
3. Participar y asistir en los talleres y demás convocatorias del Sistema de Gestion de Calidad que le señale el supervisor del contrato, generando los informes/reportes a que haya lugar, y apoyar en el seguimiento de los acuerdos y/o compromisos que allí se generen. 
4. Apoyar al grupo de Contratos en los trámites administrativos inherentes a la consolidación de los análisis del sector que sean señalados por el supervisor del contrato. 
5. Consolidar los reportes desde el componente administrativo y financiero de la Secretaria General y Subdirección Administrativa y Financiera que sean requeridos por el supervisor del contrato
6. Participar en reuniones y eventos a los cuales sea designado por el supervisor del contrato, generando los documentos e informes que le sean solicitados por el supervisor.  
7. Apoyar al Grupo de Contratos con los Organismos de Control en las solicitudes y requerimientos que estos efectúen en virtud de las diferentes actividades que realice la dependencia. 
8. Todas las demás actividades que le sean asignadas por el Supervisor del Contrato y que tenga relación con el objeto contractual.</t>
  </si>
  <si>
    <t>El valor del contrato a celebrar es hasta por la suma de CUARENTA Y NUEVE MILLONES QUINIENTOS MIL PESOS M/CTE ($49.500.000) incluido los impuestos a que haya lugar.</t>
  </si>
  <si>
    <t>COORDINADOR GRUPO DE CONTRATOS</t>
  </si>
  <si>
    <t>El plazo de ejecución del contrato será de once (11) meses previo cumplimiento de los requisitos de perfeccionamiento y ejecución, sin exceder a 31 de diciembre de 2020.</t>
  </si>
  <si>
    <t>victoriaoscar@hotmail.com</t>
  </si>
  <si>
    <t>lespinosa@minambiente.gov.co</t>
  </si>
  <si>
    <t>COORDINADOR GRUPO DE TESORERÍA</t>
  </si>
  <si>
    <t>GRUPO DE TESORERÍA</t>
  </si>
  <si>
    <t>NANCY BEATRIZ AYALA AVILAN</t>
  </si>
  <si>
    <t>TEGNOLOGO EN GESTION EMPRESARIAL</t>
  </si>
  <si>
    <t>GRUPO DE CUENTAS</t>
  </si>
  <si>
    <t>HUGO FERNEY URREGO PEREZ</t>
  </si>
  <si>
    <t>hernadezvelasquezcarmenelisa@gmail.com</t>
  </si>
  <si>
    <t>Prestación de servicios profesionales a la Grupo de Tesorería del Ministerio de Ambiente y Desarrollo Sostenible, para apoyar el proceso de administración de los recursos propios recaudados durante la vigencia.</t>
  </si>
  <si>
    <t>LUISA FERNANDA MERCHAN FORERO</t>
  </si>
  <si>
    <t>luisamerchan158@gmail.com</t>
  </si>
  <si>
    <t>Prestar los servicios de apoyo a la gestión en el seguimiento y control del presupuesto de inversión y funcionamiento, para la adquisición de bienes y servicios a cargo de la Subdirección Administrativa y Financiera y de la Secretaría General</t>
  </si>
  <si>
    <t>1. Apoyar en el seguimiento y control del presupuesto de adquisición de bienes y servicios de la Secretaria General y la Subdirección Administrativa y Financiera.
2. Apoyar en la revisión de la información financiera consignada en el formato de informe periódico de supervisión y los soportes presentados para el pago, correspondiente a los contratos cuya supervisión está a cargo de la Subdirección Administrativa y Financiera conforme a las condiciones definidas en los actos administrativos y normas que regulan la materia.
3. Apoyar en el trámite de solicitud de los Certificados de Disponibilidad Presupuestal – CDPs, de acuerdo a las necesidades de la Secretaria General y la Subdirección Administrativa y Financiera
4. Apoyar la consolidación del Plan Anual Mensualizado de Caja - PAC de los recursos de Gastos Generales de Funcionamiento e Inversión de la Secretaría General y la Subdirección Administrativa y Financiera.
5. Realizar seguimiento de las reservas presupuestales tanto de la Secretaria General como de la Subdirección Administrativa y Financiera.
6. Apoyar en la consolidación de los reportes mensuales del Plan de Acción de la Secretaria General.
7. Apoyar en la actualización del Sistema de Proyectos de Inversión – SPI y los demás aplicativos requeridos. 
8. Las demás actividades asignadas por el supervisor en relación con el objeto del contrato</t>
  </si>
  <si>
    <t>El valor del contrato a celebrar es hasta por la suma de TREINTA Y CINCO    MILLONES DOSCIENTOS MIL PESOS MONEDA CORRIENTE ($35.200.000,00), incluido los impuestos a que haya lugar.</t>
  </si>
  <si>
    <t>NELSON ENRIQUE MOLANO ROZO</t>
  </si>
  <si>
    <t>ADMINISTRACION AMBIENTAL</t>
  </si>
  <si>
    <t>Prestación de servicios profesionales para apoyar a la Oficina de Asuntos Internacionales en el control y seguimiento a los compromisos adquiridos en escenarios internacionales de la gestión ambiental, de conformidad con las obligaciones específicas.</t>
  </si>
  <si>
    <t>C-3299-0900-17-0-3299054-02</t>
  </si>
  <si>
    <t>marmolejoegred@gmail.com</t>
  </si>
  <si>
    <t xml:space="preserve">DAVID FELIPE OLARTE AMAYA </t>
  </si>
  <si>
    <t>SEGUROS DEL ESTADO S.A.</t>
  </si>
  <si>
    <t>CUMPLIMIENTO</t>
  </si>
  <si>
    <t>12-46-101032659</t>
  </si>
  <si>
    <t>GIOMAR LILIANA GUTIERREZ SANCHEZ</t>
  </si>
  <si>
    <t>ADRIANA MUÑOZ MIRA</t>
  </si>
  <si>
    <t>YENNIFER JOHANNA TANGARIFE FORERO</t>
  </si>
  <si>
    <t>FELIPE COBO MOLINA</t>
  </si>
  <si>
    <t>JAIRO ALONSO SAENZ GOMEZ</t>
  </si>
  <si>
    <t>CRISTIAN CAMILO ORTIZ RODRIGUEZ</t>
  </si>
  <si>
    <t>HERNEY ALBERTO SIERRA PUCCINI</t>
  </si>
  <si>
    <t>BEATRIZ RINCON NIETO</t>
  </si>
  <si>
    <t>LUIS FERNANDO MALO OBANDO</t>
  </si>
  <si>
    <t>JENNY MARCELA SALGUERO CRUZ</t>
  </si>
  <si>
    <t>JESUS ALCIDES GIRALDO MURCIA</t>
  </si>
  <si>
    <t>JORGE ELIECER PORTELA PAIPA</t>
  </si>
  <si>
    <t>DANIELA PARDO DUARTE</t>
  </si>
  <si>
    <t>ANTHONY NUMA MARIN</t>
  </si>
  <si>
    <t>OLGA LUCIA GARZON DIAZ</t>
  </si>
  <si>
    <t>SEBASTIAN HERNANDEZ CARDENAS</t>
  </si>
  <si>
    <t>DIANA ANDREA CASTILLO CASTILLO</t>
  </si>
  <si>
    <t>YAISA LORENA BEJARANO CORDOBA</t>
  </si>
  <si>
    <t>NELSON ENRIQUE GARCIA SANCHEZ</t>
  </si>
  <si>
    <t>LAURA LORENA LOPEZ RODRIGUEZ</t>
  </si>
  <si>
    <t>CAMILO ERNESTO CASTILLO NEVA</t>
  </si>
  <si>
    <t>CAMILO ANDRES RIVEROS RUIZ</t>
  </si>
  <si>
    <t>CAROLINA MAZO CASTAÑO</t>
  </si>
  <si>
    <t>ANGELA ANDREA MONROY HIGUERA</t>
  </si>
  <si>
    <t>INGRID ELIZABETH TORRES RODRIGUEZ</t>
  </si>
  <si>
    <t>CARLOS FELIPE BERMUDEZ ANDRADE</t>
  </si>
  <si>
    <t>STEPHANIE ARIZA PEÑA</t>
  </si>
  <si>
    <t>RICARDO JOSE ARIZA BERNAL</t>
  </si>
  <si>
    <t>MONICA MARIA MUÑOZ BUITRAGO</t>
  </si>
  <si>
    <t>CINTHIA MARITZA CAICEDO CUERO</t>
  </si>
  <si>
    <t>JENNY PAOLA CAMARGO CAMARGO</t>
  </si>
  <si>
    <t xml:space="preserve">EMILCE MORA JAIME </t>
  </si>
  <si>
    <t>RICHARD FREDY HERRERA TRIANA</t>
  </si>
  <si>
    <t>VICTOR MANUEL JUNCA RODRIGUEZ</t>
  </si>
  <si>
    <t>JULIO ANDRES QUINTERO GIL</t>
  </si>
  <si>
    <t>GUSTAVO ANDRES LARA RODRIGUEZ</t>
  </si>
  <si>
    <t>YENNY CAROLINA RAMIREZ QUINTERO</t>
  </si>
  <si>
    <t>CLAUDIA MARCELA CUADRADO BELLO</t>
  </si>
  <si>
    <t>RODRIGO BOLAÑO MAYA</t>
  </si>
  <si>
    <t>JAIME LEONARDO CAMARGO RAMIREZ</t>
  </si>
  <si>
    <t>HECTOR ARSENIO TAVERA ESCOBAR</t>
  </si>
  <si>
    <t>DIEGO ALEJANDRO FAJARDO SILVA</t>
  </si>
  <si>
    <t>FRANCISCO JAVIER GARCIA CASTILLO</t>
  </si>
  <si>
    <t>TATIANA VALERIA WATSON MURCIA</t>
  </si>
  <si>
    <t>DIEGO ALBERTO MEJIA ACOSTA</t>
  </si>
  <si>
    <t>KAREN SCHUTT ESMERAL</t>
  </si>
  <si>
    <t>CAROL MARIYETH HERNANDEZ PATIÑO</t>
  </si>
  <si>
    <t>AFFIF CAMPOS SAFAIR</t>
  </si>
  <si>
    <t>ELKIN DUAN GARCIA GUERRERO</t>
  </si>
  <si>
    <t>LINA MARIA OLAVE MENDEZ</t>
  </si>
  <si>
    <t>Carol Mariyeth Hernandez Patiño</t>
  </si>
  <si>
    <t>Natalia Sanchez Martinez</t>
  </si>
  <si>
    <t xml:space="preserve">Prestar servicios profesionales a la Dirección de Asuntos Ambientales Sectorial y Urbana del Ministerio de Ambiente y Desarrollo Sostenible de apoyo jurídico en materia de derecho administrativo y gestión contractual </t>
  </si>
  <si>
    <t>gioli123@hotmail.com</t>
  </si>
  <si>
    <t>DIRECTOR DE ASUNTOS AMBIENTALES SECTORIAL Y URBANA</t>
  </si>
  <si>
    <t>https://community.secop.gov.co/Public/Tendering/OpportunityDetail/Index?noticeUID=CO1.NTC.1032844&amp;isFromPublicArea=True&amp;isModal=False</t>
  </si>
  <si>
    <t>Prestar los servicios de apoyo a la gestión al Grupo de Servicios Administrativos de la Subdirección Administrativa y Financiera, de conformidad con lo señalado en las obligaciones específicas.</t>
  </si>
  <si>
    <t>AV CR 9 No 146 - 45 APTO 501</t>
  </si>
  <si>
    <t>adrianamira-05@hotmail.com</t>
  </si>
  <si>
    <t>Prestación de servicios profesionales para apoyar a la oficina de Negocios Verdes y sostenibles en la gestión de los procesos y trámites jurídicos que se requieran adelantar.</t>
  </si>
  <si>
    <t>El valor del contrato a celebrar es hasta por la suma de VEINTICINCO MILLONES TRESCIENTOS MIL PESOS MONEDA CORRIENTE ($25.300.000,00), incluido los impuestos a que haya lugar</t>
  </si>
  <si>
    <t>JEJOTAN06@HOTMAIL.COM</t>
  </si>
  <si>
    <t xml:space="preserve">JORGE ENRIQUE JIMENEZ GUACANEME </t>
  </si>
  <si>
    <t>JEFE DE LA OFICINA DE NEGOCIOS VERDES Y SOSTENIBLES</t>
  </si>
  <si>
    <t>OFICINA DE NEGOCIOS VERDES Y SOSTENIBLES</t>
  </si>
  <si>
    <t>RELACIONES INTERNACIONALES</t>
  </si>
  <si>
    <t>cra 17a 122-80</t>
  </si>
  <si>
    <t>felipecobo25@hotmail.com</t>
  </si>
  <si>
    <t>JEFE DE LA OFICINA DE ASUNTOS INTERNACIONALES</t>
  </si>
  <si>
    <t>OFICINA DE ASUNTOS INTERNACIONALES</t>
  </si>
  <si>
    <t>Prestación de servicios profesionales a la Oficina de Control Interno del Ministerio de Ambiente y Desarrollo Sostenible, para ejecutar las actividades tendientes a evaluar el Sistema de Control Interno designadas en el Plan Anual de Auditorías de la vigencia 2020.</t>
  </si>
  <si>
    <t>eng.saenz@gmail.com</t>
  </si>
  <si>
    <t>Cra 14bis 153 80 Int 02 Apto 101</t>
  </si>
  <si>
    <t>NATALIA BAQUERO CARDENAS</t>
  </si>
  <si>
    <t>JEFE DE CONTROL INTERNO</t>
  </si>
  <si>
    <t>INGENIERIA AMBIENTAL</t>
  </si>
  <si>
    <t>Calle 130 c Bis # 98 A 15</t>
  </si>
  <si>
    <t>ortizlord@hotmail.com</t>
  </si>
  <si>
    <t>Prestar los servicios profesionales para la ejecución de las actividades que componen las diferentes políticas, planes y programas que debe desarrollar el ministerio a través del Grupo de Talento Humano</t>
  </si>
  <si>
    <t>CARRERA 14 B 161 54</t>
  </si>
  <si>
    <t>herney2203@hotmail.com</t>
  </si>
  <si>
    <t>COORDINADOR(A) GRUPO DE TALENTO HUMANO</t>
  </si>
  <si>
    <t>ANDRES ELIAS JARAMILLO RIVERA</t>
  </si>
  <si>
    <t>Prestar los servicios profesionales a la Oficina Asesora de Planeación del Ministerio, para apoyar jurídicamente todos los procesos que requiera la Oficina.</t>
  </si>
  <si>
    <t>beatriz.11.66@hotmail.com</t>
  </si>
  <si>
    <t>CALLE 152 No 58-50</t>
  </si>
  <si>
    <t>DORIAN ALBERTO MUÑOZ RODAS</t>
  </si>
  <si>
    <t>JEFE OFICINA ASESORA DE PLANEACION</t>
  </si>
  <si>
    <t>INGENIERIA INDUSTRIAL</t>
  </si>
  <si>
    <t xml:space="preserve">Prestación de Servicios profesionales al Despacho del Viceministro de Ordenamiento Ambiental del Territorio, para apoyar la gestión y seguimiento técnico de las estrategias de las instituciones que conforman el SINA de acuerdo con las normas y políticas vigentes de la entidad. </t>
  </si>
  <si>
    <t>El valor del contrato a celebrar es hasta por la suma de CIENTO UN MILLONES NOVECIENTOS QUINCE MIL PESOS MONEDA CORRIENTE ($101.915.000,00), incluido los impuestos a que haya lugar</t>
  </si>
  <si>
    <t>luisfernandomalo@outlook.com</t>
  </si>
  <si>
    <t>Carrera 23 # 106 -54</t>
  </si>
  <si>
    <t>BIOLOGIA</t>
  </si>
  <si>
    <t>Prestación de Servicios profesionales al Despacho del Viceministro de Ordenamiento Ambiental del Territorio, para apoyar la gestión y seguimiento técnico de las estrategias de las instituciones que conforman el SINA de acuerdo con las normas y políticas vigentes de la entidad.</t>
  </si>
  <si>
    <t>El valor del contrato a celebrar es hasta por la suma de CIENTO TRECE MILLONES CIENTO TREINTA Y CINCO MIL PESOS MONEDA CORRIENTE ($113.135.000,00), incluido los impuestos a que haya lugar</t>
  </si>
  <si>
    <t>DAHYAN JUDITH BURITICA JARA</t>
  </si>
  <si>
    <t>PSICOLOGIA</t>
  </si>
  <si>
    <t>Prestar los servicios de apoyo a la gestión para la ejecución de las actividades que componen las diferentes políticas, planes y programas que debe desarrollar el ministerio a través del Grupo de Talento Humano.</t>
  </si>
  <si>
    <t>ADMINISTRACION DE EMPRESAS</t>
  </si>
  <si>
    <t>ana.m_1203@hotmail.com</t>
  </si>
  <si>
    <t>calle 86a # 69</t>
  </si>
  <si>
    <t xml:space="preserve">cll 159a # 19 b 37 307, en la ciudad de Bogotá D.C. </t>
  </si>
  <si>
    <t>dburituca@minambiente.gov.co</t>
  </si>
  <si>
    <t>Calle 55 # 5-31 apto 601 Chapinero alto Bogotá D.C.</t>
  </si>
  <si>
    <t>marcelasalguerocruz@gmail.com</t>
  </si>
  <si>
    <t>C-3299-0900-14-0-3299054-02</t>
  </si>
  <si>
    <t>C-3205-0900-2-0-3205001-02</t>
  </si>
  <si>
    <t>C-3299-0900-16-0-3299054-02</t>
  </si>
  <si>
    <t>C-3299-0900-17-0-3299057-02</t>
  </si>
  <si>
    <t>C-3201-0900-3-0-3201003-02</t>
  </si>
  <si>
    <t>INGENIERIA DE SISTEMAS</t>
  </si>
  <si>
    <t>CARRERA 42 # 2-05 PISO 3</t>
  </si>
  <si>
    <t>jesusg_drb@hotmail.com</t>
  </si>
  <si>
    <t>TECNOLOGIA EN GESTION DOCUMENTAL</t>
  </si>
  <si>
    <t>Prestación de servicios de apoyo a la gestión al Grupo de Gestión Documental adscrito a la Subdirección Administrativa y Financiera del Ministerio de Ambiente y Desarrollo Sostenible, para dar atención de primer contacto al ciudadano, y en los diferentes procesos de gestión a las comunicaciones que ingresan a la entidad.</t>
  </si>
  <si>
    <t>C-3299-0900-14-0-3299060-02</t>
  </si>
  <si>
    <t>CAROLINA ESPINOSA MAYORGA</t>
  </si>
  <si>
    <t>jorgeportelapaipa@gmail.com</t>
  </si>
  <si>
    <t>CLL 60 SUR 71 50</t>
  </si>
  <si>
    <t>ANULADO</t>
  </si>
  <si>
    <t>DESPACHO DEL MINISTRO</t>
  </si>
  <si>
    <t>Prestación de servicios profesionales especializados para apoyar al Despacho del Ministro en la coordinación, con las dependencias competentes en la atención y seguimiento de los requerimientos realizados por los entes de control.</t>
  </si>
  <si>
    <t>tonynuma@hotmail.com</t>
  </si>
  <si>
    <t>Carrera 51 n.ª 102 A - 28 Apto 402</t>
  </si>
  <si>
    <t xml:space="preserve">CLAUDIA PATRICIA GALVIS SANCHEZ </t>
  </si>
  <si>
    <t>ASESORA 1020 GRADO 18</t>
  </si>
  <si>
    <t>Prestación de servicios profesionales/apoyo a la gestión al Despacho del Ministro sobre agenda legislativa, dirigido al cumplimiento de las metas del Plan Nacional de Desarrollo y a lo resuelto por las sentencias en las que el Ministerio hace parte.</t>
  </si>
  <si>
    <t>olugardi@gmail.com</t>
  </si>
  <si>
    <t>Calle 168 A No. 50 12</t>
  </si>
  <si>
    <t xml:space="preserve">MARCELA SIERRA CUELLO </t>
  </si>
  <si>
    <t>ASESORA 1020 GRADO 13</t>
  </si>
  <si>
    <t>GENESIS FERNANDA BARON MESA</t>
  </si>
  <si>
    <t>CIENCIA POLITICA</t>
  </si>
  <si>
    <t xml:space="preserve"> Prestación de servicios profesionales al Despacho del Ministro sobre agenda legislativa, dirigido al cumplimiento de las metas del Plan Nacional de Desarrollo y a lo resuelto por las sentencias en las que el Ministerio hace parte.</t>
  </si>
  <si>
    <t>ferbame18@yahoo.es</t>
  </si>
  <si>
    <t>calle 151 # 9 -17</t>
  </si>
  <si>
    <t>Prestación de servicios de apoyo a la gestión al Despacho del Ministro sobre agenda legislativa, dirigido al cumplimiento de las metas del Plan Nacional de Desarrollo y a lo resuelto por las sentencias en las que el Ministerio hace parte.</t>
  </si>
  <si>
    <t>sebastianh941@gmail.com</t>
  </si>
  <si>
    <t>Calle 77 # 1 - 17 este</t>
  </si>
  <si>
    <t>Prestación de servicios de apoyo a la gestión al Grupo de Gestión Documental adscrito a la Subdirección Administrativa y Financiera del Ministerio de Ambiente y Desarrollo Sostenible, para dar atención de primer contacto al ciudadano, y en los diferentes procesos de gestión a las comunicaciones que ingresan a la entidad</t>
  </si>
  <si>
    <t>andreacastilloc@outlook.com</t>
  </si>
  <si>
    <t>CALLE 72 No 20 A-48 APTO 302</t>
  </si>
  <si>
    <t>Prestación de servicios profesionales para apoyar a la Oficina de Asuntos Internacionales en el control y seguimiento técnico, administrativo, financiero y jurídico a los compromisos adquiridos en escenarios internacionales de la gestión ambiental.</t>
  </si>
  <si>
    <t>CARRERA 59#22B-31</t>
  </si>
  <si>
    <t>yaisa.bejarano@hotmail.com</t>
  </si>
  <si>
    <t>INGENIERIA ELECTROMECANICA</t>
  </si>
  <si>
    <t>ing.nelsongarcia88@gmail.com</t>
  </si>
  <si>
    <t>cra 121a# 23b-25</t>
  </si>
  <si>
    <t>ARQUITECTURA</t>
  </si>
  <si>
    <t>Prestación de servicios profesionales para apoyar la gestión del Grupo de Servicios Administrativos del Ministerio de Ambiente y Desarrollo Sostenible, de conformidad con lo señalado en las obligaciones específicas.</t>
  </si>
  <si>
    <t>laulopez19@gmail.com</t>
  </si>
  <si>
    <t>Av Boyaca No 23 -24</t>
  </si>
  <si>
    <t>Prestación de servicios profesionales para apoyar la gestión del Grupo de Servicios Administrativos del Ministerio de Ambiente y Desarrollo Sostenible, de conformidad con lo señalado en las obligaciones específicas</t>
  </si>
  <si>
    <t>camilopride2027@gmail.com</t>
  </si>
  <si>
    <t>Carrera 70 G No 100 - 45</t>
  </si>
  <si>
    <t>VICEMINISTRO DE ORDENAMIENTO AMBIENTAL</t>
  </si>
  <si>
    <t xml:space="preserve">COORDINADOR DEL GRUPO DE GESTION DOCUMENTAL </t>
  </si>
  <si>
    <t>INGENIERIA DE SONIDO</t>
  </si>
  <si>
    <t>CALLE 6 BIS A NO. 90 A 80</t>
  </si>
  <si>
    <t>camilo.riveros@me.com</t>
  </si>
  <si>
    <t>MARIA CAROLINA RODRIGUEZ ACERO</t>
  </si>
  <si>
    <t>ANTROPOLOGIA</t>
  </si>
  <si>
    <t>amariacarolina@gmail.com</t>
  </si>
  <si>
    <t>Calle 44 N°17-34</t>
  </si>
  <si>
    <t>NANCY STELLA CASTAÑEDA BOHORQUEZ</t>
  </si>
  <si>
    <t>DERECHO Y CIENCIAS SOCIALES</t>
  </si>
  <si>
    <t xml:space="preserve"> Prestación de servicios profesionales/apoyo a la gestión para apoyar a la Secretaría General y a la Subdirección Administrativa y Financiera en el control, seguimiento técnico, operativo, administrativo, contable, financiero, jurídico y contractual a los compromisos adquiridos para la presente vigencia de conformidad con las obligaciones específicas</t>
  </si>
  <si>
    <t>nancycasbo@gmail.com</t>
  </si>
  <si>
    <t>CALLE 182 No. 51-24</t>
  </si>
  <si>
    <t>COORDINADORA GRUPO DE CONTRATOS</t>
  </si>
  <si>
    <t>Cra 5#6b-50 apto 530</t>
  </si>
  <si>
    <t>ccarolinamazo@gmail.com</t>
  </si>
  <si>
    <t>DIDIER FERNEY MELO PERDOMO</t>
  </si>
  <si>
    <t>SINDY LORENA PARRA CABRERA</t>
  </si>
  <si>
    <t>DANIEL ARISTIZÁBAL RAMÍREZ</t>
  </si>
  <si>
    <t>JUAN CAMILO RONCALLO SARMIENTO</t>
  </si>
  <si>
    <t>ESTEBAN NEIRA MONSALVE</t>
  </si>
  <si>
    <t>CATALINA GARCIA CASTILLO</t>
  </si>
  <si>
    <t>JOSE VICENTE BOCANEGRA ROJAS</t>
  </si>
  <si>
    <t>MARIA ELENA GOMEZ JIMENEZ</t>
  </si>
  <si>
    <t>CINDY TATIANA JACOME SIATOYA</t>
  </si>
  <si>
    <t>JEISSON DE JESUS PEREZ ACOSTA</t>
  </si>
  <si>
    <t>SANDRA LILIANA RODRIGUEZ RODRIGUEZ</t>
  </si>
  <si>
    <t>WILSON ARLEY FRANCO SUAREZ</t>
  </si>
  <si>
    <t>JESSICA ALEXANDRA SANCHEZ FAJARDO</t>
  </si>
  <si>
    <t>PEDRO MANUEL AVENDAÑO LAITON</t>
  </si>
  <si>
    <t>JHON ALEXANDER CAICEDO MUÑOZ</t>
  </si>
  <si>
    <t>MONICA VIVIANA CEBALLOS CRIOLLO</t>
  </si>
  <si>
    <t>PAULA ANDREA LOPEZ VARGAS</t>
  </si>
  <si>
    <t>ADRIANA YADIRA MENDIETA BRICEÑO</t>
  </si>
  <si>
    <t>MANUEL FRANCISCO PARADA CARVAJAL</t>
  </si>
  <si>
    <t>SANDRA PAOLA ROMERO JIMENEZ</t>
  </si>
  <si>
    <t>FERNANDO BOLIVAR BUITRAGO</t>
  </si>
  <si>
    <t>ANGEL GUSTAVO ZAPATA FERRO</t>
  </si>
  <si>
    <t>LAURA ANGELICA RUBIO MONCADA</t>
  </si>
  <si>
    <t>CLAUDIA INES SEPULVEDA FAJARDO</t>
  </si>
  <si>
    <t>EDUARDO CORTES ZUBIETA</t>
  </si>
  <si>
    <t>LUIS ALEXANDER HERRERA ROJAS</t>
  </si>
  <si>
    <t>KAREN XIMENA MAHECHA PEREZ</t>
  </si>
  <si>
    <t>DAVID CAMILO BERNAL HERRERA</t>
  </si>
  <si>
    <t>Prestación de servicios profesionales al Grupo de Contratos del Ministerio de Ambiente y Desarrollo Sostenible  para la revisión  impulso y desarrollo de la gestión contractual.</t>
  </si>
  <si>
    <t>Prestar los servicios profesionales a la Dirección de Cambio Climático y Gestión del riesgo del Ministerio de Ambiente y Desarrollo Sostenible  para gestionar los temas derivados de la Política Nacional de Cambio Climático y del Plan Nacional de Desarrollo 2018-2022 en los asuntos relacionados con c</t>
  </si>
  <si>
    <t>Prestación de servicios profesionales al Despacho del Ministro sobre agenda legislativa  dirigido al cumplimiento de las metas del Plan Nacional de Desarrollo y a lo resuelto por las sentencias en las que el Ministerio hace parte.</t>
  </si>
  <si>
    <t>Prestación de servicios de apoyo a la gestión al Grupo de Gestión Documental adscrito a la Subdirección Administrativa y Financiera del Ministerio de Ambiente y Desarrollo Sostenible  para dar atención de primer contacto al ciudadano  y en los diferentes procesos de gestión a las comunicaciones que</t>
  </si>
  <si>
    <t>Prestación de servicios profesionales a la Dirección de Asuntos Marinos  Costeros y Recursos Acuáticos  en el apoyo técnico  administrativo y financiero para la instrumentación ambiental de la gestión del estado colombiano sobre las zonas marinas  costeras e insulares y los recursos acuáticos en el</t>
  </si>
  <si>
    <t>Prestación de servicios profesionales  a la Dirección de Asuntos Marinos  Costeros y Recursos Acuáticos  en el apoyo técnico  administrativo y financiero para la instrumentación ambiental de la gestión del estado colombiano sobre las zonas marinas  costeras e insulares y los recursos acuáticos en el</t>
  </si>
  <si>
    <t>Prestación de servicios de apoyo a la gestión al proceso de gestión documental del archivo de contratación del grupo de contratos del Ministerio de Ambiente y Desarrollo Sostenible para la presente vigencia.</t>
  </si>
  <si>
    <t>Prestación de servicios profesionales para apoyar a la Secretaría General y a la Subdirección Administrativa y Financiera en el control  seguimiento técnico  operativo  administrativo  contable  financiero  jurídico y contractual a los compromisos adquiridos para la presente vigencia de conformidad</t>
  </si>
  <si>
    <t>Prestar los servicios profesionales a la Dirección de Bosques  Biodiversidad y Servicios Ecosistémicos del Ministerio de Ambiente y Desarrollo Sostenible  para apoyar el impulso de la bioeconomía y el seguimiento a la Política Nacional para la Gestión Integral de la Biodiversidad y sus Servicios Eco</t>
  </si>
  <si>
    <t>Prestación de servicios profesionales a la gestión a la Dirección de Asuntos Marinos  Costeros y Recursos Acuáticos  en el apoyo técnico  administrativo y financiero para la instrumentación ambiental de la gestión del estado colombiano sobre las zonas marinas  costeras e insulares y los recursos acu</t>
  </si>
  <si>
    <t>Prestación de servicios de apoyo a la gestión a la Dirección de Asuntos Marinos  Costeros y Recursos Acuáticos  en el apoyo técnico  administrativo y financiero para la instrumentación ambiental de la gestión del estado colombiano sobre las zonas marinas  costeras e insulares y los recursos acuático</t>
  </si>
  <si>
    <t>Prestación de servicios profesionales a la Dirección de Bosques  Biodiversidad y Servicios Ecosistémicos del Ministerio de Ambiente y Desarrollo Sostenible  para apoyar la formulación del Plan de Acción que contrarreste la tasa de deforestación en la Amazonía de conformidad a lo señalado en la Sente</t>
  </si>
  <si>
    <t>Prestación de servicios profesionales para apoyar a la Oficina de Asuntos Internacionales en el control y seguimiento a los compromisos adquiridos en escenarios internacionales de la gestión ambiental  de conformidad con las obligaciones específicas.</t>
  </si>
  <si>
    <t>Prestar los servicios profesionales en el trámite de sustanciación  decreto y práctica de pruebas y evaluación de fondo de los procesos disciplinarios en curso y las quejas e informes a cargo de Grupo de Control Interno Disciplinario de la Secretaría General del Ministerio de Ambiente y Desarrollo S</t>
  </si>
  <si>
    <t>Prestación de servicios profesionales a la Dirección de Asuntos Marinos, Costeros y Recursos Acuáticos, en el apoyo técnico, administrativo y financiero para la instrumentación ambiental de la gestión del estado colombiano sobre las zonas marinas, costeras e insulares y los recursos acuáticos en el marco del Plan Nacional de Desarrollo (2018-2022).</t>
  </si>
  <si>
    <t>Prestar los servicios  de apoyo a la gestión para la ejecución de las actividades que componen las diferentes políticas  planes y programas que debe desarrollar el ministerio a través del Grupo de Talento Humano.</t>
  </si>
  <si>
    <t>Prestación de servicios profesionales para apoyar la gestión del Grupo de Servicios Administrativos del Ministerio de Ambiente y Desarrollo Sostenible  de conformidad con lo señalado en las obligaciones específicas.</t>
  </si>
  <si>
    <t>Prestación de servicios de apoyo a la Gestión al Grupo de Servicios Administrativos de la Subdirección Administrativa y Financiera  en la actualización y manejo de la base de datos en el Sistema de Inventarios del Ministerio de Ambiente y Desarrollo Sostenible.</t>
  </si>
  <si>
    <t>Prestación de servicios de apoyo a la gestión para apoyar a la Secretaría General y a la Subdirección Administrativa y Financiera en el control  seguimiento técnico  operativo  administrativo  contable  financiero  jurídico y contractual a los compromisos adquiridos para la presente vigencia de conf</t>
  </si>
  <si>
    <t>Prestación de Servicios profesionales al Despacho del Viceministro de Ordenamiento Ambiental del Territorio  para apoyar la gestión y seguimiento técnico de las estrategias de las instituciones que conforman el SINA de acuerdo con las normas y políticas vigentes de la entidad.</t>
  </si>
  <si>
    <t>Prestación de servicios profesionales a la Dirección de Gestión Integral del Recurso Hídrico del Ministerio de Ambiente y Desarrollo Sostenible  de apoyo jurídico para el seguimiento a los procesos a cargo de la dirección de conformidad con las obligaciones específicas.</t>
  </si>
  <si>
    <t>Prestación de servicios profesionales para apoyar a la Oficina de Asuntos Internacionales y Dirección de Cambio Climático y Gestión del Riesgo en el control y seguimiento a los compromisos adquiridos en escenarios internacionales de la gestión ambiental  de conformidad con las obligaciones específic</t>
  </si>
  <si>
    <t>Prestación de Servicios de apoyo a la gestión al proceso de gestión documental del archivo de contratación del grupo de contratos del Ministerio de Ambiente y Desarrollo Sostenible para la presente vigencia.</t>
  </si>
  <si>
    <t>Prestación de Servicios de Apoyo a la gestión al proceso de gestión documental del archivo de contratación del grupo de contratos del Ministerio de Ambiente y Desarrollo Sostenible para la presente vigencia.</t>
  </si>
  <si>
    <t>Prestar los servicios profesionales a la Dirección de Bosques  Biodiversidad y Servicios Ecosistémicos para realizar la evaluación y el seguimiento de las solicitudes de acceso a recursos genéticos y sus productos derivados.</t>
  </si>
  <si>
    <t>Prestación de servicios a la gestión en las actividades de archivo y gestión documental de los diferentes grupos que hacen parte de la Oficina Asesora Jurídica del Ministerio de Ambiente y Desarrollo Sostenible  en la recepción verificación  descripción  clasificación  custodia y administración de l</t>
  </si>
  <si>
    <t>Prestación de servicios a la gestión en las actividades de archivo y gestión documental de los diferentes grupos que hacen parte de la Oficina Asesora Jurídica del Ministerio de Ambiente y Desarrollo Sostenible, en la recepción verificación, descripción, clasificación, custodia y administración de los documentos que deben reposar en los expedientes contentivos de la oficina asesora jurídica, aplicando la Normatividad vigente por el archivo General de la Nación y las directrices impartidas por el</t>
  </si>
  <si>
    <t>Prestación de servicios profesionales a la Oficina de Tecnologías de la Información y la Comunicación del Ministerio de Ambiente y Desarrollo Sostenible  para el fortalecimiento de la Arquitectura de Infraestructura de TI en el Ministerio y el Sector</t>
  </si>
  <si>
    <t>Prestación de servicios profesionales a la Oficina de Tecnologías de la Información y la Comunicación del Ministerio de Ambiente y Desarrollo Sostenible  para el fortalecimiento de la Arquitectura de Infraestructura de TI en el Ministerio y el Sector.</t>
  </si>
  <si>
    <t>Prestación de servicios profesionales/apoyo a la gestión al Grupo de Gestión Documental adscrito a la Subdirección Administrativa y Financiera del Ministerio de Ambiente y Desarrollo Sostenible  para dar cumplimiento con las acciones y metas del Plan de Mejoramiento Archivístico –PMA</t>
  </si>
  <si>
    <t>Prestar los servicios a la Oficina Asesora de Planeación del Ministerio de Ambiente y Desarrollo Sostenible, para apoyar el proceso de formulación de Conpes, políticas, identificación y diseño de estrategias y metodologías para la planeación sectorial e institucional y seguimiento a las metas y compromisos del sector ambiental integradas en el Plan Nacional de Desarrollo 2018-2022.</t>
  </si>
  <si>
    <t>Prestar los servicios profesionales y de apoyo a la gestión al Grupo de Comunicaciones a través del diseño  producción y edición de contenidos periodísticos  piezas gráficas o audiovisuales de los programas  proyectos y planes de temas ambientales que adelanta el Ministerio de Ambiente y Desarrollo</t>
  </si>
  <si>
    <t>Prestar servicios profesionales al Grupo de Procesos Judiciales de la Oficina Asesora Jurídica en la representación judicial y extrajudicial del Ministerio de Ambiente y Desarrollo Sostenible a nivel nacional.</t>
  </si>
  <si>
    <t>Prestación de servicios profesionales a la Oficina de Tecnologías de la Información y la Comunicación del Ministerio de Ambiente y Desarrollo Sostenible, para el fortalecimiento de la Arquitectura de Infraestructura de TI en el Ministerio y el Sector</t>
  </si>
  <si>
    <t>Prestación de servicios profesionales a la Oficina de Tecnologías de la Información y la Comunicación del Ministerio de Ambiente y Desarrollo Sostenible, para el fortalecimiento de la Soporte, Desarrollo y Arquitectura de Infraestructura de TI en el Ministerio y el Sector</t>
  </si>
  <si>
    <t>Prestar los servicios profesionales y de apoyo a la gestión al Grupo de Comunicaciones a través del diseño, producción y edición de contenidos periodísticos, piezas gráficas o audiovisuales de los programas, proyectos y planes de temas ambientales que adelanta el Ministerio de Ambiente y Desarrollo Sostenible.</t>
  </si>
  <si>
    <t>Prestar los servicios de apoyo a la gestión al Grupo de Comunicaciones a través del diseño  producción y edición de contenidos periodísticos  piezas gráficas o audiovisuales de los programas  proyectos y planes de temas ambientales que adelanta el Ministerio de Ambiente y Desarrollo Sostenible</t>
  </si>
  <si>
    <t>Prestar los servicios profesionales  al Grupo de Comunicaciones a través del diseño  producción y edición de contenidos periodísticos  piezas gráficas o audiovisuales de los programas  proyectos y planes de temas ambientales que adelanta el Ministerio de Ambiente y Desarrollo Sostenible</t>
  </si>
  <si>
    <t>Prestar servicios profesionales al Grupo de Procesos Judiciales de la Oficina Asesora Jurídica en la representación judicial y extrajudicial del Ministerio de Ambiente y Desarrollo Sostenible a nivel nacional</t>
  </si>
  <si>
    <t>Prestar los servicios profesionales a la Dirección de Bosques Biodiversidad y Servicios Ecosistémicos para realizar la evaluación y el seguimiento de acceso a recursos genéticos y sus productos derivados.</t>
  </si>
  <si>
    <t>Prestación de servicios profesionales/apoyo a la gestión al Grupo de Gestión Documental adscrito a la Subdirección Administrativa y Financiera del Ministerio de Ambiente y Desarrollo Sostenible, para dar cumplimiento con las acciones y metas del Plan de Mejoramiento Archivístico –PMA</t>
  </si>
  <si>
    <t>Prestación de servicios profesionales con plena autonomía técnica, administrativa y financiera a la Oficina de Asuntos Internacionales para la individualización, adecuación, elaboración, consecución, acompañamiento y obtención de las transacciones de empréstitos internacionales Programáticos en los asuntos propios del Ministerio de Ambiente y Desarrollo Sostenible con los Bancos Multilaterales.</t>
  </si>
  <si>
    <t>Prestar los servicios profesionales a la Dirección de Bosques, Biodiversidad y Servicios Ecosistémicos del Ministerio de Ambiente y Desarrollo Sostenible, para la promoción de la economía forestal en el marco del Proyecto consolidación de la Gobernanza Forestal en Colombia - PCGFC, en su fase N° 4 para el año 2020.</t>
  </si>
  <si>
    <t xml:space="preserve">Apoyar al Grupo de Procesos Judiciales, en los trámites propios de la Secretaria Técnica tanto del Comité de Conciliación como del Subcomité Sectorial de Defensa Jurídica del Estado y demás requerimientos judiciales.  
</t>
  </si>
  <si>
    <t>Prestar los servicios profesionales a la Dirección de Bosques, Biodiversidad y Servicios Ecosistémicos del Ministerio de Ambiente y Desarrollo Sostenible, para la promoción de la economía forestal en el marco del Proyecto consolidación de la Gobernanza Forestal en Colombia - PCGFC, en su fase N° 4 para el año 2020</t>
  </si>
  <si>
    <t>GRUPO DE CONTROL INTERNO DISCIPLINARIO</t>
  </si>
  <si>
    <t>DESPACHO VICEMINISTRO</t>
  </si>
  <si>
    <t>OFICINA DE TECNOLOGIA DE LA INFORMACION Y LA COMUNICACIÓN</t>
  </si>
  <si>
    <t>Oscar Andres Victoria Vaquiro</t>
  </si>
  <si>
    <t>https://community.secop.gov.co/Public/Tendering/OpportunityDetail/Index?noticeUID=CO1.NTC.1045641&amp;isFromPublicArea=True&amp;isModal=true&amp;asPopupView=true</t>
  </si>
  <si>
    <t>https://community.secop.gov.co/Public/Tendering/OpportunityDetail/Index?noticeUID=CO1.NTC.1045533&amp;isFromPublicArea=True&amp;isModal=true&amp;asPopupView=true</t>
  </si>
  <si>
    <t>https://community.secop.gov.co/Public/Tendering/OpportunityDetail/Index?noticeUID=CO1.NTC.1045532&amp;isFromPublicArea=True&amp;isModal=true&amp;asPopupView=true</t>
  </si>
  <si>
    <t>https://community.secop.gov.co/Public/Tendering/OpportunityDetail/Index?noticeUID=CO1.NTC.1046472&amp;isFromPublicArea=True&amp;isModal=true&amp;asPopupView=true</t>
  </si>
  <si>
    <t>https://community.secop.gov.co/Public/Tendering/OpportunityDetail/Index?noticeUID=CO1.NTC.1047880&amp;isFromPublicArea=True&amp;isModal=true&amp;asPopupView=true</t>
  </si>
  <si>
    <t>https://community.secop.gov.co/Public/Tendering/OpportunityDetail/Index?noticeUID=CO1.NTC.1046377&amp;isFromPublicArea=True&amp;isModal=true&amp;asPopupView=true</t>
  </si>
  <si>
    <t>https://community.secop.gov.co/Public/Tendering/OpportunityDetail/Index?noticeUID=CO1.NTC.1046481&amp;isFromPublicArea=True&amp;isModal=true&amp;asPopupView=true</t>
  </si>
  <si>
    <t>https://community.secop.gov.co/Public/Tendering/OpportunityDetail/Index?noticeUID=CO1.NTC.1046493&amp;isFromPublicArea=True&amp;isModal=true&amp;asPopupView=true</t>
  </si>
  <si>
    <t>https://community.secop.gov.co/Public/Tendering/OpportunityDetail/Index?noticeUID=CO1.NTC.1046837&amp;isFromPublicArea=True&amp;isModal=true&amp;asPopupView=true</t>
  </si>
  <si>
    <t>https://community.secop.gov.co/Public/Tendering/OpportunityDetail/Index?noticeUID=CO1.NTC.1045627&amp;isFromPublicArea=True&amp;isModal=true&amp;asPopupView=true</t>
  </si>
  <si>
    <t>https://community.secop.gov.co/Public/Tendering/OpportunityDetail/Index?noticeUID=CO1.NTC.1045765&amp;isFromPublicArea=True&amp;isModal=true&amp;asPopupView=true</t>
  </si>
  <si>
    <t>https://community.secop.gov.co/Public/Tendering/OpportunityDetail/Index?noticeUID=CO1.NTC.1046349&amp;isFromPublicArea=True&amp;isModal=true&amp;asPopupView=true</t>
  </si>
  <si>
    <t>https://community.secop.gov.co/Public/Tendering/OpportunityDetail/Index?noticeUID=CO1.NTC.1045696&amp;isFromPublicArea=True&amp;isModal=true&amp;asPopupView=true</t>
  </si>
  <si>
    <t>https://community.secop.gov.co/Public/Tendering/OpportunityDetail/Index?noticeUID=CO1.NTC.1053155&amp;isFromPublicArea=True&amp;isModal=true&amp;asPopupView=true</t>
  </si>
  <si>
    <t>https://community.secop.gov.co/Public/Tendering/OpportunityDetail/Index?noticeUID=CO1.NTC.1053185&amp;isFromPublicArea=True&amp;isModal=true&amp;asPopupView=true</t>
  </si>
  <si>
    <t>https://community.secop.gov.co/Public/Tendering/OpportunityDetail/Index?noticeUID=CO1.NTC.1053413&amp;isFromPublicArea=True&amp;isModal=true&amp;asPopupView=true</t>
  </si>
  <si>
    <t>https://community.secop.gov.co/Public/Tendering/OpportunityDetail/Index?noticeUID=CO1.NTC.1053632&amp;isFromPublicArea=True&amp;isModal=true&amp;asPopupView=true</t>
  </si>
  <si>
    <t>https://community.secop.gov.co/Public/Tendering/OpportunityDetail/Index?noticeUID=CO1.NTC.1054764&amp;isFromPublicArea=True&amp;isModal=true&amp;asPopupView=true</t>
  </si>
  <si>
    <t>https://community.secop.gov.co/Public/Tendering/OpportunityDetail/Index?noticeUID=CO1.NTC.1052549&amp;isFromPublicArea=True&amp;isModal=true&amp;asPopupView=true</t>
  </si>
  <si>
    <t>https://community.secop.gov.co/Public/Tendering/OpportunityDetail/Index?noticeUID=CO1.NTC.1048905&amp;isFromPublicArea=True&amp;isModal=true&amp;asPopupView=true</t>
  </si>
  <si>
    <t>https://community.secop.gov.co/Public/Tendering/OpportunityDetail/Index?noticeUID=CO1.NTC.1047393&amp;isFromPublicArea=True&amp;isModal=true&amp;asPopupView=true</t>
  </si>
  <si>
    <t>https://community.secop.gov.co/Public/Tendering/OpportunityDetail/Index?noticeUID=CO1.NTC.1059372&amp;isFromPublicArea=True&amp;isModal=true&amp;asPopupView=true</t>
  </si>
  <si>
    <t>https://community.secop.gov.co/Public/Tendering/OpportunityDetail/Index?noticeUID=CO1.NTC.1053808&amp;isFromPublicArea=True&amp;isModal=true&amp;asPopupView=true</t>
  </si>
  <si>
    <t>https://community.secop.gov.co/Public/Tendering/OpportunityDetail/Index?noticeUID=CO1.NTC.1053916&amp;isFromPublicArea=True&amp;isModal=true&amp;asPopupView=true</t>
  </si>
  <si>
    <t>https://community.secop.gov.co/Public/Tendering/OpportunityDetail/Index?noticeUID=CO1.NTC.1053164&amp;isFromPublicArea=True&amp;isModal=true&amp;asPopupView=true</t>
  </si>
  <si>
    <t>https://community.secop.gov.co/Public/Tendering/OpportunityDetail/Index?noticeUID=CO1.NTC.1048845&amp;isFromPublicArea=True&amp;isModal=true&amp;asPopupView=true</t>
  </si>
  <si>
    <t>https://community.secop.gov.co/Public/Tendering/OpportunityDetail/Index?noticeUID=CO1.NTC.1048769&amp;isFromPublicArea=True&amp;isModal=true&amp;asPopupView=true</t>
  </si>
  <si>
    <t>https://community.secop.gov.co/Public/Tendering/OpportunityDetail/Index?noticeUID=CO1.NTC.1053153&amp;isFromPublicArea=True&amp;isModal=true&amp;asPopupView=true</t>
  </si>
  <si>
    <t>https://community.secop.gov.co/Public/Tendering/OpportunityDetail/Index?noticeUID=CO1.NTC.1053264&amp;isFromPublicArea=True&amp;isModal=true&amp;asPopupView=true</t>
  </si>
  <si>
    <t>https://community.secop.gov.co/Public/Tendering/OpportunityDetail/Index?noticeUID=CO1.NTC.1053499&amp;isFromPublicArea=True&amp;isModal=true&amp;asPopupView=true</t>
  </si>
  <si>
    <t>https://community.secop.gov.co/Public/Tendering/OpportunityDetail/Index?noticeUID=CO1.NTC.1053477&amp;isFromPublicArea=True&amp;isModal=true&amp;asPopupView=true</t>
  </si>
  <si>
    <t>https://community.secop.gov.co/Public/Tendering/OpportunityDetail/Index?noticeUID=CO1.NTC.1053635&amp;isFromPublicArea=True&amp;isModal=true&amp;asPopupView=true</t>
  </si>
  <si>
    <t>https://community.secop.gov.co/Public/Tendering/OpportunityDetail/Index?noticeUID=CO1.NTC.1062116&amp;isFromPublicArea=True&amp;isModal=true&amp;asPopupView=true</t>
  </si>
  <si>
    <t>https://community.secop.gov.co/Public/Tendering/OpportunityDetail/Index?noticeUID=CO1.NTC.1059826&amp;isFromPublicArea=True&amp;isModal=true&amp;asPopupView=true</t>
  </si>
  <si>
    <t>https://community.secop.gov.co/Public/Tendering/OpportunityDetail/Index?noticeUID=CO1.NTC.1061785&amp;isFromPublicArea=True&amp;isModal=true&amp;asPopupView=true</t>
  </si>
  <si>
    <t>https://community.secop.gov.co/Public/Tendering/OpportunityDetail/Index?noticeUID=CO1.NTC.1056739&amp;isFromPublicArea=True&amp;isModal=true&amp;asPopupView=true</t>
  </si>
  <si>
    <t>https://community.secop.gov.co/Public/Tendering/OpportunityDetail/Index?noticeUID=CO1.NTC.1058602&amp;isFromPublicArea=True&amp;isModal=true&amp;asPopupView=true</t>
  </si>
  <si>
    <t>https://community.secop.gov.co/Public/Tendering/OpportunityDetail/Index?noticeUID=CO1.NTC.1060434&amp;isFromPublicArea=True&amp;isModal=true&amp;asPopupView=true</t>
  </si>
  <si>
    <t>https://community.secop.gov.co/Public/Tendering/OpportunityDetail/Index?noticeUID=CO1.NTC.1060438&amp;isFromPublicArea=True&amp;isModal=true&amp;asPopupView=true</t>
  </si>
  <si>
    <t>https://community.secop.gov.co/Public/Tendering/OpportunityDetail/Index?noticeUID=CO1.NTC.1060559&amp;isFromPublicArea=True&amp;isModal=true&amp;asPopupView=true</t>
  </si>
  <si>
    <t>https://community.secop.gov.co/Public/Tendering/OpportunityDetail/Index?noticeUID=CO1.NTC.1060447&amp;isFromPublicArea=True&amp;isModal=true&amp;asPopupView=true</t>
  </si>
  <si>
    <t>https://community.secop.gov.co/Public/Tendering/OpportunityDetail/Index?noticeUID=CO1.NTC.1060936&amp;isFromPublicArea=True&amp;isModal=true&amp;asPopupView=true</t>
  </si>
  <si>
    <t>https://community.secop.gov.co/Public/Tendering/OpportunityDetail/Index?noticeUID=CO1.NTC.1059563&amp;isFromPublicArea=True&amp;isModal=true&amp;asPopupView=true</t>
  </si>
  <si>
    <t>https://community.secop.gov.co/Public/Tendering/OpportunityDetail/Index?noticeUID=CO1.NTC.1059914&amp;isFromPublicArea=True&amp;isModal=true&amp;asPopupView=true</t>
  </si>
  <si>
    <t>https://community.secop.gov.co/Public/Tendering/OpportunityDetail/Index?noticeUID=CO1.NTC.1061415&amp;isFromPublicArea=True&amp;isModal=true&amp;asPopupView=true</t>
  </si>
  <si>
    <t>https://community.secop.gov.co/Public/Tendering/OpportunityDetail/Index?noticeUID=CO1.NTC.1060900&amp;isFromPublicArea=True&amp;isModal=true&amp;asPopupView=true</t>
  </si>
  <si>
    <t>https://community.secop.gov.co/Public/Tendering/OpportunityDetail/Index?noticeUID=CO1.NTC.1023759&amp;isFromPublicArea=True&amp;isModal=true&amp;asPopupView=true</t>
  </si>
  <si>
    <t>https://community.secop.gov.co/Public/Tendering/OpportunityDetail/Index?noticeUID=CO1.NTC.1023838&amp;isFromPublicArea=True&amp;isModal=true&amp;asPopupView=true</t>
  </si>
  <si>
    <t>https://community.secop.gov.co/Public/Tendering/OpportunityDetail/Index?noticeUID=CO1.NTC.1024019&amp;isFromPublicArea=True&amp;isModal=true&amp;asPopupView=true</t>
  </si>
  <si>
    <t>https://community.secop.gov.co/Public/Tendering/OpportunityDetail/Index?noticeUID=CO1.NTC.1024216&amp;isFromPublicArea=True&amp;isModal=true&amp;asPopupView=true</t>
  </si>
  <si>
    <t>https://community.secop.gov.co/Public/Tendering/OpportunityDetail/Index?noticeUID=CO1.NTC.1023754&amp;isFromPublicArea=True&amp;isModal=true&amp;asPopupView=true</t>
  </si>
  <si>
    <t>https://community.secop.gov.co/Public/Tendering/OpportunityDetail/Index?noticeUID=CO1.NTC.1024221&amp;isFromPublicArea=True&amp;isModal=true&amp;asPopupView=true</t>
  </si>
  <si>
    <t>https://community.secop.gov.co/Public/Tendering/OpportunityDetail/Index?noticeUID=CO1.NTC.1023758&amp;isFromPublicArea=True&amp;isModal=true&amp;asPopupView=true</t>
  </si>
  <si>
    <t>https://community.secop.gov.co/Public/Tendering/OpportunityDetail/Index?noticeUID=CO1.NTC.1027115&amp;isFromPublicArea=True&amp;isModal=true&amp;asPopupView=true</t>
  </si>
  <si>
    <t>https://community.secop.gov.co/Public/Tendering/OpportunityDetail/Index?noticeUID=CO1.NTC.1027544&amp;isFromPublicArea=True&amp;isModal=true&amp;asPopupView=true</t>
  </si>
  <si>
    <t>https://community.secop.gov.co/Public/Tendering/OpportunityDetail/Index?noticeUID=CO1.NTC.1029359&amp;isFromPublicArea=True&amp;isModal=true&amp;asPopupView=true</t>
  </si>
  <si>
    <t>https://community.secop.gov.co/Public/Tendering/OpportunityDetail/Index?noticeUID=CO1.NTC.1029424&amp;isFromPublicArea=True&amp;isModal=true&amp;asPopupView=true</t>
  </si>
  <si>
    <t>https://community.secop.gov.co/Public/Tendering/OpportunityDetail/Index?noticeUID=CO1.NTC.1030144&amp;isFromPublicArea=True&amp;isModal=true&amp;asPopupView=true</t>
  </si>
  <si>
    <t>https://community.secop.gov.co/Public/Tendering/OpportunityDetail/Index?noticeUID=CO1.NTC.1031139&amp;isFromPublicArea=True&amp;isModal=true&amp;asPopupView=true</t>
  </si>
  <si>
    <t>https://community.secop.gov.co/Public/Tendering/OpportunityDetail/Index?noticeUID=CO1.NTC.1031406&amp;isFromPublicArea=True&amp;isModal=true&amp;asPopupView=true</t>
  </si>
  <si>
    <t>https://community.secop.gov.co/Public/Tendering/OpportunityDetail/Index?noticeUID=CO1.NTC.1030662&amp;isFromPublicArea=True&amp;isModal=true&amp;asPopupView=true</t>
  </si>
  <si>
    <t>https://community.secop.gov.co/Public/Tendering/OpportunityDetail/Index?noticeUID=CO1.NTC.1031155&amp;isFromPublicArea=True&amp;isModal=true&amp;asPopupView=true</t>
  </si>
  <si>
    <t>https://community.secop.gov.co/Public/Tendering/OpportunityDetail/Index?noticeUID=CO1.NTC.1031991&amp;isFromPublicArea=True&amp;isModal=true&amp;asPopupView=true</t>
  </si>
  <si>
    <t>https://community.secop.gov.co/Public/Tendering/OpportunityDetail/Index?noticeUID=CO1.NTC.1032597&amp;isFromPublicArea=True&amp;isModal=true&amp;asPopupView=true</t>
  </si>
  <si>
    <t>https://community.secop.gov.co/Public/Tendering/OpportunityDetail/Index?noticeUID=CO1.NTC.1037025&amp;isFromPublicArea=True&amp;isModal=true&amp;asPopupView=true</t>
  </si>
  <si>
    <t>https://community.secop.gov.co/Public/Tendering/OpportunityDetail/Index?noticeUID=CO1.NTC.1037068&amp;isFromPublicArea=True&amp;isModal=true&amp;asPopupView=true</t>
  </si>
  <si>
    <t>https://community.secop.gov.co/Public/Tendering/OpportunityDetail/Index?noticeUID=CO1.NTC.1037719&amp;isFromPublicArea=True&amp;isModal=true&amp;asPopupView=true</t>
  </si>
  <si>
    <t>https://community.secop.gov.co/Public/Tendering/OpportunityDetail/Index?noticeUID=CO1.NTC.1037195&amp;isFromPublicArea=True&amp;isModal=true&amp;asPopupView=true</t>
  </si>
  <si>
    <t>https://community.secop.gov.co/Public/Tendering/OpportunityDetail/Index?noticeUID=CO1.NTC.1038364&amp;isFromPublicArea=True&amp;isModal=true&amp;asPopupView=true</t>
  </si>
  <si>
    <t>https://community.secop.gov.co/Public/Tendering/OpportunityDetail/Index?noticeUID=CO1.NTC.1040504&amp;isFromPublicArea=True&amp;isModal=true&amp;asPopupView=true</t>
  </si>
  <si>
    <t>https://community.secop.gov.co/Public/Tendering/OpportunityDetail/Index?noticeUID=CO1.NTC.1040506&amp;isFromPublicArea=True&amp;isModal=true&amp;asPopupView=true</t>
  </si>
  <si>
    <t>https://community.secop.gov.co/Public/Tendering/OpportunityDetail/Index?noticeUID=CO1.NTC.1038181&amp;isFromPublicArea=True&amp;isModal=true&amp;asPopupView=true</t>
  </si>
  <si>
    <t>https://community.secop.gov.co/Public/Tendering/OpportunityDetail/Index?noticeUID=CO1.NTC.1040451&amp;isFromPublicArea=True&amp;isModal=true&amp;asPopupView=true</t>
  </si>
  <si>
    <t>https://community.secop.gov.co/Public/Tendering/OpportunityDetail/Index?noticeUID=CO1.NTC.1038294&amp;isFromPublicArea=True&amp;isModal=true&amp;asPopupView=true</t>
  </si>
  <si>
    <t>https://community.secop.gov.co/Public/Tendering/OpportunityDetail/Index?noticeUID=CO1.NTC.1040523&amp;isFromPublicArea=True&amp;isModal=true&amp;asPopupView=true</t>
  </si>
  <si>
    <t>https://community.secop.gov.co/Public/Tendering/OpportunityDetail/Index?noticeUID=CO1.NTC.1040642&amp;isFromPublicArea=True&amp;isModal=true&amp;asPopupView=true</t>
  </si>
  <si>
    <t>https://community.secop.gov.co/Public/Tendering/OpportunityDetail/Index?noticeUID=CO1.NTC.1042135&amp;isFromPublicArea=True&amp;isModal=true&amp;asPopupView=true</t>
  </si>
  <si>
    <t>https://community.secop.gov.co/Public/Tendering/OpportunityDetail/Index?noticeUID=CO1.NTC.1042180&amp;isFromPublicArea=True&amp;isModal=true&amp;asPopupView=true</t>
  </si>
  <si>
    <t>https://community.secop.gov.co/Public/Tendering/OpportunityDetail/Index?noticeUID=CO1.NTC.1042416&amp;isFromPublicArea=True&amp;isModal=true&amp;asPopupView=true</t>
  </si>
  <si>
    <t>https://community.secop.gov.co/Public/Tendering/OpportunityDetail/Index?noticeUID=CO1.NTC.1042825&amp;isFromPublicArea=True&amp;isModal=true&amp;asPopupView=true</t>
  </si>
  <si>
    <t>https://community.secop.gov.co/Public/Tendering/OpportunityDetail/Index?noticeUID=CO1.NTC.1042033&amp;isFromPublicArea=True&amp;isModal=true&amp;asPopupView=true</t>
  </si>
  <si>
    <t>https://community.secop.gov.co/Public/Tendering/OpportunityDetail/Index?noticeUID=CO1.NTC.1042366&amp;isFromPublicArea=True&amp;isModal=true&amp;asPopupView=true</t>
  </si>
  <si>
    <t>https://community.secop.gov.co/Public/Tendering/OpportunityDetail/Index?noticeUID=CO1.NTC.1042636&amp;isFromPublicArea=True&amp;isModal=true&amp;asPopupView=true</t>
  </si>
  <si>
    <t>https://community.secop.gov.co/Public/Tendering/OpportunityDetail/Index?noticeUID=CO1.NTC.1042369&amp;isFromPublicArea=True&amp;isModal=true&amp;asPopupView=true</t>
  </si>
  <si>
    <t>https://community.secop.gov.co/Public/Tendering/OpportunityDetail/Index?noticeUID=CO1.NTC.1044390&amp;isFromPublicArea=True&amp;isModal=true&amp;asPopupView=true</t>
  </si>
  <si>
    <t>https://community.secop.gov.co/Public/Tendering/OpportunityDetail/Index?noticeUID=CO1.NTC.1054042&amp;isFromPublicArea=True&amp;isModal=true&amp;asPopupView=true</t>
  </si>
  <si>
    <t>https://community.secop.gov.co/Public/Tendering/OpportunityDetail/Index?noticeUID=CO1.NTC.1042370&amp;isFromPublicArea=True&amp;isModal=true&amp;asPopupView=true</t>
  </si>
  <si>
    <t>Prestación de servicios profesionales a la Subdirección Administrativa y Financiera del Ministerio de Ambiente y Desarrollo Sostenible  para la revisión  impulso y desarrollo de la gestión contractual.</t>
  </si>
  <si>
    <t>Prestación de servicios de apoyo a la gestión al Grupo de Tesorería del Ministerio de Ambiente y Desarrollo Sostenible  para ejecutar actividades administrativas inherentes a las funciones del grupo.</t>
  </si>
  <si>
    <t>Prestación de servicios profesionales al Grupo de Cuentas y Contabilidad de la Subdirección Administrativa y Financiera del Ministerio de Ambiente y Desarrollo Sostenible  para apoyar las operaciones administrativas  financieras y contables de conformidad a las obligaciones especificas.</t>
  </si>
  <si>
    <t>MERCADEO Y PUBLICIDAD</t>
  </si>
  <si>
    <t>C-3201-0900-4-0-3201010-02</t>
  </si>
  <si>
    <t>C-3206-0900-3-0-3206007-02</t>
  </si>
  <si>
    <t>C-3207-0900-2-0-3207017-02</t>
  </si>
  <si>
    <t>C-3207-0900-2-0-3207002-02</t>
  </si>
  <si>
    <t>C-3202-0900-6-0-3202040-02</t>
  </si>
  <si>
    <t>C-3207-0900-2-0-3207003-02</t>
  </si>
  <si>
    <t>C-3202-0900-6-0-3202002-02</t>
  </si>
  <si>
    <t>C-3203-0900-2-0-3203037-02</t>
  </si>
  <si>
    <t>20920-21020</t>
  </si>
  <si>
    <t>C-3299-0900-15-0-3299062-02</t>
  </si>
  <si>
    <t>C-3299-0900-14-0-3299052-02</t>
  </si>
  <si>
    <t>C-3299-0900-9-0-3299006-02</t>
  </si>
  <si>
    <t>C-3204-0900-10-0-3204055-02</t>
  </si>
  <si>
    <t>CR 52 146 46</t>
  </si>
  <si>
    <t>angelaandreita@gmail.com</t>
  </si>
  <si>
    <t>CL 86A 112G 21 INT 11 APTO 601</t>
  </si>
  <si>
    <t>ingrid7_9@hotmail.com</t>
  </si>
  <si>
    <t>JOSÉ FRANCISCO CHARRY RUIZ</t>
  </si>
  <si>
    <t>DIRECTOR DE CAMBIO CLIMATICO</t>
  </si>
  <si>
    <t>DIRECCION  DE CAMBIO CLIMATICO</t>
  </si>
  <si>
    <t>CL 23 68 59 CS 56</t>
  </si>
  <si>
    <t>adrianalgutierrezb@gmail.com</t>
  </si>
  <si>
    <t>El plazo de ejecución del contrato será de once (11) meses, previo cumplimiento de los requisitos de perfeccionamiento y ejecución, sin exceder a 31 de diciembre de 2020.</t>
  </si>
  <si>
    <t>El valor del contrato a celebrar es hasta por la suma CINCUENTA Y CINCO MILLONES DE PESOS M/CTE ($55.000.000) incluido los impuestos a que haya lugar.</t>
  </si>
  <si>
    <t>carlos34st@hotmail.com</t>
  </si>
  <si>
    <t>CR 10 54A 03</t>
  </si>
  <si>
    <t>1. Brindar apoyo en la elaboración de los derechos de petición, solicitudes y requerimientos relacionados con el objeto del contrato provenientes del Congreso de la República de acuerdo a las funciones y competencias del Ministerio de Ambiente y Desarrollo Sostenible.
2. Coordinar con las dependencias internas y externas para la proyección de las respuestas a las peticiones, consultas, quejas etc, provenientes del Congreso de la República.
3. Orientar con las entidades adscritas y vinculadas al Ministerio la atención a los compromisos adquiridos en función de la actividad legislativa en el Congreso de la República.
4. Brindar apoyo en la elaboración de los resúmenes ejecutivos y conceptos de los proyectos de ley radicados en el Congreso de la República que sea de interés para el Ministerio.
5. Asistir a las reuniones y mesas técnicas que sean requeridas en el marco del objeto del contrato, aportando sus respectivas ayudas de memoria y/u hojas de asistencia.
6. Apoyar la articulación interinstitucional con Presidencia de la República para el seguimiento de las iniciativas legislativas de autoría del Gobierno Nacional.
7. Todas las demás que le sean asignadas por el supervisor del contrato y que tenga relación con objeto contractual.</t>
  </si>
  <si>
    <t>NATALIA LIZETH ORTIZ DUARTE</t>
  </si>
  <si>
    <t>TECNOLOGIA EN DERECHO AMBIENTAL</t>
  </si>
  <si>
    <t>1. Realizar la validación, trámite y direccionamiento de las comunicaciones oficiales que tengan por destino la oficina jurídica de la entidad y de aquellos que provengan de entes de control.
2. Apoyar en la elaboración de las respuestas por competencia que ingresan al Ministerio, a través de los canales de atención del primer contacto al ciudadano y el seguimiento de estas.
3. Apoyar el proceso de radicación, direccionamiento y seguimiento de PQRS a las diferentes dependencias.
5. Controlar los requerimientos efectuados por los entes de control a las diferentes dependencias del Ministerio, dejando el registro del seguimiento en el formato definido para tal fin.
6. Presentar la propuesta de intenciones con sus respectivas opciones y posibles respuestas automáticas, para la configuración del chat box del ministerio, conforme a las solicitudes que ingresan a la entidad, y la administración de este.
7. Presentar una propuesta de un instrumento que permita medir el nivel de satisfacción del cliente interno y externo del Ministerio y realizar su posterior implementación.
8. Asistir a las reuniones, eventos, entre otros que para el efecto sean programadas o indicadas por parte del supervisor del contrato y que se encuentren relacionadas con el objeto del contrato.
9. Todas las demás que le sean asignadas por el Supervisor del Contrato y que tenga relación con el objeto contractual.</t>
  </si>
  <si>
    <t>El valor del contrato a celebrar es hasta por la suma de VEINTRES MILLONES CIEN MIL PESOS MONEDA CORRIENTE. ($23.100.000), incluido los impuestos a que haya lugar.</t>
  </si>
  <si>
    <t>CL 22 8 89</t>
  </si>
  <si>
    <t>nataliaortizduarte97@hotmail.com</t>
  </si>
  <si>
    <t>El plazo del contrato es de once (11) meses, contados a partir del cumplimiento de los requisitos de perfeccionamiento y ejecución.</t>
  </si>
  <si>
    <t xml:space="preserve">1. Apoyar en la revisión, consolidación de insumos técnicos y preparación de documentos (informes, proyectos, comunicaciones, conceptos técnicos, ayudas de memoria, entre otros, de carácter nacional e internacional), que contribuya con el avance de la gestión institucional y cumplimiento de metas y objetivos de la Dirección. 
2. Consolidar fichas temáticas y departamentales como insumo para la elaboración de ayudas de memoria de la dirección y realizar una base de datos histórica y actualizada de las mismas de acuerdo a las temáticas y las respectivas fechas de elaboración. 
3. Apoyar dentro de los plazos legales establecidos las respuestas a las solicitudes de información solicitadas que le sean asignadas, en el marco del objeto del presente contrato. 
4. Apoyar en el seguimiento y consolidación de reportes del Plan de Acción de la Dirección de Asuntos Marinos, Costeros y Recursos Acuáticos, así como el seguimiento al proyecto de inversión SPI, metas presidenciales en la plataforma SINERGIA y Sistema Unificado de Inversión y Finanzas Públicas SUIFP.
5. Apoyar las actividades de la DAMCRA, relacionadas con el Sistema Integrado de Calidad. 
6. Presentar informes mensuales de las actividades realizadas, según obligaciones contractuales
7. Realizar en el mes de diciembre se entregará un (1) informe con la consolidación de las acciones interinstitucionales realizadas por la Dirección de Asuntos Marinos, Costeros y Recursos Acuáticos durante el año 2020 y un (1) informe relacionado con el apoyo en el seguimiento y consolidación de reportes del Plan de Acción de la Dirección de Asuntos Marinos, Costeros y Recursos Acuáticos, así como el seguimiento al proyecto de inversión SPI, metas presidenciales en la plataforma SINERGIA y Sistema Unificado de Inversión y Finanzas Públicas SUIFP del año 2020.
8. Las demás actividades que le sean asignadas para el cumplimiento del presente contrato. 
</t>
  </si>
  <si>
    <t>El valor del contrato a celebrar es hasta por la suma CUARENTA Y NUEVE MILLONES QUINIENTOS MIL PESOS M/CTE ($ 49.500.000) incluido los impuestos a que haya lugar.</t>
  </si>
  <si>
    <t xml:space="preserve">CL 144 9 79 APTO 302 </t>
  </si>
  <si>
    <t xml:space="preserve">stephanie.ariza.p@gmail.com </t>
  </si>
  <si>
    <t>BIOLOGIA MARINA</t>
  </si>
  <si>
    <t>CIENCIA DE LA INFORMACION - BIBLIOTECOLOGIA</t>
  </si>
  <si>
    <t>MANAGEMENT CERTIFICATE</t>
  </si>
  <si>
    <t>QUIMICA</t>
  </si>
  <si>
    <t>TECNICA PROFESIONAL EN ARCHIVISTICA</t>
  </si>
  <si>
    <t>INGENIERIA FORESTAL</t>
  </si>
  <si>
    <t>RELACIONES INTERNACIONALES Y ESTUDIOS POLITICOS</t>
  </si>
  <si>
    <t xml:space="preserve">BACHILLER TECNICO INDUSTRIAL  </t>
  </si>
  <si>
    <t>COMUNICACION SOCIAL - PERIODISMO</t>
  </si>
  <si>
    <t xml:space="preserve">DERECHO Y CIENCIAS POLITICAS Y RELACIONES INTERNACIONALES </t>
  </si>
  <si>
    <t>JURISPRUDENCIA</t>
  </si>
  <si>
    <t>MICROBIOLOGIA INDUSTRIAL</t>
  </si>
  <si>
    <t xml:space="preserve">Calle 144 # 9-79 apartamento 302 en la ciudad de Bogotá D.C. </t>
  </si>
  <si>
    <t xml:space="preserve">Stephanie.ariza.p@gmail.com </t>
  </si>
  <si>
    <t>Carrera 7 # 10-83 en la ciudad de Facatativá, Cundinamarca</t>
  </si>
  <si>
    <t xml:space="preserve">ricardoarizabernal@gmail.com </t>
  </si>
  <si>
    <t xml:space="preserve">Carrera 52 # 22-30, apartamento 502 Belo Horizonte, Usaquen en la ciudad de Bogotá D.C. </t>
  </si>
  <si>
    <t xml:space="preserve">monicamaria4@hotmail.com </t>
  </si>
  <si>
    <t xml:space="preserve">Calle 160 No. 64-11 Torre 4 Apto. 202 </t>
  </si>
  <si>
    <t>augusto_acosta@hotmail.com</t>
  </si>
  <si>
    <t>Calle 6 CN 2E-115 ceiba 2 Cúcuta-Norte de Santander.</t>
  </si>
  <si>
    <t>jennypaolacamargoc@gmail.com</t>
  </si>
  <si>
    <t>Carrera 10 No. 24-76 apartamento 701 Las Nieves Santa Fe, en la ciudad de Bogotá D.C.</t>
  </si>
  <si>
    <t>emilce.mora@gmail.com</t>
  </si>
  <si>
    <t>Carrera 51 No. 3-78, Barrio primavera, apartamento 301 en la ciudad de Bogotá D.C</t>
  </si>
  <si>
    <t>hetrichard@gmail.com</t>
  </si>
  <si>
    <t xml:space="preserve">Carrera 55A #163-35 interior 7 Suba, apartamento 1215 en la ciudad de Bogotá D.C. </t>
  </si>
  <si>
    <t>victorjunca@hotmail.com</t>
  </si>
  <si>
    <t xml:space="preserve">Carrera 50B # 41B-35 sur apto 204, en la ciudad de Bogotá D.C. 
</t>
  </si>
  <si>
    <t xml:space="preserve">julioandresquinterogil@hotmail.com </t>
  </si>
  <si>
    <t xml:space="preserve">Carrera 7 # 39-45, en la ciudad de Bogotá D.C. 
</t>
  </si>
  <si>
    <t xml:space="preserve">Calle 116 # 55C 40, en la ciudad de Bogotá D.C. </t>
  </si>
  <si>
    <t xml:space="preserve">viviangel78@gmail.com </t>
  </si>
  <si>
    <t xml:space="preserve">Carrera 101BIS N. 156 C -08, en la ciudad de Bogotá D.C. </t>
  </si>
  <si>
    <t>viviss1718@gmail.</t>
  </si>
  <si>
    <t>Diagonal 182 No. 20 - 71 interior 3 Apartamento 112 San Antonio Norte, en la ciudad de Bogotá D.C.</t>
  </si>
  <si>
    <t xml:space="preserve">ponicato@hotmail.com </t>
  </si>
  <si>
    <t xml:space="preserve">Calle 23 A No. 60 – 35 en la ciudad de Bogotá D.C. </t>
  </si>
  <si>
    <t>mayimarhs@gmail.com</t>
  </si>
  <si>
    <t xml:space="preserve">carrera 13a# 159a-38 interior 13 apto 302 Usaquén, en la ciudad de Bogotá. </t>
  </si>
  <si>
    <t xml:space="preserve">hoper160.4@gmail.com </t>
  </si>
  <si>
    <t>carrera 19 No 185-53 apto 123, en la ciudad de Bogotá D.C.</t>
  </si>
  <si>
    <t>leonardocrabog@hotmail.com</t>
  </si>
  <si>
    <t xml:space="preserve">Calle 73  N° 87-07 Apto 120 Int. 10 Los Pinos, en la ciudad de Bogotá D.C. </t>
  </si>
  <si>
    <t xml:space="preserve">diego4enero@hotmail.com </t>
  </si>
  <si>
    <t xml:space="preserve"> CRA 12D N55A 16 SUR Bogotá D.C.</t>
  </si>
  <si>
    <t xml:space="preserve">davsaenz.91@gmail.com </t>
  </si>
  <si>
    <t>Calle 13 sur  No. 14 Este-61 Torre 1 Conjunto Residencial Punta Este Apto 1206 San Cristóbal Sur, Bogotá D.C.</t>
  </si>
  <si>
    <t>franjagc12@gmail.com</t>
  </si>
  <si>
    <t xml:space="preserve">Calle 146 No. 21 – 40 apartamento 202 en la ciudad de Bogotá D.C. </t>
  </si>
  <si>
    <t>tatianavalwatson@gmail.com</t>
  </si>
  <si>
    <t>calle 24 N° 85b – 09, Apartamento 604 Interior 2 Modelia en la ciudad de Bogotá.</t>
  </si>
  <si>
    <t>diego.mejia89@gmail.com</t>
  </si>
  <si>
    <t>Carrera 5 No. 77-54 apto 402 Rosales.</t>
  </si>
  <si>
    <t>karenschutt@yahoo.com</t>
  </si>
  <si>
    <t xml:space="preserve">calle 45 # 45-47 404 int 3 Rafael Nuñez, en la ciudad de Bogotá. </t>
  </si>
  <si>
    <t>carolmariyeth@yahoo.es</t>
  </si>
  <si>
    <t xml:space="preserve">Carrera 14 No. 151-60 apartamento 206 Cedritos, en la ciudad de Bogotá D.C. </t>
  </si>
  <si>
    <t>affit.sefair@icloud.com</t>
  </si>
  <si>
    <t xml:space="preserve">Carrera 6 # 6C -58, en la ciudad de Bogotá D.C. </t>
  </si>
  <si>
    <t>duan.g.23@gmail.com</t>
  </si>
  <si>
    <t xml:space="preserve">j.iurish@gmail.com </t>
  </si>
  <si>
    <t xml:space="preserve">linamolave@gmail.com </t>
  </si>
  <si>
    <t xml:space="preserve">angelita.riverag@yahoo.com.co </t>
  </si>
  <si>
    <t>didiermelo@gmail.com</t>
  </si>
  <si>
    <t>carrera 19 No 4c-80 apto 101 Algarra III, en el municipio de Zipaquirá-Cundinamarca.</t>
  </si>
  <si>
    <t xml:space="preserve">monicapinzonv@gmail.com </t>
  </si>
  <si>
    <t xml:space="preserve">Carrera 13 # 142-71 Cedritos, en la ciudad de Bogotá. </t>
  </si>
  <si>
    <t xml:space="preserve">daristizabal13@gmail.com </t>
  </si>
  <si>
    <t>calle 163 No 54 c-34 Int.1 apto 404, en la ciudad de Bogotá D.C.</t>
  </si>
  <si>
    <t xml:space="preserve">esnemon_0505_@hotmail.com </t>
  </si>
  <si>
    <t>carrera 54 No 173-18 casa villa del Prado en la ciudad de Bogotá.</t>
  </si>
  <si>
    <t>c.garciac09@gmail.com</t>
  </si>
  <si>
    <t xml:space="preserve">Calle 76 No.3 A-09 Sur, en la ciudad de Bogotá. </t>
  </si>
  <si>
    <t xml:space="preserve">jbocanegrarojas@hotmail.com </t>
  </si>
  <si>
    <t>CR 116B 77B 36</t>
  </si>
  <si>
    <t>CR 102 7076 CS 56</t>
  </si>
  <si>
    <t>CL 52 5B 12 SUR</t>
  </si>
  <si>
    <t>CR 12D 55A 16</t>
  </si>
  <si>
    <t>CR 85 77A 11</t>
  </si>
  <si>
    <t>JORGE AUGUSTO ACOSTA RIVERA</t>
  </si>
  <si>
    <t>OCEANIA FISICA</t>
  </si>
  <si>
    <t xml:space="preserve">VIVIANA ANGELICA CASTRO PORRAS </t>
  </si>
  <si>
    <t xml:space="preserve">VIVIANA ANDREA ORTIZ BARRERA </t>
  </si>
  <si>
    <t>LICENCIATURA EN QUIMICA</t>
  </si>
  <si>
    <t>BACHILLER ACADEMICO</t>
  </si>
  <si>
    <t>DAVID LEONARDO SAENZ BARRERA</t>
  </si>
  <si>
    <t xml:space="preserve">BACHILLER </t>
  </si>
  <si>
    <t xml:space="preserve">NEGOCIOS INTERNACIONALES </t>
  </si>
  <si>
    <t xml:space="preserve">ANGELA PATRICIA RIVERA GALVIS </t>
  </si>
  <si>
    <t>RELACIONES ECONOMICAS INTERNACIONALES</t>
  </si>
  <si>
    <t xml:space="preserve">MONICA ROCIO PINZON VANEGAS </t>
  </si>
  <si>
    <t>FRANCY TIVISAY GOMEZ PIÑEROS</t>
  </si>
  <si>
    <t>TECNOLOGIA EN ARCHIVISTICA</t>
  </si>
  <si>
    <t>Calle 37 A No.68 F-57 Sur, en la ciudad de Bogotá.</t>
  </si>
  <si>
    <t xml:space="preserve">ftgomezp@gmail.com </t>
  </si>
  <si>
    <t xml:space="preserve">calle 63d No 18j-46 sur en la ciudad de Bogotá D.C. </t>
  </si>
  <si>
    <t xml:space="preserve">willarley@hotmail.com </t>
  </si>
  <si>
    <t xml:space="preserve">sliliana_rodriguez@hotmail.com </t>
  </si>
  <si>
    <t>calle 64I No 82-28</t>
  </si>
  <si>
    <t>CR 16A 30 91</t>
  </si>
  <si>
    <t>CL 1 0 65 MOSQUERA</t>
  </si>
  <si>
    <t>DG 16B BIS 98 49</t>
  </si>
  <si>
    <t>CR 91 70B 02</t>
  </si>
  <si>
    <t>CL 64 103 A 44</t>
  </si>
  <si>
    <t>ANDRES FELIPE LOPEZ GONZALEZ</t>
  </si>
  <si>
    <t>LICENCIATURA EN INFORMATICA</t>
  </si>
  <si>
    <t>COMUNICACIÓN SOCIAL - PERIODISMO</t>
  </si>
  <si>
    <t>COMUNICACIÓN SOCIAL</t>
  </si>
  <si>
    <t>TEGNOLOGIA EN AGROPECUARIA</t>
  </si>
  <si>
    <t>CR 2 34 59 CHIA</t>
  </si>
  <si>
    <t>sanpaorom24@gmail.com</t>
  </si>
  <si>
    <t>PEDRO ANDRES HERNANDEZ FORERO</t>
  </si>
  <si>
    <t>DIRECCION DE BOSQUES BIODIVERSIDAD Y SERVICIOS ECOSISTEMICOS</t>
  </si>
  <si>
    <t>DIRECCION DE ORDENAMIENTO AMBIENTAL, TERRITORIAL Y COORDINACION DEL SISTEMA NACIONAL AMBIENTAL -SINA</t>
  </si>
  <si>
    <t>SUBDIRECCION DE EDUCACION Y PARTICIPACION</t>
  </si>
  <si>
    <t>Prestación de servicios profesionales a la Oficina de Tecnologías de la Información y la Comunicación del Ministerio de Ambiente y Desarrollo Sostenible  para el desarrollo de la gestión de la información del Ministerio y el Sector</t>
  </si>
  <si>
    <t>ADRIANA MARCELA SOLANO PITA</t>
  </si>
  <si>
    <t>CARLOS ANDRES ALAPE OSPINA</t>
  </si>
  <si>
    <t>DORIS DILIAM POLANIA VILLANUEVA</t>
  </si>
  <si>
    <t>JHONATHAN MOSQUERA QUINTO</t>
  </si>
  <si>
    <t>IVAN DARIO RAMIREZ BEJARANO</t>
  </si>
  <si>
    <t>ALEXANDER GUEVARA PEREZ</t>
  </si>
  <si>
    <t>BELQUIS PATRICIA IBAÑEZ</t>
  </si>
  <si>
    <t>MONICA LILLY SERRATO MORENO</t>
  </si>
  <si>
    <t>VILMA ROCIO ALARCON BAMBAGÜÉ</t>
  </si>
  <si>
    <t>ANDRES FERNANDO FRANCO FANDIÑO</t>
  </si>
  <si>
    <t>NOHORA YOLANDA ARDILA GONZÁLEZ</t>
  </si>
  <si>
    <t>EDWARD ARMANDO DÁVILA SÁNCHEZ</t>
  </si>
  <si>
    <t>DANIELA PEÑALOZA FORERO</t>
  </si>
  <si>
    <t>RAYZA CRISTINA SEGURA OSPINO</t>
  </si>
  <si>
    <t>KATHERINE GOMEZ PULIDO</t>
  </si>
  <si>
    <t>YULI TATIANA QUINTERO ARIAS</t>
  </si>
  <si>
    <t>CARLOS ANDRES SUÁREZ MÉNDEZ</t>
  </si>
  <si>
    <t>ALEXANDRA MELO ARDILA</t>
  </si>
  <si>
    <t>DIANA PAOLA RAMIREZ CASAS</t>
  </si>
  <si>
    <t>JENNY MADELEINY RICO MARTINEZ</t>
  </si>
  <si>
    <t>DIEGO ARMANDO TRUJILLO ESCOBAR</t>
  </si>
  <si>
    <t>Prestación de Servicios Profesionales a la Dirección de Bosques Biodiversidad y Servicios Ecosistémicos del Ministerio de Ambiente y Desarrollo Sostenible para apoyar la implementación del Sistema Nacional de Trazabilidad Forestal y las políticas de gestión y desempeño institucional.</t>
  </si>
  <si>
    <t>Prestar los servicios a la Oficina Asesora de Planeación del Ministerio de Ambiente y Desarrollo Sostenible  para apoyar el proceso de formulación de Conpes  políticas  identificación y diseño de estrategias y metodologías para la planeación sectorial e institucional y seguimiento a las metas y comp</t>
  </si>
  <si>
    <t>Prestación de Servicios profesionales en las acciones de fortalecimiento  coordinación  articulación  análisis y seguimiento de la gestión de las instituciones que conforman el Sistema Nacional Ambiental -SINA  de acuerdo con las normas y políticas vigentes.</t>
  </si>
  <si>
    <t>Prestación de servicios profesionales en las acciones de fortalecimiento  coordinación  articulación  análisis y seguimiento de la gestión de las instituciones que conforman el Sistema Nacional Ambiental SINA  de acuerdo con las normas y políticas vigentes.</t>
  </si>
  <si>
    <t>Prestar servicios profesionales a la Dirección de Asuntos Ambientales Sectorial y Urbana del Ministerio de Ambiente y Desarrollo Sostenible de apoyo jurídico en la expedición de instrumentos normativos y la reglamentación de normas que correspondan a la dependencia.</t>
  </si>
  <si>
    <t>Prestar servicios profesionales a la Subdirección de Educación y Participación del Ministerio de Ambiente y Desarrollo Sostenible para apoyar el desarrollo de los procesos de participación ciudadana asociados al cumplimiento de medidas judiciales  diagnóstico y estrategias de participación ciudadana</t>
  </si>
  <si>
    <t>Prestación de servicios de apoyo a la gestión en las acciones de fortalecimiento  coordinación  articulación  análisis y seguimiento de la gestión de las instituciones que conforman el Sistema Nacional Ambiental SINA  de acuerdo con las normas y políticas vigentes.</t>
  </si>
  <si>
    <t>Prestar los Servicios Profesionales a la Dirección de Bosques Biodiversidad y Servicios Ecosistémicos para realizar la evaluación y el seguimiento de las solicitudes de acceso a recursos genéticos y sus productos derivados.</t>
  </si>
  <si>
    <t>Prestación de servicios profesionales a la Dirección de Bosques Biodiversidad y Servicios Ecosistémicos  del Ministerio de Ambiente y Desarrollo Sostenible  para apoyar técnicamente en el seguimiento y reporte de las acciones y metas en materia de gestión sostenible de bosques y reservas forestales.</t>
  </si>
  <si>
    <t>Prestación de servicios profesionales a la Dirección de Bosques  Biodiversidad y Servicios Ecosistémicos del Ministerio de Ambiente y Desarrollo Sostenible  para el fortalecimiento del trámite de sustracción de áreas de reserva forestal de orden nacional.</t>
  </si>
  <si>
    <t>Prestar servicios de apoyo a la gestión a la Dirección de Asuntos Ambientales Sectorial y Urbana del Ministerio de Ambiente y Desarrollo Sostenible en el desarrollo de actividades de gestión del Despacho de la Dirección.</t>
  </si>
  <si>
    <t>Prestar servicios profesionales a la Dirección de Bosques  Biodiversidad y Servicios Ecosistémicos del Ministerio de Ambiente y Desarrollo Sostenible  para el cumplimiento de las metas del Plan Nacional de Desarrollo 2018  2022  en materia de sistemas sostenibles para la conservación  con especial</t>
  </si>
  <si>
    <t>Prestación de servicios profesionales a la Dirección de Bosques  Biodiversidad y Servicios Ecosistémicos  para apoyar desde el componente jurídico  las acciones relacionadas con la conservación de la biodiversidad del país.</t>
  </si>
  <si>
    <t>Prestación de servicios profesionales/apoyo a la gestión al Grupo de Gestión Documental adscrito a la Subdirección Administrativa y Financiera del Ministerio de Ambiente y Desarrollo Sostenible  para dar cumplimiento con las acciones y metas del Plan de Mejoramiento Archivístico PMA</t>
  </si>
  <si>
    <t>Prestar los servicios a la Oficina Asesora de Planeación del Ministerio de Ambiente y Desarrollo Sostenible  en el apoyo técnico de la evaluación y seguimiento financiero de los proyectos de inversión presentados por las entidades del sector.</t>
  </si>
  <si>
    <t>Prestar los servicios a la Oficina Asesora de Planeación del Ministerio de Ambiente y Desarrollo Sostenible  en la gestión y mejora del Modelo Integrado de Planeación y Gestión Institucional y los Sistemas de Gestión que lo componen.</t>
  </si>
  <si>
    <t>Prestación de servicios profesionales a la Dirección de Bosques  Biodiversidad y Servicios Ecosistémicos  para apoyar el fortalecimiento técnico de las autoridades ambientales competentes en lo relacionado con lo dispuesto en el Decreto 2106 de 2019 en materia de las especies de flora con veda nacio</t>
  </si>
  <si>
    <t>Prestación de servicios profesionales a la Dirección de ordenamiento ambiental territorial y SINA  del Ministerio de Ambiente y Desarrollo Sostenible para apoyar la definición  orientación e implementación de la planificación  el ordenamiento ambiental y el plan zonificación ambiental en los territo</t>
  </si>
  <si>
    <t>Prestar servicios profesionales a la Dirección de Asuntos Ambientales Sectorial y Urbana del Ministerio de Ambiente y Desarrollo Sostenible en el desarrollo de actividades de gestión del Despacho de la Dirección.</t>
  </si>
  <si>
    <t>GEANINA JULIANA MENDOZA NUMA</t>
  </si>
  <si>
    <t>ANA MARIA ALEJANDRA PRIETO MARIN</t>
  </si>
  <si>
    <t>https://community.secop.gov.co/Public/Tendering/OpportunityDetail/Index?noticeUID=CO1.NTC.1062235&amp;isFromPublicArea=True&amp;isModal=true&amp;asPopupView=true</t>
  </si>
  <si>
    <t>https://community.secop.gov.co/Public/Tendering/OpportunityDetail/Index?noticeUID=CO1.NTC.1062383&amp;isFromPublicArea=True&amp;isModal=true&amp;asPopupView=true</t>
  </si>
  <si>
    <t>https://community.secop.gov.co/Public/Tendering/OpportunityDetail/Index?noticeUID=CO1.NTC.1062670&amp;isFromPublicArea=True&amp;isModal=true&amp;asPopupView=true</t>
  </si>
  <si>
    <t>https://community.secop.gov.co/Public/Tendering/OpportunityDetail/Index?noticeUID=CO1.NTC.1066878&amp;isFromPublicArea=True&amp;isModal=true&amp;asPopupView=true</t>
  </si>
  <si>
    <t>https://community.secop.gov.co/Public/Tendering/OpportunityDetail/Index?noticeUID=CO1.NTC.1063510&amp;isFromPublicArea=True&amp;isModal=true&amp;asPopupView=true</t>
  </si>
  <si>
    <t>https://community.secop.gov.co/Public/Tendering/OpportunityDetail/Index?noticeUID=CO1.NTC.1063408&amp;isFromPublicArea=True&amp;isModal=true&amp;asPopupView=true</t>
  </si>
  <si>
    <t>https://community.secop.gov.co/Public/Tendering/OpportunityDetail/Index?noticeUID=CO1.NTC.1067202&amp;isFromPublicArea=True&amp;isModal=true&amp;asPopupView=true</t>
  </si>
  <si>
    <t>https://community.secop.gov.co/Public/Tendering/OpportunityDetail/Index?noticeUID=CO1.NTC.1062645&amp;isFromPublicArea=True&amp;isModal=true&amp;asPopupView=true</t>
  </si>
  <si>
    <t>https://community.secop.gov.co/Public/Tendering/OpportunityDetail/Index?noticeUID=CO1.NTC.1063355&amp;isFromPublicArea=True&amp;isModal=true&amp;asPopupView=true</t>
  </si>
  <si>
    <t>https://community.secop.gov.co/Public/Tendering/OpportunityDetail/Index?noticeUID=CO1.NTC.1063065&amp;isFromPublicArea=True&amp;isModal=true&amp;asPopupView=true</t>
  </si>
  <si>
    <t>https://community.secop.gov.co/Public/Tendering/OpportunityDetail/Index?noticeUID=CO1.NTC.1063333&amp;isFromPublicArea=True&amp;isModal=true&amp;asPopupView=true</t>
  </si>
  <si>
    <t>https://community.secop.gov.co/Public/Tendering/OpportunityDetail/Index?noticeUID=CO1.NTC.1064594&amp;isFromPublicArea=True&amp;isModal=true&amp;asPopupView=true</t>
  </si>
  <si>
    <t>https://community.secop.gov.co/Public/Tendering/OpportunityDetail/Index?noticeUID=CO1.NTC.1066903&amp;isFromPublicArea=True&amp;isModal=true&amp;asPopupView=true</t>
  </si>
  <si>
    <t>https://community.secop.gov.co/Public/Tendering/OpportunityDetail/Index?noticeUID=CO1.NTC.1066905&amp;isFromPublicArea=True&amp;isModal=true&amp;asPopupView=true</t>
  </si>
  <si>
    <t>https://community.secop.gov.co/Public/Tendering/OpportunityDetail/Index?noticeUID=CO1.NTC.1063877&amp;isFromPublicArea=True&amp;isModal=true&amp;asPopupView=true</t>
  </si>
  <si>
    <t>https://community.secop.gov.co/Public/Tendering/OpportunityDetail/Index?noticeUID=CO1.NTC.1063667&amp;isFromPublicArea=True&amp;isModal=true&amp;asPopupView=true</t>
  </si>
  <si>
    <t>https://community.secop.gov.co/Public/Tendering/OpportunityDetail/Index?noticeUID=CO1.NTC.1065108&amp;isFromPublicArea=True&amp;isModal=true&amp;asPopupView=true</t>
  </si>
  <si>
    <t>https://community.secop.gov.co/Public/Tendering/OpportunityDetail/Index?noticeUID=CO1.NTC.1065201&amp;isFromPublicArea=True&amp;isModal=true&amp;asPopupView=true</t>
  </si>
  <si>
    <t>https://community.secop.gov.co/Public/Tendering/OpportunityDetail/Index?noticeUID=CO1.NTC.1064817&amp;isFromPublicArea=True&amp;isModal=true&amp;asPopupView=true</t>
  </si>
  <si>
    <t>https://community.secop.gov.co/Public/Tendering/OpportunityDetail/Index?noticeUID=CO1.NTC.1065123&amp;isFromPublicArea=True&amp;isModal=true&amp;asPopupView=true</t>
  </si>
  <si>
    <t>https://community.secop.gov.co/Public/Tendering/OpportunityDetail/Index?noticeUID=CO1.NTC.1064659&amp;isFromPublicArea=True&amp;isModal=true&amp;asPopupView=true</t>
  </si>
  <si>
    <t>https://community.secop.gov.co/Public/Tendering/OpportunityDetail/Index?noticeUID=CO1.NTC.1067124&amp;isFromPublicArea=True&amp;isModal=true&amp;asPopupView=true</t>
  </si>
  <si>
    <t>https://community.secop.gov.co/Public/Tendering/OpportunityDetail/Index?noticeUID=CO1.NTC.1067322&amp;isFromPublicArea=True&amp;isModal=true&amp;asPopupView=true</t>
  </si>
  <si>
    <t>https://community.secop.gov.co/Public/Tendering/OpportunityDetail/Index?noticeUID=CO1.NTC.1074997&amp;isFromPublicArea=True&amp;isModal=true&amp;asPopupView=true</t>
  </si>
  <si>
    <t>https://community.secop.gov.co/Public/Tendering/OpportunityDetail/Index?noticeUID=CO1.NTC.1075422&amp;isFromPublicArea=True&amp;isModal=true&amp;asPopupView=true</t>
  </si>
  <si>
    <t>https://community.secop.gov.co/Public/Tendering/OpportunityDetail/Index?noticeUID=CO1.NTC.1075822&amp;isFromPublicArea=True&amp;isModal=true&amp;asPopupView=true</t>
  </si>
  <si>
    <t>https://community.secop.gov.co/Public/Tendering/OpportunityDetail/Index?noticeUID=CO1.NTC.1069257&amp;isFromPublicArea=True&amp;isModal=true&amp;asPopupView=true</t>
  </si>
  <si>
    <t>https://community.secop.gov.co/Public/Tendering/OpportunityDetail/Index?noticeUID=CO1.NTC.1069268&amp;isFromPublicArea=True&amp;isModal=true&amp;asPopupView=true</t>
  </si>
  <si>
    <t>https://community.secop.gov.co/Public/Tendering/OpportunityDetail/Index?noticeUID=CO1.NTC.1067618&amp;isFromPublicArea=True&amp;isModal=true&amp;asPopupView=true</t>
  </si>
  <si>
    <t>https://community.secop.gov.co/Public/Tendering/OpportunityDetail/Index?noticeUID=CO1.NTC.1069379&amp;isFromPublicArea=True&amp;isModal=true&amp;asPopupView=true</t>
  </si>
  <si>
    <t>https://community.secop.gov.co/Public/Tendering/OpportunityDetail/Index?noticeUID=CO1.NTC.1069575&amp;isFromPublicArea=True&amp;isModal=true&amp;asPopupView=true</t>
  </si>
  <si>
    <t>https://community.secop.gov.co/Public/Tendering/OpportunityDetail/Index?noticeUID=CO1.NTC.1069395&amp;isFromPublicArea=True&amp;isModal=true&amp;asPopupView=true</t>
  </si>
  <si>
    <t>https://community.secop.gov.co/Public/Tendering/OpportunityDetail/Index?noticeUID=CO1.NTC.1069709&amp;isFromPublicArea=True&amp;isModal=true&amp;asPopupView=true</t>
  </si>
  <si>
    <t>https://community.secop.gov.co/Public/Tendering/OpportunityDetail/Index?noticeUID=CO1.NTC.1069715&amp;isFromPublicArea=True&amp;isModal=true&amp;asPopupView=true</t>
  </si>
  <si>
    <t>https://community.secop.gov.co/Public/Tendering/OpportunityDetail/Index?noticeUID=CO1.NTC.1069918&amp;isFromPublicArea=True&amp;isModal=true&amp;asPopupView=true</t>
  </si>
  <si>
    <t>https://community.secop.gov.co/Public/Tendering/OpportunityDetail/Index?noticeUID=CO1.NTC.1069933&amp;isFromPublicArea=True&amp;isModal=true&amp;asPopupView=true</t>
  </si>
  <si>
    <t>https://community.secop.gov.co/Public/Tendering/OpportunityDetail/Index?noticeUID=CO1.NTC.1070374&amp;isFromPublicArea=True&amp;isModal=true&amp;asPopupView=true</t>
  </si>
  <si>
    <t>https://community.secop.gov.co/Public/Tendering/OpportunityDetail/Index?noticeUID=CO1.NTC.1071903&amp;isFromPublicArea=True&amp;isModal=true&amp;asPopupView=true</t>
  </si>
  <si>
    <t>https://community.secop.gov.co/Public/Tendering/OpportunityDetail/Index?noticeUID=CO1.NTC.1073204&amp;isFromPublicArea=True&amp;isModal=true&amp;asPopupView=true</t>
  </si>
  <si>
    <t>https://community.secop.gov.co/Public/Tendering/OpportunityDetail/Index?noticeUID=CO1.NTC.1073260&amp;isFromPublicArea=True&amp;isModal=true&amp;asPopupView=true</t>
  </si>
  <si>
    <t>https://community.secop.gov.co/Public/Tendering/OpportunityDetail/Index?noticeUID=CO1.NTC.1073515&amp;isFromPublicArea=True&amp;isModal=true&amp;asPopupView=true</t>
  </si>
  <si>
    <t>https://community.secop.gov.co/Public/Tendering/OpportunityDetail/Index?noticeUID=CO1.NTC.1073166&amp;isFromPublicArea=True&amp;isModal=true&amp;asPopupView=true</t>
  </si>
  <si>
    <t>https://community.secop.gov.co/Public/Tendering/OpportunityDetail/Index?noticeUID=CO1.NTC.1073948&amp;isFromPublicArea=True&amp;isModal=true&amp;asPopupView=true</t>
  </si>
  <si>
    <t>https://community.secop.gov.co/Public/Tendering/OpportunityDetail/Index?noticeUID=CO1.NTC.1074014&amp;isFromPublicArea=True&amp;isModal=true&amp;asPopupView=true</t>
  </si>
  <si>
    <t>https://community.secop.gov.co/Public/Tendering/OpportunityDetail/Index?noticeUID=CO1.NTC.1073691&amp;isFromPublicArea=True&amp;isModal=true&amp;asPopupView=true</t>
  </si>
  <si>
    <t>https://community.secop.gov.co/Public/Tendering/OpportunityDetail/Index?noticeUID=CO1.NTC.1073695&amp;isFromPublicArea=True&amp;isModal=true&amp;asPopupView=true</t>
  </si>
  <si>
    <t>https://community.secop.gov.co/Public/Tendering/OpportunityDetail/Index?noticeUID=CO1.NTC.1071093&amp;isFromPublicArea=True&amp;isModal=true&amp;asPopupView=true</t>
  </si>
  <si>
    <t>https://community.secop.gov.co/Public/Tendering/OpportunityDetail/Index?noticeUID=CO1.NTC.1071210&amp;isFromPublicArea=True&amp;isModal=true&amp;asPopupView=true</t>
  </si>
  <si>
    <t>https://community.secop.gov.co/Public/Tendering/OpportunityDetail/Index?noticeUID=CO1.NTC.1071735&amp;isFromPublicArea=True&amp;isModal=true&amp;asPopupView=true</t>
  </si>
  <si>
    <t>https://community.secop.gov.co/Public/Tendering/OpportunityDetail/Index?noticeUID=CO1.NTC.1073711&amp;isFromPublicArea=True&amp;isModal=true&amp;asPopupView=true</t>
  </si>
  <si>
    <t>https://community.secop.gov.co/Public/Tendering/OpportunityDetail/Index?noticeUID=CO1.NTC.1071989&amp;isFromPublicArea=True&amp;isModal=true&amp;asPopupView=true</t>
  </si>
  <si>
    <t>https://community.secop.gov.co/Public/Tendering/OpportunityDetail/Index?noticeUID=CO1.NTC.1071818&amp;isFromPublicArea=True&amp;isModal=true&amp;asPopupView=true</t>
  </si>
  <si>
    <t>https://community.secop.gov.co/Public/Tendering/OpportunityDetail/Index?noticeUID=CO1.NTC.1075411&amp;isFromPublicArea=True&amp;isModal=true&amp;asPopupView=true</t>
  </si>
  <si>
    <t>https://community.secop.gov.co/Public/Tendering/OpportunityDetail/Index?noticeUID=CO1.NTC.1075934&amp;isFromPublicArea=True&amp;isModal=true&amp;asPopupView=true</t>
  </si>
  <si>
    <t>https://community.secop.gov.co/Public/Tendering/OpportunityDetail/Index?noticeUID=CO1.NTC.1073026&amp;isFromPublicArea=True&amp;isModal=true&amp;asPopupView=true</t>
  </si>
  <si>
    <t>https://community.secop.gov.co/Public/Tendering/OpportunityDetail/Index?noticeUID=CO1.NTC.1072804&amp;isFromPublicArea=True&amp;isModal=true&amp;asPopupView=true</t>
  </si>
  <si>
    <t>https://community.secop.gov.co/Public/Tendering/OpportunityDetail/Index?noticeUID=CO1.NTC.1073512&amp;isFromPublicArea=True&amp;isModal=true&amp;asPopupView=true</t>
  </si>
  <si>
    <t>https://community.secop.gov.co/Public/Tendering/OpportunityDetail/Index?noticeUID=CO1.NTC.1074615&amp;isFromPublicArea=True&amp;isModal=true&amp;asPopupView=true</t>
  </si>
  <si>
    <t>https://community.secop.gov.co/Public/Tendering/OpportunityDetail/Index?noticeUID=CO1.NTC.1074768&amp;isFromPublicArea=True&amp;isModal=true&amp;asPopupView=true</t>
  </si>
  <si>
    <t>https://community.secop.gov.co/Public/Tendering/OpportunityDetail/Index?noticeUID=CO1.NTC.1075069&amp;isFromPublicArea=True&amp;isModal=true&amp;asPopupView=true</t>
  </si>
  <si>
    <t>https://community.secop.gov.co/Public/Tendering/OpportunityDetail/Index?noticeUID=CO1.NTC.1072481&amp;isFromPublicArea=True&amp;isModal=true&amp;asPopupView=true</t>
  </si>
  <si>
    <t>https://community.secop.gov.co/Public/Tendering/OpportunityDetail/Index?noticeUID=CO1.NTC.1075807&amp;isFromPublicArea=True&amp;isModal=true&amp;asPopupView=true</t>
  </si>
  <si>
    <t>https://community.secop.gov.co/Public/Tendering/OpportunityDetail/Index?noticeUID=CO1.NTC.1075843&amp;isFromPublicArea=True&amp;isModal=true&amp;asPopupView=true</t>
  </si>
  <si>
    <t>https://community.secop.gov.co/Public/Tendering/OpportunityDetail/Index?noticeUID=CO1.NTC.1075875&amp;isFromPublicArea=True&amp;isModal=true&amp;asPopupView=true</t>
  </si>
  <si>
    <t>https://community.secop.gov.co/Public/Tendering/OpportunityDetail/Index?noticeUID=CO1.NTC.1078482&amp;isFromPublicArea=True&amp;isModal=true&amp;asPopupView=true</t>
  </si>
  <si>
    <t>https://community.secop.gov.co/Public/Tendering/OpportunityDetail/Index?noticeUID=CO1.NTC.1078129&amp;isFromPublicArea=True&amp;isModal=true&amp;asPopupView=true</t>
  </si>
  <si>
    <t>C-3205-0900-2-0-3205006-02</t>
  </si>
  <si>
    <t>C-3205-0900-2-0-3205022-02</t>
  </si>
  <si>
    <t>C-3208-0900-2-0-3208005-02</t>
  </si>
  <si>
    <t>C-3299-0900-16-0-3299057-02</t>
  </si>
  <si>
    <t>C-3299-0900-16-0-3299060-02</t>
  </si>
  <si>
    <t>C-3299-0900-14-0-3299057-02  
C-3299-0900-16-0-3299054-02</t>
  </si>
  <si>
    <t>IVONNE ANDREA LOPEZ RINCON</t>
  </si>
  <si>
    <t>TECNOLOGO EN DISEÑO GRAFICO</t>
  </si>
  <si>
    <t>CATALINA ROMANO CASTAÑEDA</t>
  </si>
  <si>
    <t>ANGELICA MARIA ZAFRA PRIETO</t>
  </si>
  <si>
    <t>ANA MARIA CAÑON AMAYA</t>
  </si>
  <si>
    <t>PAOLA ANDREA GALVEZ GALLEGO</t>
  </si>
  <si>
    <t>MAGDA JHAEL VEGA MEJIA</t>
  </si>
  <si>
    <t>VICTORIA EUGENIA PUERTA GONZALEZ</t>
  </si>
  <si>
    <t>WALTER FELIPE FERNANDEZ ARIAS</t>
  </si>
  <si>
    <t>LUIS FELIPE PACHON  CARDENAS</t>
  </si>
  <si>
    <t>JOSE FERNADO RUEDA BASTO</t>
  </si>
  <si>
    <t>JOHANA KARINA FERNANDEZ MORA</t>
  </si>
  <si>
    <t>ORIANA ANDREA CELIS NARANJO</t>
  </si>
  <si>
    <t>LUIS ALBERTO GUERRA VARGAS</t>
  </si>
  <si>
    <t>CATALINA PIEDRAHITA LOPEZ</t>
  </si>
  <si>
    <t>ERIKA LIZEH PLAZAS FONSECA</t>
  </si>
  <si>
    <t>MAURICIO JIMENEZ FAJARDO</t>
  </si>
  <si>
    <t>NATALIA VANESSA CACERES TRIANA</t>
  </si>
  <si>
    <t>CARLOS ARTURO SILVA OTALORA</t>
  </si>
  <si>
    <t>MAGDA ROCIO GONZALEZ  RODIGUEZ</t>
  </si>
  <si>
    <t>ANA BETULIA GUZMAN GUERRA</t>
  </si>
  <si>
    <t>MARIA CRISTINA VELASQUEZ BERNAL</t>
  </si>
  <si>
    <t>JAVIER EDUERADO ROJAS CALA</t>
  </si>
  <si>
    <t>MARIA PAULA HERNANDEZ AVILA</t>
  </si>
  <si>
    <t>LEONARDO ANDRES BUENO CASTELLANOS</t>
  </si>
  <si>
    <t>LEIDY PAOLA ARCE CASTELLANOS</t>
  </si>
  <si>
    <t xml:space="preserve">ADRIANA ZAMBRANO BARRETO </t>
  </si>
  <si>
    <t>DIANA MARGARITA BELTRAN  GOMEZ</t>
  </si>
  <si>
    <t>JAVIER DARIO ARISTIZABAL HERNANDEZ</t>
  </si>
  <si>
    <t>LUZ MARY PALACIO CASTILLO</t>
  </si>
  <si>
    <t>CLAUDIA MARIA CORDOBA GARCIA</t>
  </si>
  <si>
    <t>LAURA YIZETH TAPIERO OYOLA</t>
  </si>
  <si>
    <t>JOHN ANDREY BERMUDEZ HERRERA</t>
  </si>
  <si>
    <t>MARY ALEJANDRA LASSO ORLAS</t>
  </si>
  <si>
    <t>GUSTAVO ENRIQUE ATONLINEZ  FLOREZ</t>
  </si>
  <si>
    <t>FERNANDO ALBERTO GOYENECHE</t>
  </si>
  <si>
    <t>SINDY ANDREA GOMEZ CARO</t>
  </si>
  <si>
    <t>DIEGO ALEJANDRO ROJAS RODRIGUEZ</t>
  </si>
  <si>
    <t>JHURLEY ISABEL PUERTO ALFONZO</t>
  </si>
  <si>
    <t>EIMY YULISSA CORDOBA</t>
  </si>
  <si>
    <t>CLAUDIA CAROLINA GARZON LAMPREA</t>
  </si>
  <si>
    <t>JUAN SEBASTIAN GARZON ARIZA</t>
  </si>
  <si>
    <t>GIPSY VIVIANA ARENAS HERNANDEZ</t>
  </si>
  <si>
    <t>ZORAIDA PIEDRAHITA CALLE</t>
  </si>
  <si>
    <t>EDGAR ALEXANDER RODRIGUEZ CASTIBLANCO</t>
  </si>
  <si>
    <t>MARTHA GONZALEZ BENITEZ</t>
  </si>
  <si>
    <t>ELIANA MARCELA MENDOZA PARRA</t>
  </si>
  <si>
    <t>HECTOR JULIAN CAMELO PAEZ</t>
  </si>
  <si>
    <t>UVEIMAR ULLOA CACERES</t>
  </si>
  <si>
    <t>ANDRES FELIPE MONTAÑA CAMACHO</t>
  </si>
  <si>
    <t>DANIEL HUMBERTO RODRIGUEZ CARDENAS</t>
  </si>
  <si>
    <t>HUGO ARMANDO CENDALES PRIETO</t>
  </si>
  <si>
    <t>LUISA FERNANDA GONZALEZ HERRERA</t>
  </si>
  <si>
    <t xml:space="preserve">1. Apoyar jurídicamente las actividades propias de los trámites pre-contractuales, contractuales y post-contractuales de los procesos de contratación a cargo de la Subdirección Administrativa y Financiera de conformidad con los lineamientos dados por la coordinación del Grupo de contratos. 
2. Elaborar los pliegos de condiciones, estudios previos, invitaciones y demás documentos, con base en la información técnica, financiera y de evaluación de las áreas que conforman la subdirección administrativa y financiera de conformidad con los lineamientos dados por la coordinación del Grupo de contratos. 
3. Realizar la verificación jurídica correspondiente a los procesos asignados por el Supervisor del Contrato
4. Apoyar a la Subdirección Administrativa y Financiera en la proyección y trámite a las solicitudes de adición, prórroga, terminación anticipada, modificación y suspensión de contratos y/o convenios suscritos por el Ministerio.
5. Hacer la revisión jurídica de los expedientes contractuales y proyectar las actas de liquidación de los contratos y/o convenios que le sean asignados.
6. Publicar en la oportunidad legal en el SECOP II y en La Tienda Virtual, los documentos exigidos en la normatividad de contratación estatal vigente, de conformidad a las instrucciones o directrices impartidas por Colombia compra eficiente.
7. Gestionar jurídicamente si hay lugar a ello, el trámite de imposición de multas, declaratorias de incumplimientos, o declaratorias de caducidad, en los términos establecidos en el artículo 86 de la Ley 1474 de 2011, para tal efecto deberá proyectar las citaciones, resoluciones y demás actos administrativos asociados.
8. Dar respuesta a las peticiones y / o solicitudes asignadas por el supervisor.
9. Participar y asistir en las reuniones y/o eventos requeridos por el Supervisor.
10. Todas las demás que le sean asignadas por el supervisor acorde con el objeto del contrato. </t>
  </si>
  <si>
    <t>El valor del contrato a celebrar es hasta por la suma de SETENTA Y UN MILLONES DE PESOS M/CTE ($71.500.000) incluido los impuestos a que haya lugar.</t>
  </si>
  <si>
    <t xml:space="preserve">1. Organizar la documentación que se genere en cumplimiento de las funciones del Grupo de Tesorería.
2. Velar por la custodia y completitud de los expedientes del Grupo de Tesorería, informando de los faltantes que se puedan presentar y documentos en calidad de préstamo que no hayan sido devueltos oportunamente.
3. Atender las solicitudes de información que se generen en calidad de consulta de los documentos producidos por el Grupo de Tesorería, utilizando los aplicativos de SIFAME y SIIF Nación y llevar una matriz de seguimiento de las mismas.
4. Apoyar las actividades administrativas de la Coordinación de Tesorería en cuanto a la radicación de los documentos emitidos por el grupo con destino a las dependencias del Ministerio, entidades públicas y/o privadas.
5. Apoyar al Grupo de Tesorería con la emisión de los certificados de ingresos y retención y los certificados de pagos y saldos que sean requeridos.
6. Apoyar en la depuración de los soportes generados en cadena presupuestal de las vigencias 2018 y 2019.
7. Las demás actividades que se requieran para el cabal cumplimiento del objeto y/o las que determine el supervisor del contrato siempre que guarden relación directa con el objeto del contrato.
</t>
  </si>
  <si>
    <t>El valor del contrato a celebrar es hasta por la suma de TREINTA Y CINCO MILLONES DOSCIENTOS MIL PESOS ($35.200.000), incluido los impuestos a que haya lugar.</t>
  </si>
  <si>
    <t>1. Liquidar y aplicar impuestos y deducciones tributarias a cada una de las cuentas asignadas para tramite, una vez se haya verificado que cumplan con los requisitos establecidos.
2.  Velar porque los soportes presentados para pago cumplan con las condiciones establecidas y de esta manera, se ajuste a las normas que regulan la materia; así mismo, realizar seguimiento y control al trámite de las Cuentas por Pagar autorizadas para que se realicen los desembolsos dentro de los términos establecidos e informar permanentemente a los beneficiarios de pago sobre el estado de las solicitudes devueltas. 
3.  Apoyar la realización del proceso de Autorización de Endoso y traslados entre libretas Cuenta Única Nacional, mediante el aplicativo SIIF. 
4.  Asistir y participar en los talleres y demás convocatorias del Sistema de Gestión de Calidad a los que sea llamado a cumplir. 
5.  Las demás actividades que se requieran para el cabal cumplimiento del objeto y/o las que determine el supervisor del contrato, siempre que guarden relación directa con el objeto del contrato</t>
  </si>
  <si>
    <t>El valor del Contrato será hasta por la suma de SESENTA Y TRES MILLONES OCHOCIENTOS MIL PESOS M/CTE ($63.800.000) Incluidos los impuestos a que haya lugar</t>
  </si>
  <si>
    <t>CR 11 181 92 APTO 301</t>
  </si>
  <si>
    <t>CR 52A 123B 39 11</t>
  </si>
  <si>
    <t>CL 39C 12 37</t>
  </si>
  <si>
    <t xml:space="preserve">CR 105A 72 15 </t>
  </si>
  <si>
    <t>CR 9 ESTE 30 25 SUR CS 60</t>
  </si>
  <si>
    <t xml:space="preserve">1. Realizar la transacción de pagos en el SIIF Nación de las obligaciones que le sean asignadas.
2. Realizar seguimiento diario y conciliación al recaudo generado en las cuentas donde se administran los recursos propios de la entidad.
3. Realizar el cierre de los boletines diarios generados en el Fondo Nacional Ambiental – FONAM. 
4. Consolidar la Programación Mensual de Pagos que presentan las subunidades Parques Nacionales Naturales de Colombia – PNNC y la Autoridad Nacional de Licencias Ambientales, a fin de establecer las necesidades de recursos y determinar las modificaciones al PAC mensual asignado por el Ministerio de Ambiente y Desarrollo Sostenible como administrador de los recursos propios.
5. Generar informe mensual de los recursos sujetos a ser trasladados a la Cuenta Única Nacional- CUN manejados en la subunidad Ministerio de Ambiente y Desarrollo Sostenible.
6. Realizar conciliación mensual de movimientos realizados en la Cuenta Única Nacional – CUN por las subunidades Parques Nacionales Naturales de Colombia – PNNC y la Autoridad Nacional de Licencias Ambientales y generar un informe del mismo.
7. Realizar seguimiento e informe mensual de los recaudos por clasificar presentados por las subunidades Parques Nacionales Naturales de Colombia – PNNC, la Autoridad Nacional de Licencias Ambientales y Ministerio de Ambiente y Desarrollo Sostenible.
8. Realizar el trámite para el pago en moneda extranjera de las contribuciones a organismos internacionales.
9. Las demás actividades asignadas por el supervisor en relación con el objeto del contrato.
</t>
  </si>
  <si>
    <t>El valor del contrato a celebrar es hasta por la suma de SETENTA MILLONES QUINIENTOS SESENTA Y CUATRO MIL DOSCIENTOS TREINTA PESOS M/TE ($70.564.230), incluido los impuestos a que haya lugar.</t>
  </si>
  <si>
    <t>ECONOMISTA</t>
  </si>
  <si>
    <t>CL 3 SUR 8 59 TO 8 APTO 303</t>
  </si>
  <si>
    <t>CL 147 93 09 APTO 406</t>
  </si>
  <si>
    <t>CR 1C ESTE 17B 22</t>
  </si>
  <si>
    <t>DG 40A 7 40</t>
  </si>
  <si>
    <t>CR 50 64 72</t>
  </si>
  <si>
    <t xml:space="preserve">ALEX JOSE SAER SAKER </t>
  </si>
  <si>
    <t>https://community.secop.gov.co/Public/Tendering/OpportunityDetail/Index?noticeUID=CO1.NTC.1031859&amp;isFromPublicArea=True&amp;isModal=False</t>
  </si>
  <si>
    <t>ANDRES FELIPE MARMOLEJO EGRED</t>
  </si>
  <si>
    <t xml:space="preserve">1. Apoyar la negociación del capítulo ambiental de los acuerdos comerciales entre los países miembros de la Alianza del Pacífico con los Candidatos a Estados Asociados, generando los informes y documentos técnicos que sean necesarios para el cumplimiento de esta obligación. 2. Elaborar, preparar y sustentar los documentos o conceptos que establezcan la posición de Minambiente en las negociaciones para el sub-comité de comercio y desarrollo sostenible del acuerdo Multipartes entre la Unión Europea con Colombia, Ecuador y Perú, generando los informes y documentos técnicos que sean necesarios para el cumplimiento de esta obligación. 3. Apoyar en el control y seguimiento de la agenda de negociación multilateral en temas ambientales con la Unión Europea; de los compromisos binacionales en el marco de los Gabinetes Binacionales con Perú y Ecuador; del Comité Andino de Minería ilegal; y de la implementación del Pacto de Leticia por la Amazonía, llevando la posición de Minambiente para la construcción de la Posición País, participando en los espacios de negociación y generando los informes y documentos técnicos que sean necesarios para el cumplimiento de esta obligación. 4. Realizar el seguimiento del estado de los portafolios de proyectos del Programa de Naciones Unidas para Medio Ambiente y del Programa de las Naciones Unidas para el Desarrollo. 5. Preparar la documentación y demás insumos que sean requeridos por el supervisor del contrato con miras a la participación de las reuniones de la UNEA-5 y del Foro de Ministros de Medio Ambiente de América Latina y el Caribe. 6. Apoyar a la Oficina de Asuntos Internacionales en el seguimiento del Marco Decenal de Programas de Consumo y Producción Sostenibles a través de la participación en reuniones y construcción de documentos y demás insumos técnicos que sean requeridos para el efecto. 7. Apoyar al Jefe de la Oficina de Asuntos Internacionales como punto focal técnico de EUROCLIMA+, con la participación de reuniones, talleres y seguimientos a los proyectos según lo demande el programa. 8. Apoyar la coordinación para la gestión y negociación del dossier de la Unión Europea, incluyendo la gestión administrativa para la incorporación de los recursos de cooperación al presupuesto del Minambiente 9. Apoyar según requerimiento y directrices del supervisor del contrato en los portafolios de cooperación que sean asignados. 10. Apoyar a la Oficina de Asuntos Internacionales en los procesos de negociación de cooperación internacional y nacional en temas prioritarios para el Ministerio, tales como: economía circular, plásticos, biodiversidad, entre otros que sean asignados por el Jefe de la Oficina de Asuntos Internacionales, entre otros. 11. Participar activamente en aquellas reuniones que permitan el desarrollo mismo del objeto contractual. 12. Las demás que le asigne el supervisor del contrato y que tengan relación directa con el objeto contractual. </t>
  </si>
  <si>
    <t xml:space="preserve">El valor del contrato a celebrar es hasta por la suma NOVENTA Y TRES MILLONES QUNIENTOS MIL PESOS M/CTE ($93.500.000) incluido los impuestos a que haya lugar. </t>
  </si>
  <si>
    <t xml:space="preserve">El plazo de ejecución del contrato será de once (11) meses, previo cumplimiento de los requisitos de perfeccionamiento y ejecución, sin exceder a 31 de diciembre de 2020. </t>
  </si>
  <si>
    <t>https://community.secop.gov.co/Public/Tendering/OpportunityDetail/Index?noticeUID=CO1.NTC.1029348&amp;isFromPublicArea=True&amp;isModal=False</t>
  </si>
  <si>
    <t>https://community.secop.gov.co/Public/Tendering/OpportunityDetail/Index?noticeUID=CO1.NTC.1038714&amp;isFromPublicArea=True&amp;isModal=False</t>
  </si>
  <si>
    <t>https://community.secop.gov.co/Public/Tendering/OpportunityDetail/Index?noticeUID=CO1.NTC.1053460&amp;isFromPublicArea=True&amp;isModal=False</t>
  </si>
  <si>
    <t>https://community.secop.gov.co/Public/Tendering/OpportunityDetail/Index?noticeUID=CO1.NTC.1043988&amp;isFromPublicArea=True&amp;isModal=False</t>
  </si>
  <si>
    <t xml:space="preserve">HILDER YAMILE UYAZAN SANCHEZ </t>
  </si>
  <si>
    <t>ILSE MILENA BORRERO MONCADA</t>
  </si>
  <si>
    <t>COORDINADORA GRUPO DE COMUNICACIONES</t>
  </si>
  <si>
    <t xml:space="preserve">COORDINADOR GRUPO DE PROCESOS JUDICIALES </t>
  </si>
  <si>
    <t>FANNY SIERRA BONILLA</t>
  </si>
  <si>
    <t>viviangel78@gmail.com</t>
  </si>
  <si>
    <t>RUBEN DARIO GUERRERO USEDA</t>
  </si>
  <si>
    <t>https://community.secop.gov.co/Public/Tendering/OpportunityDetail/Index?noticeUID=CO1.NTC.1067615&amp;isFromPublicArea=True&amp;isModal=False</t>
  </si>
  <si>
    <t>Calle 152 No. 72 - 02 Interior 2 Apartamento 304</t>
  </si>
  <si>
    <t>hateforest77@yahoo.com</t>
  </si>
  <si>
    <t>PAULA ANDREA ROJAS GUTIERREZ</t>
  </si>
  <si>
    <t>YENNY PAOLA DEVIA</t>
  </si>
  <si>
    <t>l.pezandres@hotmail.com</t>
  </si>
  <si>
    <t>Tv 47 # 5G-18</t>
  </si>
  <si>
    <t>CRA. 71 C No. 1 - 72, INT 8, APTO 303</t>
  </si>
  <si>
    <t>manuel.laiton2016@gmail.com</t>
  </si>
  <si>
    <t>paulalopez.periodista@gmail.com</t>
  </si>
  <si>
    <t>cra 8 # 12 b-31</t>
  </si>
  <si>
    <t>mparada49@hotmail.com</t>
  </si>
  <si>
    <t xml:space="preserve">https://community.secop.gov.co/Public/Tendering/OpportunityDetail/Index?noticeUID=CO1.NTC.1071621&amp;isFromPublicArea=True&amp;isModal=False
</t>
  </si>
  <si>
    <t>fbolivarb@gmail.com</t>
  </si>
  <si>
    <t>cra 80 bis No 7A-15</t>
  </si>
  <si>
    <t>Carrera 19a 122-85 apt 601</t>
  </si>
  <si>
    <t>alan.aguia@gmail.com</t>
  </si>
  <si>
    <t>calle 73 # 9 - 57</t>
  </si>
  <si>
    <t>jballesterosc@minambiente.gov.co</t>
  </si>
  <si>
    <t>cra 47 #22-83 apto 103</t>
  </si>
  <si>
    <t>vcantillom@gmail.com</t>
  </si>
  <si>
    <t>juanchu2240@gmail.com</t>
  </si>
  <si>
    <t>Calle 41 # 13 -21 apto 203</t>
  </si>
  <si>
    <t>CALLE 63# 37-75 APTO 504</t>
  </si>
  <si>
    <t>johnposse@gmail.com</t>
  </si>
  <si>
    <t>CARRERA 15 N° 80-68</t>
  </si>
  <si>
    <t>jrarangor@gmail.com</t>
  </si>
  <si>
    <t>CARRERA 111 C No. 88-05</t>
  </si>
  <si>
    <t>lau.rm8@gmail.com</t>
  </si>
  <si>
    <t>Calle 152#7d-35</t>
  </si>
  <si>
    <t>santiguiot@gmail.com</t>
  </si>
  <si>
    <t>risocruz1988@hotmail.com</t>
  </si>
  <si>
    <t>Carrera 3 B # 48 R 27 Sur</t>
  </si>
  <si>
    <t>Calle 145 # 15 - 79 apto 505</t>
  </si>
  <si>
    <t>fredy.leonardo@gmail.com</t>
  </si>
  <si>
    <t>CALLE 24 B NO 74 B 33</t>
  </si>
  <si>
    <t>PILAR.GALINDO1912@GMAIL.COM</t>
  </si>
  <si>
    <t>maortizs@gmail.com</t>
  </si>
  <si>
    <t>Carrera 42 No 2 - 46 Apto 301</t>
  </si>
  <si>
    <t>concla_s@yahoo.com.ar</t>
  </si>
  <si>
    <t>camimahecha@yahoo.com</t>
  </si>
  <si>
    <t>calle 152 b No. 56-10</t>
  </si>
  <si>
    <t>ing.alexherrera350@gmail.com</t>
  </si>
  <si>
    <t>Calle 69 # 6a-70 Sur Torreón de Varsovia apt 806</t>
  </si>
  <si>
    <t>CALLE 30 # 8-65 CENTRO</t>
  </si>
  <si>
    <t>yohalemusvina@gmail.com</t>
  </si>
  <si>
    <t>lamedranop29@gmail.com</t>
  </si>
  <si>
    <t>Calle 48 #7-17</t>
  </si>
  <si>
    <t>Carrera 51 B N° 16-48 Sur Casa 2</t>
  </si>
  <si>
    <t>vicasgforestal@gmail.com</t>
  </si>
  <si>
    <t>gilimartingo@gmail.com</t>
  </si>
  <si>
    <t>angelafernanda_1990@outlook.com</t>
  </si>
  <si>
    <t>CARRERA 91 # 20 A 75 INT 9 APTO 204 URBANIZACION HAYUELOS BOGOTA</t>
  </si>
  <si>
    <t>Carrera 19 No. 40-11 Apto 201</t>
  </si>
  <si>
    <t>jeicoblanco@hotmail.com</t>
  </si>
  <si>
    <t>Calle 71 bis 91-56</t>
  </si>
  <si>
    <t>Calle 39 i sur # 68i 78</t>
  </si>
  <si>
    <t>camilobernal9037@gmail.com</t>
  </si>
  <si>
    <t>CARRERA 80A # 17 - 85 TORRE 7 APTO 1525</t>
  </si>
  <si>
    <t>mendoza.juliana@gmail.com</t>
  </si>
  <si>
    <t>EDGAR EMILIO RODRIGUEZ BASTIDAS</t>
  </si>
  <si>
    <t>sergiomendoza.jaimes@gmail.com</t>
  </si>
  <si>
    <t>Carrera 57#119a-60</t>
  </si>
  <si>
    <t>CARRERA 57 # 22A 41 APTO 813 INT 4</t>
  </si>
  <si>
    <t>anamariaalejandra15@gmail.com</t>
  </si>
  <si>
    <t>amsolanop@gmail.com</t>
  </si>
  <si>
    <t>AVENIDA CARRERA 28 no 34 50</t>
  </si>
  <si>
    <t>sdiazv55@gmail.com</t>
  </si>
  <si>
    <t>Carrera 19 # 6-90 ZIPAQUIRA</t>
  </si>
  <si>
    <t>Carrera 5 No 7-36 Torre 6 Apartamento</t>
  </si>
  <si>
    <t>calapeospina@gmail.com</t>
  </si>
  <si>
    <t>Calle 17 # 4-68 apt 209</t>
  </si>
  <si>
    <t>FREDY LEONARDO ARDILA RUIZ</t>
  </si>
  <si>
    <t>Prestación de servicios profesionales a la Oficina de Tecnologías de la Información y la Comunicación del Ministerio de Ambiente y Desarrollo Sostenible, para el desarrollo de la gestión de la información del Ministerio y el Sector</t>
  </si>
  <si>
    <t>CARRERA 11B 3 96-54 APTO 504</t>
  </si>
  <si>
    <t>dorisweilerpolania@gmail.com</t>
  </si>
  <si>
    <t>CR 50A NR 174 B 06 T 8 APT 504</t>
  </si>
  <si>
    <t>mosquera0505@gmail.com</t>
  </si>
  <si>
    <t>Calle 181 # 9 - 07</t>
  </si>
  <si>
    <t>ivandramirezb@gmail.com</t>
  </si>
  <si>
    <t>mauricioruedagomez@gmail.com</t>
  </si>
  <si>
    <t>Calle 95 No. 13-55 Of. 411</t>
  </si>
  <si>
    <t>JORGE IVÁN HURTADO MORA</t>
  </si>
  <si>
    <t>CARRERA 71D NUMERO 95 A -25 APTO 410 TORRE 2</t>
  </si>
  <si>
    <t>agpestrategia@gmail.com</t>
  </si>
  <si>
    <t>alexchart74@hotmail.com</t>
  </si>
  <si>
    <t>Calle 6D # 4A - 16 Este</t>
  </si>
  <si>
    <t>belquisibanez@gmail.com</t>
  </si>
  <si>
    <t>carrera 90bis No.76-51</t>
  </si>
  <si>
    <t>monicaserratom@gmail.com</t>
  </si>
  <si>
    <t>CALLE 163 No. 54-35</t>
  </si>
  <si>
    <t>Avenida Calle 64 C # 68 B -98</t>
  </si>
  <si>
    <t xml:space="preserve">Valarcon@minambiente.gov.co
</t>
  </si>
  <si>
    <t>andfdofrandino@yahoo.es</t>
  </si>
  <si>
    <t>CALLE 16 # 14 - 25 Zipaquirá</t>
  </si>
  <si>
    <t>Diagonal 17 No. 15-35</t>
  </si>
  <si>
    <t>norargo@gmail.com</t>
  </si>
  <si>
    <t>Carrera 68b # 98a 30</t>
  </si>
  <si>
    <t>danipenalozaf@gmail.com</t>
  </si>
  <si>
    <t>davilaedward2579@gmail.com</t>
  </si>
  <si>
    <t>Calle 65 J Bis Sur No 78 D 45</t>
  </si>
  <si>
    <t>NATALIA MARIA RAMIREZ MARTINEZ</t>
  </si>
  <si>
    <t>crisegura_3001@hotmail.com</t>
  </si>
  <si>
    <t>CALLE 106 NO. 8D-24</t>
  </si>
  <si>
    <t>https://community.secop.gov.co/Public/Tendering/ContractNoticePhases/View?PPI=CO1.PPI.5547796&amp;isFromPublicArea=True&amp;isModal=False</t>
  </si>
  <si>
    <t>CARRERA 114 A 78 - 21 INT 7 APT 201</t>
  </si>
  <si>
    <t>katherinngomez@yahoo.com.ar</t>
  </si>
  <si>
    <t>tatianaquintero2309@gmail.com</t>
  </si>
  <si>
    <t>Carrera 7 183-29 Torre 2 Apto 1110</t>
  </si>
  <si>
    <t xml:space="preserve">DALILA YANETH ANGARITA GARCIA </t>
  </si>
  <si>
    <t>DAISSY CAROLINA PERALTA CRUZ</t>
  </si>
  <si>
    <t>Carrera 114 #80-51</t>
  </si>
  <si>
    <t>ivonne_1891@hotmail.com</t>
  </si>
  <si>
    <t>caansume@gmail.com</t>
  </si>
  <si>
    <t>carrera 2 b 42a 39</t>
  </si>
  <si>
    <t>Carrera 80 C Nº 8 - 53 Torre 2 Apto 213 Camino de San Gabriel Castilla</t>
  </si>
  <si>
    <t>alexandramelo1@gmail.com</t>
  </si>
  <si>
    <t>paola_ramirez83@hotmail.com</t>
  </si>
  <si>
    <t>CALLE 14 SUR nO. 48 b - 61 Serramonte 1 Casa 62D</t>
  </si>
  <si>
    <t>jennymrico1@gmail.com</t>
  </si>
  <si>
    <t>Calle 24 sur No. 1-11</t>
  </si>
  <si>
    <t>maricamachof@hotmail.com</t>
  </si>
  <si>
    <t>COORDINADOR DE RESERVAS FORESTALES</t>
  </si>
  <si>
    <t>JEFE OFICINA ASUNTOS INTERNACIONALES</t>
  </si>
  <si>
    <t>JEFE OFICINA DE TECNOLOGIA DE LA INFORMACION Y LA COMUNICACIÓN</t>
  </si>
  <si>
    <t xml:space="preserve">COORDINADOR DIRECCION DE BOSQUES BIODIVERSIDAD Y SERVICIOS ECOSISTEMICOS </t>
  </si>
  <si>
    <t>DIRECTOR DE BOSQUES BIODIVERSIDAD Y SERVICIOS ECOSISTEMICOS</t>
  </si>
  <si>
    <t>SUBDIRECTOR DE EDUCACION Y PARTICIPACION</t>
  </si>
  <si>
    <t>El plazo de ejecución del contrato del contrato es a partir del cumplimiento de los requisitos de ejecución previo perfeccionamiento del mismo hasta por once (11) meses dentro de la vigencia 2020.</t>
  </si>
  <si>
    <t>1. Desarrollar y/o revisar las auditorías de evaluación independiente, conforme el plan de auditorías de la Oficina de Control Interno, verificando el adecuado cumplimiento del Sistema de Control Interno en los procesos y actividades desarrollados por las diferentes dependencias del Ministerio.
2. Proyectar y/o revisar los informes de Ley generados por la Oficina de Control Interno en el marco de los roles definidos en la normativa vigente.
3. Apoyar a la Oficina de Control Interno en la suscripción, seguimiento y reporte de los planes de mejoramiento vigentes del Ministerio en el Sistema SIRECI, producto de las auditorías realizadas por la Contraloría General de la República.
4. Modular ante la Contraloría General de la República con las dependencias del Ministerio en la atención de las auditorías externas bajo las modalidades financiera, cumplimiento y de desempeño.
5. Preparar las respuestas de comunicaciones oficiales, peticiones y consultas afines con el objeto contractual, que deban ser generadas y/ o articuladas por la Oficina de Control Interno acorde con los criterios de oportunidad y cumplimiento normativo.
6. Apoyar a la Oficina de Control Interno en la atención de solicitudes provenientes de las dependencias del Ministerio bajo el marco de los roles vigentes designados por el Departamento Administrativo de la Función Pública a las Oficinas de Control Interno.
7. Desplegar actividades dirigidas a fortalecer la cultura de autocontrol y autoevaluación del Sistema de Control Interno, bajo el marco de las herramientas y sistemas de información del Ministerio.
8. Participar en reuniones y visitas promovidas por los entes externos de control u otras entidades, bajo el alcance de las funciones normativas de las Oficinas de Control Interno y los temas designados al presente contrato.
9. Desplazarse fuera de la ciudad de Bogotá D.C., en caso de requerirse, con el fin de dar cumplimiento al objeto contractual, previa autorización del supervisor del contrato.
10. Las demás que le sean asignadas por el supervisor del contrato y que sean afines con el objeto contractual en el marco de su especialidad y experticia.</t>
  </si>
  <si>
    <t>DANNA ESTEFANIA CASTAÑEDA QUINCHIA</t>
  </si>
  <si>
    <t>JUAN CARLOS SANCHES CONTRERA</t>
  </si>
  <si>
    <t>SILVIA JULIANA VARGAS RUEDA</t>
  </si>
  <si>
    <t>ELKIN ERNESTO RAMIREZ NIÑO</t>
  </si>
  <si>
    <t>OLGA LUCIA QUINTERO GALEANO</t>
  </si>
  <si>
    <t>FABIO ORLANDO COMBITA NONTOA</t>
  </si>
  <si>
    <t>DIANA LUCIA SALAZAR</t>
  </si>
  <si>
    <t>NIDIA JOHANA HERNANDEZ</t>
  </si>
  <si>
    <t>FREDDY ORLANDO MURCIA ROA</t>
  </si>
  <si>
    <t>LINA ESPERANZA MENDOZA SALAMANCA</t>
  </si>
  <si>
    <t>JORGE ANDRES ROA LOZANO</t>
  </si>
  <si>
    <t>GABRIEL HUMBERTO MURCIA CAMACHO</t>
  </si>
  <si>
    <t>PILAR LEMUS ESPINOSA</t>
  </si>
  <si>
    <t>MARCO JAVIER RAMOS GUZMAN</t>
  </si>
  <si>
    <t>YINA MARCELA CARRERA RODRIGUEZ</t>
  </si>
  <si>
    <t>JUAN DIEGO GONZALEZ PARRA</t>
  </si>
  <si>
    <t>JULIAN DARIO ARBELAEZ SALAZAR</t>
  </si>
  <si>
    <t>EMIRO JULIAN ROBLES PEREZ</t>
  </si>
  <si>
    <t>NATALIA CAROLINA RIOS VALENCIA</t>
  </si>
  <si>
    <t xml:space="preserve">JULIAN FELIPE ZAMBRANO PARAMO </t>
  </si>
  <si>
    <t>BILMA ALEXANDRA ROMO LUCERO</t>
  </si>
  <si>
    <t xml:space="preserve">MAGDA LARISSA ARAGON BARRERA </t>
  </si>
  <si>
    <t>LAURA YADIRA VELASCO PRADA</t>
  </si>
  <si>
    <t>ANGELICA MARIA MOSQUERA MUÑOZ</t>
  </si>
  <si>
    <t>ETAPA CONTRACTUAL SECOP II</t>
  </si>
  <si>
    <t>ESTADO SECOP II</t>
  </si>
  <si>
    <t>1. PRE-CONTRACTUAL</t>
  </si>
  <si>
    <t>2. CONTRACTUAL</t>
  </si>
  <si>
    <t>1. FIRMADO</t>
  </si>
  <si>
    <t>2. RECHAZADO</t>
  </si>
  <si>
    <t>3. PENDIENTE DE APROBACIÓN</t>
  </si>
  <si>
    <t>4. EN EDICIÓN</t>
  </si>
  <si>
    <t xml:space="preserve">Prestación de servicios profesionales a la Dirección de Asuntos Marinos, Costeros y Recursos Acuáticos, en el apoyo técnico, administrativo y financiero para la instrumentación ambiental de la gestión del estado colombiano sobre las zonas marinas, costeras e insulares y los recursos acuáticos en el marco del Plan Nacional de Desarrollo (2018-2022). </t>
  </si>
  <si>
    <t>El valor del contrato a celebrar es hasta por la suma de NOVENTA Y CINCO MILLONES PESOS M/CTE ($ 95.000.000) incluido los impuestos a que haya lugar.</t>
  </si>
  <si>
    <t>1. Apoyar en la recopilación de resultados obtenidos en el marco de la cooperación de Colombia con la Unión Europea, a través del proyecto MAPCO (manglares, pastos marinos y comunidades locales) para fortalecer el desarrollo de las iniciativas de Carbono Azul a nivel regional y dar cumplimiento a las metas del Plan Nacional de Desarrollo en el Caribe colombiano. 
2. Brindar apoyo técnico para realizar el análisis de la inclusión de los ecosistemas de Carbono Azul en las cuentas ambientales.
3. Apoyar en la aplicación de enfoques basados en la gestión de ecosistemas y de gestión integrada de los ecosistemas, de conformidad con los principios y lineamientos para incorporar las cuestiones concernientes a los humedales en el Manejo Integrado de Zonas Costeras (MIZC) comprometido por Colombia ante la Convención RAMSAR, en la hoja de ruta de Carbono Azul.
4. Apoyar la preparación de notas conceptuales para la formulación de proyectos de Carbono Azul.
5. Brindar apoyo técnico en las actividades relacionadas con la agenda de trabajo interinstitucional y en la definición de la posición de país con respecto a la temática de carbono azul.
6. Acompañar las reuniones requeridas bajo el marco del objeto contractual, así como el desarrollo de ayudas de memorias y actas de las reuniones. 
7. Apoyar la revisión de documentos, preparación de conceptos, ayudas de memoria, respuestas a consultas y solicitudes en general de información, etc. relacionados con las gestiones y obligaciones nacionales e internacionales en materia del objeto contractual.
8. Proyectar dentro de los términos legales, respuestas a consultas y solicitudes en general de información, que sean solicitadas, por parte de usuarios externos o de otras dependencias del MADS, en el marco del objeto del presente contrato.
9. Presentar informes mensuales de las actividades realizadas, según obligaciones contractuales
10. Un (1) informe de avance en el quinto mes de ejecución del contrato en el marco de las obligaciones que contenga la recopilación de resultados obtenidos en el marco de la cooperación de Colombia con la Unión Europea, a través del proyecto MAPCO (manglares, pastos marinos y comunidades locales) para fortalecer el desarrollo de las iniciativas de Carbono Azul a nivel regional y dar cumplimiento a las metas del Plan Nacional de Desarrollo en el Caribe colombiano.
11. Un (1) informe de avance en el quinto mes de ejecución del contrato que contenga el análisis de la inclusión de los ecosistemas de Carbono Azul en las cuentas ambientales.
12. Un (1) informe de avance en el quinto mes de ejecución del contrato  que contenga la aplicación de enfoques basados en la gestión de ecosistemas y de gestión integrada de los ecosistemas, de conformidad con los principios y lineamientos para incorporar las cuestiones concernientes a los humedales en el Manejo Integrado de Zonas Costeras (MIZC) comprometido por Colombia ante la Convención RAMSAR, en la hoja de ruta de Carbono Azul.
13. Un (1) informe de avance en el quinto mes de ejecución del contrato  que contenga la preparación de notas conceptuales para la formulación de proyectos de Carbono Azul.
14. Un (1) informe de avance en el quinto mes de ejecución del contrato  que contenga las actividades relacionadas con la agenda de trabajo interinstitucional y en la definición de la posición de país con respecto a la temática de carbono azul.
15. Un (1) informe de avance en el quinto mes de ejecución del contrato  que contenga  las memorias las reuniones requeridas bajo el marco del objeto contractual, así como el desarrollo de ayudas de memorias y actas de las reuniones. 
16. Un (1) informe final en el último mes de ejecución del contrato en el marco de las obligaciones que contenga lo siguiente:
a) Recopilación de resultados obtenidos en el marco de la cooperación de Colombia con la Unión Europea, a través del proyecto MAPCO (manglares, pastos marinos y comunidades locales) para fortalecer el desarrollo de las iniciativas de Carbono Azul a nivel regional y dar cumplimiento a las metas del Plan Nacional de Desarrollo en el Caribe colombiano. 
b) Análisis de la inclusión de los ecosistemas de Carbono Azul en las cuentas ambientales.
c) Análisis de los enfoques basados en la gestión de ecosistemas y de gestión integrada de los ecosistemas, de conformidad con los principios y lineamientos para incorporar las cuestiones concernientes a los humedales en el Manejo Integrado de Zonas Costeras (MIZC) comprometido por Colombia ante la Convención RAMSAR, en la hoja de ruta de Carbono Azul.
d) Notas conceptuales para la formulación de proyectos de Carbono Azul.
e) Memorias de las actividades relacionadas con la agenda de trabajo interinstitucional y en la definición de la posición de país con respecto a la temática de carbono azul.
f) Memorias de las reuniones requeridas bajo el marco del objeto contractual, así como el desarrollo de ayudas de memorias y actas de las reuniones. 
17. Las demás actividades que estén relacionadas con las obligaciones específicas del contrato y sus alcances.</t>
  </si>
  <si>
    <t>SILVANA ESPINOSA GUERRERO</t>
  </si>
  <si>
    <t>ANA MARIA GONZALES DELGADILLO</t>
  </si>
  <si>
    <t>El plazo de ejecución del contrato será de diez (10) meses, previo cumplimiento de los requisitos de perfeccionamiento y ejecución, sin exceder a 31 de diciembre de 2020.</t>
  </si>
  <si>
    <t xml:space="preserve">Prestación de servicios profesionales  a la Dirección de Asuntos Marinos, Costeros y Recursos Acuáticos, en el apoyo técnico, administrativo y financiero para la instrumentación ambiental de la gestión del estado colombiano sobre las zonas marinas, costeras e insulares y los recursos acuáticos en el marco del Plan Nacional de Desarrollo (2018-2022). </t>
  </si>
  <si>
    <t>JAN CRISTIAN OTTO REHDER OCAMPO</t>
  </si>
  <si>
    <t>1. Asistir y apoyar técnicamente la consolidación, preparación y revisión de la información geográfica y geoespacial de las zonas marinas y costeras de Colombia, que sea requerida por la DAMCRA.
2. Apoyar los procesos de seguimiento relacionadas con contratos y convenios celebrados que requieran de verificación, análisis de información cartográfica y geoespacial en formato SHAPE FILE o similar. 
3. Apoyar la generación de cartografía, mapas y salidas gráficas con base en la información que reposa en la Dirección o que sea suministrada, de acuerdo a las solicitudes internas o externas de la dependencia. 
4. Asistir a reuniones y sesiones de trabajo que se le requiera, acorde con el objeto del presente contrato.
5. Apoyar la coordinación de actividades con las entidades adscritas al Sistema Nacional Ambiental en los temas objeto del contrato.
6. Apoyar la elaboración de los documentos e insumos identificados para la construcción de la Infraestructura de Datos Espaciales - IDE del Ministerio de Ambiente y Desarrollo Sostenible, de las capas cartográficas identificadas como internas para las zonas marinas y costeras.
7. Presentar las salidas graficas de información acorde con las plantillas definidas e institucionalizadas en el sistema de gestión de calidad del Ministerio de Ambiente y Desarrollo Sostenible
8. Hacer uso de la plataforma establecida para la generación de los metadatos a la información cartográfica que sea objeto de sus funciones, así como aplicar los procedimientos establecidos en el sistema de gestión de calidad del Ministerio para la solicitud de información externa, actualización de información interna y solicitud de usuario en la plataforma de metadatos.
9. Presentar informes mensuales de las actividades realizadas, según obligaciones contractuales.
10. Presentar al sexto mes de ejecución del contrato, de las actividades y documentos realizados sobre la información geográfica y geoespacial de las zonas marinas y costeras generada, así como de la cartográfica, mapas y salidas gráficas.
11. Las demás actividades que estén relacionadas con las obligaciones específicas del contrato y sus alcances.</t>
  </si>
  <si>
    <t>El valor del contrato a celebrar es hasta por la suma de CINCUENTA Y CUATRO MILLONES DE PESOS  M/CTE ($54.000.000) incluido los impuestos a que haya lugar.</t>
  </si>
  <si>
    <t>MARTHA EDDY ARTEAGA DIAZ</t>
  </si>
  <si>
    <t>5. REVISION PROVEEDOR</t>
  </si>
  <si>
    <t>https://community.secop.gov.co/Public/Tendering/ContractNoticePhases/View?PPI=CO1.PPI.5923215&amp;isFromPublicArea=True&amp;isModal=False</t>
  </si>
  <si>
    <t>1. Apoyar técnicamente a la Dirección de Asuntos Marinos, Costeros y Recursos Acuáticos – DAMCRA, en la identificación y descripción de los elementos a incorporar en el diseño del SIRH 2.0, para el seguimiento y evaluación de los POMIUAC, donde se validen las unidades de negocio y los servicios de información que pueda dar cumplimiento a los objetivos planteados en el Decreto 1076 de 2015 en lo referente a los POMIUAC, la Resolución 768 de 2017, la Resolución 883 de 2018, el Programa Nacional de Monitoreo del Recurso Hídrico componente marino costero, e incorporar los avances en el marco del protocolo de monitoreo del Recurso Hídrico componente marino costero.
2. Apoyar técnicamente a la Dirección de Asuntos Marinos, Costeros y Recursos Acuáticos – DAMCRA, en la articulación con la Dirección de Gestión Integral del Recurso Hídrico y la Oficina de Tecnologías de la Información y las Comunicaciones, para definir elementos para la estructura de la herramienta que permita el seguimiento a los POMIUAC.
3. Apoyar técnicamente a la Dirección de Asuntos Marinos, Costeros y Recursos Acuáticos – DAMCRA, en el trabajo con autoridades ambientales, institutos de investigación, sectores productivos y otras dependencias del Minambiente, frente a la identificación de necesidades y vacíos de información para hacer el seguimiento a los POMIUAC y que permitan identificar los elementos a ser incorporados en el SIRH 2.0.
4. Apoyar técnicamente a la Dirección de Asuntos Marinos, Costeros y Recursos Acuáticos – DAMCRA, la Oficina de TIC y la DGIRH, para definir los elementos a ser incorporados en la batería de servicios de información orientados a las necesidades de información y planificación de los sectores productivos, y también para las entes territoriales y autoridades ambientales y usuarios en general, que contribuyan a procesos de gestión integral de las zonas marinas y costeras.
5. Acompañar las reuniones requeridas bajo el marco del objeto contractual, así como el desarrollo de ayudas de memorias y actas de las reuniones. 
6. Apoyar la revisión de documentos, preparación de conceptos, ayudas de memoria, respuestas a consultas y solicitudes en general de información, etc. relacionados con las gestiones y obligaciones nacionales e internacionales en materia del objeto contractual.
7. Proyectar dentro de los términos legales, respuestas a consultas y solicitudes en general de información, que sean solicitadas, por parte de usuarios externos o de otras dependencias del MADS, en el marco del objeto del presente contrato.
8. Consolidar y disponer información temática alfanumérica o geográfica resultado de análisis de datos ambientales que haga parte del conjunto de datos del sistemas de información ambiental SIAC  consulta se los usuarios interna y externa.
9. Presentar informes mensuales de las actividades realizadas, según obligaciones contractuales
10. Un (1) informe de avance en el quinto mes de ejecución del contrato en el marco de las obligaciones que contenga lo siguiente:
a. Un documento con la identificación y descripción de los elementos a incorporar en el diseño del SIRH 2.0, desde el componente para el seguimiento y evaluación de los POMIUAC.
b. Una memoria de las gestiones para la articulación con la Dirección de Gestión Integral del Recurso Hídrico y la Oficina de Tecnologías de la Información y las Comunicaciones, para definir elementos para la estructura de la herramienta que permita el seguimiento a los POMIUAC.
c. Una memoria de la gestión del trabajo con autoridades ambientales, institutos de investigación, sectores productivos y otras dependencias del Minambiente, frente a la identificación de necesidades y vacíos de información para hacer el seguimiento a los POMIUAC y que permitan identificar los elementos a ser incorporados en el SIRH 2.0.
d. Una memoria con las actuaciones adelantadas en el apoyo técnico a la DAMCRA, la Oficina de TIC y la DGIRH, para definir los elementos a ser incorporados en la batería de servicios de información orientados a las necesidades de información y planificación de los sectores productivos, y también para las entes territoriales y autoridades ambientales y usuarios en general, que contribuyan a procesos de gestión integral de las zonas marinas y costeras.
e. Un (1) informe final en el último mes de ejecución del contrato en el marco de las obligaciones que contenga lo siguiente:
f. Un documento con la identificación y descripción de los elementos a incorporar en el diseño del SIRH 2.0, desde el componente para el seguimiento y evaluación de los POMIUAC.
g. Una memoria de las gestiones para la articulación con la Dirección de Gestión Integral del Recurso Hídrico y la Oficina de Tecnologías de la Información y las Comunicaciones, para definir elementos para la estructura de la herramienta que permita el seguimiento a los POMIUAC.
h. Una memoria de la gestión del trabajo con autoridades ambientales, institutos de investigación, sectores productivos y otras dependencias del Minambiente, frente a la identificación de necesidades y vacíos de información para hacer el seguimiento a los POMIUAC y que permitan identificar los elementos a ser incorporados en el SIRH 2.0.
i. Una memoria con las actuaciones adelantadas en el apoyo técnico a la DAMCRA, la Oficina de TIC y la DGIRH, para definir los elementos a ser incorporados en la batería de servicios de información orientados a las necesidades de información y planificación de los sectores productivos, y también para las entes territoriales y autoridades ambientales y usuarios en general, que contribuyan a procesos de gestión integral de las zonas marinas y costeras.</t>
  </si>
  <si>
    <t>aclopecito@gmail.com</t>
  </si>
  <si>
    <t>JOSE VILLE JUNIOR TRIANA GARCIA</t>
  </si>
  <si>
    <t>CARLOS SAAVEDRA MUÑOZ</t>
  </si>
  <si>
    <t>ANGELICA MARIA BECERRA PAIPA</t>
  </si>
  <si>
    <t>ANGIE KATHERINE RONCANCIO SANCHEZ</t>
  </si>
  <si>
    <t>WILLIAN LEONARDO PERAZA HERRERA</t>
  </si>
  <si>
    <t>NATALIA ANDREA RAMIREZ MORAN</t>
  </si>
  <si>
    <t>YENZY ALEXANDRA FAJARDO ROBELTO</t>
  </si>
  <si>
    <t>Prestar los servicios a la Oficina Asesora de Planeación del Ministerio de Ambiente y Desarrollo Sostenible, apoyando la gestión de los fondos en el marco de las funciones inherentes a las respectivas Secretarías Técnicas</t>
  </si>
  <si>
    <t xml:space="preserve"> Prestación de servicios profesionales a la Dirección de Gestión Integral del Recurso Hídrico del Ministerio de Ambiente y Desarrollo Sostenible, para apoyar la formulación y promoción de los instrumentos de administración del recurso hídrico.</t>
  </si>
  <si>
    <t>Prestación de servicios profesionales a la Dirección de Gestión Integral del Recurso Hídrico del Ministerio de Ambiente y Desarrollo Sostenible, para apoyar la formulación y promoción de los instrumentos de administración del recurso hídrico</t>
  </si>
  <si>
    <t>Prestación de servicios profesionales a la Dirección de Gestión Integral del Recurso Hídrico del Ministerio de Ambiente y Desarrollo Sostenible, para apoyar la formulación y promoción de los instrumentos de administración del recurso hídrico.</t>
  </si>
  <si>
    <t>Prestar servicios profesionales al Grupo de Procesos Judiciales de la Oficina Asesora Jurídica en la representación judicial y extrajudicial del Ministerio de Ambiente y Desarrollo Sostenible a nivel naciona</t>
  </si>
  <si>
    <t xml:space="preserve"> Prestación de servicios profesionales a la Dirección de Cambio Climático y Gestión del Riesgo del Ministerio de Ambiente y Desarrollo Sostenible, en la implementación y Monitoreo, Reporte y Verificación - MRV de acciones, iniciativas y programas de mitigación de Gases Efecto Invernadero, en el marco de cumplimiento de la Contribución Nacionalmente Determinada - NDC y del Plan Nacional de Desarrollo.  </t>
  </si>
  <si>
    <t>Prestación de servicios profesionales a la Dirección de Cambio Climático y Gestión del Riesgo del Ministerio de Ambiente y Desarrollo Sostenible, en la implementación y Monitoreo, Reporte y Verificación - MRV de acciones, iniciativas y programas de mitigación de Gases Efecto Invernadero, en el marco de cumplimiento de la Contribución Nacionalmente Determinada - NDC y del Plan Nacional de Desarrollo.</t>
  </si>
  <si>
    <t xml:space="preserve"> Prestar los servicios a la Oficina Asesora de Planeación del Ministerio de Ambiente y Desarrollo Sostenible, apoyando la gestión de los fondos en el marco de las funciones inherentes a las respectivas Secretarías Técnicas.</t>
  </si>
  <si>
    <t xml:space="preserve"> Prestar sus servicios profesionales a la Subdirección de Educación y Participación del Ministerio de Ambiente y Desarrollo Sostenible para apoyar los procesos de fortalecimiento territorial de las estrategias de la Política Nacional de Educación Ambiental, en el marco interinstitucional e intersectorial del SINA. </t>
  </si>
  <si>
    <t xml:space="preserve"> Prestar los servicios profesionales a la Dirección de Cambio Climático y Gestión del riesgo del Ministerio de Ambiente y Desarrollo Sostenible, para gestionar los temas derivados de la Política Nacional de Cambio Climático y del Plan Nacional de Desarrollo 2018-2022 en los asuntos relacionados con cambio climático y gestión del riesgo. </t>
  </si>
  <si>
    <t xml:space="preserve"> Prestar los servicios profesionales a la Dirección de Cambio Climático y Gestión del Riesgo del Ministerio de Ambiente y Desarrollo Sostenible, en el desarrollo, gestión, divulgación e implementación de la estrategia territorial de adaptación, en el marco de la Política Nacional de Cambio Climático. </t>
  </si>
  <si>
    <t xml:space="preserve">Prestar los servicios profesionales a la Dirección de Cambio Climático y Gestión del Riesgo del Ministerio de Ambiente y Desarrollo Sostenible, en el desarrollo, gestión, divulgación e implementación de la estrategia territorial de adaptación, en el marco de la Política Nacional de Cambio Climático. </t>
  </si>
  <si>
    <t xml:space="preserve"> Prestar servicios profesionales a la Dirección de Asuntos Ambientales Sectorial y Urbana del Ministerio de Ambiente y Desarrollo Sostenible en el desarrollo de actividades de gestión del Despacho de la Dirección. </t>
  </si>
  <si>
    <t xml:space="preserve"> Prestar servicios de apoyo a la gestión a la Dirección de Asuntos Ambientales Sectorial y Urbana del Ministerio de Ambiente y Desarrollo Sostenible en el proceso de formulación, desarrollo e implementación de instrumentos técnicos para fortalecer la economía circular, la producción y el consumo sostenible y el crecimiento verde.</t>
  </si>
  <si>
    <t xml:space="preserve"> Prestar servicios profesionales a la Dirección de Asuntos Ambientales Sectorial y Urbana del Ministerio de Ambiente y Desarrollo Sostenible en el proceso de formulación, desarrollo e implementación de instrumentos técnicos para fortalecer la economía circular, la producción y el consumo sostenible y el crecimiento verde.</t>
  </si>
  <si>
    <t>Prestación de servicios profesionales a la Dirección de ordenamiento ambiental territorial y SINA, del Ministerio de Ambiente y Desarrollo Sostenible para apoyar la definición, orientación e implementación de la planificación, el ordenamiento ambiental y el plan zonificación ambiental en los territorios.</t>
  </si>
  <si>
    <t>Prestación de servicios profesionales para apoyar a la oficina de Negocios Verdes y sostenibles en la planeación de la estrategia de impulso y promoción de Negocios Verdes para el año 2020, en el marco de la estrategia de cooperación de la Unión Europea “Contrato de Reforma Sectorial para el Desarrollo Local Sostenible-DLS”.</t>
  </si>
  <si>
    <t>Prestar servicios profesionales a la Dirección de Asuntos Ambientales Sectorial y Urbana del Ministerio de Ambiente y Desarrollo Sostenible, en la formulación de instrumentos técnicos para el desarrollo sostenible del sector minero.</t>
  </si>
  <si>
    <t xml:space="preserve">Prestación de servicios profesionales / de apoyo a la gestión a la Dirección de Asuntos Marinos, Costeros y Recursos Acuáticos, en el apoyo técnico, administrativo y financiero para la instrumentación ambiental de la gestión del estado colombiano sobre las zonas marinas, costeras e insulares y los recursos acuáticos en el marco del Plan Nacional de Desarrollo (2018-2022). </t>
  </si>
  <si>
    <t>Prestación de servicios profesionales para apoyar a la oficina de Negocios Verdes y sostenibles en las estrategias y herramientas técnicas para el fortalecimiento a los programas regionales.</t>
  </si>
  <si>
    <t>Prestación de servicios profesionales a la Dirección de Bosques Biodiversidad y Servicios Ecosistémicos - Grupo de Biodiversidad, para apoyar en la actualización, fortalecimiento y elaboración de medidas de manejo para la conservación y gestión de las especies de flora vascular y no vascular.</t>
  </si>
  <si>
    <t>Prestación de servicios profesionales a la Dirección de ordenamiento ambiental territorial y SINA, del Ministerio de Ambiente y Desarrollo Sostenible para apoyar la definición, orientación e implementación de la planificación, el ordenamiento ambiental y el plan de zonificación ambiental en los territorios.</t>
  </si>
  <si>
    <t>Prestación de servicios profesionales a la Dirección de Cambio Climático y Gestión del Riesgo del Ministerio de Ambiente y Desarrollo Sostenible en la implementación y Monitoreo, Reporte y Verificación - MRV de acciones, iniciativas y programas de mitigación de Gases Efecto Invernadero, en el marco de cumplimiento de la Contribución Nacionalmente Determinada - NDC y del Plan Nacional de Desarrollo.</t>
  </si>
  <si>
    <t>Prestación de Servicios Profesionales a la Dirección de Bosques, Biodiversidad y Servicios Ecosistémicos del Ministerio de Ambiente y Desarrollo Sostenible, para el fortalecimiento del trámite de sustracción de áreas de reserva forestal de orden nacional.</t>
  </si>
  <si>
    <t>Prestación de servicios profesionales a la Dirección de Cambio Climático y Gestión del Riesgo del Ministerio de Ambiente y Desarrollo Sostenible para fortalecer las actividades relacionadas con los procesos de conocimiento y reducción del riesgo y manejo de desastres.</t>
  </si>
  <si>
    <t>El valor del contrato a celebrar es hasta por la suma de NOVENTA Y TRES MILLONES QUINIENTOS MIL PESOS M/CTE ($93.500.000), incluido los impuestos a que haya lugar.</t>
  </si>
  <si>
    <t>VILMA ISABEL JAIME SANCHEZ</t>
  </si>
  <si>
    <t xml:space="preserve">1. Generar insumos técnicos como resultado de la revisión y análisis de los documentos y aportes de diversas fuentes de información en el marco de los procesos de delimitación de los páramos.
2. Brindar apoyo técnico en el proceso de reglamentación para el manejo y gestión de ecosistemas estratégicos.
3. Realizar cuando le sea asignada la revisión de documentos técnicos relacionados con uso, aprovechamiento, manejo y gestión de la biodiversidad y ecosistemas estratégicos, y proyectar los correspondientes conceptos, con énfasis en procesos de restauración en páramos y humedales. 
4. Apoyar, asistir y participar en la planificación y ejecución de reuniones, talleres y demás espacios de trabajo y diálogo que garanticen la participación de los actores involucrados en los procesos de manejo y conservación de ecosistemas estratégicos y otras estrategias de conservación.
5. Generar, consolidar y disponer información temática alfanumérica o geográfica resultado de análisis de datos ambientales que haga parte del conjunto de datos del sistema de información ambiental SIAC consulta de los usuarios interna y externa; cuando haya lugar.
6. Efectuar las visitas técnicas que involucren la temática del objeto del contrato cuando éstas le sean asignadas.
8. Atender las solicitudes relacionadas con el objeto y obligaciones derivadas y demás correspondencia que le sea asignada por el supervisor del contrato
</t>
  </si>
  <si>
    <t>Prestar servicios profesionales a la Dirección de Bosques, Biodiversidad y Servicios Ecosistémicos en el procesamiento, análisis y generación de instrumentos técnicos para la gestión integral de ecosistemas estratégicos atendiendo las disposiciones legales vigentes.</t>
  </si>
  <si>
    <t>Prestación de servicios profesionales a la Oficina de Tecnologías de la Información y la Comunicación del Ministerio de Ambiente y Desarrollo Sostenible, para el desarrollo de la gestión de la información del Ministerio y el Sector.</t>
  </si>
  <si>
    <t>Prestar servicios profesionales a la Dirección de Asuntos Ambientales Sectorial y Urbana del Ministerio de Ambiente y Desarrollo Sostenible en el proceso de formulación, desarrollo e implementación de instrumentos técnicos para fortalecer la economía circular, la producción y el consumo sostenible y el crecimiento verde.</t>
  </si>
  <si>
    <t>El valor del contrato a celebrar es hasta por la suma de SESENTA Y UN MILLONES OCHOCIENTOS MIL PESOS M/CTE ($ 61.800.000), incluidos los impuestos a que haya lugar.</t>
  </si>
  <si>
    <t>CL 30 BIS 1 54 APTO 501 TO 4</t>
  </si>
  <si>
    <t>visabeljaimes@gmail.com</t>
  </si>
  <si>
    <t xml:space="preserve">https://community.secop.gov.co/Public/Tendering/OpportunityDetail/Index?noticeUID=CO1.NTC.1115949&amp;isFromPublicArea=True&amp;isModal=False
</t>
  </si>
  <si>
    <t>El plazo de ejecución del presente contrato será de diez (10) meses, contados a partir del cumplimiento de los requisitos de perfeccionamiento y ejecución.</t>
  </si>
  <si>
    <t xml:space="preserve">https://community.secop.gov.co/Public/Tendering/OpportunityDetail/Index?noticeUID=CO1.NTC.1115952&amp;isFromPublicArea=True&amp;isModal=False
</t>
  </si>
  <si>
    <t xml:space="preserve">https://community.secop.gov.co/Public/Tendering/OpportunityDetail/Index?noticeUID=CO1.NTC.1115946&amp;isFromPublicArea=True&amp;isModal=False
</t>
  </si>
  <si>
    <t>NATHALIA ALEJANDRA GUERRERO NIÑO</t>
  </si>
  <si>
    <t>INGENIERIA CATASTRAL Y GEODESTA</t>
  </si>
  <si>
    <t xml:space="preserve">1. Apoyar al grupo de gestión en biodiversidad en el análisis social relacionados con la gestión integral de ecosistemas estratégicos según sea requerido por el grupo de gestión en biodiversidad.
2. Apoyar desde el componente técnico social la implementación de herramientas de participación ciudadana en temas ambientales y decisiones administrativos en ecosistemas estratégicos 
3. Apoyar técnicamente a la Dirección de Bosques, Biodiversidad y Servicios Ecosistémicos en la definición de lineamientos y formulación de políticas asociadas a obligaciones ambientales, estrategias complementarias e incentivos a la conservación.
4. Apoyar y participar en reuniones, talleres y demás espacios de diálogo y socialización que impliquen la participación de los actores involucrados en los procesos de manejo y conservación de ecosistemas estratégicos con énfasis en páramos cuando sea requerido 
5. Realizar visitas de campo relacionadas con ecosistemas estratégicos o con el objeto del contrato cuando sea requerido por el supervisor. 
6. Atender solicitudes y requerimientos relacionados con el objeto del contrato asignados por el supervisor.
7. Generar, consolidar y disponer información temática, alfanumérica y/o geográfico resultado del análisis de datos ambientales que hagan parte del conjunto de datos del SIAC, cuando aplique
</t>
  </si>
  <si>
    <t>El valor del contrato a celebrar es hasta por la suma de CINCUENTA Y UN MILLONES QUINIENTOS MIL PESOS M/CTE ($ 51.500.000), incluidos los impuestos a que haya lugar</t>
  </si>
  <si>
    <t xml:space="preserve">CR 25 51 64 APTO 405 </t>
  </si>
  <si>
    <t>nathiguerrero@gmail.com</t>
  </si>
  <si>
    <t xml:space="preserve">https://community.secop.gov.co/Public/Tendering/OpportunityDetail/Index?noticeUID=CO1.NTC.1115960&amp;isFromPublicArea=True&amp;isModal=False
</t>
  </si>
  <si>
    <t>DIANA MARIA RODAS ARIAS</t>
  </si>
  <si>
    <t>ADMINISTRACION DEL MEDIO AMBIENTE</t>
  </si>
  <si>
    <t>1. Generar insumos técnicos como resultado de la revisión y análisis de los documentos y aportes de diversas fuentes de información en el marco de los procesos de delimitación de los páramos. 
2. Brindar apoyo técnico en el proceso de reglamentación para el manejo y gestión de ecosistemas estratégicos.
3. Realizar cuando le sea asignada la revisión de documentos técnicos relacionados con uso, aprovechamiento, manejo y gestión de la biodiversidad y ecosistemas estratégicos, y proyectar los correspondientes conceptos.
4. Apoyar, asistir y participar en la planificación y ejecución de reuniones, talleres y demás espacios de trabajo y diálogo que garanticen la participación de los actores involucrados en los procesos de manejo y conservación de ecosistemas estratégicos y otras estrategias de conservación.
5. Generar, consolidar y disponer información temática alfanumérica o geográfica resultado de análisis de datos ambientales que haga parte del conjunto de datos del sistema de información ambiental SIAC consulta de los usuarios interna y externa; cuando haya lugar.
6. Efectuar las visitas técnicas que involucren la temática del objeto del contrato cuando éstas le sean asignadas.
7. Atender las solicitudes relacionadas con el objeto y obligaciones derivadas y demás correspondencia que le sea asignada por el supervisor del contrato.</t>
  </si>
  <si>
    <t>CL 4 7 08</t>
  </si>
  <si>
    <t>r83diana@gmail.com</t>
  </si>
  <si>
    <t>COORDINADORA DEL GRUPO GESTIÓN EN BIODIVERSIDAD DE LA DIRECCIÓN DE BOSQUES, BIODIVERSIDAD Y SERVICIOS ECOSISTÉMICOS</t>
  </si>
  <si>
    <t>COORDINADORA GRUPO DE ORDENAMIENTO AMBIENTAL DEL TERRITORIO Y GESTIÓN SOSTENIBLE DE LA BIODIVERSIDAD COSTERA Y MARINA</t>
  </si>
  <si>
    <t>https://community.secop.gov.co/Public/Tendering/OpportunityDetail/Index?noticeUID=CO1.NTC.1115649&amp;isFromPublicArea=True&amp;isModal=False</t>
  </si>
  <si>
    <t>ANGELA CECILIA LOPEZ RODRIGUEZ</t>
  </si>
  <si>
    <t>JOHN JAIRO PERDOMO CASTAÑEDA</t>
  </si>
  <si>
    <t>INGENIERIA TOPOGRAFICA</t>
  </si>
  <si>
    <t>Prestar los servicios a la Oficina Asesora de Planeación del Ministerio de Ambiente y Desarrollo Sostenible, en el apoyo técnico de la evaluación y seguimiento financiero de los proyectos de inversión presentados por las entidades del sector.</t>
  </si>
  <si>
    <t>jjperdomoc@hotmail.com</t>
  </si>
  <si>
    <t>CR 7 1A 76 SUR BL A APTO 208</t>
  </si>
  <si>
    <t>https://community.secop.gov.co/Public/Tendering/OpportunityDetail/Index?noticeUID=CO1.NTC.1117612&amp;isFromPublicArea=True&amp;isModal=False</t>
  </si>
  <si>
    <t>OLGA LUCIA RODRIGUEZ CARDENAS</t>
  </si>
  <si>
    <t>INGENIERIA DE RECURSOS HIDRICOS</t>
  </si>
  <si>
    <t>luciahidricos@gmail.com</t>
  </si>
  <si>
    <t>TV 96B 20A 40 INT 10 APTO 537</t>
  </si>
  <si>
    <t xml:space="preserve">1. Realizar la revisión y evaluación de los proyectos de inversión y/o solicitudes de modificaciones de POAS y/o informes de ejecución para la verificación del seguimiento, presentados por las entidades del sector ambiental, emitiendo los respectivos pronunciamientos según los formatos establecidos para cada caso.
2. Participar en las mesas técnicas requeridas para apoyar en la estructuración de proyectos de inversión del sector ambiental, así como realizar visitas técnicas para verificar el seguimiento a la ejecución de los proyectos de inversión.
3. Apoyar en la construcción, revisión y ajuste de documentos, guías, manuales y procedimientos relacionados con la presentación, evaluación y seguimiento de proyectos de inversión del sector ambiental. 
4. Apoyar las respuestas a los derechos de petición o requerimientos y/o solicitudes que presenten los entes de control o los ciudadanos o Entidades del Orden Nacional Público o Privado y/o las dependencias del Ministerio o entidades del Sector de Ambiente y Desarrollo Sostenible y cuya competencia en materia de proyectos ambientales sea de la Oficina Asesora de Planeación
5. Reportar en el instrumento correspondiente la información del estado del proyecto de inversión, de acuerdo a la revisión realizada a los documentos y/o expedientes según la etapa en la cual se encuentre el proyecto (formulación, evaluación y seguimiento).
6. Todas las demás asignadas por el supervisor del contrato y que tengan relación con el objeto contractual.
</t>
  </si>
  <si>
    <t>El valor del contrato a celebrar es hasta por la suma de SETENTA Y DOS MILLONES DE PESOS M/CTE ($72.000.000,00) incluido los impuestos a que haya lugar.</t>
  </si>
  <si>
    <t>https://community.secop.gov.co/Public/Tendering/OpportunityDetail/Index?noticeUID=CO1.NTC.1117502&amp;isFromPublicArea=True&amp;isModal=False</t>
  </si>
  <si>
    <t>El plazo de ejecución del contrato será de diez (10) meses, previo cumplimiento de los requisitos de perfeccionamiento y ejecución, sin que supere el 31 de diciembre del año 2020.</t>
  </si>
  <si>
    <t>CARLOS GIOVANNY SIMBAQUEBA PERAZA</t>
  </si>
  <si>
    <t xml:space="preserve">1. Apoyar en la elaboración de los conceptos sobre el cumplimiento de la Función Ecológica de la Propiedad en Resguardos Indígenas que se encuentren en proceso de ampliación, restauración, saneamiento o restitución de tierras; conforme a las prioridades que defina el Ministerio. 
2. Realizar visitas de campo en Resguardos indígenas, tendientes a recopilar la información que sustente los conceptos sobre Función Ecológica de la Propiedad. 
3. Realizar seguimiento a los compromisos establecidos entre la DOAT – SINA y las organizaciones indígenas en el marco del PND 2018 – 2022. 
4. Apoyar a la Dirección de Ordenamiento Ambiental Territorial y SINA, en los diferentes espacios institucionales y comunitarios que sobre Función Ecológica de la Propiedad o sobre acuerdos con las organizaciones indígenas se generen. 
5. Atender y proyectar respuestas a las solicitudes de temas relacionados con pueblos indígenas que lleguen a la entidad por los diferentes canales o medios de comunicación.
6. Las demás que le asigne el supervisor del contrato y que tengan relación directa con el objeto contractual. </t>
  </si>
  <si>
    <t>El valor del contrato a celebrar es hasta por la suma de SETENTA Y DOS MILLONES DE PESOS ($72.000.000) M/CTE, incluido los impuestos a que haya lugar.</t>
  </si>
  <si>
    <t>BUNKWANARUM@GMAIL.COM</t>
  </si>
  <si>
    <t>El plazo de ejecución del contrato será de Diez (10) meses, previo cumplimiento de los requisitos de perfeccionamiento y ejecución del contrato.</t>
  </si>
  <si>
    <t>https://community.secop.gov.co/Public/Tendering/ContractNoticePhases/View?PPI=CO1.PPI.5987202&amp;isFromPublicArea=True&amp;isModal=False</t>
  </si>
  <si>
    <t>GONZALO ALBERTO ESCOBAR NIÑO</t>
  </si>
  <si>
    <t>https://community.secop.gov.co/Public/Tendering/ContractNoticePhases/View?PPI=CO1.PPI.5959958&amp;isFromPublicArea=True&amp;isModal=False</t>
  </si>
  <si>
    <t>ingenfor@gmail.com</t>
  </si>
  <si>
    <t>Calle 86 No.69H-40 Torre 2 - Apartamento 107</t>
  </si>
  <si>
    <t>https://community.secop.gov.co/Public/Tendering/ContractNoticePhases/View?PPI=CO1.PPI.5959364&amp;isFromPublicArea=True&amp;isModal=False</t>
  </si>
  <si>
    <t>1. Acompañar la formulación de los documentos Conpes y el Plan de Acción y Seguimiento – PAS y el monitoreo de las acciones adquiridas y registradas por las áreas y entidades del Sector Ambiente en el Sistema de Gestión de Documentos Conpes –SisConpes
2. Asesorar en la formulación y seguimiento de la gestión institucional y a los compromisos establecidos en las políticas del Sector Ambiente y Desarrollo Sostenible.
3. Apoyar el monitoreo de las metas del sector ambiental integradas en el Plan Nacional de Desarrollo 2018 - 2022 adquiridas y registradas por las áreas y entidades del Sector Ambiente en los sistemas informáticos establecidos para tal fin (Sinergia, SIGOB, entre otras) y designadas por la coordinación del grupo.
4. Realizar informes integrales del avance de las metas del sector ambiente del Plan Nacional de Desarrollo y del estado de implementación de las políticas y Documentos Conpes que se encuentren en implementación o cierre. 
5. Dar respuesta a las diferentes entidades que requieran información sobre compromisos de gestión institucional o del sector ambiental de competencia de la Oficina Asesora de Planeación.
6. Las demás que le sean asignadas por el supervisor del contrato, de acuerdo con el objetivo contractual.</t>
  </si>
  <si>
    <t>El valor del contrato a celebrar es hasta por la suma de CINCUENTA Y OCHO MILLONES CIEN MIL PESOS M/CTE ($58.100.000,00), incluido los impuestos a que haya lugar.</t>
  </si>
  <si>
    <t>dianamariacastillo@gmail.com</t>
  </si>
  <si>
    <t>Calle 137 No 55A - 65</t>
  </si>
  <si>
    <t xml:space="preserve">Omar Andres Bautista Orjuela </t>
  </si>
  <si>
    <t>Jenny Alexandra Guerra Villarreal</t>
  </si>
  <si>
    <t>Argenis Maldonado Rivera</t>
  </si>
  <si>
    <t>Carlos Eduardo Chaustre Avendaño</t>
  </si>
  <si>
    <t>Dora Orfidia Segura Rivera</t>
  </si>
  <si>
    <t>Nancy Stella Castañeda Bohorquez</t>
  </si>
  <si>
    <t>Sandra Cristina Cristancho Ruiz</t>
  </si>
  <si>
    <t>Maria Elena Gomez Jimenez</t>
  </si>
  <si>
    <t xml:space="preserve">Beatriz Rincon Nieto </t>
  </si>
  <si>
    <t xml:space="preserve">Giomar Liliana Gutierrez Sanchez </t>
  </si>
  <si>
    <t>Yennifer Johanna Tangarife Forero</t>
  </si>
  <si>
    <t>ECONOMIA</t>
  </si>
  <si>
    <t>GEOLOGIA</t>
  </si>
  <si>
    <t>PUBLICIDAD</t>
  </si>
  <si>
    <t>INGENIERIA ELECTRONICA Y TELECOMUNICACIONES</t>
  </si>
  <si>
    <t xml:space="preserve">Prestación de servicios profesionales a la Oficina Asesora Jurídica del Ministerio de Ambiente y Desarrollo Sostenible, en la elaboración de actos administrativos, conceptos jurídicos, directivas, circulares jurídicas y respuestas a peticiones de los temas a cargo del Grupo de Conceptos y Normatividad en Biodiversidad. </t>
  </si>
  <si>
    <t>1. Elaborar conceptos de viabilidad jurídica sobre los proyectos de actos administrativos relacionados con el objeto del contrato, que sean requeridos por las Direcciones Técnicas del Ministerio de Ambiente y Desarrollo Sostenible.   
2. Realizar el acompañamiento al cumplimiento de las órdenes judiciales que sean asignadas por el supervisor del contrato. 
3. Proyectar dentro de los términos legales las respuestas a los requerimientos que efectúen los órganos de control, el Congreso de la República y demás entidades del estado relacionados con el objeto del contrato.   
4. Analizar, revisar y proyectar respuestas y conceptos jurídicos, solicitados por el supervisor, en temas relacionados con el objeto del contrato. 
5. Apoyar, participar y colaborar jurídicamente a la Oficina Asesora Jurídica en el desarrollo de las diferentes reuniones y visitas requeridas en el cumplimiento del objeto del contrato.  
6. Las demás que le sean asignadas por el supervisor en relación con el objeto del contrato.</t>
  </si>
  <si>
    <t>El valor del contrato a celebrar es hasta por la suma de CUARENTA Y CINCO MILLONES DIEZ PESOS M/CTE ($ 45.000.010) incluido los impuestos a que haya lugar.</t>
  </si>
  <si>
    <t xml:space="preserve">1. Elaborar los conceptos y elementos jurídicos requeridos en las propuestas de instrumentación normativa relacionados con el objeto del contrato en articulación con la Dirección de Bosques, Biodiversidad y Servicios Ecosistémicos.
2. Realizar el seguimiento al cumplimiento de las órdenes judiciales relacionadas con la protección a los ecosistemas de páramos y la participación ciudadana
3. Proyectar dentro de los términos legales las respuestas a los requerimientos que efectúen los órganos de control, el Congreso de la República y demás entidades del estado relacionados con el objeto de contrato.
4. Analizar, revisar y proyectar respuestas y conceptos jurídicos, solicitados por el supervisor, en temas relacionados con el objeto del contrato.
5. Apoyar y participar el desarrollo de visitas y reuniones cuando sea requerido.
6. Apoyar y colaborar jurídicamente a las áreas técnicas en las diferentes reuniones requeridas para el cumplimiento del objeto del contrato.
7. Apoyar la elaboración de los actos administrativos relacionados con el objeto del contrato.
8. Apoyar la elaboración de documentos explicativos, material de comunicación y presentaciones desde el componente jurídico, relacionadas con el objeto del contrato
9. Las demás que le sean asignadas por el supervisor en relación con el objeto del contrato 
</t>
  </si>
  <si>
    <t>El valor del contrato a celebrar es hasta por la suma de (SETENTA Y UN MILLON DE PESOS M/CTE) incluido los impuestos a que haya lugar.</t>
  </si>
  <si>
    <t xml:space="preserve">1. Realizar el seguimiento de la implementación de la Política Nacional de Cambio Climático - PNCC, a través de la metodología propuesta por la Dirección de Cambio Climático y Gestión del Riesgo. 
2. Asistir técnicamente en las actividades de articulación, coordinación y mesas de trabajo que se deriven del proceso de definición e implementación del Catálogo de Clasificación Presupuestal para Entidades Territoriales y sus Descentralizadas, con el objetivo de mejorar la información que aporta al seguimiento de la implementación de la Política Nacional de Cambio Climático, desde el punto de vista territorial. 
3. Realizar seguimiento a las acciones de adaptación del Plan Integral de Gestión de Cambio Climático del Sector Comercio, Industria y Turismo, mediante reuniones técnicas, en el marco de la Ley 1931 de 2018
4. Gestionar el proceso de construcción de la política ambiental indígena de cambio climático, enmarcada en la cosmovisión de los pueblos indígenas en articulación con las políticas regionales, nacionales e internacionales.  
5. Realizar el seguimiento y reporte de las metas de los Objetivos de Desarrollo Sostenible según el CONPES 3918 y el Plan Nacional de Desarrollo en la temática de cambio climático. 
6. Todas las demás que le sean asignadas por el supervisor del contrato y que tengan relación con el objeto contractual.
</t>
  </si>
  <si>
    <t>El valor del contrato a celebrar es hasta por la suma SESENTA Y OCHO MILLONES SETECIENTOS MIL PESOS M/CTE ($68.700.000) incluido los impuestos a que haya lugar.</t>
  </si>
  <si>
    <t xml:space="preserve">1. Apoyar la socialización, divulgación e implementación de la estrategia de asistencia técnica para incorporar la dimensión ambiental en la planificación del desarrollo y el ordenamiento en las autoridades ambientales y demás entidades del orden nacional y regional que componen el Sistema Nacional Ambiental - SINA en las regiones que le sean asignadas.
2. Apoyar técnicamente los espacios de socialización y divulgación de la estrategia de asistencia técnica para incorporar la dimensión ambiental en la planificación del desarrollo y el ordenamiento en las entidades territoriales.
3. Hacer el seguimiento, gestión y análisis de los resultados de la implementación de la estrategia de asistencia técnica.
4. Apoyar la identificación de los contextos, relaciones, actores y metodologías que contribuyen a fortalecer la implementación de la estrategia de asistencia técnica para incorporar la dimensión ambiental en la planificación del desarrollo y el ordenamiento territorial.
5. Apoyar la elaboración de un documento con las propuestas de mejora a la estrategia de asistencia técnica para incorporar la dimensión ambiental en la planificación del desarrollo y el ordenamiento territorial.
6. Apoyar el reporte mensual de seguimiento a la implementación de la estrategia de asistencia técnica para incorporar la dimensión ambiental en la planificación del desarrollo y el ordenamiento territorial.
7. Las demás funciones que le sean asignadas y que guarden relación directa con la naturaleza del objeto contractual.
</t>
  </si>
  <si>
    <t>El valor del contrato a celebrar es hasta por la suma de SESENTA Y CUATRO MILLONES DE PESOS ($64.000.000) M/CTE, incluido los impuestos a que haya lugar.</t>
  </si>
  <si>
    <t>El valor del contrato a celebrar es hasta por la suma de CIEN MILLONES DE PESOS M/CTE ($100.000.000), incluido los impuestos a que haya lugar.</t>
  </si>
  <si>
    <t>6220 
6320</t>
  </si>
  <si>
    <t>46720 
46620</t>
  </si>
  <si>
    <t>C-3204-0900-10-0-3204056-02 
C-3299-0900-15-0-3299062-02</t>
  </si>
  <si>
    <t>El valor del contrato a celebrar es hasta por la suma de TREINTA Y DOS MILLONES DE PESOS M/CTE ($32.000.000), incluido los impuestos a que haya lugar.</t>
  </si>
  <si>
    <t>El valor del contrato a celebrar es hasta por la suma de CUARENTA Y OCHO MILLONES DE PESOS M/CTE ($48.000.000), incluido los impuestos a que haya lugar.</t>
  </si>
  <si>
    <t>CL 52 A 9 30</t>
  </si>
  <si>
    <t>anamariacanon@gmail.com</t>
  </si>
  <si>
    <t>CARLOS JAIRO RAMIREZ RODRIGUEZ</t>
  </si>
  <si>
    <t>COORDINADOR DEL GRUPO DE SOSTENIBILIDAD DE LOS SECTORES PRODUCTIVOS</t>
  </si>
  <si>
    <t xml:space="preserve">https://community.secop.gov.co/Public/Tendering/OpportunityDetail/Index?noticeUID=CO1.NTC.1084948&amp;isFromPublicArea=True&amp;isModal=False
</t>
  </si>
  <si>
    <t>CR 102 153 27 TO7 APTO 102</t>
  </si>
  <si>
    <t>pgalvez0612@gmail.com</t>
  </si>
  <si>
    <t>MYRIAM AMPARO ANDRADE HERNANDEZ</t>
  </si>
  <si>
    <t>COORDINADORA DEL GRUPO DE NORMATIVIDAD Y POLÍTICAS EN BIODIVERSIDAD</t>
  </si>
  <si>
    <t xml:space="preserve">https://community.secop.gov.co/Public/Tendering/OpportunityDetail/Index?noticeUID=CO1.NTC.1083474&amp;isFromPublicArea=True&amp;isModal=False
</t>
  </si>
  <si>
    <t>CR 13 38 38</t>
  </si>
  <si>
    <t>magdavega211@gmail.com</t>
  </si>
  <si>
    <t xml:space="preserve">https://community.secop.gov.co/Public/Tendering/OpportunityDetail/Index?noticeUID=CO1.NTC.1085379&amp;isFromPublicArea=True&amp;isModal=False
</t>
  </si>
  <si>
    <t>CL 26 93D 38 TO 13 APTO 202</t>
  </si>
  <si>
    <t>luisa.fernanda.nino@gmail.com</t>
  </si>
  <si>
    <t>COORDINADOR DEL GRUPO DE ADAPTACIÓN</t>
  </si>
  <si>
    <t>https://community.secop.gov.co/Public/Tendering/OpportunityDetail/Index?noticeUID=CO1.NTC.1091873&amp;isFromPublicArea=True&amp;isModal=False</t>
  </si>
  <si>
    <t>CL 70A 21A 14</t>
  </si>
  <si>
    <t>victoriaepuerta@gmail.com</t>
  </si>
  <si>
    <t>DIRECCIÓN DE ORDENAMIENTO TERRITORIAL</t>
  </si>
  <si>
    <t xml:space="preserve">https://community.secop.gov.co/Public/Tendering/OpportunityDetail/Index?noticeUID=CO1.NTC.1083348&amp;isFromPublicArea=True&amp;isModal=False
</t>
  </si>
  <si>
    <t>AV CR 19 145A 49 APT 305</t>
  </si>
  <si>
    <t>creativo@piohobrand.com</t>
  </si>
  <si>
    <t>https://community.secop.gov.co/Public/Tendering/OpportunityDetail/Index?noticeUID=CO1.NTC.1085411&amp;isFromPublicArea=True&amp;isModal=False</t>
  </si>
  <si>
    <t>CR 7A 90 33</t>
  </si>
  <si>
    <t>lbustamantearq@gmail.com</t>
  </si>
  <si>
    <t>https://community.secop.gov.co/Public/Tendering/OpportunityDetail/Index?noticeUID=CO1.NTC.1086356&amp;isFromPublicArea=True&amp;isModal=False</t>
  </si>
  <si>
    <t>CR 21 43 18 SUR</t>
  </si>
  <si>
    <t>felipelpc.p@gmail.com</t>
  </si>
  <si>
    <t>https://community.secop.gov.co/Public/Tendering/OpportunityDetail/Index?noticeUID=CO1.NTC.1090650&amp;isFromPublicArea=True&amp;isModal=False</t>
  </si>
  <si>
    <t>CR 101 70 55 INT 1 APT 402</t>
  </si>
  <si>
    <t>jfrueda@opentic.co</t>
  </si>
  <si>
    <t>https://community.secop.gov.co/Public/Tendering/OpportunityDetail/Index?noticeUID=CO1.NTC.1085360&amp;isFromPublicArea=True&amp;isModal=False</t>
  </si>
  <si>
    <t>El plazo de ejecución del contrato será de diez (10) meses, previo cumplimiento de los requisitos de perfeccionamiento y ejecución.</t>
  </si>
  <si>
    <t xml:space="preserve">El plazo de ejecución del contrato será por Diez (10) meses, contado a partir del cumplimiento de los requisitos de perfeccionamiento y ejecución del contrato. </t>
  </si>
  <si>
    <t>El plazo de ejecución del contrato será de ocho (8) meses, previo cumplimiento de los requisitos de perfeccionamiento y ejecución del contrato.</t>
  </si>
  <si>
    <t xml:space="preserve">El plazo de ejecución del contrato será por diez (10) meses, a partir del cumplimiento de los requisitos de ejecución y el perfeccionamiento del contrato. </t>
  </si>
  <si>
    <t xml:space="preserve">1. Apoyar desde el área del derecho administrativo las actividades y proyectos de inversión a cargo de la Dirección de Asuntos Ambientales Sectorial y Urbana.
2. Proyectar respuestas a derechos de petición y apoyar en la revisión de actos administrativos relacionados con el objeto contractual.
3. Apoyar jurídicamente la estrategia de compras públicas sostenibles de la Política de Sostenibilidad de los Sectores Productivos, cuando sea requerido. 
4. Apoyar en el seguimiento al cumplimiento de los autos y sentencias en los que se vincule al MINISTERIO y procedan gestiones a cargo de la Dirección de Asuntos Ambientales Sectorial y Urbana, cuando sea requerido. 
5. Revisar, impulsar y hacer seguimiento a la gestión precontractual, contractual y poscontractual de la Dirección de Asuntos Ambientales Sectorial y Urbana. 
6. Gestionar los trámites requeridos para la consecución de la firma de los contratos y convenios, la expedición del Registro Presupuestal, la afiliación a la ARL y la constitución de las garantías en los eventos a que haya lugar, y proyectar las adiciones, aclaraciones o modificaciones, que se requieran efectuar a los contratos o convenios que correspondan a la Dirección de Asuntos Ambientales Sectorial y Urbana.  
7. Realizar la revisión del cargue de información de las hojas de vida de las personas naturales a contratar (prestación de servicios profesionales o de apoyo a la gestión) en el aplicativo SIGEP.
8. Apoyar en la revisión administrativa de informes periódicos de pago y verificar que se efectúe la publicación de los mismos en el SECOP II de los contratos y convenios de la respectiva dependencia. 
9. Encargarse de la conformación del expediente físico y digital de los documentos contractuales de acuerdo con los lineamientos impartidos por el Grupo de Contratos.  
10. Gestionar y apoyar las respuestas a los requerimientos que realicen los órganos de control fiscal y disciplinario y la Oficina Asesora de Control Interno a la Dirección de Asuntos Ambientales Sectorial y Urbana, que se encuentren relacionados con el objeto contractual.
11. Apoyar en el seguimiento en la ejecución del Plan Anual de Adquisiciones de la Dirección de Asuntos Ambientales, Sectorial y Urbana.
12. Asistir a las reuniones relacionadas con el objeto contractual (allegar los soportes de la asistencia a la misma junto con ayudas de memoria y el soporte del seguimiento a los compromisos establecidos, en caso de aplicar). 
13. Las demás que determine el supervisor del contrato, relacionadas con el ejercicio de sus obligaciones y del objeto contractual.
</t>
  </si>
  <si>
    <t xml:space="preserve">1. Hacer seguimiento en los medios de verificación de los créditos programáticos en sus fases de preparación, ejecución y cierre, en especial a la matriz política.
2. Elaborar, preparar y sustentar el reporte de nuevos préstamos programáticos indicados por el Ministerio de Hacienda y Crédito Público y el Departamento Nacional de Planeación. 
3. Asistir en representación de la Oficina de Asuntos Internacionales en las reuniones internas, interinstitucionales, en los temas relativos a la Banca Multilateral, generando los informes y documentos técnicos que para el efecto sean solicitados por el supervisor del contrato.
4. Apoyar a la Oficina en la gestión de portafolios de cooperación internacional de socios estratégicos; Estados Unidos y Canadá, entre otros 
5. Presentar un documento que evidencie el estado actual de todos los créditos programáticos a los que Minambiente cuenta con compromisos a noviembre de 2020 atendiendo las instrucciones que para el efecto imparta el supervisor del contrato.
6. Las demás que le asigne el supervisor del contrato y que tengan relación directa con el objeto contractual.
</t>
  </si>
  <si>
    <t xml:space="preserve">1. Desarrollar y/o revisar las auditorías de evaluación independiente, conforme el plan de auditorías de la Oficina de Control Interno, verificando el adecuado cumplimiento del Sistema de Control Interno en los procesos y actividades desarrollados por las diferentes dependencias del Ministerio.
2. Proyectar y/o revisar los informes de Ley generados por la Oficina de Control Interno en el marco de los roles definidos en la normativa vigente.
3. Apoyar a la Oficina de Control Interno en la suscripción, seguimiento y reporte de los planes de mejoramiento vigentes del Ministerio en el Sistema SIRECI, producto de las auditorías realizadas por la Contraloría General de la República.
4. Modular ante la Contraloría General de la República con las dependencias del Ministerio en la atención de las auditorías externas bajo las modalidades financiera, cumplimiento y de desempeño.
5. Preparar las respuestas de comunicaciones oficiales, peticiones y consultas afines con el objeto contractual, que deban ser generadas y/ o articuladas por la Oficina de Control Interno acorde con los criterios de oportunidad y cumplimiento normativo.
6. Apoyar a la Oficina de Control Interno en la atención de solicitudes provenientes de las dependencias del Ministerio bajo el marco de los roles vigentes designados por el Departamento Administrativo de la Función Pública a las Oficinas de Control Interno.
7. Desplegar actividades dirigidas a fortalecer la cultura de autocontrol y autoevaluación del Sistema de Control Interno, bajo el marco de las herramientas y sistemas de información del Ministerio.
8. Participar en reuniones y visitas promovidas por los entes externos de control u otras entidades, bajo el alcance de las funciones normativas de las Oficinas de Control Interno y los temas designados al presente contrato.
9. Desplazarse fuera de la ciudad de Bogotá D.C., en caso de requerirse, con el fin de dar cumplimiento al objeto contractual, previa autorización del supervisor del contrato.
10. Las demás que le sean asignadas por el supervisor del contrato y que sean afines con el objeto contractual en el marco de su especialidad y experticia.
</t>
  </si>
  <si>
    <t>1. Actuar como enlace para el Ministerio de Ambiente y Desarrollo Sostenible, en el proceso de gestión primaria de los requerimientos y solicitudes emitidas por los diferentes Entes Externos de Control.
2. Elaborar informes estadísticos periódicos, sobre el estado de atención y oportunidad de las respuestas emitidas a los requerimientos y solicitudes de los diferentes entes externos de control.
3. Administrar y gestionar efectivamente las comunicaciones oficiales de temáticas ambientales que sean asignadas a la Oficina de Control Interno.
4. Recibir y acompañar las visitas especiales que realicen los Entes Externos de Control al Ministerio de Ambiente y Desarrollo Sostenible.
5. Elaborar y conservar el archivo físico y digital de los expedientes aperturados de las comunicaciones oficiales gestionadas a través del flujo de entes de control.
6. Elaborar las evaluaciones y/o auditorías relacionados con el presente objeto contractual que le sean asignados, en las herramientas y sistemas de información requeridas por la entidad.
7. Asistir a reuniones y visitas promovidas por los entes externos de control u otras entidades, bajo el alcance de las funciones normativas de las Oficinas de Control Interno y los temas designados al presente contrato.
8. Desplazarse fuera de la ciudad de Bogotá D.C., en caso de requerirse, con el fin de dar cumplimiento al objeto contractual, previa autorización del supervisor del contrato.
9. Las demás que le sean asignadas por el supervisor del contrato y que sean afines con el objeto contractual en el marco de su especialidad y experticia.</t>
  </si>
  <si>
    <t>El valor del contrato a celebrar es hasta por la suma de SESENTA Y UN MILLONES QUINIENTOS MIL PESOS M/CTE ($71.500.000 ) incluido los impuestos a que haya lugar.</t>
  </si>
  <si>
    <t>El valor del contrato a celebrar es hasta por la suma de NOVENTA Y NUEVE MILLONES PESOS M/CTE. ($99´000.000), incluido los impuestos a que haya lugar.</t>
  </si>
  <si>
    <t>El valor del contrato a celebrar es hasta por la suma de CINCUENTA Y DOS MILLONES OCHOCIENTOS MIL PESOS M/CTE. ($52´800.000), incluido los impuestos a que haya lugar.</t>
  </si>
  <si>
    <t>CR 59 94B 43</t>
  </si>
  <si>
    <t>TV 34 40 39 SUR CS 22</t>
  </si>
  <si>
    <t>jquinterog@outlook.com</t>
  </si>
  <si>
    <t>CL 86A 95A 15 APTO 401</t>
  </si>
  <si>
    <t>daniela.pardo1018@gmail.com</t>
  </si>
  <si>
    <t xml:space="preserve">CL 14A 151A  39 INT 4 APTO 1002 </t>
  </si>
  <si>
    <t xml:space="preserve">CL 173A 63 55 </t>
  </si>
  <si>
    <t xml:space="preserve">CR 11 17 A 18 SUR </t>
  </si>
  <si>
    <t>CR 72 I 42F 61 SUR INT 12 APTO 302</t>
  </si>
  <si>
    <t xml:space="preserve">CR 19 4C 80 ZIPAQUIRA </t>
  </si>
  <si>
    <t>monicapinzonv@gmail.com</t>
  </si>
  <si>
    <t>hergon3000@gmail.com</t>
  </si>
  <si>
    <t>joanakafer@gmail.com</t>
  </si>
  <si>
    <t>ori1andrea@hotmail.com</t>
  </si>
  <si>
    <t>cargindustries@gmail.com</t>
  </si>
  <si>
    <t>campbell0824@hotmail.com</t>
  </si>
  <si>
    <t>luisguerravargas@gmail.com</t>
  </si>
  <si>
    <t>CPIEDRAHITAL@GMAIL.COM</t>
  </si>
  <si>
    <t>mauriciojimenezfajardo@gmail.com</t>
  </si>
  <si>
    <t>creativestylecs@gmail.com</t>
  </si>
  <si>
    <t>magdagonzalez@yahoo.com</t>
  </si>
  <si>
    <t>aguzmanguerra@hotmail.com</t>
  </si>
  <si>
    <t>cristina.velasquezb@gmail.com</t>
  </si>
  <si>
    <t>leonardo.9007@gmail.com</t>
  </si>
  <si>
    <t>javierrojascala@gmail.com</t>
  </si>
  <si>
    <t>mariapaulahavila@gmail.com</t>
  </si>
  <si>
    <t>leonardo.buenoc@hotmail.com</t>
  </si>
  <si>
    <t>leidypaola51@gmail.com</t>
  </si>
  <si>
    <t>zambranobarreto@gmail.com</t>
  </si>
  <si>
    <t>KM 19 VÍA LA CALERA</t>
  </si>
  <si>
    <t>dmargaritab@outlook.com</t>
  </si>
  <si>
    <t>JADARISTI@GMAIL.COM</t>
  </si>
  <si>
    <t>w2twister@gmail.com</t>
  </si>
  <si>
    <t>naturamirez@gmail.com</t>
  </si>
  <si>
    <t>claudia.cordobagarcia@gmail.com</t>
  </si>
  <si>
    <t>lalitapiero@gmail.com</t>
  </si>
  <si>
    <t>jonbrmudz@gmail.com</t>
  </si>
  <si>
    <t>LMTAMAYO@GMAIL.COM</t>
  </si>
  <si>
    <t>gantolinezf@gmail.com</t>
  </si>
  <si>
    <t>goyenechef@yahoo.es</t>
  </si>
  <si>
    <t>sindygomezcaro@gmail.com</t>
  </si>
  <si>
    <t>alejanquiro@gmail.com</t>
  </si>
  <si>
    <t>lilygo3rg@gmail.com</t>
  </si>
  <si>
    <t>geologa.puerto@gmail.com</t>
  </si>
  <si>
    <t>ing.diegoa.guerrero@gmail.com</t>
  </si>
  <si>
    <t>sebastiangarzonariza@gmail.com</t>
  </si>
  <si>
    <t>nataliacordoba09@gmail.com</t>
  </si>
  <si>
    <t>gipsyvivi@hotmail.com</t>
  </si>
  <si>
    <t>zocapi@gmail.com</t>
  </si>
  <si>
    <t>edgar.rodriguezc@yahoo.es</t>
  </si>
  <si>
    <t>marthagbenitez@gmail.com</t>
  </si>
  <si>
    <t>olganietom@gmail.com</t>
  </si>
  <si>
    <t>emendozap@ucentral.edu.co</t>
  </si>
  <si>
    <t>danielrcardenas@gmail.com</t>
  </si>
  <si>
    <t>hugocendales@gmail.com</t>
  </si>
  <si>
    <t>danita.1994@hotmail.com</t>
  </si>
  <si>
    <t>silviajulianavargas@gmail.com</t>
  </si>
  <si>
    <t>elkincatastral@gmail.com</t>
  </si>
  <si>
    <t>Cra 6A Este 36-61</t>
  </si>
  <si>
    <t>alexafr86@gmail.com</t>
  </si>
  <si>
    <t>Calle 37 Nº 8-40</t>
  </si>
  <si>
    <t>caledoniadarien@gmail.com</t>
  </si>
  <si>
    <t>7CNFABIO@GMAIL.COM</t>
  </si>
  <si>
    <t>ca.saavedra.munoz@gmail.com</t>
  </si>
  <si>
    <t>layave@hotmail.com</t>
  </si>
  <si>
    <t>angelica.bp228@gmail.com</t>
  </si>
  <si>
    <t>angelica.mosquera@gmail.com</t>
  </si>
  <si>
    <t>Calle 127a - 51a - 80</t>
  </si>
  <si>
    <t>diato86@gmail.com</t>
  </si>
  <si>
    <t>luisaf_qr1@hotmail.com</t>
  </si>
  <si>
    <t>YLopez@minambiente.gov.co</t>
  </si>
  <si>
    <t>catalinaromanocastaneda@gmail.com</t>
  </si>
  <si>
    <t>ambientalzafra@gmail.com</t>
  </si>
  <si>
    <t>angikt23@hotmail.com</t>
  </si>
  <si>
    <t>jorgeroa.89@gmail.com</t>
  </si>
  <si>
    <t>gabrielhmurciac@gmail.com</t>
  </si>
  <si>
    <t>calle 9 No. 1-42 sur</t>
  </si>
  <si>
    <t>majaramos@hotmail.com</t>
  </si>
  <si>
    <t>Carrera 45 No. 22A - 55 Apto 301</t>
  </si>
  <si>
    <t>villetg@gmail.com</t>
  </si>
  <si>
    <t>Calle 95 # 71 - 45 int 4 apto 604</t>
  </si>
  <si>
    <t>marcecarreraconsultoria@gmail.com</t>
  </si>
  <si>
    <t>DIAGONAL 17B # 88-77, TORRE 5, APTO 1102</t>
  </si>
  <si>
    <t>jdgonzalezpa@gmail.com</t>
  </si>
  <si>
    <t>Transversal 20#94-25 Torre 2 Apto 404</t>
  </si>
  <si>
    <t>aguasingenieria@gmail.com</t>
  </si>
  <si>
    <t>Calle 159 # 19a-11</t>
  </si>
  <si>
    <t>julianrp1981@yahoo.com</t>
  </si>
  <si>
    <t>CLL 2 ·# 18B - 06 INT 7 APT 102 EDIFICIO LOMAS DE PRADOMAR</t>
  </si>
  <si>
    <t>NCRIOSVALENCIA@GMAIL.COM</t>
  </si>
  <si>
    <t xml:space="preserve">carrera 4 #24-19 </t>
  </si>
  <si>
    <t>zambra9102@gmail.com</t>
  </si>
  <si>
    <t>Calle 15 Sur 24 b 42</t>
  </si>
  <si>
    <t>alexaromolucero@gmail.com</t>
  </si>
  <si>
    <t>mlab.ambiental@gmail.com</t>
  </si>
  <si>
    <t>DIANA JIMENA TORRES MORALES</t>
  </si>
  <si>
    <t>GLADYS HELENA SABOGAL</t>
  </si>
  <si>
    <t>JOHANNA ALEXANDRA RUIZ HERNANDEZ</t>
  </si>
  <si>
    <t>ELIAS PINTO MARTINEZ</t>
  </si>
  <si>
    <t>YOLANDA PINEDA CARDONA</t>
  </si>
  <si>
    <t>Prestar los servicios de apoyo a la gestión para la ejecución de las actividades que componen las diferentes políticas  planes y programas que debe desarrollar el ministerio a través del Grupo de Talento Humano.</t>
  </si>
  <si>
    <t>Prestación de servicios profesionales para apoyar al Despacho del Ministro de Ambiente y Desarrollo Sostenible en las sembratones nacionales que se realizarán en el año 2020</t>
  </si>
  <si>
    <t>Prestar los servicios profesionales a la Dirección de Cambio Climático y Gestión del Riesgo del Ministerio de Ambiente y Desarrollo Sostenible, en el desarrollo, gestión, divulgación e implementación de la estrategia territorial de adaptación, en el marco de la Política Nacional de Cambio Climático.</t>
  </si>
  <si>
    <t>Prestación de servicios profesionales para apoyar a la oficina de Negocios Verdes y sostenibles en el desarrollo y ejecución de acciones de la implementación y seguimiento del programa de Pago por Servicios Ambientales, en el marco de la estrategia de cooperación de la Unión Europea “Contrato de Reforma Sectorial para el Desarrollo Local Sostenible-DLS”.</t>
  </si>
  <si>
    <t xml:space="preserve">Prestación de servicios profesionales para apoyar a la oficina de Negocios Verdes y sostenibles en la planeación de la estrategia de impulso y promoción de Negocios Verdes para el año 2020, en el marco de la estrategia de cooperación de la Unión Europea “Contrato de Reforma Sectorial para el Desarrollo Local Sostenible-DLS”. </t>
  </si>
  <si>
    <t>Prestar los servicios a la Oficina Asesora de Planeación del Ministerio de Ambiente y Desarrollo Sostenible, en la gestión y mejora del Modelo Integrado de Planeación y Gestión Institucional y los Sistemas de Gestión que lo componen.</t>
  </si>
  <si>
    <t xml:space="preserve">Prestar los servicios a la Oficina Asesora de Planeación del Ministerio de Ambiente y Desarrollo Sostenible, en la gestión y mejora del Modelo Integrado de Planeación y Gestión Institucional y los Sistemas de Gestión que lo componen. </t>
  </si>
  <si>
    <t>Prestación de Servicios Profesionales a la Dirección de Bosques, Biodiversidad y Servicios Ecosistémicos del Ministerio de Ambiente y Desarrollo Sostenible, para el fortalecimiento del trámite de sutracción de áreas de reserva forestal de orden nacional.</t>
  </si>
  <si>
    <t>Prestación de servicios profesionales a la Oficina Asesora Jurídica del Ministerio de Ambiente y Desarrollo Sostenible, en la elaboración de actos administrativos, conceptos jurídicos, directivas, circulares jurídicas y respuestas a peticiones de los temas a cargo del Grupo de Conceptos y Normatividad en Biodiversidad.</t>
  </si>
  <si>
    <t>Prestación de servicios profesionales para apoyar el desarrollo y seguimiento de la gestión de la información del Ministerio y del sector a cargo de la oficina de Tecnologías de la Información y la Comunicación del Ministerio de Ambiente y Desarrollo Sostenible</t>
  </si>
  <si>
    <t>Prestación de servicios profesionales a la Dirección de Cambio Climático y Gestión del Riesgo del Ministerio de Ambiente y Desarrollo Sostenible en la implementación y Monitoreo, Reporte y Verificación - MRV de acciones, iniciativas y programas de mitigación de Gases Efecto Invernadero, en el marco de cumplimiento de la Contribución Nacionalmente Determinada - NDC y del Plan Nacional de Desarrollo</t>
  </si>
  <si>
    <t xml:space="preserve">Prestar los servicios a la Oficina Asesora de Planeación del Ministerio de Ambiente y Desarrollo Sostenible, en el apoyo técnico de la evaluación y seguimiento financiero de los proyectos de inversión presentados por las entidades del sector. </t>
  </si>
  <si>
    <t xml:space="preserve">Prestación de servicios profesionales a la Dirección de Cambio Climático y Gestión del Riesgo del Ministerio de Ambiente y Desarrollo Sostenible para fortalecer las actividades relacionadas con los procesos de conocimiento y reducción del riesgo y manejo de desastres. </t>
  </si>
  <si>
    <t>Prestación de servicios de apoyo a gestión a la Dirección de Cambio Climático y Gestión del Riesgo del Ministerio de Ambiente y Desarrollo Sostenible para fortalecer las actividades relacionadas con los procesos de conocimiento y reducción del riesgo y manejo de desastres.</t>
  </si>
  <si>
    <t>Prestar servicios profesionales a la Dirección de Asuntos Ambientales Sectorial y Urbana del Ministerio de Ambiente y Desarrollo Sostenible  en la formulación de instrumentos técnicos para el desarrollo sostenible del sector minero.</t>
  </si>
  <si>
    <t>Prestar los Servicios Apoyo a la gestión a la secretaria general y a la subdirección administrativa y financiera del ministerio de ambiente y desarrollo sostenible  para apoyar los tramites de comisiones  tiquetes y aspectos logísticos que requiera la entidad.</t>
  </si>
  <si>
    <t>https://community.secop.gov.co/Public/Tendering/OpportunityDetail/Index?noticeUID=CO1.NTC.1089473&amp;isFromPublicArea=True&amp;isModal=true&amp;asPopupView=true</t>
  </si>
  <si>
    <t>https://community.secop.gov.co/Public/Tendering/OpportunityDetail/Index?noticeUID=CO1.NTC.1088829&amp;isFromPublicArea=True&amp;isModal=true&amp;asPopupView=true</t>
  </si>
  <si>
    <t>https://community.secop.gov.co/Public/Tendering/OpportunityDetail/Index?noticeUID=CO1.NTC.1088003&amp;isFromPublicArea=True&amp;isModal=true&amp;asPopupView=true</t>
  </si>
  <si>
    <t>https://community.secop.gov.co/Public/Tendering/OpportunityDetail/Index?noticeUID=CO1.NTC.1087711&amp;isFromPublicArea=True&amp;isModal=true&amp;asPopupView=true</t>
  </si>
  <si>
    <t>https://community.secop.gov.co/Public/Tendering/OpportunityDetail/Index?noticeUID=CO1.NTC.1092981&amp;isFromPublicArea=True&amp;isModal=true&amp;asPopupView=true</t>
  </si>
  <si>
    <t>https://community.secop.gov.co/Public/Tendering/OpportunityDetail/Index?noticeUID=CO1.NTC.1088219&amp;isFromPublicArea=True&amp;isModal=true&amp;asPopupView=true</t>
  </si>
  <si>
    <t>https://community.secop.gov.co/Public/Tendering/OpportunityDetail/Index?noticeUID=CO1.NTC.1089772&amp;isFromPublicArea=True&amp;isModal=true&amp;asPopupView=true</t>
  </si>
  <si>
    <t>https://community.secop.gov.co/Public/Tendering/OpportunityDetail/Index?noticeUID=CO1.NTC.1086908&amp;isFromPublicArea=True&amp;isModal=true&amp;asPopupView=true</t>
  </si>
  <si>
    <t>https://community.secop.gov.co/Public/Tendering/OpportunityDetail/Index?noticeUID=CO1.NTC.1087618&amp;isFromPublicArea=True&amp;isModal=true&amp;asPopupView=true</t>
  </si>
  <si>
    <t>https://community.secop.gov.co/Public/Tendering/OpportunityDetail/Index?noticeUID=CO1.NTC.1090738&amp;isFromPublicArea=True&amp;isModal=true&amp;asPopupView=true</t>
  </si>
  <si>
    <t>https://community.secop.gov.co/Public/Tendering/OpportunityDetail/Index?noticeUID=CO1.NTC.1090746&amp;isFromPublicArea=True&amp;isModal=true&amp;asPopupView=true</t>
  </si>
  <si>
    <t>https://community.secop.gov.co/Public/Tendering/OpportunityDetail/Index?noticeUID=CO1.NTC.1092809&amp;isFromPublicArea=True&amp;isModal=true&amp;asPopupView=true</t>
  </si>
  <si>
    <t>https://community.secop.gov.co/Public/Tendering/OpportunityDetail/Index?noticeUID=CO1.NTC.1092202&amp;isFromPublicArea=True&amp;isModal=true&amp;asPopupView=true</t>
  </si>
  <si>
    <t>https://community.secop.gov.co/Public/Tendering/OpportunityDetail/Index?noticeUID=CO1.NTC.1092117&amp;isFromPublicArea=True&amp;isModal=true&amp;asPopupView=true</t>
  </si>
  <si>
    <t>https://community.secop.gov.co/Public/Tendering/OpportunityDetail/Index?noticeUID=CO1.NTC.1092716&amp;isFromPublicArea=True&amp;isModal=true&amp;asPopupView=true</t>
  </si>
  <si>
    <t>https://community.secop.gov.co/Public/Tendering/OpportunityDetail/Index?noticeUID=CO1.NTC.1092739&amp;isFromPublicArea=True&amp;isModal=true&amp;asPopupView=true</t>
  </si>
  <si>
    <t>https://community.secop.gov.co/Public/Tendering/OpportunityDetail/Index?noticeUID=CO1.NTC.1092915&amp;isFromPublicArea=True&amp;isModal=true&amp;asPopupView=true</t>
  </si>
  <si>
    <t>https://community.secop.gov.co/Public/Tendering/OpportunityDetail/Index?noticeUID=CO1.NTC.1093026&amp;isFromPublicArea=True&amp;isModal=true&amp;asPopupView=true</t>
  </si>
  <si>
    <t>https://community.secop.gov.co/Public/Tendering/OpportunityDetail/Index?noticeUID=CO1.NTC.1100489&amp;isFromPublicArea=True&amp;isModal=true&amp;asPopupView=true</t>
  </si>
  <si>
    <t>https://community.secop.gov.co/Public/Tendering/OpportunityDetail/Index?noticeUID=CO1.NTC.1106198&amp;isFromPublicArea=True&amp;isModal=true&amp;asPopupView=true</t>
  </si>
  <si>
    <t>https://community.secop.gov.co/Public/Tendering/OpportunityDetail/Index?noticeUID=CO1.NTC.1093404&amp;isFromPublicArea=True&amp;isModal=true&amp;asPopupView=true</t>
  </si>
  <si>
    <t>https://community.secop.gov.co/Public/Tendering/OpportunityDetail/Index?noticeUID=CO1.NTC.1090784&amp;isFromPublicArea=True&amp;isModal=true&amp;asPopupView=true</t>
  </si>
  <si>
    <t>https://community.secop.gov.co/Public/Tendering/OpportunityDetail/Index?noticeUID=CO1.NTC.1091839&amp;isFromPublicArea=True&amp;isModal=true&amp;asPopupView=true</t>
  </si>
  <si>
    <t>https://community.secop.gov.co/Public/Tendering/OpportunityDetail/Index?noticeUID=CO1.NTC.1091293&amp;isFromPublicArea=True&amp;isModal=true&amp;asPopupView=true</t>
  </si>
  <si>
    <t>https://community.secop.gov.co/Public/Tendering/OpportunityDetail/Index?noticeUID=CO1.NTC.1091654&amp;isFromPublicArea=True&amp;isModal=true&amp;asPopupView=true</t>
  </si>
  <si>
    <t>https://community.secop.gov.co/Public/Tendering/OpportunityDetail/Index?noticeUID=CO1.NTC.1100721&amp;isFromPublicArea=True&amp;isModal=true&amp;asPopupView=true</t>
  </si>
  <si>
    <t>https://community.secop.gov.co/Public/Tendering/OpportunityDetail/Index?noticeUID=CO1.NTC.1100735&amp;isFromPublicArea=True&amp;isModal=true&amp;asPopupView=true</t>
  </si>
  <si>
    <t>https://community.secop.gov.co/Public/Tendering/OpportunityDetail/Index?noticeUID=CO1.NTC.1100656&amp;isFromPublicArea=True&amp;isModal=true&amp;asPopupView=true</t>
  </si>
  <si>
    <t>https://community.secop.gov.co/Public/Tendering/OpportunityDetail/Index?noticeUID=CO1.NTC.1095129&amp;isFromPublicArea=True&amp;isModal=true&amp;asPopupView=true</t>
  </si>
  <si>
    <t>https://community.secop.gov.co/Public/Tendering/OpportunityDetail/Index?noticeUID=CO1.NTC.1111367&amp;isFromPublicArea=True&amp;isModal=true&amp;asPopupView=true</t>
  </si>
  <si>
    <t>https://community.secop.gov.co/Public/Tendering/OpportunityDetail/Index?noticeUID=CO1.NTC.1111658&amp;isFromPublicArea=True&amp;isModal=true&amp;asPopupView=true</t>
  </si>
  <si>
    <t>https://community.secop.gov.co/Public/Tendering/OpportunityDetail/Index?noticeUID=CO1.NTC.1103410&amp;isFromPublicArea=True&amp;isModal=true&amp;asPopupView=true</t>
  </si>
  <si>
    <t>https://community.secop.gov.co/Public/Tendering/OpportunityDetail/Index?noticeUID=CO1.NTC.1103139&amp;isFromPublicArea=True&amp;isModal=true&amp;asPopupView=true</t>
  </si>
  <si>
    <t>https://community.secop.gov.co/Public/Tendering/OpportunityDetail/Index?noticeUID=CO1.NTC.1103206&amp;isFromPublicArea=True&amp;isModal=true&amp;asPopupView=true</t>
  </si>
  <si>
    <t>https://community.secop.gov.co/Public/Tendering/OpportunityDetail/Index?noticeUID=CO1.NTC.1104088&amp;isFromPublicArea=True&amp;isModal=true&amp;asPopupView=true</t>
  </si>
  <si>
    <t>https://community.secop.gov.co/Public/Tendering/OpportunityDetail/Index?noticeUID=CO1.NTC.1103309&amp;isFromPublicArea=True&amp;isModal=true&amp;asPopupView=true</t>
  </si>
  <si>
    <t>https://community.secop.gov.co/Public/Tendering/OpportunityDetail/Index?noticeUID=CO1.NTC.1104315&amp;isFromPublicArea=True&amp;isModal=true&amp;asPopupView=true</t>
  </si>
  <si>
    <t>https://community.secop.gov.co/Public/Tendering/OpportunityDetail/Index?noticeUID=CO1.NTC.1103173&amp;isFromPublicArea=True&amp;isModal=true&amp;asPopupView=true</t>
  </si>
  <si>
    <t>https://community.secop.gov.co/Public/Tendering/OpportunityDetail/Index?noticeUID=CO1.NTC.1101237&amp;isFromPublicArea=True&amp;isModal=true&amp;asPopupView=true</t>
  </si>
  <si>
    <t>https://community.secop.gov.co/Public/Tendering/OpportunityDetail/Index?noticeUID=CO1.NTC.1096606&amp;isFromPublicArea=True&amp;isModal=true&amp;asPopupView=true</t>
  </si>
  <si>
    <t>https://community.secop.gov.co/Public/Tendering/OpportunityDetail/Index?noticeUID=CO1.NTC.1103404&amp;isFromPublicArea=True&amp;isModal=true&amp;asPopupView=true</t>
  </si>
  <si>
    <t>https://community.secop.gov.co/Public/Tendering/OpportunityDetail/Index?noticeUID=CO1.NTC.1112512&amp;isFromPublicArea=True&amp;isModal=true&amp;asPopupView=true</t>
  </si>
  <si>
    <t>https://community.secop.gov.co/Public/Tendering/OpportunityDetail/Index?noticeUID=CO1.NTC.1104722&amp;isFromPublicArea=True&amp;isModal=true&amp;asPopupView=true</t>
  </si>
  <si>
    <t>https://community.secop.gov.co/Public/Tendering/OpportunityDetail/Index?noticeUID=CO1.NTC.1103073&amp;isFromPublicArea=True&amp;isModal=true&amp;asPopupView=true</t>
  </si>
  <si>
    <t>https://community.secop.gov.co/Public/Tendering/OpportunityDetail/Index?noticeUID=CO1.NTC.1111509&amp;isFromPublicArea=True&amp;isModal=true&amp;asPopupView=true</t>
  </si>
  <si>
    <t>https://community.secop.gov.co/Public/Tendering/OpportunityDetail/Index?noticeUID=CO1.NTC.1115307&amp;isFromPublicArea=True&amp;isModal=true&amp;asPopupView=true</t>
  </si>
  <si>
    <t>https://community.secop.gov.co/Public/Tendering/OpportunityDetail/Index?noticeUID=CO1.NTC.1115837&amp;isFromPublicArea=True&amp;isModal=true&amp;asPopupView=true</t>
  </si>
  <si>
    <t>https://community.secop.gov.co/Public/Tendering/OpportunityDetail/Index?noticeUID=CO1.NTC.1112230&amp;isFromPublicArea=True&amp;isModal=true&amp;asPopupView=true</t>
  </si>
  <si>
    <t>https://community.secop.gov.co/Public/Tendering/OpportunityDetail/Index?noticeUID=CO1.NTC.1090613&amp;isFromPublicArea=True&amp;isModal=true&amp;asPopupView=true</t>
  </si>
  <si>
    <t>https://community.secop.gov.co/Public/Tendering/OpportunityDetail/Index?noticeUID=CO1.NTC.1087829&amp;isFromPublicArea=True&amp;isModal=true&amp;asPopupView=true</t>
  </si>
  <si>
    <t>https://community.secop.gov.co/Public/Tendering/OpportunityDetail/Index?noticeUID=CO1.NTC.1078450&amp;isFromPublicArea=True&amp;isModal=true&amp;asPopupView=true</t>
  </si>
  <si>
    <t>https://community.secop.gov.co/Public/Tendering/OpportunityDetail/Index?noticeUID=CO1.NTC.1082815&amp;isFromPublicArea=True&amp;isModal=true&amp;asPopupView=true</t>
  </si>
  <si>
    <t>https://community.secop.gov.co/Public/Tendering/OpportunityDetail/Index?noticeUID=CO1.NTC.1082528&amp;isFromPublicArea=True&amp;isModal=true&amp;asPopupView=true</t>
  </si>
  <si>
    <t>https://community.secop.gov.co/Public/Tendering/OpportunityDetail/Index?noticeUID=CO1.NTC.1082723&amp;isFromPublicArea=True&amp;isModal=true&amp;asPopupView=true</t>
  </si>
  <si>
    <t>https://community.secop.gov.co/Public/Tendering/OpportunityDetail/Index?noticeUID=CO1.NTC.1082887&amp;isFromPublicArea=True&amp;isModal=true&amp;asPopupView=true</t>
  </si>
  <si>
    <t>https://community.secop.gov.co/Public/Tendering/OpportunityDetail/Index?noticeUID=CO1.NTC.1083147&amp;isFromPublicArea=True&amp;isModal=true&amp;asPopupView=true</t>
  </si>
  <si>
    <t>https://community.secop.gov.co/Public/Tendering/OpportunityDetail/Index?noticeUID=CO1.NTC.1083410&amp;isFromPublicArea=True&amp;isModal=true&amp;asPopupView=true</t>
  </si>
  <si>
    <t>https://community.secop.gov.co/Public/Tendering/OpportunityDetail/Index?noticeUID=CO1.NTC.1087654&amp;isFromPublicArea=True&amp;isModal=true&amp;asPopupView=true</t>
  </si>
  <si>
    <t>https://community.secop.gov.co/Public/Tendering/OpportunityDetail/Index?noticeUID=CO1.NTC.1087670&amp;isFromPublicArea=True&amp;isModal=true&amp;asPopupView=true</t>
  </si>
  <si>
    <t>https://community.secop.gov.co/Public/Tendering/OpportunityDetail/Index?noticeUID=CO1.NTC.1088005&amp;isFromPublicArea=True&amp;isModal=true&amp;asPopupView=true</t>
  </si>
  <si>
    <t>https://community.secop.gov.co/Public/Tendering/OpportunityDetail/Index?noticeUID=CO1.NTC.1086194&amp;isFromPublicArea=True&amp;isModal=true&amp;asPopupView=true</t>
  </si>
  <si>
    <t>https://community.secop.gov.co/Public/Tendering/OpportunityDetail/Index?noticeUID=CO1.NTC.1087993&amp;isFromPublicArea=True&amp;isModal=true&amp;asPopupView=true</t>
  </si>
  <si>
    <t>https://community.secop.gov.co/Public/Tendering/OpportunityDetail/Index?noticeUID=CO1.NTC.1087681&amp;isFromPublicArea=True&amp;isModal=true&amp;asPopupView=true</t>
  </si>
  <si>
    <t>https://community.secop.gov.co/Public/Tendering/OpportunityDetail/Index?noticeUID=CO1.NTC.1088208&amp;isFromPublicArea=True&amp;isModal=true&amp;asPopupView=true</t>
  </si>
  <si>
    <t>https://community.secop.gov.co/Public/Tendering/OpportunityDetail/Index?noticeUID=CO1.NTC.1084839&amp;isFromPublicArea=True&amp;isModal=true&amp;asPopupView=true</t>
  </si>
  <si>
    <t>https://community.secop.gov.co/Public/Tendering/OpportunityDetail/Index?noticeUID=CO1.NTC.1085247&amp;isFromPublicArea=True&amp;isModal=true&amp;asPopupView=true</t>
  </si>
  <si>
    <t>https://community.secop.gov.co/Public/Tendering/OpportunityDetail/Index?noticeUID=CO1.NTC.1084841&amp;isFromPublicArea=True&amp;isModal=true&amp;asPopupView=true</t>
  </si>
  <si>
    <t>https://community.secop.gov.co/Public/Tendering/OpportunityDetail/Index?noticeUID=CO1.NTC.1084842&amp;isFromPublicArea=True&amp;isModal=true&amp;asPopupView=true</t>
  </si>
  <si>
    <t>https://community.secop.gov.co/Public/Tendering/OpportunityDetail/Index?noticeUID=CO1.NTC.1085131&amp;isFromPublicArea=True&amp;isModal=true&amp;asPopupView=true</t>
  </si>
  <si>
    <t>https://community.secop.gov.co/Public/Tendering/OpportunityDetail/Index?noticeUID=CO1.NTC.1084946&amp;isFromPublicArea=True&amp;isModal=true&amp;asPopupView=true</t>
  </si>
  <si>
    <t>6320 
6220</t>
  </si>
  <si>
    <t>C-3204-0900-10-0-3204054-02</t>
  </si>
  <si>
    <t xml:space="preserve">Prestar los servicios para apoyar al Ministerio de Ambiente y Desarrollo Sostenible, en el acompañamiento técnico y seguimiento a los compromisos y actividades suscritos en el marco del Acuerdo Final de Paz y en los acuerdos con comunidades étnicas y campesinas. </t>
  </si>
  <si>
    <t>C-3203-0900-2-0-3203034-02</t>
  </si>
  <si>
    <t>C-3206-0900-3-0-3206011-02</t>
  </si>
  <si>
    <t>C-3201-0900-5-0-3201002-02</t>
  </si>
  <si>
    <t>C-3201-0900-5-0-3201001-02</t>
  </si>
  <si>
    <t>C-3201-0900-4-0-3201001-02</t>
  </si>
  <si>
    <t>C-3201-0900-3-0-3201007-02</t>
  </si>
  <si>
    <t>57320 
57520</t>
  </si>
  <si>
    <t>C-3206-0900-3-0-3206007-02 
C-3299-0900-16-0-3299054-02</t>
  </si>
  <si>
    <t>5120 
5220</t>
  </si>
  <si>
    <t>C-3206-0900-3-0-3206007-02 
C-3206-0900-3-0-3206002-02</t>
  </si>
  <si>
    <t>C-3207-0900-2-0-3207003-02 
C-3207-0900-2-0-3207017-02</t>
  </si>
  <si>
    <t>C-3204-0900-10-0-3204056-02</t>
  </si>
  <si>
    <t>A-02-02-02-008-003</t>
  </si>
  <si>
    <t xml:space="preserve">1. Evaluar y conceptuar las iniciativas de biotecnología y bioprospección para realizar actividades de acceso a recursos genéticos y sus productos derivados.
2. Revisar el cumplimiento de las obligaciones establecidas en las  iniciativas de biotecnología y bioprospección para realizar actividades de acceso a recursos genéticos y sus productos derivados.
3. Apoyar técnicamente la elaboración de respuestas a los derechos de petición realizadas por los usuarios relacionados con acceso a recursos genéticos
4. Evaluar y emitir conceptos de los pronunciamientos y notificaciones del Convenio de Diversidad Biológica en materia recursos genéticos y sus productos derivados 
5. Actualizar las bases de datos de los procesos de evaluación y seguimiento de los proyectos de investigación de acceso a recursos genéticos y sus productos derivados.
6. Las demás actividades asignadas por el supervisor en relación con la ejecución del Contrato y que estén relacionadas con el objeto del mismo.
</t>
  </si>
  <si>
    <t>El valor del contrato a celebrar es hasta por la suma de CINCUENTA Y DOS MILLONES OCHOCIENTOS MIL PESOS M/CTE ($52.800.000), incluido los impuestos a que haya lugar.</t>
  </si>
  <si>
    <t>El plazo de ejecución del presente contrato es por once (11) meses, a partir del cumplimiento de los requisitos de ejecución previo su perfeccionamiento.</t>
  </si>
  <si>
    <t>ALAN DAVID AGUIA AGUDELO</t>
  </si>
  <si>
    <t>INGENIERIA DE SISTEMAS Y COMPUTACION</t>
  </si>
  <si>
    <t xml:space="preserve">1. Apoyar administrativa y operativamente al Grupo de Comunicaciones del Ministerio en los eventos, actividades y/o viajes de gestión a los que asista el Ministro o sus delegados, y que sean asignadas por la supervisora del contrato. 
2. Apoyar en la organización y en los asuntos de etiqueta y protocolo al Grupo de Comunicaciones en lo referente a los eventos, ruedas de prensa, actividades y compromisos donde asiste el Ministro y/o sus delegados.
3. Apoyar al Grupo de Comunicaciones en el desarrollo de las actividades inherentes al cronograma de la socialización de las sentencias de las que sea parte el Ministerio y que sean asignadas por la supervisora del contrato, actividades como: Elaboración de correspondencia, envío y verificación de la misma; registro de la asistencia a las distintas convocatorias organizadas por el Ministerio que estén relacionadas con la presente obligación.
4. Archivar y actualizar de forma física y digital la base de datos de los asistentes a las distintas actividades que organiza el Despacho del Ministro.
5. Las demás que le sean asignadas por el supervisor y que tengan relación con el objeto del contrato.
</t>
  </si>
  <si>
    <t>El valor del contrato a celebrar es por la suma de TREINTA Y TRES MILLONES DE PESOS MONEDA CORRIENTE ($33.000.000) incluidos todos los impuestos y costos a que haya lugar.</t>
  </si>
  <si>
    <t>El plazo del contrato será de 11 meses, contados a partir del cumplimiento de los requisitos de perfeccionamiento y ejecución del contrato.</t>
  </si>
  <si>
    <t xml:space="preserve">1. Apoyar a la dependencia en la difusión de fechas ambientales, campañas institucionales y de las diferentes Corporaciones Autónomas Regionales y demás directrices impartidas por Urna de Cristal. 
2. Realizar cubrimiento y reportería para las redes sociales oficiales de los eventos y/o actividades de gestión a las que asista el Ministro y/o voceros de la Entidad.
3. Apoyar al Grupo de comunicaciones en la generación de estrategias para las redes sociales, atendiendo las directrices que para el efecto señale la supervisora del contrato.
4. Apoyar con la creación, socialización y divulgación de las campañas digitales impulsadas por el Gobierno Nacional a través de Urna de Cristal. 
5. Aportar en la periodicidad que señale la supervisora del contrato la información de carácter periodístico digital. 
6. Las demás actividades que le sean asignadas por el supervisor y que tengan relación con el objeto del contrato.
</t>
  </si>
  <si>
    <t>El valor del contrato a celebrar es por la suma de SESENTA MILLONES QUINIENTOS MIL PESOS MONEDA CORRIENTE ($60.500.000) incluidos todos los impuestos y costos a que haya lugar.</t>
  </si>
  <si>
    <t>VANESSA ESTHER CANTILLO MOSQUERA</t>
  </si>
  <si>
    <t>JUAN FERNANDO BETANCOURT FRANCO</t>
  </si>
  <si>
    <t>1 Realizar, producir, editar, graficar y pos producir notas periodísticas, clips, crónicas, documentales, videos institucionales e imágenes de temas ambientales en general, de conformidad con las instrucciones que para el efecto señale el supervisor.
2  Suministrar permanentemente material audiovisual de calidad, para divulgar la gestión del sector ambiente a través de las redes sociales oficiales, sección multimedia de la página Web y el canal de YouTube del Ministerio.
3 Apoyar al Grupo de Comunicaciones en el desarrollo de campañas institucionales en formato audiovisual, de conformidad con las instrucciones que para el efecto le señale el supervisor.
4 Realizar cubrimiento y reportería gráfica y audiovisual de los eventos y/o actividades de gestión a las que asista el Ministro y/o voceros de la Entidad, en calidad de editor.
5 Realizar las actividades necesarias con miras a mantener contacto permanente con los encargados del tema audiovisual en el Sector Ambiente para aunar esfuerzos, unificar mensajes y señalar pautas en la difusión de material audiovisual relacionado con el sector ambiente, de lo cual deberá realizar los informes y documentos que para el efecto le sea solicitado por parte de la supervisora del contrato.
6 Las demás que le sean asignadas por el supervisor y que tengan relación con el objeto del contrato.</t>
  </si>
  <si>
    <t xml:space="preserve">El valor del contrato a celebrar es por la suma de SETENTA MILLONES CUATROCIENTOS MIL ONCE PESOS MONEDA CORRIENTE ($70.400.011) incluidos todos los impuestos y costos a que haya lugar. </t>
  </si>
  <si>
    <t>JOHN JAIRO POSSE CARRERO</t>
  </si>
  <si>
    <t>1. Investigar y redactar informes y notas periodísticas, columnas de opinión y demás documentos escritos y audiovisuales de temas ambientales.
2. Realizar cubrimiento y reportería de los eventos y/o actividades de gestión a las que asista el Ministro y/o voceros de la Entidad.
3. Apoyar al Grupo de comunicaciones en la generación de campañas de comunicación estratégica que permitan el fortalecimiento de la interacción de la Entidad con sus distintos grupos de interés.
4. Apoyar al Grupo de comunicaciones en la revisión de notas periodísticas, columnas de opinión, informes técnicos, en especial las que contengan temas jurídicos / legales, de conformidad con las instrucciones que para el efecto le señale la supervisora del contrato, generando los documentos técnicos e informes a que haya lugar.
5. Apoyar al Grupo de comunicaciones en la divulgación y promoción de actos legislativos, leyes, actos administrativos, proyectos de acto legislativos y leyes y demás normativa en materia ambiental que le sean asignados por el supervisor del contrato.  
6. Las demás actividades asignadas por el supervisor en relación con el objeto del contrato.</t>
  </si>
  <si>
    <t>El valor del contrato a celebrar es por la suma de SETENTA Y UN MILLONES QUINIENTOS MIL PESOS MONEDA CORRIENTE ($71.500.000) incluidos todos los impuestos y costos a que haya lugar.</t>
  </si>
  <si>
    <t>JOSE ROBERTO ARANGO ROMERO</t>
  </si>
  <si>
    <t xml:space="preserve">1. Implementar en el desarrollo de todas las piezas y diseños para el Ministerio, las pautas trazadas en el Manual de Imagen de la Presidencia de la República. Verificar y velar por el cumplimiento del Manual de Imagen de Presidencia en el material gráfico que se emita desde el Ministerio.
2. Apoyar al Grupo de Comunicaciones del Ministerio en las actividades que esta adelante en el diseño de las piezas gráficas requeridas para difundir la información del Ministerio.
3. Atender los requerimientos de diagramación de las diferentes publicaciones del Ministerio, de conformidad con las indicaciones que para el efecto le señale el supervisor del contrato.
4. Elaborar, diagramar y diseñar la ventana ambiental de acuerdo con las noticias actuales en torno al medio ambiente.
5. Apoyar al Grupo de Comunicaciones en los procesos de diseño, actualización y divulgación del calendario Ambiental.
6. Apoyar Ministerio en la impresión de archivos de gran formato, tales como cartografías y cuadros de Excel, entre otros, de conformidad con las indicaciones que para el efecto le señale el supervisor del contrato.
7. Las demás que le sean asignadas por el supervisor y que tengan relación con el objeto del contrato.
</t>
  </si>
  <si>
    <t>El valor del contrato a celebrar es por la suma de CUARENTA Y CINCO MILLONES CIEN MIL PESOS MONEDA CORRIENTE ($45.100.000) incluidos todos los impuestos y costos a que haya lugar.</t>
  </si>
  <si>
    <t>SANTIAGO IVAN GUIOT SAAVEDRA</t>
  </si>
  <si>
    <t>BIOLOGO</t>
  </si>
  <si>
    <t>1. Evaluar y emitir conceptos técnicos sobre las colectas de especímenes de la diversidad biológica con la verificación de localidades en el marco de las solicitudes de acceso a recursos genéticos y sus productos derivados. 
2. Realizar el seguimiento de las solicitudes de contratos de acceso a recursos genéticos y sus productos derivados.
3. Apoyar técnicamente la elaboración de respuestas a las consultas realizadas por los usuarios relacionados con acceso a recursos genéticos, productos derivados y recursos biológicos. 
4. Actualizar las bases de datos de los procesos de seguimiento de los proyectos de investigación de acceso a recursos genéticos y sus productos derivados. 
5. Apoyar el cumplimiento de los compromisos establecidos en el Convenio de Diversidad Biológica sobre el uso sostenible de la biodiversidad.
6. Las demás actividades asignadas por el supervisor en relación con la ejecución del Contrato y que estén relacionadas con el objeto del mismo.</t>
  </si>
  <si>
    <t>El valor del contrato a celebrar es hasta por la suma de CUARENTA Y NUEVE MILLONES QUINIENTOS MIL (M/CTE) ($49.500.000‬), incluido los impuestos a que haya lugar.</t>
  </si>
  <si>
    <t>WILLIAM RICARDO SOSA CRUZ</t>
  </si>
  <si>
    <t>CIENCIAS DE LA INFORMACION: BIBLIOTECOLOGIA, DOCUMENTACION Y ARCHISITICA</t>
  </si>
  <si>
    <t xml:space="preserve">1. Elaborar y presentar dentro de los cinco (5) días siguientes a la suscripción del contrato, el plan de trabajo que detalle fases/hitos, tiempo, actividades detalladas y número de actividades totales por el periodo de ejecución del contrato.
2. Gestionar los trámites inherentes a la administración de la bodega donde se encuentra ubicado el Archivo Central y reportar oportunamente las novedades que se presenten en cuanto a su infraestructura y recursos físicos.
3. Atender las solicitudes de préstamo y consulta del Archivo Central que sean requeridas por las dependencias de la entidad.
4. Realizar la demarcación de la estantería y los mapas de ubicación de la información y fondos que allí se custodian.
5. Realizar un informe mensual que dé cuenta del estado de la bodega, en el que se incluyan todos los aspectos relacionados con el Sistema Integrado de Conservación – SIC-.
6. Realizar el Reglamento Interno del Archivo Central, que contemple todos los factores inherentes a la bodega donde se encuentra ubicado.
7. Realizar o actualizar los formatos y demás instructivos que se requieran para la adecuada administración de la bodega donde opera el archivo central.
8. Realizar el seguimiento de la aplicación de la TRD del MMA para el periodo del 29/06/1999 al 02/02/2003.
9. Establecer mesas de trabajo con el Archivo General de la Nación –AGN- para llevar a cabo las transferencias documentales secundarias a que haya lugar y realizar el cronograma y plan de estas transferencias.
10. Coordinar la recepción de transferencias documentales primarias que se realicen desde las dependencias del Ministerio, hacia el Archivo Central.
11. Consolidar el inventario general del Archivo Central relacionando, inclusive, la ubicación topográfica de los documentos.
12. Programar una mesa de trabajo mensualmente con la Coordinación del Grupo de Gestión Documental, para presentar los avances de la ejecución del contrato.
13. Asistir a las reuniones, eventos, entre otros que para el efecto sean programadas o indicadas por parte del supervisor del contrato y que se encuentren relacionadas con el objeto del contrato.
14. Todas las demás que le sean asignadas por el Supervisor del Contrato y que tenga relación con el objeto contractual.
</t>
  </si>
  <si>
    <t>El valor del contrato a celebrar es hasta por la suma de CUARENTA Y NUEVE MILLONES QUINIENTOS MIL ONCE PESOS MONEDA CORRIENTE. ($49.500.011), incluido los impuestos a que haya lugar.</t>
  </si>
  <si>
    <t>El plazo del contrato es de once (11) meses, contados a partir del cumplimiento de los requisitos de perfeccionamiento y ejecución del contrato.</t>
  </si>
  <si>
    <t>INGENIERIA CIVIL</t>
  </si>
  <si>
    <t>MIGUEL ANGEL ORTIZ SALAMANCA</t>
  </si>
  <si>
    <t>INGENIERO DE SISTEMAS</t>
  </si>
  <si>
    <t>YAZMIN PEREZ CORTEZ</t>
  </si>
  <si>
    <t>1. Realizar acciones de seguimiento y monitoreo a la Agenda de Gobernanza Forestal propuesta para el año 2020 y apoyar a las autoridades ambientales, unidades productivas y/o empresas forestales en la implementación y seguimiento a los instrumentos de gobernanza forestal, en la jurisdicción de: CORPOAMAZONIA, CORTOLIMA, CAM, CAR, SDA, CRA y EPA BARRANQUILLA VERDE.
2. Participar en los espacios de diálogo y articulación a nivel nacional, regional y local como los relacionados con el Proyecto de Consolidación de la Gobernanza Forestal en Colombia, Programa de Forestería Comunitaria, la Estrategia Integral de Control a la Deforestación y Gestión de los Bosques, acuerdos departamentales y locales por la madera legal, comités interinstitucionales de control al tráfico de flora y fauna silvestre, así como espacios de fortalecimiento y actualización normativa y otros conformados en las siguientes autoridades ambientales: CORPOAMAZONIA, CORTOLIMA, CAM, CAR, SDA, CRA y EPA BARRANQUILLA VERDE.
3. Apoyar las acciones de la Dirección de Bosques Biodiversidad y Servicios Ecosistémicos en la implementación del Sistema Nacional de Trazabilidad Forestal en Colombia, así como recopilar la información sobre decomisos de flora, del periodo comprendido entre el 2018 - 2020 de acuerdo con el reporte de las autoridades ambientales en la jurisdicción de CORPOAMAZONIA, CORTOLIMA, CAM, CAR, SDA, CRA y EPA BARRANQUILLA VERDE. 
4. Apoyar técnicamente el desarrollo de las actividades del Pacto Intersectorial por la Madera Legal en Colombia, en el marco de las agendas intersectoriales con el Ministerio de Defensa Nacional y el Ministerio   de Agricultura y Desarrollo Rural.  
5. Realizar acompañamiento y orientación técnica al Ministerio de Defensa Nacional para el uso y la aplicación de los instrumentos de gobernanza forestal que amparan la procedencia legal de productos forestales.
6. Proyectar en el marco del objeto del presente contrato, y dentro de los términos legales, respuestas a consultas, derechos de petición y solicitudes en general que sean asignadas por parte de la Dirección de Bosques Biodiversidad y Servicios Ecosistémicos.
7. Las demás que sean asignadas por el supervisor del contrato.</t>
  </si>
  <si>
    <t>El valor del contrato a celebrar es hasta por la suma de OCHENTA Y UN MILLONES QUINIENTOS SETENTA Y SEIS MIL PESOS M/CTE ($ 81.576.000), incluido los impuestos a que haya lugar.</t>
  </si>
  <si>
    <t>El plazo de ejecución del presente contrato es de once (11) meses, contados a partir del cumplimiento de los requisitos de ejecución previo su perfeccionamiento.</t>
  </si>
  <si>
    <t xml:space="preserve">1. Realizar acciones de seguimiento y monitoreo a la Agenda de Gobernanza Forestal propuesta para el año 2020 y apoyar a las autoridades ambientales, unidades productivas y/o empresas forestales en la implementación y seguimiento a los instrumentos de gobernanza forestal, en la jurisdicción de: CODECHOCÓ, CORPONARIÑO, CVC, DAGMA, EPA BUENAVENTURA, CRC Y CORPOURABA.
2. Participar en los espacios de diálogo y articulación a nivel nacional, regional y local como los relacionados con el Proyecto de Consolidación de la Gobernanza Forestal en Colombia, Programa de Forestería Comunitaria, la Estrategia Integral de Control a la Deforestación y Gestión de los Bosques, acuerdos departamentales y locales por la madera legal, comités interinstitucionales de control al tráfico de flora y fauna silvestre, así como espacios de fortalecimiento y actualización normativa y otros conformados en las siguientes autoridades ambientales: CODECHOCÓ, CORPONARIÑO, CVC, DAGMA, EPA BUENAVENTURA, CRC Y CORPOURABA con el fin de promover la economía forestal.
3. Apoyar las acciones de la Dirección de Bosques Biodiversidad y Servicios Ecosistémicos en la implementación del Sistema Nacional de Trazabilidad Forestal en Colombia, así como recopilar la información sobre decomisos de flora del periodo comprendido entre el 2018 - 2020 de acuerdo con el reporte de las autoridades ambientales en la jurisdicción de CODECHOCÓ, CORPONARIÑO, CVC, DAGMA, EPA BUENAVENTURA, CRC Y CORPOURABA.
4. Proyectar en el marco del objeto del presente contrato, y dentro de los términos legales, respuestas a consultas, derechos de petición y solicitudes en general que sean asignadas por parte de la Dirección de Bosques Biodiversidad y Servicios Ecosistémicos.
5. Las demás que sean asignadas por el supervisor del contrato.
</t>
  </si>
  <si>
    <t>El valor del contrato a celebrar es hasta por la suma de SESENTA MILLONES QUINIENTOS MIL PESOS M/CTE ($ 60.500.000), incluido los impuestos a que haya lugar.</t>
  </si>
  <si>
    <t>CR 14 B 3 80 SUR</t>
  </si>
  <si>
    <t>kximena9@hotmail.com</t>
  </si>
  <si>
    <t>EDID YOHANA LEMUS VIÑA</t>
  </si>
  <si>
    <t xml:space="preserve">1. Realizar acciones de seguimiento y monitoreo a la Agenda de Gobernanza Forestal propuesta para el año 2020 y apoyar a las autoridades ambientales, unidades productivas y/o empresas forestales en la implementación y seguimiento a los instrumentos de gobernanza forestal, en la jurisdicción de: CORPOGUAJIRA, CARDIQUE, EPA CARTAGENA, CVS, CBS, CORALINA, CORPAMAG y DADSA.
2. Participar en los espacios de diálogo y articulación a nivel nacional, regional y local como los relacionados con el Proyecto de Consolidación de la Gobernanza Forestal en Colombia, Programa de Forestería Comunitaria, la Estrategia Integral de Control a la Deforestación y Gestión de los Bosques, acuerdos departamentales y locales por la madera legal, comités interinstitucionales de control al tráfico de flora y fauna silvestre, así como espacios de fortalecimiento y actualización  normativa y otros conformados en las siguientes autoridades ambientales: CORPOGUAJIRA, CARDIQUE, EPA CARTAGENA, CVS, CBS, CORALINA, CORPAMAG y DADSA con el fin de promover la economía forestal.
3. Apoyar las acciones de la Dirección de Bosques Biodiversidad y Servicios Ecosistémicos en la implementación del Sistema Nacional de Trazabilidad Forestal en Colombia, así como recopilar la información sobre decomisos de flora, del periodo comprendido entre el 2018 - 2020 de acuerdo con el reporte de las autoridades ambientales en la jurisdicción de CORPOGUAJIRA, CARDIQUE, EPA CARTAGENA, CVS, CBS, CORALINA, CORPAMAG y DADSA.
4. Proyectar en el marco del objeto del presente contrato, y dentro de los términos legales, respuestas a consultas, derechos de petición y solicitudes en general que sean asignadas por parte de la Dirección de Bosques Biodiversidad y Servicios Ecosistémicos.
5. Las demás que sean asignadas por el supervisor del contrato.
</t>
  </si>
  <si>
    <t>LUIS ALFONSO MEDRANO PEREA</t>
  </si>
  <si>
    <t xml:space="preserve">1. Apoyar acciones de compilación y análisis al seguimiento y monitoreo a la Agenda de Gobernanza Forestal propuesta para el año 2020 en las autoridades ambientales de las regiones de Caribe, Eje Cafetero, Kriuol &amp; Seaflower, Centro, Santanderes, Amazonía, Pacifico y Llanos/Orinoquía.
2. Apoyar acciones de compilación y análisis de la información relativa a las unidades productivas forestales, actores y cadenas de valor, en las Regiones Caribe, Eje Cafetero, Kriuol &amp; Seaflower, Centro, Santanderes, Amazonía, Pacifico y Llanos/Orinoquía.
3. Apoyar las acciones de implementación del Programa Forestería Comunitaria en los núcleos  forestales  del departamento del Chocó.  
4. Brindar asistencia técnica en la implementación del Salvoconducto Único Nacional en Línea (SUNL) y en el fortalecimiento del Sistema Nacional de Trazabilidad Forestal.
5. Acompañar espacios de participación y diálogo a nivel nacional, regional y local relacionados con el Proyecto de Consolidación de la Gobernanza Forestal en Colombia, la Estrategia Integral de Control a la deforestación y Gestión de los Bosques, Acuerdos departamentales y locales por la madera legal.
6. En el marco del objeto del presente contrato, apoyar las proyecciones, dentro de los términos legales, respuestas a consultas, derechos de petición y solicitudes en general que sean asignadas por parte de la Dirección de Bosques Biodiversidad y Servicios Ecosistémicos.
7. Las demás actividades que estén relacionadas con el objeto del contrato y sus alcances.
</t>
  </si>
  <si>
    <t>El valor del contrato a celebrar es hasta por la suma de CUARENTA Y NUEVE  MILLONES  QUINIENTOS MIL PESOS M/CTE ($ 49.500.011‬), incluido los impuestos a que haya lugar.</t>
  </si>
  <si>
    <t>FINANZAS Y NEGOCIOS INTERNACIONALES</t>
  </si>
  <si>
    <t>POLITICA Y RELACIONES INTERNACIONALES</t>
  </si>
  <si>
    <t>ARTES AUDIOVISUALES</t>
  </si>
  <si>
    <t>TECNICA PROFESIONAL EN DISEÑO PUBLICITARIO</t>
  </si>
  <si>
    <t>POLITOLOGO</t>
  </si>
  <si>
    <t>INGENIERIA GEOLOGICA</t>
  </si>
  <si>
    <t>BIOLOGA</t>
  </si>
  <si>
    <t>CIENCIAS DE LA INFORMACION - BIBLIOTECOLOGA</t>
  </si>
  <si>
    <t>CIENCIAS DE LA INFORMACION Y LA DOCUMENTACION</t>
  </si>
  <si>
    <t xml:space="preserve">INGENIERIA CIVIL </t>
  </si>
  <si>
    <t>INGENIERIA AMBIENTAL Y SANITARIA</t>
  </si>
  <si>
    <t>INGENIERO INDUSTRIAL</t>
  </si>
  <si>
    <t>INGENIERO AGRONOMO</t>
  </si>
  <si>
    <t>INGENIERIA MECANICA</t>
  </si>
  <si>
    <t>GEOGRAFIA DEL DESARROLLO REGIONAL Y AMBIENTAL</t>
  </si>
  <si>
    <t>ADMINISTRACION EN SALUD</t>
  </si>
  <si>
    <t>INGENIERIO GEOLOGO</t>
  </si>
  <si>
    <t>INGENIERIA HIDROLOGICA</t>
  </si>
  <si>
    <t xml:space="preserve">INGENIERIA DE PETROLEOS </t>
  </si>
  <si>
    <t>QUIMICA AMBIENTAL</t>
  </si>
  <si>
    <t>INGENIERO CATASTRAL Y GEODESTA</t>
  </si>
  <si>
    <t>HISTORIA</t>
  </si>
  <si>
    <t>ADMINISTRACION TURISTICA Y HOTELERA</t>
  </si>
  <si>
    <t>TECNOLOGICA EN GESTION DOCUMENTAL</t>
  </si>
  <si>
    <t>SISTEMAS DE INFORMACION Y DOCUMENTACION</t>
  </si>
  <si>
    <t>MEDICINA Y VETERINARIA</t>
  </si>
  <si>
    <t>TECNICA PROFESIONAL EN SECRETARIADO</t>
  </si>
  <si>
    <t>TECNOLOGICA EN GESTION AMBIENTAL DE RESIDUOS</t>
  </si>
  <si>
    <t>INGENIERIA Y ADMINISTRACION AMBIENTAL</t>
  </si>
  <si>
    <t xml:space="preserve">1. Realizar acciones de seguimiento y monitoreo a la Agenda de Gobernanza Forestal propuesta para el año 2020 y apoyar a las autoridades ambientales, unidades productivas y/o empresas forestales en la implementación y seguimiento a los instrumentos de gobernanza forestal, en la jurisdicción de: CORPOBOYACA, CORPOCHIVOR, CORPOGUAVIO, CORPORINOQUÍA y CORMACARENA.
2. Participar en los espacios de diálogo y articulación a nivel nacional, regional y local como los relacionados con el Proyecto de Consolidación de la Gobernanza Forestal en Colombia, Programa de Forestería Comunitaria, la Estrategia Integral de Control a la Deforestación y Gestión de los Bosques, acuerdos departamentales y locales por la madera legal, comités interinstitucionales de control al tráfico de flora y fauna silvestre, así como espacios de fortalecimiento  y actualización normativa y otros conformados en las siguientes autoridades ambientales: CORPOBOYACA, CORPOCHIVOR, CORPOGUAVIO, CORPORINOQUÍA y CORMACARENA, con el fin de promover la economía forestal.
3. Apoyar las acciones de la Dirección de Bosques Biodiversidad y Servicios Ecosistémicos en la implementación del Sistema Nacional de Trazabilidad Forestal en Colombia, así como recopilar la información sobre decomisos de flora del periodo comprendido entre el 2018 - 2020 de acuerdo con el reporte de las autoridades ambientales en la jurisdicción de CORPOBOYACA, CORPOCHIVOR, CORPOGUAVIO, CORPORINOQUÍA y CORMACARENA.
4. Proyectar en el marco del objeto del presente contrato, y dentro de los términos legales, respuestas a consultas, derechos de petición y solicitudes en general que sean asignadas por parte de la Dirección de Bosques Biodiversidad y Servicios Ecosistémicos.
5. Las demás que sean asignadas por el supervisor del contrato.
</t>
  </si>
  <si>
    <t>VIVIANA CASTIBLANCO GUTIERREZ</t>
  </si>
  <si>
    <t>GINA LISETH MARTINEZ GONZALEZ</t>
  </si>
  <si>
    <t>1. Realizar acciones de seguimiento y monitoreo a la Agenda de Gobernanza Forestal propuesta para el año 2020 y apoyar a las autoridades ambientales, unidades productivas y/o empresas forestales en la implementación y seguimiento a los instrumentos de gobernanza forestal, en la jurisdicción de las autoridades ambientales CORANTIOQUIA, AMVA, CORNARE, CORPOCALDAS, CARDER, CRQ, CARSUCRE, CORPOMOJANA.
2. Participar en los espacios de diálogo y articulación a nivel nacional, regional y local como los relacionados con el Proyecto de Consolidación de la Gobernanza Forestal en Colombia, Programa de Forestería Comunitaria, la Estrategia Integral de Control a la Deforestación y Gestión de los Bosques, acuerdos departamentales y locales por la madera legal, comités interinstitucionales de control al tráfico de flora y fauna silvestre, así como espacios de fortalecimiento y actualización normativa y otros conformados en las siguientes autoridades ambientales: CORANTIOQUIA, AMVA, CORNARE, CORPOCALDAS, CARDER, CRQ,  CARSUCRE, CORPOMOJANA con el fin de promover la economía forestal.
3. Apoyar las acciones de la Dirección de Bosques Biodiversidad y Servicios Ecosistémicos en la implementación del Sistema Nacional de Trazabilidad Forestal en Colombia, así como recopilar la información sobre decomisos de flora del periodo comprendido entre el 2018 - 2020 de acuerdo con el reporte de las autoridades ambientales en la jurisdicción de CORANTIOQUIA, AMVA, CORNARE, CORPOCALDAS, CARDER, CRQ, CARSUCRE, CORPOMOJANA.
4. Proyectar en el marco del objeto del presente contrato, y dentro de los términos legales, respuestas a consultas, derechos de petición y solicitudes en general que sean asignadas por parte de la Dirección de Bosques Biodiversidad y Servicios Ecosistémicos.
5. Las demás que sean asignadas por el supervisor del contrato</t>
  </si>
  <si>
    <t>ANGELA FERNADA LOZANO ROMERO</t>
  </si>
  <si>
    <t xml:space="preserve">1. Apoyar a la Dirección de Bosques, Biodiversidad y Servicios Ecosistémicos, en el proyecto de Consolidación de la Gobernanza Forestal en Colombia, en los procesos de elaboración y ajustes de las propuestas normativas necesarias para la modernización de la gestión de los bosques naturales, con base en las observaciones de las consultas públicas, las orientaciones del supervisor, los espacios de diálogo y los de la Oficina Asesora Jurídica del MADS 
2. Apoyar el seguimiento al cumplimiento de las metas del plan de acción de la Dirección De Bosques, Biodiversidad y Servicios Ecosistémicos, que estén relacionados con temas jurídicos y normativos de acuerdo con lo señalado por el supervisor. 
3. Apoyar a la Dirección en el proceso de elaboración jurídica de informes de gestión del proyecto Consolidación de la Gobernanza Forestal en Colombia      
4. Emitir conceptos jurídicos sobre la temática forestal y para la generación de instrumentación normativa.                                                                                                                                 
5. Realizar cuando se requiera visitas o acompañamiento a proyectos y actividades que requieran la asistencia jurídica, en el marco de la implementación del proyecto de Consolidación de la Gobernanza Forestal en Colombia, y generar o apoyar en la elaboración de los informes, memorias, presentaciones y demás documentos técnicos que para el efecto sean solicitados por el supervisor del contrato.
6. Participar en reuniones o eventos de carácter nacional cuando sean delegados, como apoyo jurídico de las temáticas forestales a abordar, y generar o apoyar en la elaboración de los informes, memorias, presentaciones y demás documentos técnicos que para el efecto sean solicitados por el supervisor del contrato.
7. Proyectar dentro de los términos legales, respuestas a consultas, derechos de petición y solicitudes de carácter jurídico en general que sean asignadas por parte de la Dirección de Bosques, Biodiversidad y Servicios Ecosistémicos. 
8. Apoyar la elaboración y revisión de documentos contractuales que se generen en el marco del proyecto de consolidación de la Gobernanza Forestal en Colombia                                                                                                                                                                                                                                                                                                                                                                                                                
9. Las demás que sean asignadas por el Supervisor del Contrato
</t>
  </si>
  <si>
    <t>El valor del contrato a celebrar es hasta por la suma de CUARENTA Y NUEVE MILLONES QUINIENTOS MIL  PESOS M/CTE ($49.500.000), incluido los impuestos a que haya lugar.</t>
  </si>
  <si>
    <t>JEIMY BLANCO FLOREZ</t>
  </si>
  <si>
    <t xml:space="preserve">1. Realizar acciones de seguimiento y monitoreo a la Agenda de Gobernanza Forestal propuesta para el año 2020 y apoyar a las autoridades ambientales, unidades productivas y/o empresas forestales en la implementación y seguimiento a los instrumentos de gobernanza forestal, en la jurisdicción de: CORPONOR, CAS, CDMB, CORPOCESAR, CDA
2. Participar en los espacios de diálogo y articulación a nivel nacional, regional y local como los relacionados con el Proyecto de Consolidación de la Gobernanza Forestal en Colombia, Programa de Forestería Comunitaria, la Estrategia Integral de Control a la Deforestación y Gestión de los Bosques, acuerdos departamentales y locales por la madera legal, comités interinstitucionales de control al tráfico de flora y fauna silvestre, así como espacios de fortalecimiento y actualización  normativa y otros conformados en las siguientes autoridades ambientales: CORPONOR, CAS, CDMB, CORPOCESAR, CDA  con el fin de promover la economía forestal.
3. Apoyar las acciones de la Dirección de Bosques Biodiversidad y Servicios Ecosistémicos en la implementación del Sistema Nacional de Trazabilidad Forestal en Colombia, así como recopilar la información sobre decomisos de flora del periodo comprendido entre el 2018 - 2020 de acuerdo con el reporte de las autoridades ambientales en la jurisdicción de CORPONOR, CAS, CDMB, CORPOCESAR, CDA.
4. Realizar un documento con la caracterización de 20 especies maderables provenientes del bosque natural y plantaciones forestales, que sean de carácter potencial para incluir en el mercado, y conforme al análisis de información de Salvoconducto Único Nacional En Línea. 
5. Realizar una propuesta técnica del porcentaje de desperdicio máximo permitido por las empresas forestales, para la transformación de los productos maderables de tipo aserrado, conforme a la Resolución 1971 de 2019 y demás normas concordantes, así como para el aprovechamiento y utilización de los desperdicios como subproductos.                                                                                                                
6. En el marco del objeto del presente contrato, proyectar dentro de los términos legales, respuestas a consultas, derechos de petición y solicitudes en general que sean asignadas por parte de la Dirección de Bosques Biodiversidad y Servicios Ecosistémicos.
7. Las demás que sean asignadas por el supervisor del contrato.
</t>
  </si>
  <si>
    <t>El valor del contrato a celebrar es hasta por la suma de SESENTA Y NUEVE  MILLONES TRESCIENTOS MIL PESOS M/CTE ($ 69.300.000), incluido los impuestos a que haya lugar.</t>
  </si>
  <si>
    <t>1. Apoyar el desarrollo de acciones intersectoriales relacionadas con el fomento a la economía forestal.
2. Realizar informes trimestrales de productividad del sector forestal por región.
3. Realizar el acompañamiento técnico para la implementación de los planes de negocio de los núcleos del programa nacional de forestería comunitaria.
4. Realizar monitoreo a las acciones y avances del proyecto de consolidación de la gobernanza forestal en Colombia.
5. Consolidar y analizar información sobre decomisos de flora en el territorio nacional 
6. Participar en los espacios de diálogo y articulación a nivel nacional, regional y local como los relacionados con el Proyecto de Consolidación de la Gobernanza Forestal en Colombia, Programa de Forestería Comunitaria, la Estrategia Integral de Control a la Deforestación y Gestión de los Bosques, así como espacios de fortalecimiento y actualización normativa que se generen. 
7. En el marco del objeto contractual, atender, proyectar dentro de los términos legales, respuestas a consultas, derechos de peticiones y solicitudes en general que sean asignadas por parte de la Dirección de Bosques, Biodiversidad y Servicios Ecosistémicos.
8. Las demás que sean asignadas por el Supervisor del Contrato.</t>
  </si>
  <si>
    <t>El valor del contrato a celebrar es hasta por la suma de CINCUENTA MILLONES NOVECIENTOS OCHENTA Y CINCO MIL PESOS M/CTE ($50.985.000), incluido los impuestos a que haya lugar.</t>
  </si>
  <si>
    <t>SERGIO ANDRES MENDOZA JAIMES</t>
  </si>
  <si>
    <t xml:space="preserve">1. Apoyar a la Oficina Asesora de Planeación en el diseño de instrumentos e informes que optimicen el proceso de gestión de la información.
2. Apoyar los procesos de formulación y seguimiento a la planeación estratégica y presupuestal, tanto institucional como sectorial.
3. Apoyar la construcción del instrumento de medición del Gasto Público Ambiental OCDE en el marco de la mesa interinstitucional.
4. Revisar el proceso de gestión integrada del portafolio de planes, programas y proyectos de acuerdo con las recomendaciones OCDE de Gasto Público Ambiental y apoyar las acciones de mejora.
5. Apoyar las actividades de la Secretaría Técnica del Comité de Gerencia en su preparación y registro.
6. Las demás actividades relacionadas con el objeto del contrato.
</t>
  </si>
  <si>
    <t>El valor del contrato a celebrar es hasta por la suma de SESENTA Y CUATRO MILLONES NOVECIENTOS MIL PESOS M/CTE ($64.900.000,00), incluido los impuestos a que haya lugar.</t>
  </si>
  <si>
    <t>El plazo de ejecución del contrato será de once (11) meses, previo cumplimiento de los requisitos de perfeccionamiento y ejecución, sin que supere el 31 de diciembre del año 2020.</t>
  </si>
  <si>
    <t xml:space="preserve">1. Apoyar a la Dirección de Ordenamiento Ambiental Territorial y SINA en la identificación, construcción, clasificación y actualización de las bases de datos de la información financiera y presupuestal de las Corporaciones Autónomas y de Desarrollo registrada en las siguientes fuentes y sus actualizaciones: a. Anexos 5.1 y 5.2 de los informes de Gestión de las Corporaciones. b. Sistema Integrado de Información Financiera –SIIF c. Sistema Consolidador de Hacienda e Información Pública (CHIP). d. Sistema Unificado de Inversiones y Finanzas Públicas – SUIFP. e. Sistema de Presupuesto y Giro de Regalías- SPGR. f.  Sistema de Información y consulta de distribuciones de recursos territoriales “SICODIS”. g. Sistema de Seguimiento a Proyectos de Inversión – SPI. h. Sistema de Información del Formulario Único Territorial- SISFUT. i. Portal de Transparencia Económica-PTE.
2. Apoyar a la Dirección de Ordenamiento Ambiental Territorial y SINA en el marco del proceso de evaluación y seguimiento a la gestión de las corporaciones en los procesos de conciliación y análisis de la información estadística financiera y presupuestal reportadas por las Corporaciones Autónomas Regionales y Corporaciones de Desarrollo Sostenible y en la formulación de recomendaciones orientadas a mejorar su capacidad de gestión.
3.  Apoyar a la Dirección de Ordenamiento Ambiental Territorial y SINA en la preparación de informes periódicos y presentaciones que le sean requeridos sobre el seguimiento y evaluación a la ejecución presupuestal financiera de las Corporaciones Autónomas Regionales y Corporaciones de Desarrollo Sostenible.
4. Participar en representación de la Dirección de Ordenamiento Ambiental Territorial y Sistema Nacional Ambiental (SINA) en las reuniones internas, interinstitucionales, nacionales, en los temas del objeto del contrato y preparar la información, documentos y presentaciones requeridos. 
5. Las demás funciones que le sean asignadas y que guarden relación directa con la naturaleza del objeto contractual.
</t>
  </si>
  <si>
    <t>El valor estimado del contrato a celebrar es hasta por la suma de CUARENTA Y CINCO MILLONES QUINIENTOS MIL PESOS ($49.500.000) M/CTE incluidos los impuestos a que haya lugar.</t>
  </si>
  <si>
    <t xml:space="preserve">El plazo de ejecución del contrato será por 11 meses. El término será contado a partir del cumplimiento de los requisitos de perfeccionamiento y ejecución del contrato. </t>
  </si>
  <si>
    <t>INGENIERA AMBIENTAL</t>
  </si>
  <si>
    <t>STEPHANY DIAZ VELANDIA</t>
  </si>
  <si>
    <t xml:space="preserve">1. Apoyar la Participación del MADS en los Talleres Construyendo País, el seguimiento al cumplimiento de los compromisos allí generados y la elaboración de reportes de la estrategia de participación implementada mediante la gestión de información de las áreas del MADS y de las instituciones del SINA. 
2. Apoyar la elaboración y consolidación de los informes de avance de los Planes de Acción Institucional de las Corporaciones Autónomas Regionales y de Desarrollo Sostenible, así como del Índice de Evaluación del Desempeño Institucional- IEDI desarrollados en el marco de las competencias de la Dirección de Ordenamiento Ambiental Territorial y SINA.
3. Apoyar a la Dirección de Ordenamiento en la elaboración de material de difusión en relación a las actividades del contrato y la gestión y elaboración de conceptos e informes técnicos que se requieran para dar respuesta al cumplimiento de sus obligaciones.
4. Apoyar a la Dirección de Ordenamiento Ambiental Territorial en la definición de lineamientos ambientales para el ordenamiento territorial. 
5. Las demás funciones que le sean asignadas y que guarden relación directa con la naturaleza del objeto contractual.
</t>
  </si>
  <si>
    <t>El valor del contrato a celebrar es hasta por la suma CUARENTA Y NUEVE MILLONES QUINIENTOS MIL PESOS (49.500.000) M/CTE incluidos los impuestos a que haya lugar.</t>
  </si>
  <si>
    <t xml:space="preserve">STEPHANIA RAMIREZ LEON </t>
  </si>
  <si>
    <t xml:space="preserve">1. Apoyar el análisis, revisión e información que permita la evaluación y seguimiento del desempeño de las de las Corporaciones Autónomas Regionales. Interactuar permanentemente con las Corporaciones a fin de identificar y reconocer espacios, mecanismos, iniciativas, políticas, programas o proyectos en los cuales es importante incluir o apoyar el cumplimiento al seguimiento del desempeño de las CARS. 
2. Apoyar la identificación de fortalezas, debilidades y generar propuestas de mejora en la implementación de los mecanismos para la evaluación y seguimiento del desempeño de las Corporaciones Autónomas Regionales.
3. Apoyo en el análisis, evaluación, seguimiento y elaboración del consolidado periódico del Informe de gestión de las Corporaciones Autónomas Regionales. Asi como la preparación de documentos, recopilación y análisis para la posición y participación de la DOAT en relación al cumplimiento al seguimiento del desempeño de las CARS. 
4. Apoyo en actividades de difusión, construcción de material relevante y participativo en los espacios de articulación de acuerdo al objeto del contrato.
5. Apoyar la respuesta a solicitudes y requerimientos de la dirección de acuerdo al objeto del contrato
6. Documentar los criterios y lineamientos metodológicos en la consolidación y ajustes necesarios al proceso de evaluación y seguimiento del desempeño de las de las Corporaciones Autónomas Regionales, así como los ajustes que se requieran para fortalecer el proceso de construcción, interpretación y evaluación de este.
7. Las demás funciones que le sean asignadas y que guarden relación directa con la naturaleza del objeto contractual.
</t>
  </si>
  <si>
    <t>El valor del contrato a celebrar es hasta por la suma de SETENTA Y UN MILLON QUINIENTOS MIL PESOS (71.500.000) M/CTE incluidos los impuestos a que haya lugar.</t>
  </si>
  <si>
    <t>1. Apoyar técnicamente al Ministro de Ambiente y Desarrollo Sostenible, desde la Dirección de Ordenamiento  Ambiental Territorial y SINA en lo referente a los Talleres “Construyendo País” – acorde con la programación establecida por la  Oficina de la Presidencia -  específicamente,  entre otros temas, en la coordinación interinstitucional con las Direcciones Técnicas del Ministerio, las Corporaciones Autónomas Regionales, las Autoridades Ambientales Urbanas, Institutos de Investigación, ANLA y Parques Nacionales, para la  preparación de insumos técnicos requeridos, la  estructuración técnica, la consolidación de los compromisos del sector ambiental que serán asumidos frente al Presidente, la consolidación de documentos técnicos  de soporte requeridos por el Ministro de Ambiente y Desarrollo Sostenible y demás apoyos técnicos que él requiera. 
2. Apoyar técnicamente desde la Dirección de Ordenamiento Ambiental Territorial y SINA, la implementación regional del Programa Nacional de Pago por Servicios Ambientales- PSA- a nivel de Corporaciones Autónomas Regionales y Autoridades Ambientales priorizadas por el Ministerio, -acorde con lo establecido en el Decreto Ley 870 de 2017 y el  Decreto 1007 de 2018-, incluyendo la adopción  de PSA en los Planes de Acción Cuatrienales y la generación de directrices técnicas que orienten la implementación del Programa Nacional a nivel territorial. 
3. Apoyar técnicamente desde la Dirección de Ordenamiento Ambiental Territorial y SINA, la realización del “Día Mundial del Medio Ambiente”, en lo relacionado con la coordinación y gestión interinstitucional con entidades del SINA y otras entidades nacionales e internacionales, así como las demás acciones requeridas para su realización, en coordinación con el Despacho del Ministro y del Despacho del Viceministro del SINA. 
4. Estructurar técnicamente las actividades relacionadas con la “conmemoración de los 25 años del SINA”, desde Dirección de Ordenamiento Ambiental Territorial y SINA, y en coordinación con las entidades que conforman el SINA. 
5. Apoyar técnicamente al Ministro de Ambiente y Desarrollo Sostenible, en lo referente a los compromisos que el Ministro asume en su agenda regional y que específicamente requieran de la gestión articulada de las Autoridades Ambientales regionales y urbanas.
6. Asistir a reuniones a nivel interinstitucional e intersectorial, relacionadas con el Objeto contractual, cuando así se requiera.
7. Las demás funciones que le sean asignadas y que guarden relación directa con la naturaleza del objeto contractual.</t>
  </si>
  <si>
    <t xml:space="preserve">El valor del contrato a celebrar es hasta por la suma de NOVENTA Y NUEVE MILLONES DE PESOS
 ($ 99.000.000) M/CTE incluidos los impuestos a que haya lugar.
</t>
  </si>
  <si>
    <t>HERNANDO GONZALEZ MURILLO</t>
  </si>
  <si>
    <t xml:space="preserve">El plazo de ejecución del contrato será por 9 meses. El término será contado a partir del cumplimiento de los requisitos de perfeccionamiento y ejecución del contrato. </t>
  </si>
  <si>
    <t xml:space="preserve">1. Gestionar ante las Corporaciones Autónomas Regionales y de Desarrollo Sostenible y Autoridades Ambientales Regionales, el reporte de los procesos de aprobación de permisos y licencias ambientales correspondientes a los Proyectos de Interés Nacional y Estratégicos (PINES) y realizar el respectivo análisis de los avances reportados.
2. Brindar apoyo al Sr. Ministro, en la preparación de los informes asociados al avance de los permisos y licencias ambientales de los proyectos PINES, que surten trámite en las CAR´s y Autoridades Ambientales Regionales y que, a su vez, serán evaluados en la Comisión Intersectorial de Infraestructura y Proyectos Estratégicos, CIIPE y en la Comisión de Infraestructura convocadas por el Sr. Presidente y Vicepresidente respectivamente.
3. Participar en las mesas técnicas de trabajo convocadas por Presidencia de la República, Vicepresidencia de la República, Ministerio de Minas, Ministerio de Transporte y demás entidades asociadas a los PINES en el marco de los decretos 2445 de 2013 y 2163 de 2018, que establecen la participación del Ministerio en estos espacios de coordinación y seguimiento.
4. Apoyar al grupo SINA de la DOAT en la consolidación de informes de ejecución de los planes de acción de las Corporaciones Autónomas Regionales y de Desarrollo Sostenible, como también, de los institutos de investigación adscritos y vinculados al MADS. Así mismo, presentar un documento de apoyo, que incorpore el análisis de los informes de ejecución de los planes de acción de las CAR´s e institutos.
5. Realizar la consolidación de información generada a partir del desarrollo de instancias de discusión y dialogo entre las instituciones articuladas al sector ambiente y desarrollo sostenible y el sector privado cuando sea requerido por el supervisor.
6. Preparar y consolidar la información requerida por entidades externas y/o del sector ambiente y desarrollo sostenible, como también documentos y/o presentaciones que difundan las acciones, procedimientos y actividades relacionadas con el objeto del contrato.
7. Participar en representación de la Dirección de Ordenamiento Ambiental Territorial y SINA, en las reuniones internas, interinstitucionales y nacionales, en los temas asociados al objeto del contrato.
8. Las demás funciones que le sean asignadas y que guarden relación directa con la naturaleza del objeto contractual.
</t>
  </si>
  <si>
    <t>El valor estimado del contrato a celebrar es hasta por la suma de CINCUENTA Y SIETE MILLONES DOSCIENTOS MIL PESOS (57.200.000) M/CTE incluidos los impuestos a que haya lugar.</t>
  </si>
  <si>
    <t>1. Apoyar la actualización, implementación y análisis de la evaluación y seguimiento del Índice de Evaluación del Desempeño Institucional – IEDI, de las CARs para el año 2020.
2. Apoyar el proceso de control, seguimiento y evaluación de los instrumentos para la planificación ambiental regional (Plan de Acción Cuatrienal y Plan de Gestión Ambiental Regional) de las Corporaciones Autónomas Regionales y Corporaciones de Desarrollo Sostenible, en su gestión física y financiera.
3. Apoyar los ajustes e implementación del Sistema de Información para la Planeación y Gestión Ambiental, SIPGA.
4. Apoyar en la generación respuestas en los tiempos establecidos por la normatividad vigente y los establecidos el MADS para las peticiones, consultas o requerimientos que se le asignen y que tengan relación con el objeto contractual.
5. Las demás funciones que le sean asignadas y que guarden relación directa con la naturaleza del objeto contractual.</t>
  </si>
  <si>
    <t>El valor estimado del contrato a celebrar es hasta por la suma de OCHENTA Y OCHO MILLONES DE PESOS ($88.000.000) M/cte incluidos los impuestos a que haya lugar</t>
  </si>
  <si>
    <t>MAURICIO RUEDA GOMEZ</t>
  </si>
  <si>
    <t>JESUS ALEXANDER GARCIA PEÑA</t>
  </si>
  <si>
    <t xml:space="preserve">1. Apoyar el proceso de radicación y direccionamiento de PQRS a las diferentes dependencias.
2. Apoyar en la elaboración de las respuestas por competencia que ingresan al Ministerio, a través de los canales de atención del primer contacto al ciudadano.
3. Apoyar técnicamente en la clasificación y depuración de archivos de gestión en las dependencias de la entidad, en la aplicación de Instrumentos Archivísticos, de conformidad con las indicaciones y
especificaciones que para el efecto le sean señaladas por el supervisor del contrato.
4. Apoyar al Grupo de Gestión Documental en las actividades técnico – archivísticas y operativas, de
conformidad con las indicaciones que para el efecto le sean señaladas por el supervisor del contrato.
5. Apoyar la distribución de las comunicaciones oficiales físicas, a las diferentes dependencias del ministerio.
6. Asistir a las reuniones, eventos, entre otros que para el efecto sean programadas o indicadas por parte del supervisor del contrato y que se encuentren relacionadas con el objeto del contrato.
7. Todas las demás que le sean asignadas por el Supervisor del Contrato y que tenga relación con el objeto contractual.
</t>
  </si>
  <si>
    <t>El valor del contrato a celebrar es hasta por la suma de VEINTIDÓS MILLONES CUATROCIENTOS CUARENTA MIL PESOS MONEDA CORRIENTE. ($22.440.000), incluido los impuestos a que haya lugar.</t>
  </si>
  <si>
    <t xml:space="preserve">DERECHO </t>
  </si>
  <si>
    <t>LICENCIADO EN BIOLOGIA</t>
  </si>
  <si>
    <t>ECOLOGIA</t>
  </si>
  <si>
    <t>INGENIERO FORESTAL</t>
  </si>
  <si>
    <t>CIENCIA POLITICA Y GOBIERNO</t>
  </si>
  <si>
    <t>TECNOLOGICA EN GESTION DE PROCESOS INDUSTRIALES</t>
  </si>
  <si>
    <t>INGENIERIA SANITARIA</t>
  </si>
  <si>
    <t>GOBIERNO Y RELACIONES INTERNACIONALES</t>
  </si>
  <si>
    <t xml:space="preserve">INGENIERIA DE MERCADOS </t>
  </si>
  <si>
    <t>FINANZAS Y COMERCIO EXTERIOR</t>
  </si>
  <si>
    <t>LEDYS FARLEY PARRA CUELLAR</t>
  </si>
  <si>
    <t xml:space="preserve">1. Apoyar en la foliación, rotulación, digitalización y archivo de los documentos y expedientes correspondientes a las vigencias 2016-2018 y demás documentos que ingresen al archivo de la Secretaria Jurídica, de acuerdo a la Tabla de Retención Documental Vigente. 
2. Insertar las cuentas de cobro recibidas por el área de cuentas y demás documentos y cuentas de anteriores vigencias que sean radicadas o entregadas en el archivo de gestión. 
3. Brindar apoyo en la búsqueda de las carpetas contractuales o documentos solicitados por los funcionarios y contratistas de la entidad  facilitando el préstamo correspondiente y dejando el debido registro.
4. Conservar y custodiar la documentación recibida para archivar en los expedientes contractuales. 
5. Realizar los reprocesos técnicos y físicos de las series documentales que el supervisor le indique.
6. Apoyar en la identificación y separación de los documentos que contienen deterioro biológico. 
7. Aplicar las Tablas de Retención Documental una vez aprobadas y convalidadas por el Archivo General de la Nación en su totalidad en el Archivo de Gestión del Grupo de Contratos.
8. Apoyar en el recibo y atención solicitudes de consultas y/o préstamos de documentos por parte de funcionarios y/o contratistas de la Entidad. 
9. Facilitar el trámite de consulta de documentos en los archivos de gestión, por parte de otras dependencias o de los ciudadanos, permitiendo el acceso a los documentos cualquiera que sea su soporte. Si el interesado necesita que se le expidan copias o fotocopias, estas deberán ser autorizadas por el jefe de la respectiva oficina y sólo se permitirá cuando la información no tenga carácter de reservado conforme a la Constitución o a las leyes. En la correspondiente oficina se llevará el registro de préstamo. 
10. Dar aviso dentro de las 24 horas siguientes a la ocurrencia de cualquier novedad o situación ocurrida en el archivo de gestión a la Coordinadora Grupo de Contratos. 
11. Apoyar en el fortalecimiento de las herramientas de programación, seguimiento y control que relacionadas con el Plan Integrado de Gestión y el Sistema de Gestión de Calidad que adelante la Subdirección Administrativa y Financiera.
12. Las demás actividades asignadas por el supervisor, relacionadas con el objeto del contrato.
</t>
  </si>
  <si>
    <t>El valor del contrato a celebrar es hasta por la suma de TREINTA Y CINCO MILLONES DOSCIENTOS MIL PESOS M/cte ($35.200.000) incluido los impuestos a que haya lugar.</t>
  </si>
  <si>
    <t>El plazo de ejecución del presente contrato será hasta por Once (11) meses, previo cumplimiento de los requisitos de perfeccionamiento y ejecución del mismo sin exceder al 31 de diciembre de 2020.</t>
  </si>
  <si>
    <t xml:space="preserve"> PAULA ALEJANDRA NOSSA NOVOA</t>
  </si>
  <si>
    <t xml:space="preserve"> Prestar servicios profesionales al Grupo de Procesos Judiciales de la Oficina Asesora Jurídica en la representación judicial y extrajudicial del Ministerio de Ambiente y Desarrollo Sostenible a nivel nacional</t>
  </si>
  <si>
    <t xml:space="preserve">1. Representar judicial y extrajudicialmente al Ministerio de Ambiente y Desarrollo Sostenible en los asuntos que le sean asignados, a fin de ejercer la defensa de los intereses de la entidad e intervenir en todas las actuaciones procesales que corresponda realizar conforme a la ley.
2. Asistir e intervenir en las diferentes audiencias judiciales y extrajudiciales que le sean asignadas en cumplimiento del objeto contractual.
3. Acatar lo previsto en la normatividad vigente frente al Sistema Único de Gestión e Información de la Actividad Litigiosa del Estado - eKOGUI, a saber: 
a. Registrar y actualizar de manera oportuna en el Sistema Único de Gestión e Información Litigiosa del Estado - eKOGUl, las solicitudes de conciliación extrajudicial y los procesos judiciales a su cargo. 
b. Validar la información de solicitudes de conciliación y procesos judiciales a su cargo, que haya sido registrada en el Sistema por la Agencia Nacional de Defensa Jurídica del Estado e informar a la Agencia, dentro de los 15 días siguientes al ingreso de la información, cualquier inconsistencia para su corrección. 
c. Diligenciar y actualizar las fichas que serán presentadas para estudio en los comités de conciliación, de conformidad con los instructivos que la Agencia Nacional de Defensa Jurídica del Estado expida para tal fin. 
d. Calificar el riesgo en cada uno de los procesos judiciales a su cargo, con una periodicidad no superior a seis (6) meses, así como cada vez que se profiera una sentencia judicial sobre el mismo, de conformidad con la metodología que determine la Agencia Nacional de Defensa Jurídica del Estado.  
e. Incorporar el valor de la provisión contable de los procesos a su cargo, con una periodicidad no superior a seis (6) meses, así como cada vez que se profiera una sentencia judicial sobre el mismo de conformidad con la metodología que se establezca para tal fin.
4. Tramitar los derechos de petición y los diversos requerimientos sobre asuntos judiciales o extrajudiciales asignados a su cargo.  
5. Aplicar la política expedida por el Ministerio en materia de Sistema Integrado de Gestión para el cumplimiento delas órdenes judiciales a cargo del Ministerio de Ambiente y Desarrollo Sostenible, así como registrar la información sobre el seguimiento al cumplimiento de las mismas de acuerdo a las directrices dadas por el Supervisor del Contrato. 
6. Contribuir en la elaboración e implementación del Modelo Optimo de Gestión de Defensa Judicial – MOG- atendiendo las actividades que le sean asignadas por el Coordinador del Grupo de Procesos Judiciales.  
7. Asistir a las jornadas de capacitación sobre el uso y alcance del Sistema Único de Gestión e Información de la Actividad Litigiosa del Estado - eKOGUI, que convoque la Agencia Nacional de Defensa Jurídica del Estado o el administrador de entidad
8. Las demás actividades asignadas por el Supervisor del Contrato y que estén relacionadas con el objeto contractual.
</t>
  </si>
  <si>
    <t>El valor del contrato a celebrar es por la suma de CINCUENTA Y CINCO MILLONES DE PESOS M/CTE ($55.000.000) incluido los impuestos a que haya lugar.</t>
  </si>
  <si>
    <t>paula.nossanov@hotmail.com</t>
  </si>
  <si>
    <t>Carrera 13 B No. 161-50</t>
  </si>
  <si>
    <t>https://community.secop.gov.co/Public/Tendering/OpportunityDetail/Index?noticeUID=CO1.NTC.1061062&amp;isFromPublicArea=True&amp;isModal=False</t>
  </si>
  <si>
    <t>El plazo de ejecución del presente contrato es de once (11) meses contados a partir del cumplimiento de los requisitos de perfeccionamiento y ejecución.</t>
  </si>
  <si>
    <t>1. Administrar la recepción, verificación, clasificación, organización, custodia y administración documental de los expedientes que deben reposar en las unidades documentales contentivas de los diferentes grupos de la oficina asesora jurídica, de acuerdo a la entrega que de éstos realicen los apoderados de la Oficina Asesora Jurídica.
2. Realizar la transferencia, préstamos y digitalización de los documentos producidos y recibidos por los grupos de la Oficina Asesora Jurídica
3.  Realizar la recepción, verificación, distribución y clasificación de los expedientes contentivos de requerimientos producidos y recibidos por los grupos de la Oficina Asesora Jurídica
4. Velar por la custodia, circulación y administración de los expedientes de la Oficina Asesora Jurídica.
5. Velar por la conservación y manejo adecuado de los documentos y expedientes pertenecientes a las unidades documentales.
6. Realizar la reorganización y rotación de las unidades documentales de conservación en la estantería y/o lugar destinado para la custodia de los expedientes contentivos de los procesos judiciales y los documentos producidos y recibidos por la Oficina Asesora Jurídica
7. Realizar la actualización de los registros digitales del Grupo de Procesos Judiciales de la Oficina Asesora Jurídica
8. Elaborar informes de gestión, seguimiento y control de las actividades asignadas, en caso de ser requeridos 
9. Garantizar que cada una de las actividades que se ejecuten durante el periodo contractual se encuentren bajo las directrices impartidas.
10. Mantener en orden cronológico y debidamente foliados los expedientes contentivos de la oficina asesora jurídica
11. Aplicar los diferentes instrumentos archivísticos para los procesos de clasificación, organización, descripción documental, preservación y conservación.
12. Para el informe final es necesario entregar la relación de cajas y carpetas mediante un informe adicional donde se relacionen una a una cada unidad documental.
13. Las demás actividades asignadas para el diligente cumplimiento de su contrato</t>
  </si>
  <si>
    <t>El valor del contrato a celebrar es hasta por la suma de TREINTA Y DOS MILLONES DE PESOS M/CTE ($ 32.000.000) incluido los impuestos a que haya lugar.</t>
  </si>
  <si>
    <t>jeisson.perez.acosta@gmail.com</t>
  </si>
  <si>
    <t>Calle 74B # 7A 55 Este</t>
  </si>
  <si>
    <t>El plazo de ejecución del presente contrato será por diez (10) meses contado a partir del cumplimiento de los requisitos de perfeccionamiento y ejecución.</t>
  </si>
  <si>
    <t>ALVARO PRADA PRADA</t>
  </si>
  <si>
    <t>SANDRA CAROLINA RIVERA GARZON</t>
  </si>
  <si>
    <t>DIANA PAOLA OSORIO PEÑA</t>
  </si>
  <si>
    <t>JOHN GONZALEZ FARIAS</t>
  </si>
  <si>
    <t>NAYIBE CHAPARRO SIERRA</t>
  </si>
  <si>
    <t>NINI LUFERLY CASTILLO SOTO</t>
  </si>
  <si>
    <t>LICETH CAROLINA RUEDA MARTINEZ</t>
  </si>
  <si>
    <t>JUAN PABLO JOJOA VILLARRAGA</t>
  </si>
  <si>
    <t>CARLOS MAURICIO SILVA FERNANDEZ</t>
  </si>
  <si>
    <t>OSCAR ALEJANDRO VARGAS ORTIZ</t>
  </si>
  <si>
    <t>NATALIA ALEJANDRA USCATEGUI RUIZ</t>
  </si>
  <si>
    <t>LIVEN FERNANDO MARTINEZ BERNAL</t>
  </si>
  <si>
    <t>NESTOR CAMILO GOMEZ OCHOA</t>
  </si>
  <si>
    <t>CESAR AUGUSTO MARTINEZ CHAPARRO</t>
  </si>
  <si>
    <t>VICTOR HUGO URUEÑA</t>
  </si>
  <si>
    <t>NESTOR RAUL ESPEJO DELGADO</t>
  </si>
  <si>
    <t>ADRIANA MARCELA PORRAS REY</t>
  </si>
  <si>
    <t>AZALIA INES PARRA CUELLAR</t>
  </si>
  <si>
    <t>LILIAN ROCIO MONDRAGON GOMEZ</t>
  </si>
  <si>
    <t>FELIX IGNACIO MENESES ARIAS</t>
  </si>
  <si>
    <t>LUIS ALBERTO VARGAS SABOGAL</t>
  </si>
  <si>
    <t>ANDRES MAURICIO LUQUE AYALA</t>
  </si>
  <si>
    <t>LIZETH ALEXANDRA BURBANO GUEVARA</t>
  </si>
  <si>
    <t>JACQUELINE MEJIA VARGAS</t>
  </si>
  <si>
    <t>ANA MARIA AYALA RUSSI</t>
  </si>
  <si>
    <t>ROSANA LORENA ROMERO ANGARITA</t>
  </si>
  <si>
    <t>JORGE ALEJANDRO QUIJANO ARIAS</t>
  </si>
  <si>
    <t>CARLOS ALEJANDRO PRIETO MONDRAGON</t>
  </si>
  <si>
    <t>ANGIE TATIANA RAMOS VARGAS</t>
  </si>
  <si>
    <t>EDDNA KATTERINE BERNAL VARGAS</t>
  </si>
  <si>
    <t>DORA MARCELA ABELLO TOVAR</t>
  </si>
  <si>
    <t>https://community.secop.gov.co/Public/Tendering/OpportunityDetail/Index?noticeUID=CO1.NTC.1117516&amp;isFromPublicArea=True&amp;isModal=False</t>
  </si>
  <si>
    <t>Prestación de servicios profesionales / apoyo a la gestión a la Dirección de Bosques, Biodiversidad y Servicios Ecosistémicos del Ministerio de Ambiente y Desarrollo Sostenible, en la gestión de los procedimientos a cargo del despacho de la dirección.</t>
  </si>
  <si>
    <t>1. Elaborar conceptos técnicos dentro de las actuaciones administrativas sancionatorias relacionados con los trámites de competencia de la Dirección de Bosques, Biodiversidad y Servicios Ecosistémicos.
2. Efectuar visitas técnicas requeridas en el marco de los procesos sancionatorios de la Dirección de Bosques, Biodiversidad y Servicios Ecosistémicos. 
3. Atender las solicitudes -PQRS- que se designen, de acuerdo con lo requerido por el supervisor del contrato. 
4. Asistir a las reuniones relacionadas con el procedimiento sancionatorio, en las áreas de competencia de la Dirección de Bosques, Biodiversidad y Servicios Ecosistémicos del Ministerio.
5. Las demás actividades que sean asignadas por el supervisor del contrato.</t>
  </si>
  <si>
    <t>El valor del contrato a celebrar es hasta por la suma de SESENTA Y SIETE MILLONES DE PESOS M/CTE ($67.000.000‬), incluidos los impuestos a que haya lugar.</t>
  </si>
  <si>
    <t xml:space="preserve">C-3202-0900-6-0-3202040-02 </t>
  </si>
  <si>
    <t>mcaforest@yahoo.com</t>
  </si>
  <si>
    <t>El plazo de ejecución del presente contrato será de diez (10) meses, sin que supere el 31 de diciembre de 2020, previo cumplimiento de los requisitos de ejecución y previo perfeccionamiento del mismo.</t>
  </si>
  <si>
    <t>silvanaespinosa@hotmail.com</t>
  </si>
  <si>
    <t>jan.rehder.ocampo@gmail.com</t>
  </si>
  <si>
    <t>CR 81 B 19B 50</t>
  </si>
  <si>
    <t>CL 4 78 B 47</t>
  </si>
  <si>
    <t>CR 58C 142 20 Apto 403 Int 02</t>
  </si>
  <si>
    <t>TV 1A 55 61</t>
  </si>
  <si>
    <t xml:space="preserve">CL 24 5 63 </t>
  </si>
  <si>
    <t>Prestación de servicios profesionales a la Dirección de Bosques, Biodiversidad y Servicios Ecosistémicos del Ministerio de Ambiente y Desarrollo Sostenible, en la gestión de los procedimientos a cargo del despacho de la dirección.</t>
  </si>
  <si>
    <t>Castro.marsh@gmail.com</t>
  </si>
  <si>
    <t>CR 54D 187 43</t>
  </si>
  <si>
    <t xml:space="preserve">https://community.secop.gov.co/Public/Tendering/OpportunityDetail/Index?noticeUID=CO1.NTC.1126034&amp;isFromPublicArea=True&amp;isModal=False
</t>
  </si>
  <si>
    <t>MARCELA EDDY CASTRO SOTELO</t>
  </si>
  <si>
    <t>INGENIERIA AGRONOMICA</t>
  </si>
  <si>
    <t xml:space="preserve">1. Participar y proponer espacios de articulación institucional sectorial y territorial en la concertación de actividades de desarrollo productivo, generando los documentos técnicos, informes y demás soportes que sean solicitados por el supervisor del contrato.
2. Apoyar a las Autoridades Ambientales Regionales y a las Entidades Territoriales implementadoras del plan de zonificación ambiental, en la identificación de actividades productivas ambientalmente sostenibles de acuerdo con las condiciones ecológicas de la zonificación. 
3. Socializar los acuerdos institucionales para el desarrollo productivo de las áreas del Plan de Zonificación Ambiental, generando los documentos técnicos, informes y demás soportes que sean solicitados por el supervisor del contrato. 
4. Intervenir en los espacios de los Programas de Desarrollo con Enfoque Territorial - PDET mediante la incorporación de medidas y alternativas productivas establecidas en el Plan de Zonificación Ambiental.
5. Apoyar la identificación y articulación de alternativas productivas ambientales y alternativas productivas del sector agropecuario con las entidades responsables de su definición e implementación, generando los documentos técnicos, informes y demás soportes que sean solicitados por el supervisor del contrato.
6. Apoyar los procesos de ordenamiento territorial, en coordinación con las autoridades ambientales y territoriales, generando los documentos técnicos, informes y demás soportes que sean solicitados por el supervisor del contrato.
7. Apoyar la elaboración de documentos de concertación institucional, guías de instrumentos de planificación territorial e institucional para la producción sostenible en áreas del Plan de Zonificación Ambiental.
8. Las demás que le asigne el supervisor del contrato y que tengan relación directa con el objeto contractual. 
</t>
  </si>
  <si>
    <t>El valor del contrato a celebrar es hasta por la suma de NOVENTA MILLONES DE PESOS ($90.000.000) M/CTE, incluido los impuestos a que haya lugar.</t>
  </si>
  <si>
    <t>apradaprada@hotmail.com</t>
  </si>
  <si>
    <t>CR 45A 123 04 Apto 301</t>
  </si>
  <si>
    <t xml:space="preserve">https://community.secop.gov.co/Public/Tendering/OpportunityDetail/Index?noticeUID=CO1.NTC.1120410&amp;isFromPublicArea=True&amp;isModal=False
</t>
  </si>
  <si>
    <t>El plazo de ejecución del contrato será de diez (10) meses, previo cumplimiento de los requisitos de perfeccionamiento y ejecución del contrato.</t>
  </si>
  <si>
    <t>WILSON ALEXANDER GUTIERREZ VANEGAS</t>
  </si>
  <si>
    <t>TECNICA PROFESIONAL EN MANTENIMIENTO ELECTRONICO</t>
  </si>
  <si>
    <t>Prestación de servicios de apoyo a la gestión a la Dirección de Bosques, Biodiversidad y Servicios Ecosistémicos del Ministerio de Ambiente y Desarrollo Sostenible, en la gestión de los procedimientos a cargo del despacho de la dirección.</t>
  </si>
  <si>
    <t>1. Apoyar la radicación de la correspondencia elaborada y recibida de los trámites de competencia de la DBBSE.
2. Apoyar a la DBBSE con la enrutación de solicitudes recibidas por medio de la Ventanilla Única de Trámites a los profesionales de la Dirección, encargados de dar respuesta a los usuarios.
3. Adelantar los procesos internos atendiendo la ruta establecida, para revisar la documentación que ingresa por la Ventanilla Única de Trámites, atendiendo de manera adecuada las diferentes solicitudes de los ciudadanos a la Dirección de Bosques, Biodiversidad y Servicios Ecosistémicos.
4. Realizar diariamente los registros y elaborar informes mensuales que contengan las estadísticas de las solicitudes que se reciben mes a mes, para cada uno de los trámites de competencia de la DBBSE.
5. Apoyar el seguimiento y control mediante la generación de reportes a las respuestas brindadas a los usuarios de los trámites de competencia de la DBBSE, dentro de los términos establecidos por la ley.
6. Las demás actividades que sean asignadas por el supervisor del contrato.</t>
  </si>
  <si>
    <t>El valor del contrato a celebrar es hasta por la suma de TREINTA Y CINCO MILLONES DE M/CTE ($35.000.000‬), incluidos los impuestos a que haya lugar.</t>
  </si>
  <si>
    <t>WGUTIERREZ081@HOTMAIL.COM</t>
  </si>
  <si>
    <t>CR 33 1F 20 SUR</t>
  </si>
  <si>
    <t>MONICA ZULEYA ARCHILA CARDENAS</t>
  </si>
  <si>
    <t>Prestar los servicios de apoyo a la gestión documental, a la Oficina Asesora de Planeación del Ministerio de Ambiente y Desarrollo Sostenible, para dar cumplimiento con las acciones y metas del Plan de Mejoramiento Archivístico –PMA, en cuanto a la conformación de los archivos públicos a través de la implementación de los instrumentos archivísticos con actividades de clasificación, depuración y organización documental.</t>
  </si>
  <si>
    <t>1. Realizar el proceso de clasificación, depuración y organización del archivo total, conforme al Manual de Gestión Documental y Procedimientos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2. Realizar la rotulación de carpetas y/o cajas,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3. Realizar el proceso técnico y archivístico de Descripción (Hoja de control e Inventario Único Documental - FUID) de expedientes, de conformidad con las indicaciones que para el efecto le sean señaladas por el Supervisor. Este proceso deberá cumplir con parámetros de calidad y ser acordes a las metas diarias de intervención, de conformidad con la asignación dada por el líder del Archivo Central y avalada por el supervisor del contrato.
4. Realizar el proceso técnico de foliación de los documentos de archivo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5.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6. Apoyar la identificación de documentos que contengan biodeterioro y realizar la separación, e informar a la Coordinación de Gestión Documental del Ministerio.
7. Digitalizar los documentos que conforman los expedientes del Archivo de Gestión y que sean requeridos, aplicando las normas establecidas por el Archivo General de la Nación.
8. Dar aviso a los supervisores del contrato, dentro de las 24 horas siguientes, sobre la ocurrencia de cualquier novedad o situación que se llegue a presentar en el archivo de gestión.
9. Asistir a las reuniones, eventos, entre otros que para el efecto sean programadas o indicadas por parte de los supervisores del contrato.
10. Todas las demás que le sean asignadas por el Supervisor del Contrato y que tenga relación con el objeto contractual.</t>
  </si>
  <si>
    <t>El valor del contrato a celebrar es hasta por la suma de TREINTA Y SIETE MILLONES DE PESOS M/CTE ($37.000.000,00), incluido los impuestos a que haya lugar.</t>
  </si>
  <si>
    <t>CL 20 4 91 APTO 303</t>
  </si>
  <si>
    <t>monaarchila@hotmail.com</t>
  </si>
  <si>
    <t xml:space="preserve">Jefe de la Oficina Asesora de Planeación y por el Coordinador del Grupo de Gestión Documental </t>
  </si>
  <si>
    <t>El plazo del contrato es de diez (10) meses, contados a partir del cumplimiento de los requisitos de perfeccionamiento y ejecución, en todo caso sin exceder el 31 de diciembre de 2020.</t>
  </si>
  <si>
    <t>NICOLAI ALEXANDRO CIONTESCU CAMARGO</t>
  </si>
  <si>
    <t xml:space="preserve">1. Apoyar en la organización, generación y análisis de contenidos cartográficos de competencia de la DBBSE, siguiendo los lineamientos de carque de información geográficas basadas en las herramientas ESRI bajo acuerdo de licenciamiento como arcGIS online y procedimiento de cargue de información a Geodatabase asegurando la calidad, integración y consistencia de los datos consignados que dan soporte al SIAC.
2. Apoyar a la DBBSE en el reporte de avances de gestión, en temáticas de su competencia, a través del uso de herramientas estadísticas, como los tableros de control que se encuentran incluidos en el acuerdo de licenciamiento ESRI.
3. Elaborar y presentar servicios de mapa, geoprocesos e información que amplíen e integren datos al SIAC con el objetivo de mostrar avances en gestión y cumplimiento de metas en el Ministerio.
4. Apoyar a la DBBSE, en la generación de insumos cartográficos para dar respuesta a las consultas a través de PQRS, que le sean asignadas, utilizando herramientas de sistemas de información geográfica.
5. Apoyar con el uso de herramientas de Sistemas de Información Geográfica – SIG –, la actualización, procesamiento y generación de la información cartográfica te las temáticas de competencia de la Dirección. 
6. Apoyar a la DBBSE en la elaboración de documentos e insumos identificados para la construcción de la Infraestructura de Datos Espaciales – IDE del Ministerio de Ambiente y Desarrollo Sostenible de la cartografía de la Dirección.
7. Participar y apoyar de las reuniones, convocatorias y eventos, a los cuales sea comisionado por parte de la Dirección, reportando los resultados en los formatos aprobados por el Ministerio.
8. Las demás que le sean asignadas por el supervisor del contrato.
</t>
  </si>
  <si>
    <t>El valor del contrato a celebrar es hasta por la suma de SESENTA MILLONES DE PESOS M/CTE ($60.000.000‬), incluidos los impuestos a que haya lugar.</t>
  </si>
  <si>
    <t>nciontescu@gmail.com</t>
  </si>
  <si>
    <t>CL 112 15A 11</t>
  </si>
  <si>
    <t xml:space="preserve">https://community.secop.gov.co/Public/Tendering/OpportunityDetail/Index?noticeUID=CO1.NTC.1125826&amp;isFromPublicArea=True&amp;isModal=False
</t>
  </si>
  <si>
    <t>https://community.secop.gov.co/Public/Tendering/OpportunityDetail/Index?noticeUID=CO1.NTC.1121239&amp;isFromPublicArea=True&amp;isModal=False</t>
  </si>
  <si>
    <t>mscambiental@gmail.com</t>
  </si>
  <si>
    <t>CR 88 G 38 C 22 sur</t>
  </si>
  <si>
    <t>1. Revisar los documentos y soportes radicados a través de la plataforma “Ventanilla Única de comercio exterior VUCE”, los cuales son requeridos para el trámite de permisos CITES de exportación, reexportación e importación. 
2. Alimentar la base de datos relacionada con el estado de solicitud de exportación, importación y reexportación de especímenes de la biodiversidad biológica listado en los apéndices de la convención CITES.
3. Realizar la elaboración e impresión de permisos de exportación, importación y reexportación de las especies listadas en la Convención de Comercio Internacional de Especies Amenazadas de Fauna y Flora Silvestres –CITES-.
4. Remitir mensualmente al archivo de la dirección, la documentación relacionada con las solicitudes y permisos CITES.
5. Proyectar las confirmaciones de los permisos CITES emitidos por esta Dirección como Autoridad Administrativa CITES de Colombia, dirigidas a los países (Partes) de exportación, reexportación. 
6. Proyectar los oficios de remisión a las autoridades ambientales regionales con jurisdicción en los puertos de exportación autorizados de los permisos CITES emitidos por este Ministerio.
7. Realizar los informes mensuales sombre los permisos CITES de exportación, reexportación e importación, dirigidos a los entes de control Procuraduría, Fiscalía y la DIPRO de la Policía Nacional.
8. Mantener control y reserva de los permisos CITES, estampillas de seguridad y sello seco CITES.
9. Las demás actividades asignadas por el supervisor en relación con la ejecución del Contrato y que estén relacionadas con el objeto del mismo.</t>
  </si>
  <si>
    <t>Prestación de servicios de apoyo a la gestión al Grupo de Gestión en Biodiversidad de la Dirección de Bosques, Biodiversidad y Servicios Ecosistémicos del Ministerio de Ambiente y Desarrollo Sostenible, en torno al uso y aprovechamiento de la fauna silvestre e implementación de convenios y acuerdos internacionales, de conformidad con lo señalado en las obligaciones específicas.</t>
  </si>
  <si>
    <t>TECNICO EN ASISTENCIA ADMINISTRATIVA</t>
  </si>
  <si>
    <t>El valor del contrato a celebrar es hasta por la suma de DIECIOCHO MILLONES DIEZ MIL PESOS MCTE ($18.010.000) incluidos los impuestos a que haya lugar.</t>
  </si>
  <si>
    <t xml:space="preserve">C-3202-900-6-0-3202040-02 </t>
  </si>
  <si>
    <t>El plazo de ejecución del presente contrato será de cinco (5) meses, contados a partir del cumplimiento de los requisitos de perfeccionamiento y ejecución.</t>
  </si>
  <si>
    <t>https://community.secop.gov.co/Public/Tendering/OpportunityDetail/Index?noticeUID=CO1.NTC.1125136&amp;isFromPublicArea=True&amp;isModal=False</t>
  </si>
  <si>
    <t>CR 102 155 50 T6 1406</t>
  </si>
  <si>
    <t>diana95osorio@gmail.com</t>
  </si>
  <si>
    <t>JUAN CARLOS PARRA GARZON</t>
  </si>
  <si>
    <t xml:space="preserve">1. Realizar el monitoreo constante de las bases de datos disponibles de las entidades que generen información oficial y que sirvan de insumo para la actualización de las bases técnicas de zonificación ambiental, generando los documentos técnicos, informes y demás soportes que sean solicitados por el supervisor del contrato.
2. Actualizar las bases técnicas de zonificación ambiental, en la medida que exista información oficial, actualizada y a la escala requerida, ejecutando los modelos necesarios, con herramientas de sistemas de información geográfica.
3. Acompañar a las autoridades ambientales regionales, y a las entidades implementadoras  del plan de zonificación ambiental como: (Agencia de Renovación del Territorio - ART, Alta Consejería para la estabilización, Agencias del Ministerio de agricultura), en el uso de las bases técnicas de zonificación ambiental, generando el respectivo informe de actividades, en la periodicidad que para el efecto sea señalada por el supervisor del contrato. 
4. Apoyar a la DOAT el análisis espacial de información geográfica para la elaboración de informes y presentaciones en el marco de la implementación del plan de zonificación ambiental, generando los informes a que haya lugar. 
5. Generar la cartografía temática que se requiera, en el marco del plan de zonificación ambiental.
6. Las demás que le asigne el supervisor del contrato y que tengan relación directa con el objeto contractual. </t>
  </si>
  <si>
    <t>El valor del contrato a celebrar es hasta por la suma de CIEN MILLONES  DE PESOS ($100.000.000) M/CTE, incluido los impuestos a que haya lugar.</t>
  </si>
  <si>
    <t>jcparrag2000@yahoo.es</t>
  </si>
  <si>
    <t>CR 118 80A 65 int 4 apto 502</t>
  </si>
  <si>
    <t>Prestación de servicios profesionales a la Dirección de Bosques, Biodiversidad y Servicios Ecosistémicos, para apoyar el fortalecimiento técnico de las autoridades ambientales competentes en lo relacionado con lo dispuesto en el Decreto 2106 de 2019 en materia de las especies de flora con veda nacional.</t>
  </si>
  <si>
    <t>1. Apoyar a la Dirección de Bosques, Biodiversidad y Servicios Ecosistémicos, en la capacitación y fortalecimiento técnico de las autoridades ambientales competentes sobre las metodologías de evaluación y tipos de medidas a establecer para garantizar la conservación de las especies de flora silvestre sujetas a veda, en función de las directrices establecidas en el Artículo 125 de Decreto 2106 de 2019, con énfasis en el sector minero energético.
2.  Apoyar a la Dirección de Bosques, Biodiversidad y Servicios Ecosistémicos en la depuración de información técnica que compone los expedientes de levantamiento parcial de veda de flora silvestre en específico del sector minero energético. 
3. Apoyar durante el tiempo de ejecución del contrato las reuniones y solicitudes de la Autoridad Nacional de Licencias Ambientales –ANLA- y a las diferentes Corporaciones Autónomas Regionales, tendiente a realizar la entrega y recibo de los expedientes de levantamiento parcial de veda nacional.
4. Apoyar a la Dirección de Bosques, Biodiversidad y Servicios Ecosistémicos, en la gestión relacionada con las respuestas a las PQRS, asociadas con la capacitación y el fortalecimiento técnico de las autoridades ambientales competentes en lo relacionado con lo dispuesto en el Decreto 2106 de 2019 en materia de las especies de flora con veda nacional. 
5. Efectuar las visitas técnicas cuando el supervisor lo requiera, a las autoridades ambientales competentes con el fin de realizar las capacitaciones y el fortalecimiento técnico del que trata el Decreto 2106 de 2019 en materia de las especies de flora con veda nacional.
6. Apoyar técnicamente a la Dirección de Bosques, Biodiversidad y Servicios Ecosistémicos, en los procesos sancionatorios a los cuales dio apertura el Ministerio de Ambiente y Desarrollo Sostenible, relacionados con el levantamiento parcial de veda de especies flora silvestre.
7. Apoyar técnicamente a la Dirección de Bosques, Biodiversidad y Servicios Ecosistémicos, en la actualización de los formatos únicos ambientales, relacionados con instrumentos de manejo y control ambiental que contemple la intervención de especies de flora con veda nacional.
8. Asistir a las reuniones asociadas con el fortalecimiento técnico de las autoridades ambientales competentes en lo relacionado con lo dispuesto en el Decreto 2106 de 2019 en materia de las especies de flora con veda nacional, esto cuando el supervisor lo requiera.
9. Cumplir con las asignaciones establecidas en las plataformas de manejo de información del Ministerio, según las indicaciones del supervisor y dentro de los tiempos pertinentemente requeridos, en el marco del objeto del contrato.
10. Compilar la información que se requiera para la elaboración de informes de gestión de la Dirección de Bosques, Biodiversidad y Servicios Ecosistémicos, en el marco del objeto del contrato.
11. Las demás actividades que estén relacionadas con el objeto contractual y que sean asignadas por el supervisor.</t>
  </si>
  <si>
    <t xml:space="preserve">El valor del contrato a celebrar es hasta por la suma de SETENTA Y UN MILLONES SEISCIENTOS MIL PESOS M/CTE ($71.600.000), incluido los impuestos a que haya lugar. </t>
  </si>
  <si>
    <t>john.gonzalez.farias@gmail.com</t>
  </si>
  <si>
    <t>CL 66 80 A 10</t>
  </si>
  <si>
    <t>https://community.secop.gov.co/Public/Tendering/OpportunityDetail/Index?noticeUID=CO1.NTC.1125757&amp;isFromPublicArea=True&amp;isModal=False</t>
  </si>
  <si>
    <t>El plazo de ejecución del presente contrato es de diez (10) meses contado a partir del cumplimiento de los requisitos de ejecución previo su perfeccionamiento.</t>
  </si>
  <si>
    <t>I-3-1-2-2</t>
  </si>
  <si>
    <t>KAROL KATERINE BETANCOURT CRUZ</t>
  </si>
  <si>
    <t xml:space="preserve">Prestación de servicios profesionales a la Dirección de Bosques, Biodiversidad y Servicios Ecosistémicos del Ministerio de Ambiente y Desarrollo Sostenible, para el fortalecimiento del trámite de sustracción de áreas de reserva forestal de orden nacional. </t>
  </si>
  <si>
    <t>1. Apoyar a la Dirección de Bosques, Biodiversidad y Servicios Ecosistémicos en la proyección y revisión de actos administrativos, en las etapas de evaluación y seguimiento, sobre las solicitudes de sustracción que le sean asignadas en la plataforma SILA, para el desarrollo de proyectos del sector minero-energético.
2. Apoyar a la Dirección de Bosques, Biodiversidad y Servicios Ecosistémicos en la proyección y revisión de respuestas a las PQRS, relacionadas con los procesos de sustracción del sector minero-energético.
3. Apoyar a la Dirección de Bosques, Biodiversidad y Servicios Ecosistémicos en la proyección y revisión de documentos jurídicos relacionados con los procesos de sustracción para el desarrollo de actividades consideradas de utilidad pública o interés social, especialmente referentes al sector minero-energético.                                                                                             
4. Apoyar a la Dirección de Bosques, Biodiversidad y Servicios Ecosistémicos en la formulación de actos administrativos reglamentarios relacionados con la reglamentación, sustracción, reserva, alinderaración, realinderación, integración, recategorización y el desarrollo de actividades consideradas bajo impacto ambiental y beneficio social en reservas forestales nacionales.
5. Apoyar a la Dirección de Bosques, Biodiversidad y Servicios Ecosistémicos en la proyección de respuestas y revisión de actos administrativos, PQRS y documentos jurídicos relacionados con otras actividades consideradas de utilidad pública e interés social; adjudicación de bienes baldíos; registro de áreas urbanas y de expansión urbana y aplicación del iniciso 2 del atrículo 210 del Decreto Ley 2811 de 1974.
6. Registrar en una base de datos las PQRS asignadas, relacionadas con las Reservas Forestales Nacionales.
7. Apoyar a la Dirección de Bosques, Biodiversidad y Servicios Ecosistémicos en las reuniones o mesas de trabajo a las que se le convoque según el objeto contractual.
8. Las demás que sean asignadas por el supervisor y se relacionen con el objeto y las obligaciones contractuales.</t>
  </si>
  <si>
    <t xml:space="preserve">El valor del contrato a celebrar es hasta por la suma de CINCUENTA Y NUEVE MILLONES DE PESOS ($59.000.000), incluidos los impuestos a que haya lugar. </t>
  </si>
  <si>
    <t>karolbetancourt.abogada@gmail.com</t>
  </si>
  <si>
    <t>CR 71C 5 29 AP 301</t>
  </si>
  <si>
    <t>https://community.secop.gov.co/Public/Tendering/OpportunityDetail/Index?noticeUID=CO1.NTC.1129985&amp;isFromPublicArea=True&amp;isModal=False</t>
  </si>
  <si>
    <t>BIOLOGIA APLICADA</t>
  </si>
  <si>
    <t>Prestación de servicios profesionales a la Dirección de Bosques, Biodiversidad y Servicios Ecosistémicos del Ministerio de Ambiente y Desarrollo Sostenible, para el fortalecimiento del trámite de sustracción de áreas de reserva forestal de orden nacional.</t>
  </si>
  <si>
    <t xml:space="preserve">1. Apoyar a la Dirección de Bosques, Biodiversidad y Servicios Ecosistémicos, en la elaboración de los conceptos técnicos que le sean asignados en la plataforma SILA, relacionados con el trámite de sustracción reservas forestales nacionales, en las etapas de evaluación y seguimiento, especialmente en el sector minero energético.
2. Apoyar en la proyección de respuestas a requerimientos de PQRS, entes de control, congreso, cuestionarios, ayudas de memoria que sean asignadas con relación con el sector minero energético, entre otros.
3. Realizar visitas técnicas a proyectos, actividades o situaciones que involucren la temática del objeto contractual.
4. Apoyar técnicamente en la construcción de las iniciativas normativas relacionadas con las reservas forestales nacionales.
5. Apoyar técnicamente en la revisión de respuestas a solicitudes que se efectúen a la dependencia, relacionadas con Áreas de Reserva Especial - AREs, restitución de tierras, entre otras, asociadas con reservas forestales nacionales.
6. Apoyar a la Dirección de Bosques, Biodiversidad y Servicios Ecosistémicos en las reuniones a las que se convoque, según el objeto contractual.
7. Las demás que le sean asignadas por el supervisor y que tengan relación con el objeto contractual.
</t>
  </si>
  <si>
    <t>El valor del contrato a celebrar es hasta por la suma de CINCUENTA Y TRES MILLONES DE PESOS M/CTE ($53.000.000), incluido los impuestos a que haya lugar.</t>
  </si>
  <si>
    <t>CR 14 49 55 APTO 1102</t>
  </si>
  <si>
    <t>nayichaparro@gmail.com</t>
  </si>
  <si>
    <t>https://community.secop.gov.co/Public/Tendering/OpportunityDetail/Index?noticeUID=CO1.NTC.1130803&amp;isFromPublicArea=True&amp;isModal=False</t>
  </si>
  <si>
    <t>El plazo de ejecución del presente contrato es de diez (10) meses contados a partir del cumplimiento de los requisitos de ejecución previo su perfeccionamiento.</t>
  </si>
  <si>
    <t>El valor del contrato a celebrar es hasta por la suma de SESENTA Y SEIS MILLONES NOVECIENTOS MIL PESOS M/CTE ($66.900.000,00) incluido los impuestos a que haya lugar.</t>
  </si>
  <si>
    <t>german.quevedo.sanchez@gmail.com</t>
  </si>
  <si>
    <t>Calle 163 # 73-83 casa 30</t>
  </si>
  <si>
    <t>GERMAN FELIPE QUEVEDO SANCHEZ</t>
  </si>
  <si>
    <t>CL 56 16 34 AP 302</t>
  </si>
  <si>
    <t>julianpulido@gmail.com</t>
  </si>
  <si>
    <t xml:space="preserve">CL 132C 100A 21 </t>
  </si>
  <si>
    <t>erikaplazasfonseca@gmail.com</t>
  </si>
  <si>
    <t>El valor del contrato a celebrar es hasta por la suma de TREINTA Y DOS MILLONES DE PESOS M/CTE ($32.000.000,00) incluido los impuestos a que haya lugar.</t>
  </si>
  <si>
    <t>El valor del contrato a celebrar es hasta por la suma de SESENTA Y UN MILLONES CIEN MIL PESOS M/CTE ($61.100.000,00) incluido los impuestos a que haya lugar.</t>
  </si>
  <si>
    <t>El plazo de ejecución del presente contrato es de diez (10) meses, contado partir del cumplimiento de los requisitos de perfeccionamiento y ejecución del mismo, sin que supere el 31 de diciembre de 2020.</t>
  </si>
  <si>
    <t>DIANA MARIA CASTILLO SAÑUDO</t>
  </si>
  <si>
    <t>El valor del contrato a celebrar es hasta por la suma de SETENTA Y CINCO MILLONES QUINIENTOS SETENTA MIL PESOS M/CTE ($75.570.000,00), incluido los impuestos a que haya lugar.</t>
  </si>
  <si>
    <t>CL 25 40 36 APTO 305</t>
  </si>
  <si>
    <t>jessica6r@gmail.com</t>
  </si>
  <si>
    <t xml:space="preserve">1. Apoyar jurídicamente a las diferentes dependencias para la estructuración y desarrollo de los respectivos procesos de contratación.
2. Elaborar los pliegos de condiciones, invitaciones y demás documentos, con base en la información técnica, financiera y de evaluación que remitan las dependencias de la entidad.
3. Realizar la verificación jurídica correspondiente a los procesos asignados por el Supervisor del Contrato
4. Apoyar al grupo de contratos en la proyección y trámite a las solicitudes de adición, prórroga, terminación anticipada, modificación y suspensión de contratos y/o convenios suscritos por el Ministerio.
5. Hacer la revisión jurídica de los expedientes contractuales y proyectar las actas de liquidación de los contratos y/o convenios que le sean asignados.
6. Publicar en la oportunidad legal en el SECOP II y en La Tienda Virtual, los documentos exigidos en la normatividad de contratación estatal vigente, de conformidad a las instrucciones o directrices impartidas por Colombia compra eficiente.
7. Gestionar jurídicamente si hay lugar a ello, el trámite de imposición de multas, declaratorias de incumplimientos, o declaratorias de caducidad, en los términos establecidos en el artículo 86 de la Ley 1474 de 2011, para tal efecto deberá proyectar las citaciones, resoluciones y demás actos administrativos asociados.
8. Revisar y realizar las modificaciones al manual de contratación de la Entidad, de acuerdo a las instrucciones del Supervisor
9. Dar respuesta a las peticiones y / o solicitudes asignadas por el supervisor.
10. Participar y asistir en las reuniones y/o eventos requeridos por el Supervisor.
11. Todas las demás que le sean asignadas por el supervisor acorde con el objeto del contrato. 
</t>
  </si>
  <si>
    <t>El valor del contrato a celebrar es hasta por la suma de SETENTA Y UN MILLONES QUINIENTOS MIL PESOS M/CTE ($71.500.000) incluido los impuestos a que haya lugar.</t>
  </si>
  <si>
    <t>megomez7@hotmail.com</t>
  </si>
  <si>
    <t>DG 83 76 50</t>
  </si>
  <si>
    <t xml:space="preserve">1. Elaborar un plan de trabajo específico para el cumplimiento de las obligaciones relacionadas con el objeto contractual, que incluya por lo menos cronograma y productos.
2. Consolidar, hacer seguimiento y generar reportes de información sobre: indicadores, compromisos, espacios de coordinación interinstitucional, seguimiento a PDET, trazador presupuestal para la paz, fallos judiciales, compromisos de los Pactos transversales del PND con comunidades étnicas, entre otras solicitudes y requerimientos allegados tales como SISCONPES, SIIPO y herramientas de la Consejería Presidencial para la Estabilización y a la Consolidación y entes de control que en materia ambiental sean necesarios en el marco de los procesos asociados a estabilización y consolidación y que sean del caso, conforme a los requerimientos técnicos establecidos por la Oficina Asesora de Planeación, en coordinación con las diferentes dependencias y entidades del Sector Ambiente y Desarrollo Sostenible. 
3. Apoyar técnicamente lo establecido en el decreto ley 1955 de 2019 Plan Nacional de Desarrollo; En los pactos trasversales: i) Pacto por la Construcción de Paz: Cultura de la legalidad, convivencia, estabilización y víctimas y a los procesos de Estabilización y consolidación; y ii)  Pacto por la equidad de oportunidades para grupos étnicos: indígenas, negros, afrocolombianos, raizales, palenqueros y Rrom, así como las acciones previstas en el marco de la política paz con legalidad y seguimiento a compromisos asociados
4. Apoyar técnicamente al interior del sector Ambiente y Desarrollo Sostenible la elaboración de informes, participación en los espacios, reuniones, encuentros de seguimiento a PDET y PATR entre otros procesos relacionados con el objeto contractual que sean requeridos, de acuerdo a las directrices impartidas para tal fin.
5. Servir de apoyo como enlace de Estabilización y Normalización, de acuerdo a lo establecido en la política Paz con legalidad; y la articulación con las entidades del gobierno nacional en el marco del proceso de estabilización.
6. Elaborar e implementar una propuesta de estrategia de incorporación, análisis y seguimiento de metas asociadas a Estabilización y Normalización, en los instrumentos de planeación de las Autoridades Ambientales.
7. Consolidar y acompañar técnicamente a partir de las funciones de la Oficina de Negocios Verdes las apuestas del sector que aporten a los procesos de Estabilización y Consolidación y a las metas del Sector.
8. Elaborar y presentar los informes de actividades realizadas y en desarrollo de conformidad con el objeto contractual.
9. Las demás que se deriven de la naturaleza del presente contrato y que garanticen el cabal y oportuna ejecución del objeto contractual. 
</t>
  </si>
  <si>
    <t xml:space="preserve">1. Apoyar en el control y seguimiento del recaudo de los aportes realizados por las corporaciones aportantes al Fondo de Compensación Ambiental y generar las alertas a las Corporaciones que no se encuentren al día en los pagos.
2. Administrar la base de datos para llevar el registro, control y seguimiento de los proyectos de inversión presentados y financiados con recursos de los Fondos, cuya información será utilizada para el cumplimiento de las funciones asignadas a las Secretarías Técnicas según corresponda.
3. Elaborar la verificación de requisitos de los proyectos presentados por las Corporaciones Beneficiarias de los Fondos para remitir el proyecto al Grupo de Evaluación de Proyectos del Sector de Ambiente y Desarrollo Sostenible o devolver el proyecto a la Corporación para que den cumplimiento a todos los requisitos. Lo anterior, de acuerdo con las Corporaciones asignadas por la coordinación del grupo.
4. Gestionar ante el Grupo de Apoyo Técnico, Evaluación y Seguimiento de la OAP, la evaluación y emisión de conceptos técnicos de los proyectos de inversión de los Fondos y las solicitudes de modificación de los Planes Operativos (actividades), de las Corporaciones asignadas por la coordinación del grupo. Lo anterior, de acuerdo con las Corporaciones asignadas por la coordinación del grupo.
5. Apoyar a las Secretarías Técnicas de los Fondos en el proceso de control, seguimiento, actualización base de datos de la ejecución física y financiera de los proyectos de inversión financiados con recursos de estos, en referencia al cumplimento de las obligaciones de las corporaciones y basados en la información reportada en el SIIF Nación. Lo anterior, de acuerdo con las Corporaciones asignadas por la coordinación del grupo.
6. Apoyar la revisión de expedientes y de la documentación remitida por las Corporaciones beneficiarias, relacionada con los informes de avance, informes finales y solicitudes de modificación de POA, para que Secretaría Técnica del Fondo al que corresponda continúe con los trámites pertinentes.
7. Elaborar las comunicaciones dirigidas a las Corporaciones Beneficiarias de los Fondos para reportar los resultados de las evaluaciones de los informes de avance y finales, y del avance en la ejecución física, además de, la generación de alertas hacia las corporaciones, sobre el incumplimiento en la entrega de los informes y ajustes de los mismos.
8. Las demás actividades que le sean asignadas por el supervisor y que tengan relación con el objeto contractual.
</t>
  </si>
  <si>
    <t xml:space="preserve">1. Apoyar las actividades que se desarrollen en el proceso de socialización y definición de la propuesta construida del protocolo de monitoreo de vertimientos a aguas superficiales y al alcantarillado. Se deberá entregar un documento de avance de la presente obligación bimensualmente; así como un informe final que la consolide en el último informe de ejecución del contrato.
2.  Apoyar la consolidación de un documento que contenga las aclaraciones recogidas en el ejercicio de revisión de la resolución 631 de 2015, así como apoyar técnicamente los espacios que se desarrollen con la autoridad ambiental y el sector productivo para promover la correcta aplicación de la normativa. Se deberá entregar un documento de avance de la presente obligación bimensualmente; así como un informe final que la consolide en el último informe de ejecución del contrato.
3.  Apoyar técnicamente las actividades que se programen para impulsar el cumplimiento del indicador fijado en el Plan Nacional de Desarrollo relacionado con el ICA y su seguimiento. Se deberá entregar un documento de avance de la presente obligación mensualmente; así como un informe final que la consolide en el último informe de ejecución del contrato 
4.  Apoyar a la DGIRH en la asistencia técnica a las Autoridades Ambientales Competentes y otros actores para promover la aplicación de los instrumentos relacionados con la gestión de las aguas residuales. Se deberá entregar un documento que consolide las acciones desarrolladas para el cumplimiento de esta obligación en el último informe de ejecución del contrato.
5. Apoyar a la DGIRH en la elaboración de conceptos técnicos en relación con instrumentos de gestión y normativos relacionados con el objeto contractual. Se deberá entregar un documento de avance de la presente obligación mensualmente; así como un informe final que la consolide en el último informe de ejecución del contrato. 
6. Generar, consolidar y disponer información temática alfanumérica o geográfica resultado de análisis de datos ambientales que haga parte del conjunto de datos de sistemas de información ambiental SIAC consulta de los usuarios interna y externa. Se deberá entregar un documento que consolide las acciones desarrolladas para el cumplimiento de esta obligación en el último informe de ejecución del contrato.
7.  Apoyar todas las demás actividades que le sean asignadas por el Supervisor del Contrato y que tenga relación con las obligaciones del contrato.
</t>
  </si>
  <si>
    <t xml:space="preserve">1. Apoyar la consolidación de información geográfica y/o espacial relacionada con el recurso hídrico, así como la digitalización y georreferenciación de la información geográfica recopilada para el cumplimiento de la Sentencia T 038 de 2019 Río Cauca, en una base de datos geográfica. Se deberá entregar un documento de avance de la presente obligación mensualmente; así como un documento final en el último informe que consolide la obligación.
2. Apoyar a la DGIRH en la línea base del estado de la cuenca del Río Cauca desde el punto de vista hidrográfico y ecosistémico de acuerdo a los insumos elaborados por los profesionales a cargo. Se deberá entregar un documento de avance de la presente obligación en los meses de marzo y abril; así como un informe final que la consolide en el mes de mayo. 
3. Apoyar a la Dirección de Gestión Integral del Recurso Hídrico, en elaborar las respectivas salidas gráficas solicitadas por la Dirección para la cuenca del Río Cauca. Se deberá entregar un documento de avance de la presente obligación mensualmente; así como un documento final en el último informe de ejecución que consolide la obligación. 
4. Apoyar a la Dirección de Gestión Integral del Recurso Hídrico en la implementación del Plan de Acción de la Orden Quinta de la Sentencia T-622 de 2016 del Río Atrato, específicamente desde los aspectos geográficos y espaciales. Se deberá entregar un documento de avance de la presente obligación en los meses de abril y agosto; así como un documento final en el último informe de ejecución que consolide la obligación. . 
5. Apoyar la elaboración de los documentos e insumos identificado para la construcción de la infraestructura de datos espaciales-IDE del Ministerio de Ambiente y Desarrollo Sostenible, de las capas cartográficas identificadas como internas y que sean objeto de las funciones. Se deberá entregar un documento de avance de la presente obligación en el mes de julio; así como un documento final en el último informe de ejecución que consolide la obligación.  
6. Apoyar la generación de las salidas gráficas de información acorde con las planillas definidas e institucionalizadas en el sistema de gestión de calidad del Ministerio de Ambiente y Desarrollo Sostenible. Se deberá entregar un documento de avance de la presente obligación en el mes de julio; así como un documento final en el último informe de ejecución que consolide la obligación. 
7. Hacer uso de la plataforma establecida para la generación de los metadatos a la información cartográfica que sea objeto de sus funciones, así como aplicar los procedimientos establecidos en el sistema de gestión de calidad del Ministerio para la solicitud de información externa, actualización de información interna y solicitud de usuarios en la plataforma de metadatos. Se deberá entregar un documento de avance de la presente obligación en el mes de julio; así como un documento final en el último informe de ejecución que consolide la obligación. 
8. Generar, consolidar y disponer información temática alfanumérica o geográfica resultado de análisis de datos ambientales que haga parte del conjunto de datos del sistemas de información ambiental SIAC consulta de los usuarios interna y externa. Se deberá entregar un documento que consolide las acciones desarrolladas para el cumplimiento de esta obligación en el último informe de ejecución del contrato.
9. Apoyar todas las demás actividades que le sean asignadas por el Supervisor del Contrato y que tenga relación con las obligaciones del contrato.
</t>
  </si>
  <si>
    <t xml:space="preserve">1. Apoyar las acciones que se realicen para la articulación de los diversos actores que permitan avanzar en el cumplimiento de la Sentencia T 038 de 2019 Río Cauca. Se deberá entregar un documento de avance de la presente obligación trimestralmente; así como un documento final en el último informe que consolide la obligación. 
2. Apoyar la consolidación de insumos técnicos relacionados con la gestión integral del recurso hídrico que aporten al cumplimiento de la Sentencia T 038 de 2019 Río Cauca. Se deberá entregar un documento de avance de la presente obligación mensualmente; así como un documento final en el último informe que consolide la obligación. 
3. Apoyar a la DGIRH desde el componente técnico para orientar, consolidar la información y reportar los resultados, en relación con la gestión integral del recurso hídrico, en el marco de los requerimientos de la Sentencia T 361 de 2017 Páramo de Santurbán. Se deberá entregar un documento de avance de la presente obligación trimestralmente; así como un documento final en el último informe que consolide la obligación. 
4. Apoyar a la DGIRH en el desarrollo de las acciones desde el componente técnico que permita orientar, consolidar la información y reportar los resultados, en relación con la gestión integral del recurso hídrico, en el marco de los requerimientos de la Sentencia fls. 644-654 v/ fls. 1-70 v. Páramo de Pisba. Se deberá entregar un documento de avance de la presente obligación trimestralmente; así como un documento final en el último informe que consolide la obligación. 
5. Apoyar a la DGIRH en el acompañamiento técnico de escenarios de participación ciudadana en el marco de las Sentencias del Río Cauca, Páramo de Pisba y Páramo de Santurbán. Se deberá entregar un documento que consolide las acciones desarrolladas para el cumplimiento de esta obligación en el último informe de ejecución del contrato. 
6. Generar, consolidar y disponer información temática alfanumérica o geográfica resultado de análisis de datos ambientales que haga parte del conjunto de datos del sistema de información ambiental SIAC consulta de los usuarios interna y externa. Se deberá entregar un documento que consolide las acciones desarrolladas para el cumplimiento de esta obligación en el ultimo informe d ejecución del contrato.
7. Apoyar todas las demás actividades que le sean asignadas por el Supervisor del Contrato y que tenga relación con las obligaciones del contrato.
</t>
  </si>
  <si>
    <t xml:space="preserve">1. Apoyar la consolidación de un documento que contenga lineamientos generales para el manejo de sedimentos a nivel de cuenca hidrográfica en el marco de la Gestión Integral del Recurso Hídrico. Se deberá entregar un documento de avance de la presente obligación trimestralmente; así como un documento final en el último informe de ejecución que consolide la obligación.
2. Apoyar la consolidación de insumos técnicos que permitan diseñar el programa de Mejoramiento de la Calidad del Agua del Plan Hídrico Nacional. Se deberá entregar un documento de avance de la presente obligación bimensualmente; así como un documento final en el último informe de ejecución que consolide la obligación.
3. Apoyar la consolidación de un documento técnico que contenga los insumos requeridos para el ajuste de la reglamentación del trámite de ocupación de cauce. Se deberá entregar un documento de avance de la presente obligación mensualmente; así como un informe final que la consolide en el mes de julio. 
4. Apoyar las actividades que se requieran en articulación con las Autoridades Ambientales y el ANLA, para avanzar en el proceso de ajuste del acto administrativo que compila los formularios únicos de trámites ambientales en lo que respecta al recurso hídrico. Se deberá entregar un documento de avance de la presente obligación mensualmente; así como un documento final en el último informe de ejecución que consolide la obligación.
5. Apoyar a la DGIRH en la asistencia técnica a las Autoridades Ambientales competentes y otros actores para promover la implementación de los instrumentos de administración del recurso hídrico en lo relacionado con modelación de la calidad del agua, ordenamiento del recurso hídrico, acotamiento de rondas hídricas y estimación de caudales ambientales. Se deberá entregar un documento de avance de la presente obligación en el mes de agosto; así como un documento final en el último informe de ejecución que consolide la obligación.
6. Apoyar el desarrollo de una estrategia que permita el fortalecimiento de las Autoridades Ambientales competentes en lo relacionado con modelación de la calidad del agua y ordenamiento del recurso hídrico superficial continental. Se deberá entregar un documento que consolide las acciones desarrolladas para el cumplimiento de esta obligación en el último informe de ejecución del contrato. 
7. Generar, consolidar y disponer información temática alfanumérica o geográfica resultado de análisis de datos ambientales que haga parte del conjunto de datos del sistemas de información ambiental SIAC consulta de los usuarios interna y externa. Se deberá entregar un documento que consolide las acciones desarrolladas para el cumplimiento de esta obligación en el último informe de ejecución del contrato. 
8. Apoyar todas las demás actividades que le sean asignadas por el Supervisor del Contrato y que tengan relación con las obligaciones del contrato.
</t>
  </si>
  <si>
    <t xml:space="preserve">1. Apoyar técnicamente a la Dirección de Gestión Integral del Recurso Hídrico en la generación de insumos relacionado con el componente de la gestión integral del recurso hídrico que permitan la articulación entre el Ministerio de Ambiente y Desarrollo Sostenible y las demás entidades accionadas el marco de la Sentencia T 038 de 2019 Río Cauca, así como, atender los requerimientos solicitados en la misma. Se deberá entregar un documento de avance de la presente obligación mensualmente; así como un documento final en el último informe de ejecución que consolide la obligación.
2. Apoyar a la DGIRH en el acompañamiento técnico de escenarios de participación ciudadana en el marco de la Sentencia T 038 de 2019 Río Cauca. Se deberá entregar un documento que consolide las acciones desarrolladas para el cumplimiento de esta obligación en el último informe de ejecución del contrato.
3. Apoyar la elaboración de un documento ejecutivo de línea base del estado de la cuenca del río Cauca desde el punto de vista de la Gestión Integral del Recurso Hídrico, teniendo en cuenta el Plan Estratégico de Macrocuenca Magdalena Cauca y los demás insumos técnicos con que cuenten las entidades del Sistema Nacional Ambiental, así como la información técnica suministrada por EPM respecto al proyecto Hidroeléctrico Ituango. Se deberá entregar un documento de avance de la presente obligación en los meses de marzo y abril; así como un informe final que la consolide en el mes de mayo. 
4. Apoyar la generación de insumos técnicos necesarios para la implementación del Plan de Acción de descontaminación del río Atrato, específicamente en las acciones que atiendan la orden de restablecimiento del cauce del río Atrato y eliminación de los bancos de arena indicando en la Orden Quinta de la Sentencia T-622 de 2016. Se deberá entregar un documento de avance de la presente obligación en los meses junio y noviembre; así como un informe final que la consolide en el último informe de ejecución del contrato.
5. Generar, consolidar y disponer información temática alfanumérica o geográfica resultado de análisis de datos ambientales que haga parte del conjunto de datos del sistema de información ambiental SIAC consulta de los usuarios interna y externa. Se deberá entregar un documento que consolide las acciones desarrolladas para el cumplimiento de esta obligación en el último informe de ejecución del contrato.
6. Apoyar todas las demás actividades que le sean asignadas por el Supervisor del Contrato y que tenga relación con las obligaciones del contrato en materia de recurso hídrico.
</t>
  </si>
  <si>
    <t xml:space="preserve">1. Apoyar la estructuración de un documento que consolide los insumos técnicos para el ajuste de la norma de criterios de calidad para el uso del agua; así como apoyar las acciones que se requieran adelantar con actores externos e internos para dicho fin. Se deberá entregar un documento de avance de la presente obligación en los meses de marzo y agosto; así como un documento final en el último informe de ejecución que consolide la obligación.
2. Apoyar la consolidación de insumos técnicos que permitan diseñar el programa de gestión de la demanda del Plan Hídrico Nacional. Se deberá entregar un documento de avance de la presente obligación en los meses de marzo, mayo y septiembre; así como un documento final en el último informe de ejecución que consolide la obligación.
3. Apoyar la construcción de los lineamientos para potencializar el uso de agua lluvia, con énfasis en zonas con estrés hídrico. Se deberá entregar un documento de avance de la presente obligación en los meses de abril, junio y octubre; así como un documento final en el último informe de ejecución que consolide la obligación.  
4. Apoyar la generación de insumos técnicos para avanzar en la definición de la huella hídrica en sectores priorizados del país, en articulación con el IDEAM. Se deberá entregar un documento de avance de la presente obligación en los meses de julio y noviembre; así como un documento final en el último informe de ejecución que consolide la obligación.  
5. Apoyar a la DGIRH en la asistencia técnica a las Autoridades Ambientales Competentes y otros actores para promover la aplicación de los instrumentos de administración del recurso hídrico relacionados con el objeto contractual. Se deberá entregar un documento que consolide las acciones desarrolladas para el cumplimiento de esta obligación en el último informe de ejecución del contrato.
6. Apoyar a la DGIRH en la elaboración de conceptos técnicos en relación con instrumentos de gestión y normativos relacionados con el objeto contractual. Se deberá entregar un documento que consolide las acciones desarrolladas para el cumplimiento de esta obligación en el último informe de ejecución del contrato.
7. Generar, consolidar y disponer información temática alfanumérica o geográfica resultado de análisis de datos ambientales que haga parte del conjunto de datos del sistema de información ambiental SIAC consulta de los usuarios interna y externa. Se deberá entregar un documento que consolide las acciones desarrolladas para el cumplimiento de esta obligación en el último informe de ejecución del contrato.
8. Apoyar todas las demás actividades que le sean asignadas por el Supervisor del Contrato y que tenga relación con las obligaciones del contrato.
</t>
  </si>
  <si>
    <t xml:space="preserve">1. Representar judicial y extrajudicialmente al Ministerio de Ambiente y Desarrollo Sostenible en los asuntos que le sean asignados, a fin de ejercer la defensa de los intereses de la entidad e intervenir en todas las actuaciones procesales que corresponda realizar conforme a la ley.
2. Asistir e intervenir en las diferentes audiencias judiciales y extrajudiciales que le sean asignadas en cumplimiento del objeto contractual.
3. Acatar lo previsto en la normatividad vigente frente al Sistema Único de Gestión e Información de la Actividad Litigiosa del Estado - eKOGUI, a saber: 
a. Registrar y actualizar de manera oportuna en el Sistema Único de Gestión e Información Litigiosa del Estado - eKOGUl, las solicitudes de conciliación extrajudicial y los procesos judiciales a su cargo. 
b. Validar la información de solicitudes de conciliación y procesos judiciales a su cargo, que haya sido registrada en el Sistema por la Agencia Nacional de Defensa Jurídica del Estado e informar a la Agencia, dentro de los 15 días siguientes al ingreso de la información, cualquier inconsistencia para su corrección. 
c. Diligenciar y actualizar las fichas que serán presentadas para estudio en los comités de conciliación, de conformidad con los instructivos que la Agencia Nacional de Defensa Jurídica del Estado expida para tal fin. 
d. Calificar el riesgo en cada uno de los procesos judiciales a su cargo, con una periodicidad no superior a seis (6) meses, así como cada vez que se profiera una sentencia judicial sobre el mismo, de conformidad con la metodología que determine la Agencia Nacional de Defensa Jurídica del Estado.  
e. Incorporar el valor de la provisión contable de los procesos a su cargo, con una periodicidad no superior a seis (6) meses, así como cada vez que se profiera una sentencia judicial sobre el mismo de conformidad con la metodología que se establezca para tal fin.
4. Tramitar los derechos de petición y los diversos requerimientos sobre asuntos judiciales o extrajudiciales asignados a su cargo.  
5. Aplicar la política expedida por el Ministerio en materia de Sistema Integrado de Gestión para el cumplimiento delas órdenes judiciales a cargo del Ministerio de Ambiente y Desarrollo Sostenible, así como registrar la información sobre el seguimiento al cumplimiento de las mismas de acuerdo a las directrices dadas por el Supervisor del Contrato. 
6. Elaborar e implementar el Modelo Optimo de Gestión de Defensa Judicial – MOG- atendiendo las actividades que le sean asignadas por el Coordinador del Grupo de Procesos Judiciales.  
7. Asistir a las jornadas de capacitación sobre el uso y alcance del Sistema Único de Gestión e Información de la Actividad Litigiosa del Estado - eKOGUI, que convoque la Agencia Nacional de Defensa Jurídica del Estado o el administrador de entidad
8. Apoyar en la administración, gestión y control del Sistema de la Actividad Litigiosa del Estado – eKOGUI y los demás sistemas de información con que cuenta la Oficina Asesora Jurídica-Grupo de procesos judiciales.
9. Redactar los informes requeridos por la Oficina de Control Interno del Ministerio de Ambiente y Desarrollo Sostenible referente a los procesos judiciales registrados en el Sistema Único de Gestión e Información Litigiosa del Estado- eKOGUI. 
10. Redactar los informes requeridos por la Contraloría General de la República referente a los procesos judiciales (SIRECI-f9).
11. Realizar la compilación y la revisión mensual de la provisión contable y el pasivo contingente de la entidad registrado por los apoderados del grupo Procesos Judiciales en el Sistema Único de Gestión e Información Litigiosa del Estado-eKOGUI, que debe ser reportado a la Agencia Nacional de Defensa Jurídica del Estado, Contraloría General y al finalizar el año con la Subdirección Administrativa y Financiera de la Entidad.
12. Proyectar los procedimientos y políticas requeridas por la Agencia Nacional de Defensa Jurídica del Estado para los procesos judiciales de la entidad registrados en el Sistema Único de Gestión e Información Litigiosa del Estado- eKOGUI. 
13. Apoyar el trámite y respuesta a requerimientos relacionados con Provisión Contable de Procesos Judiciales y plataforma eKOGUI.
14. Las demás actividades asignadas por el Supervisor del Contrato y que estén relacionadas con el objeto contractual.
</t>
  </si>
  <si>
    <t xml:space="preserve">1. Generar insumos técnicos para la elaboración de línea base y cálculo de datos de actividad, uso de factores de emisión y remoción de Gases de Efecto Invernadero GEI, así como de las emisiones y potencial de mitigación que contribuyan a la actualización de la Contribución Nacionalmente Determinada (NDC) y la formulación de la Estrategia 2050, en lo concerniente al sector vivienda y el tema de ciudades.
2. Generar insumos técnicos para la formulación, implementación y seguimiento de las iniciativas sectoriales y territoriales que generen reducción de emisiones de GEI relacionadas con al sector vivienda y ciudades para el cumplimiento de la Contribución Nacionalmente Determinada (NDC)
3. Realizar el levantamiento y generación de información sectorial que contribuya técnicamente en los procesos reglamentarios, así como con el desarrollo de instrumentos, programas, guías, lineamientos y documentos técnicos a cargo de la Dirección de Cambio Climático y Gestión del Riesgo en lo relacionado con el sector vivienda y ciudades.
4. Contribuir al diseño de instrumentos, procedimientos, protocolos, entre otros, para la construcción e implementación de lineamientos para el monitoreo, reporte, verificación y registro de iniciativas, relacionadas con los sistemas MRV vigentes para el sector vivienda y ciudades de acuerdo con los lineamientos del Ministerio de Ambiente y Desarrollo Sostenible.
5. Contribuir a la gestión y seguimiento de los proyectos, programas y estrategias de cooperación internacional del sector vivienda y ciudades.
6. Realizar el seguimiento a las agendas interministeriales y otros instrumentos público-privados que desarrolle el Ministerio de Ambiente y Desarrollo Sostenible del sector vivienda y ciudades, siguiendo las directrices dadas por el Ministerio de Ambiente y Desarrollo Sostenible.
7. Las demás actividades solicitadas por la Dirección de Cambio Climático y Gestión del Riesgo, que aporten al cumplimiento del objeto del contrato.
</t>
  </si>
  <si>
    <t xml:space="preserve">1. Generar insumos para el desarrollo de las reglas de contabilidad y para el seguimiento a los compromisos nacionales de mitigación en el proceso de la actualización de la Contribución Nacionalmente Determinada (NDC) y en la formulación de la Estrategia 2050.
2. Hacer seguimiento a los reportes de las medidas de mitigación de Gases de Efecto Invernadero (GEI) para la actualización relacionadas con los aspectos de Monitoreo, Reporte y Verificación (MRV).
3. Administrar, en conjunto con la oficina de TICs e y el grupo de sistemas del Ministerio de Ambiente y Desarrollo Sostenible, las herramientas de información tecnológicas a cargo de la Dirección de Cambio Climático y Gestión del Riesgo, tales como: Herramienta de Acción Climática, Calculadora 2050.
4. Liderar, gestionar y/o acompañar las diferentes actividades de la Dirección de Cambio Climático y Gestión del Riesgo en el desarrollo de Convenios, Proyectos o Estrategias de Cooperación internacional para la construcción e implementación de los diferentes componentes del sistema de Monitoreo, Reporte y Verificación (MRV).
5. Contribuir con la estructuración, desarrollo, puesta en marcha, actualización y soporte de los diferentes componentes de Monitoreo, Reporte y Verificación (MRV) del Sistema Nacional de Información de Cambio Climático, tales como el Registro Nacional de Reducción de las Emisiones de Gases de Efecto Invernadero (RENARE) y el Sistema Nacional de Contabilidad de carbono a nivel nacional.
6. Realizar el seguimiento a los programas y proyectos de Cooperación Internacional que se encuentren en implementación o implementados relacionados con prácticas o sistemas de monitoreo, reporte y verificación de mitigación.
7. Realizar el levantamiento y generación de información que contribuya técnicamente con los procesos reglamentarios, así como con el desarrollo de instrumentos, programas, guías, lineamientos y documentos técnicos a cargo de la Dirección de Cambio Climático y Gestión del Riesgo en lo relacionado con la contabilidad y seguimiento y el seguimiento a los compromisos nacionales de mitigación de GEI.
8. Las demás actividades solicitadas por la Dirección, que tengan relación con el objeto del presente contrato.
</t>
  </si>
  <si>
    <t xml:space="preserve">1. Elaborar la propuesta para la actualización del documento “Reglamento Operativo del Fondo de Compensación Ambiental” y la documentación asociada a este.
2. Socializar los avances de la propuesta del documento del Reglamento Operativo del FCA ante la Secretaría Técnica del FCA, así como con el equipo técnico del Miambiente y demás actores designados para tal fin por el jefe de la Oficina Asesora de Planeación.
3. Apoyar la actualización de procedimientos aplicados por el Minambiente a la ejecución de recursos del Sistema General de Regalías en el marco de la implementación de acciones del Plan de Mejoramiento suscrito por la Oficina Asesora de Planeación con la Oficina de Control Inteno del Minambiente.
4. Identificar e implementar el Plan de Manejo de riesgos para el proceso de “Gestión Integrada de Portafolio de planes, programas y proyectos”, en relación con los riesgos extensibles al procedimiento “Acompañamiento del Ministerio ante el SGR-OCAD, Regionales y Corporaciones Autónomas Regionales” y al procedimiento "Administración del Fondo de Compensación Ambiental- FCA" en el marco de la implementación de acciones del Plan de Mejoramiento suscrito por la Oficina Asesora de Planeación con la Oficina de Control Interno del Minambiente.
5. Las demás actividades que le sean asignadas por el supervisor y que tengan relación con el objeto contractual.
</t>
  </si>
  <si>
    <t xml:space="preserve">1. Divulgar a los entes territoriales y autoridades ambientales los "Lineamientos para la formulación, implementación, seguimiento y evaluación de los Planes Integrales de Gestión de Cambio Climático Territoriales (PIGCCT)" de acuerdo a los compromisos del Acuerdo de Paris y la Ley 1931 de 2018.
2. Realizar apoyo técnico a las actividades y productos de los lineamientos relacionados con la gestión del cambio climático y de riesgo en la actualización de las Determinantes Ambientales a las Autoridades Ambientales Regionales, en coordinación con la Dirección de Ordenamiento Ambiental Territorial y Sistema Nacional Ambiental, a través de actividades como mesas de trabajo, reuniones técnicas, entre otras.
3. Elaborar y concertar con los entes territoriales y/o Autoridades Ambientales las hojas de ruta para el seguimiento a los Planes Integrales de Gestión de Cambio Climático Territoriales.  
4. Realizar acompañamiento al proyecto "Adaptación a los Impactos de Cambio Climático en los Andes - Lago de Tota" relacionadas con la gestión de la adaptación al cambio climático en los procesos de planificación y ordenamiento territorial, través de actividades como mesas técnicas, mesas de trabajo, entre otras. 
5. Realizar apoyo técnico a las actividades y productos de la "Estrategia de Educación, formación y sensibilización a públicos en cambio climático" a través de mesas de trabajo y reuniones técnicas.
6. Todas las demás que le sean asignadas por el supervisor del contrato y que tengan relación con el objeto contractual.
</t>
  </si>
  <si>
    <t xml:space="preserve">1. Realizar apoyo técnico a las actividades y productos derivados de proyectos de cooperación internacional como el proyecto binacional del Programa mundial de alimentos y proyecto de fortalecimiento de comunidades indígenas del Fondo verde del clima en temas de adaptación al cambio climático y con comunidades locales.
2. Realizar el seguimiento al avance de las metas de cambio climático planteadas en el Plan Nacional de Desarrollo 2018-2022, para comunidades Indígenas, Afrodescendientes, Raizales, Palenqueras y Rom, así como a Mingas y acuerdos que se deriven de comunidades locales con enfoque diferencial.
3. Gestionar el proceso de construcción de la política ambiental indígena de cambio climático, enmarcada en la cosmovisión de los pueblos indígenas en armonía con las políticas regionales, nacionales e internacionales.
4. Hacer seguimiento a los sistemas de información del Ministerio de Ambiente y Desarrollo Sostenible en el componente adaptación tales como el Sistema integrador de información de vulnerabilidad riesgo y adaptación y Herramienta de acción climática.
5. Realizar seguimiento a las acciones de adaptación del Plan Integral de Gestión de Cambio Climático del Sector Minas y Energía, mediante reuniones técnicas, en el marco de la Ley 1931de 2018
6. Todas las demás que le sean asignadas por el supervisor del contrato y que tengan relación con el objeto contractual.
</t>
  </si>
  <si>
    <t xml:space="preserve">1. Apoyar los procesos de asistencia técnica a la Dirección de Ordenamiento Ambiental Territorial – SINA, para orientar las CARs, en relación con la incorporación de la dimensión ambiental en los instrumentos de planificación y en la estrategia de gestión territorial, generando los documentos técnicos, informes y demás soportes que sean solicitados por el supervisor del contrato. 
2. Apoyar técnicamente la Dirección de Ordenamiento Ambiental en las actividades de capacitación, socialización, divulgación respecto de la Cartilla sobre orientaciones para la incorporación de la dimensión ambiental en los planes de desarrollo, expedida por el Minambiente, generando los documentos técnicos, informes y demás soportes que sean solicitados por el supervisor del contrato.
3. Apoyar a la Dirección en las diferentes actividades que esta adelante con miras a la implementación del Plan de Zonificación Ambiental – PZA del punto 1.10.1, del Acuerdo Final de Paz, generando los documentos técnicos, informes y demás soportes que sean solicitados por el supervisor del contrato.
4. Apoyar a la Dirección de ordenamiento Ambiental y SINA en la implementación, de las estrategias de su competencia, en relación con el Pacto por la Sostenibilidad, del Plan Nacional de Desarrollo 2018 - 2022, a través de las CARs generando los documentos técnicos, informes y demás soportes que sean solicitados por el supervisor del contrato. 
5. Elaborar, conceptos, insumos técnicos, informes y demás documentos requeridos por la Secretaría Técnica de la Comisión de Ordenamiento Territorial COT para la incorporación de la dimensión ambiental en las fases de diagnóstico y de formulación de elaboración de la Política General de Ordenamiento Territorial PGOT, generando los documentos técnicos, informes y demás soportes que sean solicitados por el supervisor del contrato.
6. Elaborar, conceptos, insumos técnicos, informes, presentaciones y demás documentos requeridos por la Dirección de Ordenamiento Ambiental y Coordinación del SINA relacionados con el objeto y obligaciones específicas.
7. Acompañar a reuniones y socializaciones en los temas relacionados con el objeto contractual, generando los documentos técnicos, informes, memorias y demás soportes que sean solicitados por el supervisor del contrato.
8. Las demás que le asigne el supervisor del contrato y que tengan relación directa con el objeto contractual. 
</t>
  </si>
  <si>
    <t xml:space="preserve">1. Proyectar los actos administrativos que sean asignados relacionados con el trámite de sustracción de áreas de reserva forestal de orden nacional.
2. Proyectar y revisar respuestas dentro de los términos legales a los derechos de petición y consultas relacionadas con el trámite de sustracción de áreas de reserva forestal de orden nacional.
3. Cumplir con las asignaciones establecidas en la plataforma SILA, según las indicaciones del supervisor y dentro de los tiempos pertinentemente requeridos.
4. Asistir a las reuniones, convocatorias y eventos, a los cuales sea comisionado por parte de la Dirección que estén relacionadas con las reservas forestales nacionales.
5. Las demás actividades asignadas por el supervisor en relación con la ejecución del Contrato y que estén relacionadas con el objeto del mismo.
</t>
  </si>
  <si>
    <t xml:space="preserve">1. Gestionar, en coordinación con las instituciones involucradas (IDEAM, INVEMAR, IIAP, la Dirección de Asuntos Marinos, Costeros y Recursos Acuáticos), la implementación de la hoja de ruta del carbono azul y sus ecosistemas (manglares y pastos marinos) como medidas de mitigación de gases de efecto invernadero, de adaptación y gestión del riesgo en el país para dar cumplimento a las metas establecidas en el Plan Nacional de Desarrollo 2018-2022. 
2. Identificar y priorizar en coordinación con los institutos de investigación estatales y la Dirección de Asuntos Marino Costeros y Recursos Acuáticos las iniciativas en ecosistemas de carbono azul para dar cumplimiento a las metas nacionales de cambio climático del Plan Nacional de Desarrollo 2018-2022. 
3. Realizar acompañamiento al "Proyecto binacional del Programa mundial de alimentos" relacionado con las metas de restauración de manglares y su gestión para la adaptación al cambio climático a través de actividades como mesas técnicas, mesas de trabajo, entre otras.
4. Realizar la revisión de programas y proyectos en formulación e implementación en zonas marino costeras que se requieran para dar cumplimiento a las metas de carbono azul en el plan nacional de desarrollo 2018-2022, a partir de reuniones, visitas y conceptos técnicos. 
5. Generar insumos técnicos sobre ecosistemas de carbono azul y su incorporación en el proceso de actualización de la contribución nacionalmente determinada - NDC, de acuerdo a lo establecido en la Convención Marco de Naciones Unidas sobre el Cambio Climático. 
6. Todas las demás que le sean asignadas por el supervisor del contrato y que tengan relación con el objeto contractual.
</t>
  </si>
  <si>
    <t xml:space="preserve">1. Realizar asistencia técnica para la construcción de la Contribución Nacionalmente Determinada y Comunicación Nacional en materia de adaptación en el marco de los Acuerdos de París mediante actividades como reuniones, mesas de trabajo, priorización de metas y generación de documento de actualización de la Contribución Nacionalmente Determinada.
2. Realizar acompañamiento a la construcción de la Estrategia 2050 relacionadas con la gestión de la adaptación al cambio climático en el marco de los Acuerdos de París. 
3. Contribuir al proceso de formulación del Plan Integral de Gestión de Cambio Climático del Sector Ambiente en materia de adaptación, mediante actividades como mesas de trabajo, talleres, reuniones técnicas, en el marco de la Ley 1931de 2018.
4. Realizar acompañamiento al Proyecto “Adaptación a los impactos climáticos en la regulación y suministro de agua para el área Chingaza-Sumapaz-Guerrero”; través de actividades como visitas técnicas y mesas de trabajo.
5. Realizar asistencia técnica para la implementación de la “Estrategia y plan de trabajo con los nodos regionales de cambio climático”, mediante actividades como mesas de trabajo, reuniones, talleres con las respectivas secretarias técnicas.
6. Todas las demás que le sean asignadas por el supervisor del contrato y que tengan relación con el objeto contractual.
</t>
  </si>
  <si>
    <t xml:space="preserve">1. Planear e implementar la estrategia global de comunicación del Sistema Integrado de Gestión, así como las campañas y tácticas derivadas para el cumplimiento de sus objetivos, apoyando a la Oficina Asesora de Planeación, fortaleciendo la imagen institucional manteniendo la línea e identidad gráfica del Ministerio.
2. De acuerdo al plan de medios derivado de la estrategia de comunicación, producir y/o actualizar piezas de audio, audiovisuales o multimedia para publicación permanente en medios virtuales e internos del Ministerio con material del Sistema Integrado de Gestión, y los solicitados por la Oficina Asesora de Planeación, para el cumplimiento de los objetivos de la estrategia de Comunicación del SIG y su fortalecimiento.  
3. Producir el material gráfico necesario para las campañas comunicativas planteadas dentro de la estrategia de comunicación del SIG, y los requeridos por la Oficina Asesora de Planeación, dando prioridad al cumplimiento de los objetivos planteados en la estrategia de Comunicación del SIG. 
4. Implementar un nuevo medio de comunicación del Sistema Integrado de Gestión, por medio de la herramienta online MADSIGESTION consignando allí piezas comunicativas, boletines periódicos y material virtual del Sistema Integrado de Gestión y la Oficina Asesora de Planeación, para el cumplimiento de los objetivos planteados en la estrategia de Comunicación del SIG.
5. Apoyar en diseño e imagen la actualización de los documentos e información de la herramienta MADSIGestión en el proceso de actualización permanente y desarrollos de dicha herramienta.
6. Preparar, ejecutar o apoyar las reuniones y/o actividades pertinentes para la estrategia de comunicación del SIG y las demás relacionadas con el grupo del Sistema Integrado de Gestión y la Oficina Asesora de Planeación.
7. Las demás actividades relacionadas con el objeto del Contrato.
</t>
  </si>
  <si>
    <t xml:space="preserve">1. Liderar la realización de las actividades requeridas para la alineación del Sistema de Gestión Ambiental implementado en el Ministerio con las Políticas del Modelo Integrado de Planeación y Gestión.
2. Actualizar los contenidos de la documentación del Sistema Integrado de Gestión que esté relacionada con el componente ambiental.
3. Apoyar la realización de actividades requeridas desde el Sistema de Gestión Ambiental para el fortalecimiento de la estrategia de compras públicas sostenibles mediante la inclusión de las cláusulas ambientales en los contratos suscritos por el Ministerio, en los cuales apliquen criterios ambientales.
4. Actualizar y realizar el seguimiento a los programas de gestión ambiental en coordinación con las dependencias del Ministerio que sean responsables por la implementación de tales programas.
5. Apoyar la formulación y desarrollo de las estrategias de sensibilización, comunicación y capacitación, necesarias para el mantenimiento y mejora del Sistema de Gestión Ambiental.
6. Apoyar actividades relacionadas a auditorias o autoevaluación del Sistema Integrado de Gestión de acuerdo a lo establecido por la alta dirección.
7. Realizar actividades con los responsables de diferentes procesos y/o dependencias con el estén relacionadas con la gestión y el desempeño ambiental del Ministerio.
8. Preparar y consolidar la información requerida por entidades externas y/o del sector de ambiente y desarrollo sostenible, preparar documentos y presentaciones que difundan las acciones, productos, procedimientos relacionados con el objeto del contrato. Las demás actividades relacionadas con el objeto del presente contrato. Las demás actividades relacionadas con el objeto del presente contrato.
9. Las demás actividades relacionadas con el objeto del presente contrato.
</t>
  </si>
  <si>
    <t xml:space="preserve">1. Apoyar las actividades de planificación, organización y la estructuración de la administración financiera de los recursos para alcanzar las metas establecidas en la implementación del proyecto “Adaptación Basada en los Ecosistemas para la Protección contra la Erosión Costera en un Clima Cambiante”.
2. Realizar seguimiento financiero a la ejecución de los recursos ejecutados y llevar el control de gastos y soportes de los mismos, en el marco del Contrato de Aporte Financiero celebrado entre KfW y el MADS para el proyecto “Adaptación Basada en los Ecosistemas para la Protección contra la Erosión Costera en un Clima Cambiante”.
3. Apoyar en la etapa pre-contractual, contractual y post contractual en los aspectos financieros de los procesos de contratación requeridos para la correcta ejecución del proyecto “Adaptación Basada en los Ecosistemas para la Protección contra la Erosión Costera en un Clima Cambiante”., para que se ejecuten en el marco de los manuales de contratación del KFW.
4. Realizar la revisión financiera y contable de los informes presentados por la entidad administradora de los recursos, CAR beneficiarias y consultores del proyecto KFW “Adaptación Basada en los Ecosistemas para la Protección contra la Erosión Costera en un Clima Cambiante”, manifestando su conformidad o no con el contenido de los mismos y emitir conceptos acerca de estos, en el marco el acuerdo de cooperación internacional con el KFW, bajo las directrices del Minambiente.
5. Apoyar los programas de capacitación y socialización del proyecto que se desarrollen en la DAMCRA y con las entidades relacionadas al proyecto.
6. Presentar informes mensuales de las actividades realizadas, según obligaciones contractuales.
7. Presentar un informe de avance al sexto mes de ejecución del contrato, sobre los diferentes apoyos realizados para la implementación del proyecto “Adaptación Basada en los Ecosistemas para la Protección contra la Erosión Costera en un Clima Cambiante realizando un análisis, conclusiones y recomendaciones para el buen desarrollo del mismo.
8. Las demás actividades que estén relacionadas con el objeto del contrato y sus alcances
9. Las demás actividades que estén relacionadas con las obligaciones específicas del contrato y sus alcances.
</t>
  </si>
  <si>
    <t xml:space="preserve">1. Acompañar a las entidades implementadoras (ART, Alta Consejería para la estabilización, Agencias del Ministerio de agricultura) del Plan de Zonificación Ambiental, en los procesos de divulgación, participación y promoción del Plan de Zonificación Ambiental, documentándolos en informes de actividades. 
2. Generar y documentar mediante informes técnicos los espacios de articulación de instrumentos de ordenamiento territorial de los municipios de las 16 subregiones PDET con el Plan de Zonificación Ambiental.
3. Actualizar las bases técnicas, medidas de manejo, régimen de usos y lineamientos del Plan de Zonificación Ambiental, a partir de los Planes de desarrollo Nacional, Departamental y Municipal y los planes sectoriales.
4. Actualizar las bases técnicas de la zonificación ambiental participativa, desde el componente de Sistemas de Información Geográfica, mediante la generación y el análisis de información geográfica que sean solicitados por el supervisor del contrato. 
5. Incorporar por medio de informes técnicos, los lineamientos derivados de las bases técnicas del Plan de Zonificación Ambiental para la actualización de determinantes Ambientales en las 20 Corporaciones Autónomas Regionales y Desarrollo Sostenible de los territorios PDET. 
6. Formular un informe técnico con orientaciones para las 20 Corporaciones Autónomas Regionales y de Desarrollo Sostenible para la incorporación de las bases técnicas de la zonificación ambiental en los instrumentos de ordenamiento territorial. 
7. Apoyar a la Dirección de Ordenamiento Ambiental Territorial y SINA en los espacios de discusión del proceso de ajuste de las bases técnicas del Plan de Zonificación Ambiental, documentándolos en memorias técnicas.
8. Ajustar los documentos y cartografía de las Bases Técnicas del Plan de Zonificación Ambiental en cumplimiento de lo establecido en la sentencia STC 4360 de 2018 para la Amazonía Colombiana, armonizando las Determinantes Ambientales de las Corporaciones y los lineamientos nacionales del Ministerio para los 15 municipios priorizados en la STC 4360, con el Plan de Zonificación Ambiental.
9. Las demás que le asigne el supervisor del contrato y que tengan relación directa con el objeto contractual. 
</t>
  </si>
  <si>
    <t xml:space="preserve">1. Realizar las asistencias técnicas requeridas por las entidades territoriales y ambientales urbanas, para el seguimiento a los Planes Integrales de Gestión de Cambio Climático Territoriales y temas relacionados con acciones de adaptación al cambio climático en el contexto de ciudades, mediante actividades como mesas de trabajo, talleres, reuniones técnicas, entre otras.
2. Realizar asistencias técnicas en coordinación con la Dirección de Ordenamiento Ambiental Territorial y Sistema Nacional Ambiental, para la incorporación de cambio climático en las determinantes ambientales y en los instrumentos de ordenamiento y planificación territorial, mediante actividades como mesas de trabajo, talleres, reuniones técnicas, entre otras.
3. Realizar seguimiento a las acciones de adaptación del Plan Integral de Gestión de Cambio Climático del Sector de Vivienda, Agua y Saneamiento Básico, mediante reuniones técnicas, en el marco de la Ley 1931de 2018.
4. Asistir técnicamente en la formulación de los lineamientos de cambio climático en los instrumentos de planificación y gestión del recurso hídrico, a través de mesas de trabajo en coordinación con la Dirección de Gestión Integral de Recurso Hídrico.
5. Realizar acompañamiento al proyecto “Adaptación a los Impactos de Cambio Climático en los Andes - Lago de Tota”; relacionadas con la gestión de la adaptación al cambio climático en los procesos de planificación y gestión del recurso hídrico, a través de actividades como mesas técnicas, mesas de trabajo, talleres y demás actividades propias del proyecto.
6. Todas las demás que le sean asignadas por el supervisor del contrato y que tengan relación con el objeto contractual.
</t>
  </si>
  <si>
    <t xml:space="preserve">1. Apoyar la elaboración de línea base y cálculo de datos relacionados con tasas de deforestación, uso de factores de emisión y remoción de Gases de Efecto Invernadero GEI; así como de las emisiones y potencial de mitigación que aporten a la actualización de la Contribución Nacionalmente Determinada (NDC), en lo concerniente al sector forestal y otros usos de la tierra.
2. Hacer seguimiento de las iniciativas sectoriales y territoriales que generen reducción de emisiones de Gases Efecto Invernadero relacionadas con el sector forestal y otros usos de la tierra para el cumplimiento de la Contribución Nacionalmente Determinada (NDC), mediante eventos, reuniones y talleres con los diferentes actores.
3. Consolidar información sectorial que contribuya técnicamente en la elaboración de normas, instrumentos, programas, guías, lineamientos y documentos técnicos a cargo de la Dirección de Cambio Climático y Gestión del Riesgo en lo relacionado con el sector forestal y otros usos de la tierra.
4. Aportar insumos técnicos para la construcción e implementación de lineamientos para el monitoreo, reporte, verificación y registro de iniciativas, relacionadas con los sistemas MRV vigentes para el sector forestal y otros usos de la tierra de acuerdo con los lineamientos del Ministerio de Ambiente y Desarrollo Sostenible.
5. Contribuir en la elaboración de proyectos, programas y estrategias de cooperación internacional que se encuentren en implementación, del sector forestal y otros usos de la tierra.
6. Realizar el seguimiento a las agendas interministeriales y otros instrumentos público-privados que desarrolle el Ministerio de Ambiente y Desarrollo Sostenible del sector forestal y otros usos de la tierra, siguiendo las directrices dadas por el Ministerio de Ambiente y Desarrollo Sostenible.
7. Las demás actividades solicitadas por la DCCGR, que aporten al cumplimiento del objeto del contrato.
</t>
  </si>
  <si>
    <t xml:space="preserve">1. Recopilar información técnica (datos ecológicos, poblacionales, distribución, y medidas de manejo, entre otros) de soporte que sirva como insumo para el proceso de actualización del listado de especies no vasculares en veda.
2. Apoyar al grupo de Biodiversidad de la DBBSE en la generación de insumos técnicos para el documento borrador del manual de medidas de manejo a desarrollar por la afectación de especies en veda y/o categoría de amenaza.
3. Apoyar a la DBBSE en la generación, consolidación identificación de información temática, aspectos a incorporar en las bases de información sobre biodiversidad referentes a especies en veda no vasculares y/o amenazadas, en formato alfanumérico o geográfico, como resultado de análisis ambientales que haga parte de Sistema de información Ambiental SIAC. 
4. Apoyar a la DBBSE técnicamente en las propuestas normativas y/o documentos técnicos que se deban desarrollar en lo referente a vedas de especies no vasculares y/o especies amenazadas y/o exóticas, frente su uso y aprovechamiento.
5. Efectuar las visitas técnicas, reuniones o espacios interdisciplinarios cuando el supervisor lo requiera, con las entidades e instituciones encargadas de manejar los temas de conservación de veda de especies no vasculares de flora silvestre y en categoría de amenaza.
6. Apoyar al grupo de Biodiversidad de la DBBSE en la actualización de los formatos únicos ambientales en lo relacionados con trámites que afecten las especies de flora de veda nacional.
7. Asistir a las reuniones relacionadas con el fortalecimiento técnico de las autoridades ambientales competentes acorde con lo dispuesto en el Decreto 2106 en materia con las medidas de manejo para la conservación y gestión de las especies de flora vascular y no vascular, previa autorización del supervisor.
8. Las demás actividades que estén relacionadas con el objeto contractual y que sean asignadas por el supervisor.
</t>
  </si>
  <si>
    <t xml:space="preserve">1. Apoyar a la DOAT en el ajuste del plan de acción de la zonificación ambiental participativa, objeto del Acuerdo de paz, de acuerdo con lineamientos ambientales de uso del territorio y acceso a tierras derivados de las bases técnicas del plan, generando los documentos técnicos, informes y demás soportes que sean solicitados por el supervisor del contrato. 
2. Apoyar a la DOAT en la implementación de plan de acción de la zonificación ambiental participativa, objeto del Acuerdo de paz, generando los documentos técnicos, informes y demás soportes que sean solicitados por el supervisor del contrato.
3. Apoyar a la DOAT en las actividades que está adelante respecto de la generación de lineamientos de ordenamiento ambiental territorial para la implementación de la zonificación ambiental participativa, generando los documentos técnicos, informes y demás soportes que sean solicitados por el supervisor del contrato.
4. Asistir y participar en las reuniones que guarden relación con el ajuste e implementación del plan de acción de la zonificación ambiental participativa, generando los informes y demás documentos técnicos que para el efecto le solicite el supervisor del contrato. 
5. Participar en la preparación de informes para entes de control, Congreso de la República, y demás entidades con competencia en el Acuerdo de Paz.
6. Las demás que le asigne el supervisor del contrato y que tengan relación directa con el objeto contractual.
</t>
  </si>
  <si>
    <t xml:space="preserve">1. Generar insumos técnicos para la elaboración de línea base y cálculo de datos de actividad, uso de factores de emisión y remoción de Gases de Efecto Invernadero GEI, así como de las emisiones y potencial de mitigación que contribuyan a la actualización de la Contribución Nacionalmente Determinada (NDC) y la formulación de la Estrategia 2050, en lo concerniente a los sectores de industria y energía. 
2.  Generar insumos técnicos para la formulación, implementación y seguimiento de las iniciativas sectoriales y territoriales que generen reducción de emisiones de GEI relacionadas con los sectores industria y energía para el cumplimiento de la Contribución Nacionalmente Determinada (NDC).
3.  Realizar el levantamiento y generación de información sectorial que contribuya técnicamente en los procesos reglamentarios, así como con el desarrollo de instrumentos, programas, guías, lineamientos y documentos técnicos a cargo de la Dirección de Cambio Climático y Gestión del Riesgo en lo relacionado con los sectores de industria y energía. 
4.  Apoyar en el diseño de instrumentos, procedimientos, protocolos, entre otros, para la construcción e implementación de lineamientos para el monitoreo, reporte, verificación y registro de iniciativas, relacionadas con los sistemas MRV vigentes para los sectores de industria y energía de acuerdo con los lineamientos del Ministerio de Ambiente y Desarrollo Sostenible. 
5.  Contribuir a la gestión y seguimiento de los proyectos, programas y estrategias de cooperación internacional de los sectores de industria y energía.
6.  Realizar el seguimiento a las agendas interministeriales y otros instrumentos público-privados que desarrolle el Ministerio de Ambiente y Desarrollo Sostenible con los sectores de industria y energía siguiendo las directrices dadas por el Ministerio de Ambiente y Desarrollo Sostenible.
7.   Las demás actividades solicitadas por la DCCGR, que aporten al cumplimiento del objeto del contrato.
</t>
  </si>
  <si>
    <t xml:space="preserve">1. Generar insumos técnicos para la elaboración de línea base y cálculo de datos de actividad, uso de factores de emisión y remoción de Gases de Efecto Invernadero GEI, así como de las emisiones y potencial de mitigación que contribuyan a la actualización de la Contribución Nacionalmente Determinada (NDC) y la formulación de la Estrategia 2050, en lo concerniente al sector agropecuario. 
2. Generar insumos técnicos para la formulación, implementación y seguimiento de las iniciativas sectoriales y territoriales que generen reducción de emisiones de GEI relacionadas con el sector agropecuario para el cumplimiento de la Contribución Nacionalmente Determinada (NDC)
3. Realizar el levantamiento y generación de información sectorial que contribuya técnicamente en los procesos reglamentarios, así como con el desarrollo de instrumentos, programas, guías, lineamientos y documentos técnicos a cargo de la Dirección de Cambio Climático y Gestión del Riesgo en lo relacionado con el sector agropecuario.
4. Apoyar en el diseño de instrumentos, procedimientos, protocolos, entre otros, para la construcción e implementación de lineamientos para el monitoreo, reporte, verificación y registro de iniciativas, relacionadas con los sistemas MRV vigentes para el sector agropecuario de acuerdo con los lineamientos del Ministerio de Ambiente y Desarrollo Sostenible.
5. Contribuir a la gestión y seguimiento de los proyectos, programas y estrategias de cooperación internacional del sector agropecuario.
6. Realizar el seguimiento a las agendas interministeriales y otros instrumentos público-privados que desarrolle el Ministerio de Ambiente y Desarrollo Sostenible con el sector agropecuario, siguiendo las directrices dadas por el Ministerio de Ambiente y Desarrollo Sostenible.
7. Las demás actividades solicitadas por la DCCGR, que aporten al cumplimiento del objeto del contrato.
</t>
  </si>
  <si>
    <t xml:space="preserve">1. Sistematizar las solicitudes de no causación del impuesto nacional al carbono, en el marco del Decreto 926 de 2017 de acuerdo con los lineamientos de la Dirección de Cambio Climático y Gestión del Riesgo, y generar análisis e insumos técnicos a partir de dicha información.
2. Contribuir técnicamente en el proceso de la actualización de la Contribución Nacionalmente Determinada (NDC) y en la formulación de la Estrategia 2050 que lidera la DCCGR en lo concerniente a drivers de proyección.
3. Identificar los requisitos y contribuir con el diseño de la fiscalización interinstitucional de los resultados de no causación del impuesto nacional al carbono según la regulación aplicable en colaboración con la DCCGR, así como con la articulación interinstitucional sobre el mecanismo.
4. Proyectar las respuestas a derechos de petición, consultas y demás requerimientos referentes a carbono neutralidad realizados por usuarios externos y dependencias del Ministerio de Ambiente y Desarrollo Sostenible, teniendo en cuenta los términos legales.
5. Asistir a las convocatorias y participar en reuniones o mesas de trabajo referentes a la carbono neutralidad (deberá soportar la asistencia y allegar ayudas de memoria, informes relacionados junto con el seguimiento a los compromisos generados).
6. Realizar el seguimiento a los programas y proyectos de Cooperación Internacional que se encuentren en implementación o implementados relacionados con instrumentos económicos sobre el cambio climático.
7. Contribuir técnicamente en los procesos reglamentarios, así como con el desarrollo de instrumentos, programas, guías, lineamientos y documentos técnicos a cargo de la Dirección de Cambio Climático y Gestión del Riesgo relacionados con el impuesto al carbono, el mecanismo de no causación y otros instrumentos económicos.
8. Las demás actividades solicitadas por la DCCGR, que aporten al cumplimiento del objeto del contrato.
</t>
  </si>
  <si>
    <t xml:space="preserve">1. Identificar, estructurar, desarrollar y hacer seguimiento de iniciativas priorizadas por la DCCGR para cumplir con las metas del Plan Nacional de Desarrollo y de la Contribución Nacionalmente Determinada (NDC).
2. Diseñar o estructurar mecanismos para la recopilación de información de los potenciales proyectos de las empresas a nivel nacional y multisectorial que contribuyan a las metas país de reducción de GEI, según definición de la DCCGR.
3. Brindar acompañamiento a las empresas a nivel nacional, territorial y multisectorial en la identificación y reporte de los potenciales proyectos implementados en los últimos años o proyectados a ser implementados en los próximos años que impacten positivamente la meta de reducción de GEI, según lineamientos definidos por la DCCGR.
4. Consolidar información de los potenciales proyectos de las empresas a nivel nacional y multisectorial o programas priorizados por la DCCGR que contribuyan a las metas país de reducción de GEI y elaborar reportes definidos por la DCCGR, según información aportada por las propias empresas, o según registro en bases de datos nacionales o internacionales.
5. Realizar una actualización del inventario de opciones de financiamiento climático a nivel nacional o internacional que puedan financiar los potenciales proyectos de reducción de GEI y recopilar las características mínimas requeridas que debe cumplir el proyecto beneficiario del crédito, reembolsable o no reembolsable, para acceder a dichos recursos.
6. Realizar el seguimiento a los programas y proyectos de Cooperación Internacional que se encuentren en implementación o implementados relacionados con desarrollo de iniciativas de mitigación de gases efecto invernadero.
7. Realizar el levantamiento y generación de información que contribuya técnicamente con los procesos reglamentarios, así como con el desarrollo de instrumentos, programas, guías, lineamientos y documentos técnicos a cargo de la Dirección de Cambio Climático y Gestión del Riesgo en lo relacionado con procesos de planificación sectorial.
8. Las demás actividades solicitadas por la DCCGR, que aporten al cumplimiento del objeto del contrato.
</t>
  </si>
  <si>
    <t xml:space="preserve">1. Elaborar conceptos técnicos sobre los estudios que sustenten las solicitudes de sustracción de áreas de reserva forestal de orden nacional desde el componente físico y realizar el seguimiento a las posibles obligaciones asociadas a los actos administrativos que otorgan las sustracciones y que se relacionan directamente con temas asociados al componente físico. 
2. Efectuar visitas técnicas a proyectos, actividades o situaciones que involucren la temática del objeto contractual.
3. Apoyar a la Dirección de Bosques, Biodiversidad y Servicios Ecosistémicos, en la preparación de respuestas a las PQRS relacionadas con los procesos de sustracción asignados y que le sean asignadas en la plataforma SIGDMA y a las actividades delegadas en el Sistema de Información Ambiental - SILA, dentro de los tiempos requeridos.
4. Asistir a las reuniones que le sean requeridas en relación con el objeto del contrato.
5. Todas las demás que le sean asignadas por el supervisor del contrato en relación con el objeto contractual.
</t>
  </si>
  <si>
    <t xml:space="preserve">1. Apoyar la revisión de los soportes de los proyectos de inversión que sean presentados por las entidades del sector ambiental, para acceder a los recursos de los fondos, verificando el cumplimiento de requisitos, de acuerdo con los procedimientos establecidos para cada fuente de financiación.
2. Realizar las gestiones que sean requeridas para que los proyectos financiados con recursos de los diferentes fondos de inversión, cuenten con la información necesaria para el debido seguimiento a la ejecución, y alimentación de sus expedientes, de acuerdo con los procedimientos establecidos para cada fuente de financiación.
3. Apoyar la revisión y remisión de los informes de seguimiento de los proyectos de inversión financiados con recursos de los diferentes fondos, emitidos por los evaluadores del Grupo de Apoyo Técnico, Evaluación y Seguimiento a Proyectos de Inversión del Sector Ambiental.
4. Apoyar en la revisión de información, consecución de soportes y emisión de informes de seguimiento para la aceptación de los informes de ejecución presentados por las entidades del sector ambiental, de proyectos de las vigencias anteriores a la de ejecución.
5. Reportar la información requerida para la elaboración de los informes que se deben presentar al Jefe de la Oficina Asesora de Planeación.
6. Todas las demás asignadas por el supervisor del contrato y que tengan relación con el objeto contractual.
</t>
  </si>
  <si>
    <t xml:space="preserve">1. Dar respuesta a las necesidades de levantamiento, creación y actualización de la documentación y demás elementos asignados en lo referente al Sistema Integrado de Gestión, dejando registro de las actividades realizadas
2. Apoyar a la Dirección, en la implementación de mecanismos y estrategias que propicien la comunicación y socialización de los procesos asociados al sistema integrado de gestión del Ministerio y atender oportunamente los requerimientos de información realizados por la Oficina Asesora de Planeación.
3. Apoyar la aplicación de herramientas de evaluación y seguimiento a los procesos y a la información asociada con los indicadores misionales del Sistema Integrado de Gestión de la Dirección, el plan anticorrupción y atención al ciudadano, en los tiempos determinados para cada actividad.
4. Proyectar cuando se requiera conceptos técnicos de evaluación para atender las solicitudes de sustracción de áreas de reserva forestal de orden nacional; el seguimiento a las obligaciones y compensaciones derivadas de los actos administrativos que viabilizan las sustracciones; o el sustento técnico para resolver los recursos de reposición.
5. Adelantar cuando se requiera las visitas técnicas a proyectos, actividades o situaciones que involucren la temática del objeto del contrato.
6. Prestar apoyo en lo concerniente a actualización y expedición de los Formatos Únicos Ambientales.
7. Las demás actividades asignadas por el supervisor en relación con la ejecución del Contrato y que estén relacionadas con el objeto del mismo.
</t>
  </si>
  <si>
    <t xml:space="preserve">1. Apoyar la recopilación, procesamiento y análisis de información técnica de autorizaciones de vertimientos vigentes de usuarios otorgadas por las Corporaciones Autónomas Regionales Costeras, a través del acceso a las herramientas del Sistema de Información del Recurso Hídrico y mediante consultas a las autoridades competentes. 
2. Apoyar la recopilación y procesamiento de información técnica relacionada con el uso y aprovechamiento de aguas marinas y costeras en las actividades de transporte, turismo, recreación, minas y energía, y servicios públicos domiciliarios, a través del acceso a los correspondientes sistemas de información sectorial y mediante consultas a las entidades competentes.
3. Apoyar la recopilación y procesamiento de información técnica relacionada con el uso y aprovechamiento de aguas marinas y costeras, disponibles en los procesos de concesiones en playas marítimas y terrenos de bajamar (bienes de uso público), otorgadas por la DIMAR. 
4. Apoyar el proceso de planificación y desarrollo de espacios de discusión y mesas técnicas que el GRIPC requiera para garantizar la participación de actores claves en el desarrollo y socialización de las herramientas técnicas y normativas de vertimientos a aguas marinas. 
5. Apoyar el seguimiento a la implementación por parte de las CAR de la Resolución 883 de 2018 "por la cual se establecen los parámetros y los valores límites máximos permisibles en los vertimientos puntuales a cuerpos de aguas marinas y se dictan otras disposiciones", a través de solicitud y consolidación de información, reuniones físicas y/o virtuales, elaboración de reportes y revisión de información secundaria.
6. Presentar informes mensuales de las actividades realizadas, según obligaciones contractuales. 
7. Realizar un informe de avance al sexto mes de ejecución del contrato, que contenga la recopilación, procesamiento y análisis de información técnica de autorizaciones de vertimientos, uso y aprovechamiento de aguas marinas y costeras y sobre el seguimiento a la implementación por parte de las CAR de la Resolución 883 de 2018.
8. Las demás actividades que estén relacionadas con las obligaciones específicas del contrato y sus alcances.
</t>
  </si>
  <si>
    <t xml:space="preserve">1. Liderar las acciones técnicas desde las competencias del Ministerio de Ambiente y Desarrollo Sostenible para la formulación, desarrollo y seguimiento del Conpes de Variabilidad Climática a través de la generación de insumos técnicos, coordinación de mesas de trabajo y demás acciones que se consideren pertinentes.
2. Generar documento de lineamientos que orienten la Gestión del Riesgo a nivel territorial (Autoridades Ambientales - Administraciones Departamentales y Municipales), en articulación con la Unidad Nacional para la Gestión del Riesgo de Desastres - UNGRD.
3. Promover y apoyar a las entidades del SINA y del SNGRD en la elaboración de documentos técnicos conceptuales y metodológicos para la incorporación de los efectos del cambio climático en el análisis y evaluación de amenazas y riesgos. 
4. Elaborar e implementar la hoja de ruta del proceso de articulación y coordinación de acciones en materia de gestión del riesgo de desastres con las direcciones técnicas del Ministerio de Ambiente y Desarrollo Sostenible 
5. Liderar la formulación e implementación de la estrategia de asistencia técnica para el fortalecimiento de capacidades a las entidades del SINA en materia de Gestión del Riesgo en coordinación con la Unidad Nacional para la Gestión del Riesgo de Desastres - UNGRD.
6. Todas las demás que sean asignadas por el supervisor y que tengan relación con el objeto del presente contrato.
</t>
  </si>
  <si>
    <t xml:space="preserve">1. Revisar, socializar y validar la metodología Evaluación de Daños y Análisis de Necesidades Ambientales Continentales Pos desastre EDANA C, con Corporaciones Autónomas Regionales, direcciones técnicas de Minambiente y entidades del SINA relacionadas, por medio de reuniones y talleres. 
2. Ajustar la Guía Metodológica de Evaluación de Daños y Análisis de Necesidades Ambientales Continentales Pos desastre EDANA C de acuerdo al proceso de socialización y revisión con las Corporaciones Autónomas Regionales, direcciones técnicas de Minambiente y entidades del Sistema Nacional Ambiental - SINA.
3. Acompañar por medio de talleres y reuniones el proceso de adopción de la Guía Metodológica de Evaluación de Daños y Análisis de Necesidades Ambientales Continentales Pos desastre EDANA C por parte de dos Corporaciones Autónomas Regionales priorizadas previamente.
4. Apoyar en la elaboración del documento que describa el proceso y resultados obtenidos de la adopción de la metodología de Evaluación de Daños y Análisis de Necesidades Ambientales Continentales Pos desastre EDANA C 
5. Generar insumos técnicos para el cumplimiento de los indicadores y metas del Préstamo de política de desarrollo de Gestión de Riesgo de Desastres en Colombia (CAT DDO II)
6. Acompañar por medio de reuniones el proceso de creación del aplicativo de Evaluación de Daños y Análisis de Necesidades Ambientales Continentales Pos desastre EDANA C.
7. Todas las demás que sean asignadas por el supervisor y que tengan relación con el objeto del presente contrato.
</t>
  </si>
  <si>
    <t xml:space="preserve">1. Elaborar un documento técnico que contenga las orientaciones dirigidas a las Autoridades Ambientales Urbanas para que gestionen los procesos de conocimiento y reducción del riesgo y manejo de desastres.
2. Acompañar a las autoridades ambientales urbanas en la adecuada incorporación de la gestión del riesgo y cambio climático en los instrumentos de planificación del territorio mediante talleres y reuniones.  
3. Acompañar el desarrollo del proceso de actualización y seguimiento del Plan Nacional de Gestión de Riesgo de Desastres - PNGRD en lo referente al sector ambiente, a través de reuniones y talleres que se requieran en el marco de esta actualización.
4. Promover y apoyar la incorporación de la contaminación atmosférica como escenario de riesgo junto con la Unidad Nacional de Gestión de Riesgo de Desastre (UNGRD) a través de reuniones, talleres y demás espacios de discusión
5. Desarrollar actividades de capacitación y formación en temas relacionadas con la gestión de riesgo de desastres para el fortalecimiento de capacidades territoriales 
6. Todas las demás que sean asignadas por el supervisor y que tengan relación con el objeto del presente contrato
</t>
  </si>
  <si>
    <t xml:space="preserve">1. Socializar el documento de lineamientos para el manejo de áreas de riesgo no mitigable con Autoridades Ambientales mediante la realización de talleres y reuniones.
2. Estructurar una propuesta para la implementación de los lineamientos para el manejo de áreas de riesgo no mitigable, en articulación con el Ministerio de Vivienda, Ciudad y Territorio - MVCT y la Unidad Nacional para la Gestión del Riesgo de Desastres - UNGRD.
3. Elaborar documento de lineamientos para el manejo de áreas de riesgo no mitigable dirigido a las Autoridades Ambientales, ajustado y consolidado de acuerdo con los procesos de socialización e implementación.
4. Fortalecer técnicamente a las Direcciones internas del Ministerio de Ambiente y Desarrollo Sostenible en los procesos de conocimiento y reducción de riesgo en relación con los fenómenos de movimientos en masa y avenidas torrenciales mediante mesas de trabajo.
5. Promover la incorporación de los efectos del cambio climático en la evaluación de riesgo por deslizamientos mediante la realización de talleres y reuniones con autoridades ambientales.
6. Emitir pronunciamiento técnico de los proyectos que son presentados al Grupo de Gestión del Riesgo - GGR y que son remitidos a través de la Oficina Asesora de Planeación- OAP para que puedan ser financiados o no, por los fondos de compensación ambiental, fondo nacional ambiental o regalías.
7. Todas las demás que sean asignadas por el supervisor y que tengan relación con el objeto del presente contrato.
</t>
  </si>
  <si>
    <t xml:space="preserve">1. Desarrollar espacios de trabajo en coordinación con la Dirección de Gestión Integral del Recurso Hídrico DGIRH en temas relacionados con Planes de Ordenación y Manejo de Cuencas Hidrográficas POMCA y otros temas hídricos para la incorporación de la Gestión del Riesgo de Desastres.
2. Generar insumos técnicos y coordinar mesas de trabajo desde las competencias del Ministerio de Ambiente y Desarrollo Sostenible para la formulación, desarrollo y seguimiento del Conpes Bajo Cauca. 
3. Realizar seguimiento técnico en el proceso que actualmente se adelanta en el marco del proyecto hidroeléctrico Hidroituango de acuerdo con las competencias de la Dirección de Cambio Climático y Gestión de Riesgo del Ministerio de Ambiente y Desarrollo Sostenible.
4. Desarrollar reuniones y talleres para apoyar la formulación e implementación del programa de prevención de riesgos asociados a cambio climático para las comunidades indígenas y el programa para comunidades afrodescendientes.
5. Promover la incorporación de los efectos del cambio climático en la evaluación de riesgo por inundaciones mediante la realización de talleres y reuniones con las Autoridades Ambientales.
6. Todas las demás que sean asignadas por el supervisor y que tengan relación con el objeto del presente contrato.
</t>
  </si>
  <si>
    <t xml:space="preserve">1. Socializar por medio de talleres y reuniones el marco conceptual y la consolidación de la ruta metodológica para la implementación del enfoque Reducción de Riesgo de Desastre basada en Ecosistemas (Eco RRD) desarrollado para el contexto colombiano a las diferentes Autoridades Ambientales.
2. Apoyar técnicamente a “ONU Ambiente” en la elaboración del mapa de Reducción de Riesgo de Desastre basada en Ecosistemas (Eco RRD) a escala nacional, por medio de talleres y mesas de trabajo.
3. Priorizar las regiones y áreas estratégicas para la implementación de acciones de Reducción de Riesgo de Desastre basada en Ecosistemas (Eco RRD) con base en el mapa estructurado técnicamente con “ONU Ambiente”.
4. Elaborar un portafolio de medidas de Reducción de Riesgo de Desastre basada en Ecosistemas (Eco RRD) que dé respuesta a las amenazas de origen Hidrometeorológico más frecuentes en Colombia.
5. Diseñar y elaborar cartilla que contenga la ruta metodológica para la implementación y el portafolio de medidas de Reducción de Riesgo de Desastre basada en Ecosistemas (Eco RRD).
6. Apoyar la estructuración de un proyecto piloto de Reducción de Riesgo de Desastre basada en Ecosistemas (Eco RRD) para su implementación en una región priorizada.
7. Todas las demás que sean asignadas por el supervisor y que tengan relación con el objeto del presente contrato.
</t>
  </si>
  <si>
    <t xml:space="preserve">1. Emitir concepto técnico de los proyectos que son presentados al Grupo de Gestión del Riesgo - GGR y que son remitidos a través de la Oficina Asesora de Planeación- OAP para que puedan ser financiados o no, por los fondos de compensación ambiental, fondo nacional ambiental o sistema general de regalías.
2. Desarrollar un plan de trabajo con la Subdirección de Educación y Participación de Minambiente con el fin de avanzar con la estrategia de comunicación para sensibilizar y prevenir al público ante la temporada de lluvia y la temporada seca.
3. Generar insumos técnicos tendientes a la participación de Colombia en la Coalición Delta.
4. Cooperar técnicamente en la formulación, desarrollo y seguimiento del CONPES de variabilidad climática mediante el desarrollo de acciones coordinadas con las entidades que hagan parte de este proceso.
5. Desarrollar reuniones y talleres para socializar el documento de lecciones aprendidas del CONPES 3947 Fenómeno El Niño 2018-2019.
6. Realizar seguimiento, consolidación y generación de información relacionada con los procesos judiciales de los que haga parte el Grupo de Gestión del Riesgo – GGR y se encuentre vinculado activamente Minambiente.
7. Todas las demás que sean asignadas por el supervisor y que tengan relación con el objeto del presente contrato.
</t>
  </si>
  <si>
    <t xml:space="preserve">1. Elaborar conceptos técnicos para la evaluación de las solicitudes de Permisos CITES de especies listadas en los apéndices de la Convención.
2. Realizar inspección a las exportaciones de especímenes de especies silvestres objeto de comercio internacional listadas en los apéndices del CITES, en puertos autorizados mediante el artículo 2.2.1.3.1.1 del Decreto 1076 de 2015, en cumplimiento a las Resoluciones 2651 y 2652 de 2015, y reportar a la Autoridad Nacional de Licencias Ambientales – ANLA, lo de su competencia
3. Ejecutar las estrategias propuestas para el manejo de eventos de interacción negativa entre fauna silvestre y seres humanos, relacionadas con especies amenazadas, en concordancia con los planes de conservación elaborados por este Ministerio.
4. Apoyar la evaluación de la disposición de especímenes de especies de fauna silvestre por parte de las Autoridades Ambientales Regionales, conforme a lo señalado en la Resolución 2064 de 2010.
5. Atender las solicitudes relacionadas con uso y aprovechamiento de la fauna silvestre e implementación de convenios y acuerdos internacionales y demás correspondencia que le sea asignada por el supervisor del contrato.
6. Asistir a reuniones como apoyo a la gestión de las temáticas a abordar; así como las demás que la Dirección considere necesarias. 
7. Impulsar las acciones formuladas en los planes de conservación de especies silvestres elaborados por este Ministerio.
8. Aportar insumos técnicos que contribuyan en procesos y herramientas de análisis de información en Biodiversidad.
9. Todas las demás que le sean asignadas por el supervisor del contrato y que tengan relación con el objeto contractual.
</t>
  </si>
  <si>
    <t xml:space="preserve">1. Apoyar a la DBBSE en la programación y manejo de agenda del Director.
2. Apoyar la preparación de actas e informes ejecutivos de las reuniones a las que asista el Director de Bosques, Biodiversidad y Servicios Ecosistémicos.
3. Apoyar a la DBBSE, con las comunicaciones, control y seguimiento de los compromisos del Director.
4. Elaborar la consolidación y digitación de informes y otros documentos que deba presentar el Director y la realización de reporte semanales que determine el supervisor.  
5. Apoyar con el cumplimiento a las instrucciones impartidas por el Director y de competencia de la Dirección.
6. Las demás actividades y responsabilidades que determine el supervisor del contrato.
</t>
  </si>
  <si>
    <t xml:space="preserve">1. Apoyar con el seguimiento y revisión jurídica de los expedientes contractuales y proyectar las actas de liquidación de los contratos y/o convenios que le sean asignados por el supervisor del contrato.
2. Participar y asistir en las reuniones y/o eventos relacionados con los contratos, convenios, proyectos, actividades y situaciones que involucren el tema Jurídico de la Dirección de Boques, Biodiversidad y Servicios Administrativos.
3. Apoyar la supervisión de los contratos y convenios de los cuales el Director de Bosques Biodiversidad y Servicios Ecosistemicos ejerzan la supervisión. 
4. Apoyar en la elaboración de las respuestas a las solicitudes de orden jurídico, administrativos y contractual.
5. Apoyar jurídicamente a la DBBSE, con la revisión y respuesta oportuna a las PQRSD, que sean señalados por el supervisor del contrato.
6. Las demás que le sean asignadas por el supervisor del contrato.
</t>
  </si>
  <si>
    <t xml:space="preserve">1. Apoyar a la DBBSE, analizando los tipos de requerimientos de las entidades que con más frecuencia realizan solicitudes a la Dirección, incluyendo tiempos de respuesta, suficiencia y que sirva de insumo para el desarrollo del banco de datos de la Dirección.
2. Apoyar la construcción de un banco de datos con las respuestas a los requerimientos más frecuentes de las entidades de control, y otras entidades que realicen solicitudes de información a la DBBSE.
3. Realizar el seguimiento y alerta de términos de vencimiento a las personas que les sean asignadas los proyectos de respuesta de los requerimientos de entes de control, entidades del orden territorial y nacional, y traslados por competencia de otras entidades a la DBBSE, de conformidad a lo establecido en la ley 1755 de 2015.
4. Proyectar y realizar el seguimiento dentro de los términos legales, respuestas a consultas y solicitudes en general que sean asignadas por parte de la Dirección de Bosques Biodiversidad y Servicios Ecosistémicos.
5. Realizar la articulación con la oficina de Control Interno del MADS para la recepción y respuesta de los entes de control.
6. Las demás que sean asignadas por el supervisor del contrato.
</t>
  </si>
  <si>
    <t xml:space="preserve">1. Apoyar técnicamente la revisión y ajuste de la propuesta de tasa por ocupación de ecosistema de playa y baja mar.
2. Apoyar técnicamente la revisión y ajuste de la propuesta para un esquema de pago de servicios ambientales de ecosistemas de playa y baja mar.
3. Desarrollar nuevos instrumentos económicos a partir de conocimientos existentes relacionados con la misionalidad de la Dirección de Asuntos Marinos, Costeros y Recursos Acuáticos.
4. Apoyar los espacios, talleres y actividades pertinentes que realiza MINAMBIENTE relacionados con el objeto del contrato.
5. Apoyar la revisión de documentos, preparación de conceptos, ayudas de memoria, respuestas a consultas y solicitudes en general de información, etc. relacionados con las gestiones y obligaciones nacionales e internacionales en materia del objeto contractual.
6. Proyectar dentro de los términos legales, respuestas a consultas y solicitudes en general de información, que sean solicitadas, por parte de usuarios externos o de otras dependencias del MADS, en el marco del objeto del presente contrato.
7. Presentar informes mensuales de las actividades realizadas, según obligaciones contractuales.
8.  Un (1) informe de avance en el quinto mes de ejecución del contrato en el marco de las obligaciones que contenga el apoyo técnico a la Dirección de Asuntos Marinos, Costeros y Recursos Acuáticos – DAMCRA, en las actividades inherentes a la revisión y ajuste de la propuesta de tasa por ocupación de ecosistema de playa y baja mar.
9. Un (1) informe de avance en el quinto mes de ejecución del contrato en el marco de las obligaciones que contenga el apoyo técnico a la Dirección de Asuntos Marinos, Costeros y Recursos Acuáticos – DAMCRA, la revisión y ajuste de la propuesta para un esquema de pago de servicios ambientales de ecosistemas de playa y baja mar.
10. Un (1) informe de avance en el quinto mes de ejecución del contrato en el marco de las obligaciones que contenga el apoyo técnico a la Dirección de Asuntos Marinos, Costeros y Recursos Acuáticos – DAMCRA, en las actividades relacionadas al desarrollo de nuevos instrumentos económicos a partir de conocimientos existentes relacionados con la misionalidad de la Dirección de Asuntos Marinos, Costeros y Recursos Acuáticos.
11. Un (1) informe final en el último mes de ejecución del contrato en el marco de las obligaciones que contenga el apoyo técnico a la Dirección de Asuntos Marinos, Costeros y Recursos Acuáticos – DAMCRA, en las actividades inherentes a la revisión y ajuste de la propuesta de tasa por ocupación de ecosistema de playa y baja mar.
12. Un (1) informe final en el último mes de ejecución del contrato en el marco de las obligaciones que contenga el apoyo técnico a la Dirección de Asuntos Marinos, Costeros y Recursos Acuáticos – DAMCRA, en la revisión y ajuste de la propuesta para un esquema de pago de servicios ambientales de ecosistemas de playa y baja mar.
13. Un (1) informe final en el último mes de ejecución del contrato en el marco de las obligaciones que contenga el apoyo técnico a la Dirección de Asuntos Marinos, Costeros y Recursos Acuáticos – DAMCRA, en las actividades relacionadas al desarrollo de nuevos instrumentos económicos a partir de conocimientos existentes relacionados con la misionalidad de la Dirección de Asuntos Marinos, Costeros y Recursos Acuáticos.
14. Las demás actividades que estén relacionadas con las obligaciones específicas del contrato y sus alcances.
</t>
  </si>
  <si>
    <t xml:space="preserve">1. Realizar la revisión y evaluación de los proyectos de inversión y/o solicitudes de modificaciones de POAS y/o informes de ejecución para la verificación del seguimiento, presentados por las entidades del sector ambiental, emitiendo los respectivos pronunciamientos según los formatos establecidos para cada caso.
2. Participar en las mesas técnicas requeridas para apoyar en la estructuración de proyectos de inversión del sector ambiental, así como realizar visitas técnicas para verificar el seguimiento a la ejecución de los proyectos de inversión.
3. Apoyar las respuestas a los derechos de petición o requerimientos y/o solicitudes que presenten los entes de control o los ciudadanos o Entidades del Orden Nacional Público o Privado y/o las dependencias del Ministerio o entidades del Sector de Ambiente y Desarrollo Sostenible y cuya competencia en materia de proyectos ambientales sea de la Oficina Asesora de Planeación
4. Reportar en el instrumento correspondiente la información del estado del proyecto de inversión, de acuerdo a la revisión realizada a los documentos y/o expedientes según la etapa en la cual se encuentre el proyecto (formulación, evaluación y seguimiento).
5. Todas las demás asignadas por el supervisor del contrato y que tengan relación con el objeto contractual.
</t>
  </si>
  <si>
    <t xml:space="preserve">1. Elaborar y presentar dentro de los cinco (5) días siguientes a la suscripción del contrato, el plan de trabajo que detalle fases/hitos, tiempo, actividades detalladas y número de actividades totales por el periodo de ejecución del contrato.
2. Asistir y apoyar en las mesas de trabajo establecidas con el Archivo General de la Nación –AGN- para llevar a cabo las transferencias documentales secundarias a que haya lugar.
3. Realizar el alistamiento técnico archivístico de las series y subseries documentales que son objeto de transferencia secundaria hacia el AGN, en función de la aplicación de la TRD del MMA, para lo cual el contratista se compromete a ejecutar de acuerdo a la actividad asignada, los siguientes procesos: clasificación, ordenación, descripción, digitalización y en general todas las tareas archivísticas destinadas a la preparación de la transferencia. Este proceso deberá cumplir con parámetros de calidad y ser acordes a las metas diarias de intervención, de conformidad con la asignación dada por el líder del Archivo Central y avalada por el supervisor del contrato.
4. Aportar técnicamente sobre las series y subseries que son objeto de selección y transferencia secundaria hacia el AGN, en función de la aplicación de la TRD del MMA y realizar el alistamiento técnico, para lo cual el contratista se compromete a ejecutar de acuerdo a la actividad asignada, los siguientes procesos: clasificación, ordenación, descripción, digitalización y en general todas las tareas archivísticas destinadas a la preparación de la transferencia. Este proceso deberá cumplir con parámetros de calidad y ser acordes a las metas diarias de intervención, de conformidad con la asignación dada por el líder del Archivo Central y avalada por el supervisor del contrato.
5. Realizar las acciones concernientes a la eliminación de la información que no es objeto de transferencia secundaria hacia el AGN, en función de la aplicación de la TRD del MMA. Este proceso deberá cumplir con parámetros de calidad y ser acordes a las metas diarias de intervención, de conformidad con la asignación dada por el líder del Archivo Central y avalada por el supervisor del contrato.
6. Prestar el acompañamiento técnico a las dependencias que lo requieran, en relación con la realización de las transferencias documentales primarias hacia el Archivo Central.
7. Realizar y recopilar los registros y actas de reunión que surjan de la realización de las mesas de trabajo y demás reuniones que lleve a cabo el grupo de trabajo en razón de las transferencias documentales secundarias hacia el AGN.
8. Programar una mesa de trabajo mensualmente con la Coordinación del Grupo de Gestión Documental, para presentar los avances de la ejecución del contrato.
9. Asistir a las reuniones, eventos, entre otros que para el efecto sean programadas o indicadas por parte del supervisor del contrato y que se encuentren relacionadas con el objeto del contrato.
10. Todas las demás que le sean asignadas por el Supervisor del Contrato y que tenga relación con el objeto contractual.
</t>
  </si>
  <si>
    <t xml:space="preserve">1. Elaborar y presentar dentro de los cinco (5) días siguientes a la suscripción del contrato, el plan de trabajo que detalle fases/hitos, tiempo, actividades detalladas y número de actividades totales por el periodo de ejecución del contrato.
2. Apoyar al equipo de trabajo en el levantamiento de información y diagnóstico integral de archivo para la elaboración de los instrumentos archivísticos (PINAR – PGD – SIC).
3. Realizar la logística requerida para la divulgación e implementación de los instrumentos archivísticos.
4. Apoyar las reuniones con productores documentales en caso de actualizaciones de la Tabla de Retención Documental.
5. Realizar y recopilar los registros y actas de reunión que surjan de las mesas de trabajo y demás reuniones que lleve a cabo el grupo de trabajo en razón de la actualización de la TRD.
6. Realizar los procesos técnicos archivísticos (clasificación, organización, foliación y rotulación) de los archivos de gestión del Grupo de Gestión Documental.
7. Realizar el alistamiento de los documentos del Grupo de Gestión Documental, objeto de transferencias documentales primarias hacia el archivo central.
8. Apoyo en la revisión individual a los contratistas que efectúan labores archivísticas en cada una de las dependencias del Ministerio y que estén bajo la supervisión de la coordinación de Gestión Documental.
9. Programar una mesa de trabajo mensualmente con la Coordinación de Gestión Documental, para presentar los avances de la ejecución del contrato.
10. Asistir a las reuniones, eventos, entre otros que para el efecto sean programadas o indicadas por parte del supervisor del contrato y que se encuentren relacionadas con el objeto del contrato.
11. Todas las demás que le sean asignadas por el Supervisor del Contrato y que tenga relación con el objeto contractual.
</t>
  </si>
  <si>
    <t xml:space="preserve">1. Elaborar y presentar dentro de los cinco (5) días siguientes a la suscripción del contrato, el plan de trabajo que detalle fases/hitos, tiempo, actividades detalladas y número de actividades totales por el periodo de ejecución del contrato.
2. Recopilar la información de fuentes primarias y secundarias de los fondos INDERENA, MMA Y MDE, objeto de elaboración de TVD.
3. Identificar los periodos organizacionales de los fondos MMA Y MDE, objeto de construcción de la Tabla de Valoración Documental –TVD-, a través de la compilación de información institucional y ajustar de ser el caso los de INDERENA.
4. Programar y participar en las mesas de trabajo con los ministerios o entidades a que haya lugar, a fin de definir la responsabilidad de los documentos que se encuentran en el Archivo Central del Ministerio de Ambiente y Desarrollo Sostenible, así como recopilar la información requerida para la formulación de la historia institucional de los fondos INDERENA, MMA Y MDE.
5. Realizar la valoración documental junto con el equipo de trabajo, con el fin de identificar los valores primarios y secundarios que posee la información de los fondos MMA Y MDE, objeto de elaboración de la TVD y ajustar de ser el caso la de INDERENA.
6. Apoyar y aportar en la construcción de la memoria descriptiva de las TVD de los fondos MMA y MDE, y del INDERENA en caso de no contar con ella, conforme lo establece el Acuerdo 004 de 2019, para realizar la presentación al Archivo General de la Nación –AGN-.
7. Realizar la historia institucional con fines archivísticos para las TVD, de los fondos MAVDT y MADS y ajustar de ser el caso la de INDERENA, conforme lo establece el Acuerdo 004 de 2019, para realizar la presentación al Archivo General de la Nación –AGN-.
8. Realizar los ajustes a que haya lugar, sobre las TVD de los fondos INDERENA, MMA Y MDE, conforme los conceptos técnicos de evaluación emitidos por el Archivo General de la Nación.
9. Programar una mesa de trabajo mensualmente con la Coordinación de Gestión Documental, para presentar los avances de la ejecución del contrato.
10. Asistir a las reuniones, eventos, entre otros que para el efecto sean programadas o indicadas por parte del supervisor del contrato y que se encuentren relacionadas con el objeto del contrato.
11. Todas las demás que le sean asignadas por el Supervisor del Contrato y que tenga relación con el objeto contractual.
</t>
  </si>
  <si>
    <t xml:space="preserve">1. Realizar talleres y reuniones con Autoridades Ambientales priorizadas, en coordinación con la Dirección de Bosques, Biodiversidad y Servicios Ecosistémicos – DBBSE, con el objetivo dar a conocer el documento “Como orientar la gestión del riesgo de desastres por incendios forestales en el municipio” diseñado por el Ministerio de Ambiente y Desarrollo Sostenible, con el fin de obtener una retroalimentación del mismo para mejorar la gestión del riesgo de desastres ante incendios forestales a nivel territorial. 
2. Realizar los ajustes técnicos al documento “Como orientar la gestión del riesgo de desastres por incendios forestales en el municipio” de acuerdo a los talleres y reuniones adelantadas con las autoridades ambientales.
3. Apoyar técnicamente a la Comisión Técnica Asesora para la Gestión del Riesgo de Desastres por Incendios forestales, en lo relacionado con el Puesto de Mando Unificado, de la cual hace parte el Ministerio de Ambiente y Desarrollo Sostenible.
4. Gestionar técnicamente el proyecto de monitoreo y seguimiento para la gestión de incendios forestales con el objetivo de fortalecer las capacidades institucionales ante incendios forestales. 
5. Desarrollar la estrategia de comunicación para la Dirección de Cambio Climático y Gestión del Riesgo - DCCGR relacionada con incendios forestales en coordinación con la Dirección de Bosques Biodiversidad y Servicios Ecosistémicos – DBBSE con el objeto de reducir la presencia de estos eventos en el territorio. 
6. Consolidar y hacer seguimiento a los procesos del grupo de gestión del riesgo relacionados con oficios, circulares, ayudas de memoria, seguimiento y monitoreo de emergencias y a los procesos que adelantan los profesionales de la DCCGR.
7. Todas las demás que sean asignadas por el supervisor y que tengan relación con el objeto del presente contrato.
</t>
  </si>
  <si>
    <t>El valor del contrato a celebrar es hasta por la suma de SETENTA Y DOS MILLONES DE PESOS MONEDA CORRIENTE ($72.000.000‬), incluidos los impuestos a que haya lugar.</t>
  </si>
  <si>
    <t>El valor del contrato a celebrar es hasta por la suma de CUARENTA Y UN MILLÓN DE PESOS M/CTE ($41.000.000‬), incluidos los impuestos a que haya lugar.</t>
  </si>
  <si>
    <t xml:space="preserve">El valor del contrato a celebrar es hasta por la suma de CINCUENTA MILLONES DE PESOS M/CTE ($50.000.000‬), incluidos los impuestos a que haya lugar.
</t>
  </si>
  <si>
    <t xml:space="preserve">El valor del contrato a celebrar es hasta por la suma de CUARENTA Y UN MILLÓN DE PESOS M/CTE ($41.000.000‬), incluidos los impuestos a que haya lugar.
</t>
  </si>
  <si>
    <t xml:space="preserve">El valor del contrato a celebrar es hasta por la suma de NOVENTA Y CINCO MILLONES DE PESOS M/CTE ($ 95.000.000) incluido los impuestos a que haya lugar.
</t>
  </si>
  <si>
    <t xml:space="preserve">El plazo de ejecución del presente contrato será de diez (10) meses, sin que supere el 31 de diciembre de 2020, previo cumplimiento de los requisitos de ejecución y previo perfeccionamiento del mismo.
</t>
  </si>
  <si>
    <t xml:space="preserve">El plazo de ejecución del contrato será de diez (10) meses, previo cumplimiento de los requisitos de perfeccionamiento y ejecución, sin exceder a 31 de diciembre de 2020.
</t>
  </si>
  <si>
    <t xml:space="preserve">El plazo del contrato es de diez (10) meses, contados a partir del cumplimiento de los requisitos de perfeccionamiento y ejecución, en todo caso sin exceder el 31 de diciembre de 2020.
</t>
  </si>
  <si>
    <t>El plazo del contrato es de siete (7) meses, contados a partir del cumplimiento de los requisitos de perfeccionamiento y ejecución, en todo caso sin exceder el 31 de diciembre de 2020</t>
  </si>
  <si>
    <t xml:space="preserve">El valor del contrato a celebrar es hasta por la suma de TREINTA Y DOS MILLONES DE PESOS MONEDA CORRIENTE. ($32.000.000), incluido los impuestos a que haya lugar.
</t>
  </si>
  <si>
    <t>El valor del contrato a celebrar es hasta por la suma de VEINTICUATRO MILLONES TRESCIENTOS NOVENTA Y CINCO MIL PESOS MONEDA CORRIENTE. ($24.395.000), incluido los impuestos a que haya lugar.</t>
  </si>
  <si>
    <t xml:space="preserve">El valor del contrato a celebrar es hasta por la suma de CUARENTA MILLONES QUINIENTOS MIL NUEVE PESOS MONEDA CORRIENTE. ($40.500.009), incluido los impuestos a que haya lugar.
</t>
  </si>
  <si>
    <t xml:space="preserve">El plazo del contrato es de nueve (9) meses, contados a partir del cumplimiento de los requisitos de perfeccionamiento y ejecución, en todo caso sin exceder el 31 de diciembre de 2020.
</t>
  </si>
  <si>
    <t>El valor del contrato a celebrar es hasta por la suma de TREINTA Y DOS MILLONES DE PESOS MCTE ($32.000.000), incluido los impuestos a que haya lugar.</t>
  </si>
  <si>
    <t xml:space="preserve">El plazo de ejecución del contrato será por diez (10) meses, contado a partir del cumplimiento de los requisitos de perfeccionamiento y ejecución del contrato. </t>
  </si>
  <si>
    <t xml:space="preserve">El plazo de ejecución del contrato será por diez (10) meses, contado a partir del cumplimiento de los requisitos de perfeccionamiento y ejecución del contrato. 
</t>
  </si>
  <si>
    <t xml:space="preserve">El valor del contrato a celebrar es hasta por la suma de Cuarenta y cinco millones de Pesos M/CTE ($45.000.000) incluido los impuestos a que haya lugar.
</t>
  </si>
  <si>
    <t xml:space="preserve">El valor del contrato a celebrar es hasta por la suma de CINCUENTA Y OCHO MILLONES PESOS MCTE ($58.000.000), incluido los impuestos a que haya lugar.
</t>
  </si>
  <si>
    <t>El valor del contrato a celebrar es hasta por la suma de SESENTA Y SEIS MILLONES QUINIENTOS MIL PESOS MCTE ($66.500.000), incluido los impuestos a que haya lugar.</t>
  </si>
  <si>
    <t xml:space="preserve">El valor del contrato a celebrar es hasta por la suma de CINCUENTA Y OCHO MILLONES DE PESOS MCTE ($58.000.000), incluido los impuestos a que haya lugar.
</t>
  </si>
  <si>
    <t>El valor del contrato a celebrar es hasta por la suma de CINCUENTA Y OCHO MILLONES DE PESOS MCTE ($58.000.000), incluido los impuestos a que haya lugar.</t>
  </si>
  <si>
    <t xml:space="preserve">El valor del contrato a celebrar es hasta por la suma de CUARENTA Y CINCO MILLONES DE PESOS M/CTE ($45.000.000), incluido los impuestos a que haya lugar.
</t>
  </si>
  <si>
    <t>El plazo de ejecución del contrato será por diez (10) meses, contado a partir del cumplimiento de los requisitos de perfeccionamiento y ejecución del contrato</t>
  </si>
  <si>
    <t xml:space="preserve">El plazo de ejecución del presente contrato es de once (10) meses, previo cumplimiento de los requisitos de perfeccionamiento y ejecución del contrato.
</t>
  </si>
  <si>
    <t>El plazo de ejecución del presente contrato será de cinco (05) meses, contados a partir del cumplimiento de los requisitos de perfeccionamiento y ejecución.</t>
  </si>
  <si>
    <t>El valor del contrato a celebrar es hasta por la suma de CINCUENTA Y CUATRO MILLONES PESOS MCTE ($54.000.000), incluido los impuestos a que haya lugar.</t>
  </si>
  <si>
    <t xml:space="preserve">El valor del contrato a celebrar es hasta por la suma de CINCUENTA Y CINCO MILLONES DE PESOS M/CTE ($55.000.000), incluido los impuestos a que haya lugar.
</t>
  </si>
  <si>
    <t xml:space="preserve">El valor del contrato a celebrar es hasta por la suma de CUARENTA Y CINCO MILLONES DE PESOS MCTE ($ 45.000.000), incluido los impuestos a que haya lugar.
</t>
  </si>
  <si>
    <t xml:space="preserve">El valor del contrato a celebrar es hasta por la suma de SESENTA Y OCHO MILLONES SETECIENTOS MIL PESOS MCTE ($68.700.000), incluido los impuestos a que haya lugar.
</t>
  </si>
  <si>
    <t xml:space="preserve">El valor del contrato a celebrar es hasta por la suma de cincuenta y tres millones, ochocientos setenta mil pesos ($53.870.000), incluido los impuestos a que haya lugar.
</t>
  </si>
  <si>
    <t>El valor del contrato a celebrar es hasta por la suma de CUARENTA Y CINCO MILLONES CIEN MIL PESOS M/CTE ($45.100.000,00), incluido los impuestos a que haya lugar.</t>
  </si>
  <si>
    <t>El valor del contrato a celebrar es hasta por la suma de VEINTIDOS MILLONES NOVECIENTOS VEINTICINCO MIL PESOS M/CTE ($ 22.925.000), incluido los impuestos a que haya lugar.</t>
  </si>
  <si>
    <t>El valor del contrato a celebrar es hasta por la suma de CIEN MILLONES DE PESOS ($100.000.000) M/CTE, incluido los impuestos a que haya lugar.</t>
  </si>
  <si>
    <t>El plazo de ejecución del presente contrato es por diez (10) meses, a partir del cumplimiento de los requisitos de ejecución previo su perfeccionamiento</t>
  </si>
  <si>
    <t xml:space="preserve">El valor del contrato a celebrar es hasta por la suma de SETENTA Y DOS MILLOMES DE PESOS MCTE ($72.000.000), incluido los impuestos a que haya lugar.
</t>
  </si>
  <si>
    <t>El valor del contrato a celebrar es hasta por la suma de SESENTA MILLONES QUINIENTOS MIL PESOS M/CTE ($60.500.000) incluidos los impuestos a que haya lugar.</t>
  </si>
  <si>
    <t>El plazo de ejecución del contrato será por diez (10) meses, contado a partir del cumplimiento de los requisitos de perfeccionamiento y ejecución del contrato.</t>
  </si>
  <si>
    <t>El valor del contrato a celebrar es hasta por la suma de SETENTA MILLONES DE PESOS ($70.000.000) M/CTE, incluido los impuestos a que haya lugar.</t>
  </si>
  <si>
    <t>El plazo de ejecución del contrato será de diez (10) meses, previo cumplimiento de los requisitos de perfeccionamiento y ejecución del contrato</t>
  </si>
  <si>
    <t>El valor del contrato a celebrar es hasta por la suma de OCHENTA Y TRES MILLONES DOSCIENTOS MIL PESOS M/CTE ($83.200.000) incluido los impuestos a que haya lugar.</t>
  </si>
  <si>
    <t xml:space="preserve">El plazo de ejecución del contrato será por siete (7) meses, contado a partir del cumplimiento de los requisitos de perfeccionamiento y ejecución del contrato. </t>
  </si>
  <si>
    <t xml:space="preserve">El valor del contrato a celebrar es hasta por la suma de CUARENTA Y CINCO MILLONES DIEZ PESOS M/CTE ($ 45.000.010), incluido los impuestos a que haya lugar.
</t>
  </si>
  <si>
    <t>El valor del contrato a celebrar es hasta por la suma SETENTA Y DOS MILLONES DE PESOS M/CTE ($72.000.000) incluido los impuestos a que haya lugar.</t>
  </si>
  <si>
    <t>El valor del contrato a celebrar es hasta por la suma CINCUENTA Y SEIS MILLONES DE PESOS M/CTE ($56.000.000) incluido los impuestos a que haya lugar.</t>
  </si>
  <si>
    <t xml:space="preserve">El valor del contrato a celebrar es hasta por la suma de OCHENTA Y OCHO MILLONES DE PESOS ($88.000.000) M/CTE, incluido los impuestos a que haya lugar.
</t>
  </si>
  <si>
    <t>El valor del contrato a celebrar es hasta por la suma de CUARENTA Y CINCO MILLONES CIEN MIL PESOS ($45.100.000,00) incluido los impuestos a que haya lugar.</t>
  </si>
  <si>
    <t>El valor del contrato a celebrar es hasta por la suma de Noventa y Ocho Millones de pesos m/cte ($98.000.000), incluido los impuestos a que haya lugar</t>
  </si>
  <si>
    <t>El valor del contrato a celebrar es hasta por la suma de Noventa y Ocho Millones de pesos m/cte ($98.000.000), incluido los impuestos a que haya lugar.</t>
  </si>
  <si>
    <t>El valor del contrato a celebrar es hasta por la suma de Noventa y Ocho Millones  de Pesos m/cte ($98,000,000), incluido los impuestos a que haya lugar.</t>
  </si>
  <si>
    <t xml:space="preserve">El valor del contrato a celebrar es hasta por la suma de Noventa y Ocho Millones de pesos m/cte ($98.000.000), incluido los impuestos a que haya lugar.
</t>
  </si>
  <si>
    <t>El valor del contrato a celebrar es hasta por la suma de Ciento Veinticinco millones diez pesos m/cte ($125.000.010), incluido los impuestos a que haya lugar.</t>
  </si>
  <si>
    <t>El valor del contrato a celebrar es por la suma de CINCUENTA Y OCHO MILLONES DIEZ PESOS MCTE ($58.000.010) incluido los impuestos a que haya lugar.</t>
  </si>
  <si>
    <t>El valor del contrato a celebrar es hasta por la suma de CUARENTA Y CINCO MILLONES DE PESOS MCTE ($45.000.000), incluido los impuestos a que haya lugar.</t>
  </si>
  <si>
    <t xml:space="preserve">El valor del contrato a celebrar es hasta por la suma de SESENTA Y UN MILLONES QUINIENTOS MIL PESOS MCTE ($61.500.000), incluido los impuestos a que haya lugar.
</t>
  </si>
  <si>
    <t xml:space="preserve">El valor del contrato a celebrar es hasta por la suma de CINCUENTA Y DOS MILLONES DE PESOS M/CTE ($52.000.000,00) incluido los impuestos a que haya lugar.
</t>
  </si>
  <si>
    <t>El plazo de ejecución del contrato será de diez (10) meses, contado partir del cumplimiento de los requisitos de perfeccionamiento y ejecución del mismo</t>
  </si>
  <si>
    <t>El plazo de ejecución del presente contrato será por diez (10) meses, previo cumplimiento de los requisitos de ejecución y, previo perfeccionamiento del mismo.</t>
  </si>
  <si>
    <t xml:space="preserve">El plazo de ejecución del presente contrato será por diez  (10) meses,  previo cumplimiento de los requisitos de ejecución y, previo perfeccionamiento del mismo.
</t>
  </si>
  <si>
    <t xml:space="preserve">El plazo de ejecución del presente contrato es de diez (10) meses contados a partir del cumplimiento de los requisitos de perfeccionamiento y ejecución.
</t>
  </si>
  <si>
    <t xml:space="preserve">El plazo de ejecución del contrato será de diez (10) meses, previo cumplimiento de los requisitos de perfeccionamiento y ejecución, sin que supere el 31 de diciembre del año 2020.
</t>
  </si>
  <si>
    <t>Prestar servicios profesionales a la Dirección de Asuntos Ambientales Sectorial y Urbana del Ministerio de Ambiente y Desarrollo Sostenible en el desarrollo e implementación de instrumentos para el fortalecimiento de la gestión ambiental urbana y calidad del aire.</t>
  </si>
  <si>
    <t>DIEGO ARTURO GUERRERO TARQUINO</t>
  </si>
  <si>
    <t>ALVANA LORENA RIOS FONSECA</t>
  </si>
  <si>
    <t xml:space="preserve">Prestación de servicios profesionales a la Dirección de Bosques, Biodiversidad y Servicios Ecosistémicos del Ministerio de Ambiente y Desarrollo Sostenible para el fortalecimiento y mejora de los procesos misionales que son de su competencia, en el marco del Sistema Integrado de Gestión de la Entidad, en especial en lo referente a los trámites ambientales que son de su competencia en reservas forestales y biodiversidad. </t>
  </si>
  <si>
    <t xml:space="preserve">Prestar servicios profesionales a la Dirección de Asuntos Ambientales Sectorial y Urbana del Ministerio de Ambiente y Desarrollo Sostenible en el desarrollo e implementación de instrumentos para el fortalecimiento de la gestión ambiental urbana y calidad del aire. </t>
  </si>
  <si>
    <t>ccgarzonl@gmail.com</t>
  </si>
  <si>
    <t>eimyyulissa@yahoo.es</t>
  </si>
  <si>
    <t>imdiegorojasr@gmail.com</t>
  </si>
  <si>
    <t xml:space="preserve">marylassoorlas@gmail.com
</t>
  </si>
  <si>
    <t>camelopaez@hotmail.com</t>
  </si>
  <si>
    <t>uveuca@gmail.com</t>
  </si>
  <si>
    <t>Prestar servicios profesionales a la Dirección de Asuntos Ambientales Sectorial y Urbana del Ministerio de Ambiente y Desarrollo Sostenible en la actualización y generación de instrumentos y respuestas asociadas a la gestión ambiental del sector hidrocarburos</t>
  </si>
  <si>
    <t>luisaf.gonzalezh@gmail.com</t>
  </si>
  <si>
    <t>andresfelipemc@hotmail.com</t>
  </si>
  <si>
    <t>jcsccontreras@gmail.com</t>
  </si>
  <si>
    <t>Prestar servicios profesionales a la Dirección de Asuntos Ambientales Sectorial y Urbana del Ministerio de Ambiente y Desarrollo Sostenible en la implementación de las líneas de acción del PND y los compromisos OCDE, concernientes a la gestión de sustancias químicas y al fomento de la economía circular en materia de residuos de aparatos eléctricos y electrónicos y Residuos Peligrosos.</t>
  </si>
  <si>
    <t>dilusa7@hotmail.com</t>
  </si>
  <si>
    <t>ERICK JAVIER RISCANEVO CRUZ</t>
  </si>
  <si>
    <t>DG 72 18J 56 SUR</t>
  </si>
  <si>
    <t>erick0311javier@gmail.com</t>
  </si>
  <si>
    <t>CR 90 83D 12</t>
  </si>
  <si>
    <t>fmurciro@hotmail.com</t>
  </si>
  <si>
    <t>silkam.cruzm@gmail.com</t>
  </si>
  <si>
    <t>CL 55 SUR 100 06 CS B08</t>
  </si>
  <si>
    <t>KATTY ALEXANDRA CALDERON MELO</t>
  </si>
  <si>
    <t>CR 98 54D 18 SUR</t>
  </si>
  <si>
    <t>kcalderonmelo@gmail.com</t>
  </si>
  <si>
    <t>1. Elaborar y presentar dentro de los cinco (5) días siguientes a la suscripción del contrato, el plan de trabajo que detalle fases/hitos, tiempo, actividades detalladas y número de actividades totales por el periodo de ejecución del contrato.
2. Recopilar la información de fuentes primarias y secundarias de los fondos MAVDT y MADS, objeto de elaboración de TVD.
3. Identificar los periodos organizacionales de los fondos MAVDT y MADS, objeto de construcción de la Tabla de Valoración Documental –TVD-, a través de la compilación de información institucional.
4. Programar y participar en las mesas de trabajo con los ministerios o entidades a que haya lugar, a fin de definir la responsabilidad de los documentos que se encuentran en el Archivo Central del Ministerio de Ambiente y Desarrollo Sostenible, así como recopilar la información requerida para la formulación de la historia institucional de los fondos MAVDT y MADS.
5. Realizar la valoración documental junto con el equipo de trabajo, con el fin de identificar los valores primarios y secundarios que posee la información de los fondos MAVDT y MADS objeto de elaboración de la TVD.
6. Apoyar y aportar en la construcción de la memoria descriptiva de las TVD de los fondos MAVDT y MADS, conforme lo establece el Acuerdo 004 de 2019, para realizar la presentación al Archivo General de la Nación –AGN-.
7. Realizar la historia institucional con fines archivísticos para las TVD, de los fondos MAVDT y MADS, conforme lo establece el Acuerdo 004 de 2019, para realizar la presentación al Archivo General de la Nación –AGN-.
8. Realizar los ajustes a que haya lugar, sobre las TVD de los fondos MAVDT y MADS, conforme los conceptos técnicos de evaluación emitidos por el Archivo General de la Nación.
9. Programar una mesa de trabajo mensualmente con la Coordinación de Gestión Documental, para presentar los avances de la ejecución del contrato.
10. Asistir a las reuniones, eventos, entre otros que para el efecto sean programadas o indicadas por parte del supervisor del contrato y que se encuentren relacionadas con el objeto del contrato.
11. Todas las demás que le sean asignadas por el Supervisor del Contrato y que tenga relación con el objeto contractual.</t>
  </si>
  <si>
    <t>El valor del contrato a celebrar es hasta por la suma de CUARENTA MILLONES QUINIENTOS MIL NUEVE PESOS MONEDA CORRIENTE. ($40.500.009), incluido los impuestos a que haya lugar.</t>
  </si>
  <si>
    <t>El plazo del contrato es de nueve (9) meses, contados a partir del cumplimiento de los requisitos de perfeccionamiento y ejecución, en todo caso sin exceder el 31 de diciembre de 2020.</t>
  </si>
  <si>
    <t>AV CL 3 71D 64</t>
  </si>
  <si>
    <t>salomdiego@gmail.com</t>
  </si>
  <si>
    <t>Prestación de servicios profesionales/apoyo a la gestión al Grupo de Gestión en Biodiversidad de la Dirección de Bosques, Biodiversidad y Servicios Ecosistémicos del Ministerio de Ambiente y Desarrollo Sostenible, en torno al uso y aprovechamiento de la fauna silvestre e implementación de convenios y acuerdos internacionales, de conformidad con lo señalado en las obligaciones específicas.</t>
  </si>
  <si>
    <t>https://community.secop.gov.co/Public/Tendering/OpportunityDetail/Index?noticeUID=CO1.NTC.1112827&amp;isFromPublicArea=True&amp;isModal=False</t>
  </si>
  <si>
    <t>linaemendoza@gmail.com</t>
  </si>
  <si>
    <t>Cll 38 No. 8-40</t>
  </si>
  <si>
    <t>johanna4ruiz@hotmail.com</t>
  </si>
  <si>
    <t>CL 1F 38B 54</t>
  </si>
  <si>
    <t>https://community.secop.gov.co/Public/Tendering/OpportunityDetail/Index?noticeUID=CO1.NTC.1112039&amp;isFromPublicArea=True&amp;isModal=False</t>
  </si>
  <si>
    <t>Prestación de servicios de apoyo a la gestión a la Dirección de Bosques, Biodiversidad y Servicios Ecosistémicos, del Ministerio de Ambiente y Desarrollo Sostenible, para realizar el seguimiento de temáticas estratégicas de la Dirección.</t>
  </si>
  <si>
    <t>https://community.secop.gov.co/Public/Tendering/OpportunityDetail/Index?noticeUID=CO1.NTC.1115241&amp;isFromPublicArea=True&amp;isModal=False</t>
  </si>
  <si>
    <t>glahesa@hotmail.com</t>
  </si>
  <si>
    <t>CR 1 ESTE 67A 60 SUR</t>
  </si>
  <si>
    <t xml:space="preserve">Prestación de servicios profesionales / apoyo a la gestión a la Dirección de Bosques, Biodiversidad y Servicios Ecosistémicos del Ministerio de Ambiente y Desarrollo Sostenible, en la gestión de los procedimientos a cargo del despacho de la dirección. </t>
  </si>
  <si>
    <t>ledysfparra@hotmail.com</t>
  </si>
  <si>
    <t>CR 69 80 20 ETAPA I TO3 APTO 507</t>
  </si>
  <si>
    <t>https://community.secop.gov.co/Public/Tendering/OpportunityDetail/Index?noticeUID=CO1.NTC.1115965&amp;isFromPublicArea=True&amp;isModal=False</t>
  </si>
  <si>
    <t>dijitorres@gmail.com</t>
  </si>
  <si>
    <t>CR 17 32 A 37 APTO 202</t>
  </si>
  <si>
    <t>https://community.secop.gov.co/Public/Tendering/OpportunityDetail/Index?noticeUID=CO1.NTC.1115792&amp;isFromPublicArea=True&amp;isModal=False</t>
  </si>
  <si>
    <t>COORDINADORA DE LA UNIDAD COORDINADORA PARA EL GOBIERNO ABIERTO</t>
  </si>
  <si>
    <t>EDNA MARGARITA ANGEL PALOMINO</t>
  </si>
  <si>
    <t>SECRETARIA GENERAL - OFICINA DE TECNOLOGIAS DE LA INFORMACION Y LA COMUNICACIÓN</t>
  </si>
  <si>
    <t>POLITOLOGIA</t>
  </si>
  <si>
    <t xml:space="preserve">1. Apoyar el seguimiento, revisión y/o proyección de respuesta a las solicitudes que envíen los honorables congresistas en relación a Derechos de Petición y Proyectos de Ley, en el marco de las competencias de la Dirección de Ordenamiento Ambiental Territorial y SINA.
2. Apoyar el desarrollo y seguimiento de los talleres, reuniones interinstitucionales y videoconferencias con las Corporaciones Autónomas Regionales y de Desarrollo Sostenible que se realicen para la coordinación, articulación institucional, formulación y seguimiento de los Planes de Acción de las CARs 2020-2023, mediante la definición e implementación de una herramienta de seguimiento que permita mantener un reporte periódico a la DOAT SINA.
3. Apoyar la identificación, caracterización y seguimiento de los conflictos socioambientales priorizados y realizar el mapeo de actores, en el marco de los Centros Regionales de Diálogo Ambiental. 
4. Apoyar en la revisión y ajuste de la metodología relacionada con la ruta general de actividades, propuesta dentro de la guía operativa de los Centros Regionales de Diálogo Ambiental en el marco de lo establecido desde el Despacho del Viceministro de Ordenamiento Ambiental del Territorio y la Dirección de Ordenamiento Ambiental Territorial y SINA.
5. Hacer seguimiento al desarrollo y resultado de las reuniones de los Consejos Directivos de las Corporaciones Autónomas Regionales y de Desarrollo Sostenible.
6. Realizar la revisión de la información consignada en los informes de comisión de los delegados de cada una de las Corporaciones Autónomas Regionales y de Desarrollo Sostenible para identificar logros, problemáticas ambientales y recomendaciones, en el marco del fortalecimiento Institucional del Sistema Nacional Ambiental - SINA.
7. Apoyar en la gestión y preparación de la Feria Internacional de Medio Ambiente FIMA, en el marco del fortalecimiento Institucional del Sistema Nacional Ambiental - SINA.
8. Brindar apoyo en la preparación de información correspondiente a las necesidades de la Dirección de Ordenamiento Ambiental del Territorio, en el marco del objeto contractual.
9. Las demás funciones que le sean asignadas y que guarden relación directa con la naturaleza del objeto contractual.
</t>
  </si>
  <si>
    <t>sthepania.ramirez@gmail.com</t>
  </si>
  <si>
    <t>ESTADISTICA</t>
  </si>
  <si>
    <t>OSWALDO AHARON PORRAS VALLEJO</t>
  </si>
  <si>
    <t>TECNICO EN SECRETARIADO GERENCIAL, EJECUTIVO Y CONTABLE</t>
  </si>
  <si>
    <t xml:space="preserve">GRUPO DE TESORERIA </t>
  </si>
  <si>
    <t>CR 15 68 31 APTO 410</t>
  </si>
  <si>
    <t>sanrui29@gmail.com</t>
  </si>
  <si>
    <t>https://community.secop.gov.co/Public/Tendering/OpportunityDetail/Index?noticeUID=CO1.NTC.1093302&amp;isFromPublicArea=True&amp;isModal=False</t>
  </si>
  <si>
    <t>luzmarypa@gmail.com</t>
  </si>
  <si>
    <t>CR 20 51 74</t>
  </si>
  <si>
    <t>LIBRO 4</t>
  </si>
  <si>
    <t>PERSONA JURIDICA</t>
  </si>
  <si>
    <t>IMPRENTA NACIONAL DE COLOMBIA</t>
  </si>
  <si>
    <t>N/A</t>
  </si>
  <si>
    <t>diana.bohorquez@imprenta.gov.co</t>
  </si>
  <si>
    <t>Contratar en el marco de los objetivos institucionales y de acuerdo con la normativa vigente la publicación en el Diario Oficial de los actos administrativos de carácter general y demás documentos expedidos por el Ministerio de Ambiente y Desarrollo Sostenible.</t>
  </si>
  <si>
    <t>1.	Publicar oportunamente en el Diario Oficial los actos administrativos de carácter general proferidos por el Ministerio de Ambiente y Desarrollo Sostenible, así como los demás documentos que se requieran en el cumplimiento de la misión institucional por solicitud del supervisor del contrato, en las fechas señaladas y de acuerdo con las tarifas establecidas por la Imprenta Nacional de Colombia.
2.	No utilizar el documento enviado por el Ministerio de Ambiente Desarrollo Sostenible para fines distintos a los del objeto contractual.
3.	Entregar a satisfacción del Ministerio de Ambiente y Desarrollo Sostenible el Diario Oficial impreso que contenga el acto administrativo de carácter general o el documento debidamente publicado acorde con las fechas fijadas por el supervisor. Para lo cual deberá remitir la constancia de la publicación indicando: tipo de documento, número, fecha del acto administrativo, número de páginas, valor según tarifa vigente, costo total de publicación, número y fecha del Diario Oficial en donde se publicó, adjuntando orden de aprobación de servicio expedida por parte del supervisor.
4.	Responder por la calidad de la publicación solicitada, incluido el contenido de las mismas, procurando que las mismas guarden fidelidad con el texto entregado por el Ministerio. 
5.	Facturar al Ministerio de Ambiente y Desarrollo Sostenible de acuerdo con las tarifas vigentes que expida la Imprenta Nacional de Colombia, conforme a los servicios efectivamente prestados, y la propuesta comercial remitida.
6.	Las demás inherentes al objeto y a la naturaleza del contrato y aquellas indicadas por el supervisor para el cabal cumplimiento y ejecución del objeto del contrato.</t>
  </si>
  <si>
    <t xml:space="preserve">El plazo de ejecución del contrato será a partir del cumplimiento de los requisitos de perfeccionamiento y ejecución hasta el 31 de diciembre de 2020 o hasta agotar los recursos lo que primero ocurra. </t>
  </si>
  <si>
    <t>calle 64c #71b 55</t>
  </si>
  <si>
    <t>jaquijanoa@unal.edu.co</t>
  </si>
  <si>
    <t xml:space="preserve">	Prestación de servicios profesionales para apoyar a la oficina de Negocios Verdes y sostenibles en el desarrollo y ejecución de acciones de la implementación y seguimiento del programa de Pago por Servicios Ambientales, en el marco de la estrategia de cooperación de la Unión Europea “Contrato de Reforma Sectorial para el Desarrollo Local Sostenible-DLS”.</t>
  </si>
  <si>
    <t>https://community.secop.gov.co/Public/Tendering/ContractNoticePhases/View?PPI=CO1.PPI.6145471&amp;isFromPublicArea=True&amp;isModal=False</t>
  </si>
  <si>
    <t>Prestar servicios profesionales a la Subdirección de Educación y Participación, para apoyar le gestión de los procesos de Planeación financiera y administrativa, la gestión documental, la caracterización de procedimientos y procesos en la Subdirección de Educación y Participación.</t>
  </si>
  <si>
    <t>LISED MARGARITA MORELOS MARIN</t>
  </si>
  <si>
    <t>Carrera 21 No. 146 - 65 Apto 305 Bloque 2</t>
  </si>
  <si>
    <t>lisedmorelos@gmail.com</t>
  </si>
  <si>
    <t>https://community.secop.gov.co/Public/Tendering/ContractNoticePhases/View?PPI=CO1.PPI.6145457&amp;isFromPublicArea=True&amp;isModal=False</t>
  </si>
  <si>
    <t>LUIS EDUARDO IBAÑEZ CASTRO</t>
  </si>
  <si>
    <t>Prestar los servicios de apoyo a la gestión del Grupo de Servicios Administrativos de la Subdirección Administrativa y Financiera para realizar las actividades eléctricas y locativas de la infraestructura física, sobre los bienes del edificio sede del Ministerio de Ambiente y Desarrollo Sostenible</t>
  </si>
  <si>
    <t>1.	Inspeccionar y verificar funcionamiento, los tableros de distribución y demás componentes eléctricos. Llevando una bitácora, plasmando el estado encontrado y reportando cualquier novedad.
2.	Realizar un recorrido en donde se asegure el correcto funcionamiento de la red eléctrica, además brindar apoyo operativo para asegurar el correcto funcionamiento de todos los componentes eléctricos de las instalaciones del Ministerio de Ambiente y Desarrollo Sostenible.
3.	Inspeccionar, vigilar y controlar el correcto funcionamiento de las plantas eléctricas diésel, y encenderlas como mínimo una (1) vez por mes.
4.	Verificar previo requerimiento del supervisor, el buen funcionamiento del suministro de agua potable y el sistema hidráulico de presión del Ministerio del Ministerio de Ambiente y Desarrollo Sostenible. 
5.	Hacer el seguimiento y brindar oportuna respuesta a los requerimientos que se hagan al Grupo de Servicios Administrativos, a través del Sistema de Aranda y direccionar en conjunto con el coordinador del Grupo de Servicios Administrativos cualquier cambio de elementos eléctricos de oficina solicitados. 
6.	Adelantar el mantenimiento preventivo y correctivo de sistemas hidráulicos y eléctricos del Ministerio a que haya lugar.
7.	Cumplir con las normas de Seguridad y Salud en el Trabajo portando durante su permanencia dentro de las instalaciones de la Entidad los elementos de seguridad industrial.
8.	Realizar la instalación, reparación o movimientos de repisas, estanterías, sillas, mesas, archivos y entre otros, divisiones drywall, muebles de oficina, de acuerdo con las instrucciones impartidas por el Supervisor.
9.	Las demás actividades asignadas por el supervisor en relación con el objeto del contrato.</t>
  </si>
  <si>
    <t>El valor del contrato a celebrar es hasta por la suma de VENTITRES MILLONES DE PESOS M/CTE ($23.000.000), incluido los impuestos a que haya lugar.</t>
  </si>
  <si>
    <t>Carrera 151G No 143 - 41</t>
  </si>
  <si>
    <t>luchoibcastro@gmail.com</t>
  </si>
  <si>
    <t>El plazo del contrato será hasta por diez (10) meses contados a partir del cumplimiento de los requisitos de perfeccionamiento y ejecución, sin que exceda el 31 de diciembre de 2020.</t>
  </si>
  <si>
    <t>https://community.secop.gov.co/Public/Tendering/ContractNoticePhases/View?PPI=CO1.PPI.6146722&amp;isFromPublicArea=True&amp;isModal=False</t>
  </si>
  <si>
    <t>Prestación de servicios profesionales a la Dirección de Bosques, Biodiversidad y Servicios Ecosistémicos del Ministerio de Ambiente y Desarrollo Sostenible, para el fortalecimiento del trámite de sustracción de áreas de reservas forestales de orden nacional</t>
  </si>
  <si>
    <t>1.  Apoyar a la Dirección de Bosques, Biodiversidad y Servicios Ecosistémicos en la elaboración de los conceptos técnicos que le sean asignados en la plataforma SILA, relacionados con el trámite de sustracción de reservas forestales nacionales, en las etapas de evaluación y seguimiento, especialmente en el sector minero energético.
2. Apoyar a la Dirección de Bosques, Biodiversidad y Servicios Ecosistémicos en la realización de visitas técnicas relacionadas con el desarrollo de proyectos, obras o actividades, especialmente del sector minero-energético.                     
3. Apoyar a la Dirección de Bosques, Biodiversidad y Servicios Ecosistémicos en la proyección de respuestas a las PQRS que sean asignadas, especialmente relacionadas con solicitudes de sustracción o seguimiento a la compensación de los expedientes del sector minero energético.                                                                                        
 4.  Registrar en una base de datos las PQRS asignadas en relación con las Reservas Forestales Nacionales.
5. Apoyar a la Dirección de Bosques, Biodiversidad y Servicios Ecosistémicos en las reuniones a las que se le convoque, según el objeto contractual.
6. Las demás que sean asignadas por el supervisor del contrato y que tengan relación con el objeto contractual.</t>
  </si>
  <si>
    <t xml:space="preserve">El valor del contrato a celebrar es hasta por la suma CINCUENTA Y TRES MILLONES DE PESOS M/CTE ($53.000.000), incluidos los impuestos a que haya lugar. </t>
  </si>
  <si>
    <t>juansepnavas@gmail.com</t>
  </si>
  <si>
    <t>https://community.secop.gov.co/Public/Tendering/ContractNoticePhases/View?PPI=CO1.PPI.6146033&amp;isFromPublicArea=True&amp;isModal=False</t>
  </si>
  <si>
    <t>NURY MARCELA GARCÍA PORRAS</t>
  </si>
  <si>
    <t>TRABAJO SOCIAL</t>
  </si>
  <si>
    <t>Prestar servicios profesionales a la Dirección de Bosques, Biodiversidad y Servicios Ecosistémicos en la implementación de mecanismos de participación con comunidades para el desarrollo de políticas, lineamientos y normas para la gestión integral de ecosistemas estratégicos.</t>
  </si>
  <si>
    <t>1.	Aportar insumos desde el componente social que contribuyan a fortalecer e implementar la estrategia y mecanismos de participación de las comunidades en la resolución de conflictos y participación y demás actores involucrados, en los procesos de delimitación y planes de manejo de los páramos.
2.	Apoyar, asistir y participar en las reuniones, talleres y demás espacios de trabajo y diálogo orientados a garantizar la participación de los actores involucrados en los procesos de manejo y conservación de ecosistemas estratégicos con énfasis en páramos cuando sea requerido.
3.	Aportar desde el componente social en la articulación con otras instituciones y actores de orden nacional, regional y local en la estructuración de agendas conjuntas para la elaboración de políticas, lineamientos y normas con énfasis en la reglamentación de la Ley 1930 de 2018.
4.	Generar Insumos socio-ambientales que sirvan en el análisis del manejo y gestión de ecosistemas estratégicos, de conformidad con las directrices que desde la supervisión se realicen. 
5.	Realizar visitas de campo relacionadas con el objeto del contrato cuando sea requerido por el supervisor y responder por la salvaguarda de la información y documentos que se le asignen.
6.	Atender solicitudes y requerimientos relacionados con el objeto del contrato asignados por el supervisor. 
7.	Guardar absoluta reserva y confidencialidad sobre los asuntos que conozca en razón de sus actividades y que por su naturaleza no deban divulgarse. 
8.	Generar insumos para dar respuesta a las peticiones, quejas y solicitudes que puedan surgir en los procesos participativos para el manejo y conservación de ecosistemas estratégicos.</t>
  </si>
  <si>
    <t>El valor del contrato a celebrar es hasta por la suma de CUARENTA Y CINCO MILLONES DIEZ PESOS M/CTE ($ 45.000.010), incluidos los impuestos a que haya lugar.</t>
  </si>
  <si>
    <t>nmgarciap@gmail.com</t>
  </si>
  <si>
    <t xml:space="preserve">Prestar los servicios profesionales a la Dirección de Cambio Climático y Gestión del riesgo del Ministerio de Ambiente y Desarrollo Sostenible, para gestionar los temas derivados de la Política Nacional de Cambio Climático y del Plan Nacional de Desarrollo 2018-2022 en los asuntos relacionados con cambio climático y gestión del riesgo. </t>
  </si>
  <si>
    <t>1.	Asesorar jurídicamente los procesos de formulación, expedición y seguimiento de los instrumentos normativos a cargo de la Dirección de Cambio Climático y Gestión del Riesgo, de conformidad con lo dispuesto por la Ley 1931 de 2018 y la Política Nacional de Cambio Climático.
2.	Asesorar jurídicamente la elaboración y revisión de instrumentos normativos a cargo de las dependencias del Ministerio de Ambiente y Desarrollo Sostenible y de otras entidades, que tengan relación con Cambio Climático y Gestión del Riesgo. 
3.	Asesorar jurídicamente a la Dirección de Cambio Climático y Gestión del Riesgo en las actividades a desarrollar en el marco del Sistema Nacional de Cambio Climático - SISCLIMA.
4.	Elaborar y revisar conceptos, informes, solicitudes, documentos y otros materiales de apoyo relacionados con el objeto del presente contrato, que deban ser tramitados por la Dirección de Cambio Climático y Gestión del Riesgo. 
5.	Asesorar jurídicamente la elaboración y revisión de las respuestas que la Dirección de Cambio Climático y Gestión del Riesgo emita a los requerimientos formulados por los entes de control y la Oficina de Control Interno de la entidad. 
6.	Elaborar y revisar respuestas a las PQRs allegadas a la entidad que sean competencia de la Dirección de Cambio Climático y Gestión del Riesgo y que estén relacionadas con el objeto del presente contrato. 
7.	Asesorar jurídicamente la gestión precontractual para la celebración de contratos de prestación de servicios de la Dirección de Cambio Climático y Gestión del Riesgo, de conformidad con los lineamientos impartidos por el grupo de contratos de la entidad. 
8.	Todas las demás que sean asignadas por el supervisor y que tengan relación con el objeto del presente contrato.</t>
  </si>
  <si>
    <t>El valor del contrato a celebrar es hasta por la suma de SETENTA Y DOS MILLONES DE PESOS MCTE ($72.000.000), incluido los impuestos a que haya lugar.</t>
  </si>
  <si>
    <t>https://community.secop.gov.co/Public/Tendering/ContractNoticePhases/View?PPI=CO1.PPI.6140192&amp;isFromPublicArea=True&amp;isModal=False</t>
  </si>
  <si>
    <t>anamayalar88@gmail.com</t>
  </si>
  <si>
    <t>ZOOTECNIA</t>
  </si>
  <si>
    <t xml:space="preserve">1.	Realizar el acompañamiento técnico en los proyectos de adaptación para un desarrollo rural resiliente al clima, con enfoque territorial en el marco de la Política Nacional de Cambio Climático y Plan Nacional de Desarrollo 2018-2022, mediante reuniones y talleres.
2.	Realizar seguimiento a las acciones de adaptación del Plan Integral de Gestión de Cambio Climático del Sector Agropecuario en la implementación de acciones de mitigación y adaptación, mediante reuniones técnicas, en el marco de la Ley 1931de 2018. 
3.	Asistir técnicamente en coordinación con la Dirección de Asuntos Ambientales, Sectorial y Urbana del Ministerio de Ambiente y Desarrollo Sostenible el seguimiento a los compromisos de cambio climático en el marco de las agendas en los gremios agropecuarios (Porkcolombia, Fenavi y Fedegan), mediante actividades como reuniones técnicas y mesas de trabajo. 
4.	Realizar el seguimiento técnico a la inclusión de acciones de cambio climático en los planes departamentales de extensión agropecuaria mediante actividades como mesas de trabajo, talleres, reuniones técnicas, entre otras.
5.	Realizar apoyo técnico al subsector de ganadería sostenible en la implementación de acciones de mitigación de gases de efecto invernadero y adaptación al cambio climático y resiliencia al clima, mediante reuniones y mesas de trabajo. 
6.	Todas las demás que le sean asignadas por el supervisor del contrato y que tengan relación con el objeto contractual. </t>
  </si>
  <si>
    <t>https://community.secop.gov.co/Public/Tendering/ContractNoticePhases/View?PPI=CO1.PPI.6137984&amp;isFromPublicArea=True&amp;isModal=False</t>
  </si>
  <si>
    <t>TECNICA PROFESIONAL ADMINISTRATIVA</t>
  </si>
  <si>
    <t>1.	Apoyar la organización y sistematización de las diferentes solicitudes radicadas por usuarios internos y externos, relacionadas con el sector minero-energético y demás correspondencia que se tramita en la Dirección de Bosques, Biodiversidad y Servicios Ecosistémicos.
2.	Apoyar la elaboración de informes de gestión sobre el estado de cumplimiento de las solicitudes radicadas por usuarios internos y externos y respuestas de la correspondencia que es asignada a la dependencia. 
3.	Mantener actualizada la base de datos en materia de la correspondencia y trámites que se gestionan en la Dirección de Bosques, Biodiversidad y Servicios Ecosistémicos. 
4.	Apoyar la organización y entrega de documentación al archivo de gestión de la Dirección de Bosques Biodiversidad y Servicios Ecosistémicos del Ministerio sobre la correspondencia asignada a la dependencia.
5.	Atender e informar a los usuarios sobre el estado actual de los trámites y solicitudes relacionados con el sector minero –energético y demás solicitudes de la DBBSE. 
6.	Las demás que sean asignadas por el supervisor del contrato.</t>
  </si>
  <si>
    <t>El valor del contrato a celebrar es hasta por la suma de TREINTA Y CINCO MILLONES DE PESOS M/CTE ($35.000.000‬), incluidos los impuestos a que haya lugar.</t>
  </si>
  <si>
    <t>CRA 72M BIS # 42B-29 SUR</t>
  </si>
  <si>
    <t>jacmejvar@yahoo.es</t>
  </si>
  <si>
    <t>https://community.secop.gov.co/Public/Tendering/ContractNoticePhases/View?PPI=CO1.PPI.6126484&amp;isFromPublicArea=True&amp;isModal=False</t>
  </si>
  <si>
    <t>ligeia74@gmail.com</t>
  </si>
  <si>
    <t>CARRERA 12 # 79-60 APTO 303</t>
  </si>
  <si>
    <t xml:space="preserve">Prestación de servicios profesionales a la Dirección de Bosques, Biodiversidad y Servicios Ecosistémicos del Ministerio de Ambiente y Desarrollo Sostenible, para el fortalecimiento del trámite de sustracción de áreas de reservas forestales de orden nacional.	 </t>
  </si>
  <si>
    <t>1.	Apoyar a la Dirección de Bosques, Biodiversidad y Servicios Ecosistémicos en la proyección y revisión de actos administrativos, en las etapas de evaluación y seguimiento, sobre las solicitudes de sustracción que le sean asignadas en la plataforma SILA, especialmente los referentes al desarrollo de proyectos del sector minero-energético.
2.	Apoyar a la Dirección de Bosques, Biodiversidad y Servicios Ecosistémicos en la proyección y revisión de respuestas a las PQRS, relacionadas con los procesos de sustracción del sector minero-energético, entre otros.
3.	Apoyar a la Dirección de Bosques, Biodiversidad y Servicios Ecosistémicos en la formulación de propuestas normativas relacionadas con las reservas forestales nacionales.
4.	Registrar en una base de datos las PQRS asignadas, relacionadas con las Reservas Forestales Nacionales.
5.	Apoyar a la Dirección de Bosques, Biodiversidad y Servicios Ecosistémicos en las reuniones o mesas de trabajo a las que se le convoque según el objeto contractual.
6.	Las demás que sean asignadas por el supervisor y se relacionen con el objeto y las obligaciones contractuales.</t>
  </si>
  <si>
    <t xml:space="preserve">El valor del contrato a celebrar es hasta por la suma de CUARENTA Y CINCO MILLONES DIEZ PESOS ($45.000.010), incluidos los impuestos a que haya lugar. </t>
  </si>
  <si>
    <t>https://community.secop.gov.co/Public/Tendering/ContractNoticePhases/View?PPI=CO1.PPI.6126472&amp;isFromPublicArea=True&amp;isModal=False</t>
  </si>
  <si>
    <t>Prestación de servicios profesionales a la Dirección de Bosques, Biodiversidad y Servicios Ecosistémicos del Ministerio de Ambiente y Desarrollo Sostenible, para el fortalecimiento del trámite de sustracción de áreas de reservas forestales de orden nacional.</t>
  </si>
  <si>
    <t>1.  Apoyar a la Dirección de Bosques, Biodiversidad y Servicios Ecosistémicos en la elaboración de los conceptos técnicos que le sean asignados en la plataforma SILA, relacionados con el trámite de sustracción de reservas forestales nacionales, en las etapas de evaluación y seguimiento, especialmente en el sector minero energético.
2. Apoyar a la Dirección de Bosques, Biodiversidad y Servicios Ecosistémicos en la realización de visitas técnicas relacionadas con el desarrollo de proyectos, obras o actividades, especialmente del sector minero-energético.                     
3. Apoyar a la Dirección de Bosques, Biodiversidad y Servicios Ecosistémicos en la proyección de respuestas a las PQRS que sean asignadas, especialmente relacionadas con el sector minero energético.                                                                                        
 4.  Registrar en una base de datos las PQRS asignadas en relación con las Reservas Forestales Nacionales.
5. Apoyar a la Dirección de Bosques, Biodiversidad y Servicios Ecosistémicos en las reuniones a las que se le convoque, según el objeto contractual.
6. Las demás que sean asignadas por el supervisor del contrato y que tengan relación con el objeto contractual.</t>
  </si>
  <si>
    <t xml:space="preserve">El valor del contrato a celebrar es hasta por la suma de CUARENTA Y CINCO MILLONES DIEZ PESOS M/CTE ($45.000.010), incluidos los impuestos a que haya lugar. </t>
  </si>
  <si>
    <t>caro.amortegui@gmail.com</t>
  </si>
  <si>
    <t>https://community.secop.gov.co/Public/Tendering/ContractNoticePhases/View?PPI=CO1.PPI.6118623&amp;isFromPublicArea=True&amp;isModal=False</t>
  </si>
  <si>
    <t>Prestar servicios profesionales al Grupo de Comunicaciones en las actividades periodísticas adelantadas respecto de la implementación de la estrategia de comunicaciones del Plan Nacional de Restauración, de conformidad con lo señalado en las obligaciones específicas.</t>
  </si>
  <si>
    <t>1.	Apoyar al Ministerio de Ambiente y Desarrollo Sostenible en las actividades periodísticas referentes a la implementación de la estrategia de comunicaciones del Plan Nacional de Restauración, atendiendo las directrices que para el efecto le imparta el supervisor del contrato.
2.	Apoyar al Grupo de Comunicaciones en el diseño de campañas, piezas gráficas y comunicativas, propuestas e iniciativas de comunicación, relacionado con la implementación de la estrategia de comunicaciones del programa de restauración activa, atendiendo los requerimientos que para el efecto le señale el supervisor del contrato.
3.	Realizar las actividades de relacionamiento con medios de comunicación nacionales e internacionales que sean inherentes con la implementación de la estrategia de comunicaciones del programa de restauración activa, generando los informes y documentos a que haya lugar.
4.	Atender y dar respuesta a las PQRS internas y externas relacionadas con la implementación de la estrategia de comunicaciones del programa de restauración activa que adelante el Grupo de Comunicaciones.
5.	Atender y gestionar las solicitudes de prensa que sean solicitadas y tengan relación con la implementación de la estrategia de comunicaciones del programa de restauración activa.
6.	Realizar acompañamiento periodístico al Ministro, Viceministros, Directivas o sus delegados en las actividades agendadas relacionadas con la implementación de la estrategia de comunicaciones del programa de restauración activa, atendiendo las directrices que para el efecto le imparta el supervisor del contrato.
7.	Redactar comunicados de prensa y columnas de opinión requeridos por el Ministerio relacionados con la implementación de la estrategia de comunicaciones del programa de restauración activa, atendiendo las directrices que para el efecto le imparta el supervisor del contrato.
8.	Elaborar informes, así como demás documentos técnicos e informes en la periodicidad señalada por el supervisor del contrato y que tengan relación con el objeto del contrato.
9.	Las que le sean asignadas por el supervisor del contrato, que tengan relación con el objeto del contrato.</t>
  </si>
  <si>
    <t>El valor del contrato a celebrar es por la suma de OCHENTA Y CINCO MILLONES DE PESOS, MONEDA CORRIENTE ($85.000.000) incluidos todos los impuestos y costos a que haya lugar.</t>
  </si>
  <si>
    <t>mauricioluquea@gmail.com</t>
  </si>
  <si>
    <t>El plazo del contrato será de diez (10) meses, contados a partir del cumplimiento de los requisitos de perfeccionamiento y ejecución del contrato, sin exceder a 31 de diciembre de 2020.</t>
  </si>
  <si>
    <t>https://community.secop.gov.co/Public/Tendering/ContractNoticePhases/View?PPI=CO1.PPI.6117034&amp;isFromPublicArea=True&amp;isModal=False</t>
  </si>
  <si>
    <t>1.	Consolidar y elaborar informes sobre el estado actual de los tramites de competencia de la Dirección de Bosques, Biodiversidad y Servicios Ecosistémicos.
2.	Apoyar la administración de la cuenta de notificaciones y proyectar las citaciones, comunicaciones, constancias de notificaciones, y ejecutorias de todos los actos administrativos relacionados con procedimientos administrativos de la Dirección de Bosques, Biodiversidad y Servicios Ecosistémicos.
3.	Realizar la publicación en la cartelera de notificaciones de la Dirección de Bosques Biodiversidad y Servicios Ecosistémicos, o efectuar la solicitud de publicación en la página web del MADS de los actos administrativos que expida la Dirección de Bosques, Biodiversidad y Servicios Ecosistémicos.
4.	Alimentar la base de datos en formato Excel que contenga la información de los representantes legales y/o apoderados de las personas jurídicas, el estado de las notificaciones, publicaciones, comunicaciones, ejecutorias de los actos administrativos que expida la Dirección de Bosques, Biodiversidad y Servicios Ecosistémicos.
5.	Remitir al archivo de gestión de la DBBSE las citaciones, comunicaciones, constancias de notificaciones, y ejecutorias de todos los actos administrativos que expida la Dirección de Bosques, Biodiversidad y Servicios Ecosistémicos.
6.	Comunicar al responsable de los actos administrativos en firme para que adelante su respectivo seguimiento y cumplimiento.
7.	Atender y elaborar respuesta a las PQRSD asignadas por el supervisor del contrato.
8.	Participar en las reuniones que le sean requeridas por el supervisor del contrato, aportando las evidencias en cada caso.
9.	Atender al público en lo relacionado a las obligaciones específicas.
10.	Todas las demás que le sean asignadas por el supervisor del contrato.</t>
  </si>
  <si>
    <t>El valor del contrato a celebrar es hasta por la suma de CUARENTA Y CINCO MILLONES DIEZ PESOS M/CTE ($45.000.010‬), incluidos los impuestos a que haya lugar.</t>
  </si>
  <si>
    <t>drluisvargassabogal@gmail.com</t>
  </si>
  <si>
    <t>https://community.secop.gov.co/Public/Tendering/ContractNoticePhases/View?PPI=CO1.PPI.6116317&amp;isFromPublicArea=True&amp;isModal=False</t>
  </si>
  <si>
    <t xml:space="preserve">GEOGRAFIA   </t>
  </si>
  <si>
    <t>1.	Apoyar a la DBBSE en la organización, generación y análisis de contenidos cartográficos relacionados con los temas de su área siguiendo los lineamientos de cargue de información geográficas basadas en las herramientas ESRI bajo acuerdo de licenciamiento como ArcGIS online y procedimiento de cargue de información a Geodatabase asegurando la calidad, integración y consistencia de los datos consignados que dan soporte al SIAC.
2.	Apoyar a la DBBSE en el reporte de avances de gestión, en temáticas de su competencia, a través del uso de herramientas estadísticas, como los tableros de control que se encuentran incluidos en el acuerdo de licenciamiento ESRI.
3.	Elaborar y presentar servicios de mapa, geoprocesos e información que amplíen e integren datos al SIAC con el objetivo de mostrar avances en gestión y cumplimiento de metas en el Ministerio.
4.	Apoyar a la DBBSE, en la generación de insumos cartográficos para dar respuesta a las consultas a través de PQRS, que le sean asignadas, utilizando herramientas de sistemas de información geográfica.
5.	Apoyar con el uso de herramientas de Sistemas de Información Geográfica – SIG –, la actualización, procesamiento y generación de la información cartográfica de las temáticas de competencia de la Dirección. 
6.	Apoyar a la DBBSE en la elaboración de documentos e insumos identificados para la construcción de la Infraestructura de Datos Espaciales – IDE del Ministerio de Ambiente y Desarrollo Sostenible de la cartografía de la Dirección.
7.	Participar y apoyar de las reuniones, convocatorias y eventos, a los cuales sea comisionado por parte de la Dirección, reportando los resultados en los formatos aprobados por el Ministerio.
8.	Las demás que le sean asignadas por el supervisor del contrato.</t>
  </si>
  <si>
    <t>El valor del contrato a celebrar es hasta por la suma de SESENTA Y NUEVE MILLONES DE PESOS M/CTE ($69.000.000‬), incluidos los impuestos a que haya lugar.</t>
  </si>
  <si>
    <t>fimenesesa@gmail.com</t>
  </si>
  <si>
    <t>https://community.secop.gov.co/Public/Tendering/ContractNoticePhases/View?PPI=CO1.PPI.6145452&amp;isFromPublicArea=True&amp;isModal=False</t>
  </si>
  <si>
    <t>LAURA ANGELICA ORTIZ MURCIA</t>
  </si>
  <si>
    <t>1.	Elaborar e implementar y fortalecer la estrategia y mecanismos de participación de las comunidades y demás actores involucrados, en los procesos de delimitación y planes de manejo de ecosistemas estratégicos, areas protegidas y otras estrategias de conservación. 
2.	 Asistir y participar en las reuniones, en la planificación y ejecución de las mismas, talleres y demás espacios   de trabajo y diálogo, orientados a garantizar la participación de los actores involucrados en los procesos de manejo y conservación de ecosistemas estratégicos, áreas protegidas y otras estrategias de conservación.
3.	Aportar desde el componente social en la articulación con otras instituciones y actores de orden nacional, regional y local en la estructuración de agendas conjuntas para la elaboración de políticas, lineamientos y normas. 
4.	Elaboración de textos en coordinación con la Subdirección de Educación y participación para divulgar, convocar, e informar sobre los procesos participativos para el manejo y conservación de ecosistemas estratégicos con los actores correspondientes. 
5.	Aportar insumos para la generación de análisis socioeconómicos, que sirvan para el manejo y gestión de ecosistemas estratégicos, el diseño de estrategias y mecanismos de participación, que contenga aspectos tales como: a) Identificar y caracterizar actores sociales que puedan estar involucrados en los procesos de participación; así como mantener actualizada la base de datos con datos de contacto de los diversos actores (nombres, cargo, organización que representa, teléfono dirección, posición frente al proceso, influencia, etc.). b) Analizar información secundaria (censo oficial, investigaciones oficiales, académicas, documentos oficiales de alcaldías y gobernaciones departamentales). c) Analizar información de fuentes primarias con herramientas desde la etnografía social (observación participante, visita de campo, entrevistas, grupo focales, seguimiento a redes sociales, etc.). 
6.	Realizar visitas de campo relacionadas con el objeto del contrato cuando sea requerido por el supervisor y responder por la salvaguarda de la información y documentos que se le asignen.
7.	Atender solicitudes y requerimientos relacionados con el objeto del contrato asignados por el supervisor. Guardar absoluta reserva y confidencialidad sobre los asuntos que conozca en razón de sus actividades y que por su naturaleza no deban divulgarse.
8.	Generar insumos para dar respuesta a las peticiones, quejas y solicitudes que puedan surgir en los procesos participativos para el manejo y conservación de ecosistemas estratégicos, áreas protegidas y estrategias de conservación.</t>
  </si>
  <si>
    <t>El valor del contrato a celebrar es hasta por la suma de CINCUENTA Y UN MILLONES QUINIENTOS MIL PESOS M/CTE ($ 51.500.000), incluidos los impuestos a que haya lugar.</t>
  </si>
  <si>
    <t>laom_3@hotmail.com</t>
  </si>
  <si>
    <t>https://community.secop.gov.co/Public/Tendering/ContractNoticePhases/View?PPI=CO1.PPI.6116312&amp;isFromPublicArea=True&amp;isModal=False</t>
  </si>
  <si>
    <t>DANNY JULIETH MEDINA GONZALEZ</t>
  </si>
  <si>
    <t>dannymedina.tsocial@gmail.com</t>
  </si>
  <si>
    <t>https://community.secop.gov.co/Public/Tendering/ContractNoticePhases/View?PPI=CO1.PPI.6115019&amp;isFromPublicArea=True&amp;isModal=False</t>
  </si>
  <si>
    <t>GUELDY VIVIANA CERON RODRIGUEZ</t>
  </si>
  <si>
    <t>BACTERIOLOGIA</t>
  </si>
  <si>
    <t>Prestar servicios profesionales a la Dirección de Asuntos Ambientales Sectorial y Urbana del Ministerio de Ambiente y Desarrollo Sostenible para apoyar los procesos relacionados con salud ambiental, incluidos los desarrollos normativos y la implementación de las acciones de la PISA.</t>
  </si>
  <si>
    <t>viviceron@hotmail.com</t>
  </si>
  <si>
    <t>SANDRA ALICIA REINA GOMEZ</t>
  </si>
  <si>
    <t>ASESOR 1020-10 DE LA DAASU</t>
  </si>
  <si>
    <t>https://community.secop.gov.co/Public/Tendering/ContractNoticePhases/View?PPI=CO1.PPI.6115316&amp;isFromPublicArea=True&amp;isModal=False</t>
  </si>
  <si>
    <t>EDUARDO ANTONIO GUERRERO FORERO</t>
  </si>
  <si>
    <t xml:space="preserve">BIOLOGIA </t>
  </si>
  <si>
    <t>eduardo.guerrero.f@gmail.com</t>
  </si>
  <si>
    <t>MAURICIO GAITÁN VARÓN</t>
  </si>
  <si>
    <t>https://community.secop.gov.co/Public/Tendering/ContractNoticePhases/View?PPI=CO1.PPI.6115332&amp;isFromPublicArea=True&amp;isModal=False</t>
  </si>
  <si>
    <t>palima7@gmail.com</t>
  </si>
  <si>
    <t>Km. 6 Vía La Calera Sopo Conjunto Valle Alto Casa 31</t>
  </si>
  <si>
    <t>DIEGO ESCOBAR OCAMPO</t>
  </si>
  <si>
    <t>https://community.secop.gov.co/Public/Tendering/ContractNoticePhases/View?PPI=CO1.PPI.6115303&amp;isFromPublicArea=True&amp;isModal=False</t>
  </si>
  <si>
    <t>GIOVANA CONSTANZA SAAVEDRA PLAZAS</t>
  </si>
  <si>
    <t>gicons1401@gmail.com</t>
  </si>
  <si>
    <t>Cra 29a #22a-67</t>
  </si>
  <si>
    <t>1.	Apoyar a la Dirección de Bosques, Biodiversidad y Servicios Ecosistémicos la generación de insumos técnicos para determinar una aproximación de la degradación de bosques naturales asociados al tráfico ilegal de madera a nivel nacional, cuando sea requerido por el supervisor del contrato.
2.	Apoyar a la Dirección de Bosques, Biodiversidad y Servicios Ecosistémicos en la generación de insumos técnicos para el cálculo de cuantificación de emisiones por movilizaciones de madera a partir de información generada por el SUNL, con articulación del equipo técnico del IDEAM y cuando sea requerido por el supervisor del contrato.
3.	Apoyar a la Dirección de Bosques, Biodiversidad y Servicios Ecosistémicos, la generación de insumos técnicos que faciliten la articulación de roles y funciones de las entidades de control portuario relacionados con madera de bosques natural.
4.	Apoyar a la Dirección de Bosques, Biodiversidad y Servicios Ecosistémicos en las acciones de capacitación en prevención, control y vigilancia del bosque, con el fin de contribuir a la actualización y cualificación de las capacidades a las autoridades de apoyo como La Fiscalía, Fuerzas Militares, Policía Nacional y demás entidades que lo requieran.
5.	Apoyar a la Dirección de Bosques, Biodiversidad y Servicios Ecosistémicos en la generación de insumos técnicos para el control al tráfico ilegal de productos maderables de la flora silvestre. 
6.	Proyectar dentro de los términos legales, respuestas a consultas, derechos de petición y solicitudes en general que sean asignadas por parte del supervisor del contrato.
7.	Realizar visitas o acompañamiento a proyectos y actividades, eventos nacionales e internacionales, relacionadas con el control a la desforestación y tráfico de flora y de competencia de la Dirección, cuando el supervisor del contrato lo requiera. 
8.	Las demás actividades que sean asignadas por el supervisor del contrato.</t>
  </si>
  <si>
    <t>ADMINISTRACIÓN AMBIENTAL Y DE LOS RECURSOS NATURALES</t>
  </si>
  <si>
    <t>El valor del contrato a celebrar es hasta por la suma de VEINTIOCHO MILLONES QUINIENTOS MIL PESOS M/CTE ($28.500.000‬), incluidos los impuestos a que haya lugar.</t>
  </si>
  <si>
    <t>lilianrociomondragon@gmail.com</t>
  </si>
  <si>
    <t>El plazo de ejecución del presente contrato será de cinco (5) meses, previo cumplimiento de los requisitos de ejecución y previo perfeccionamiento del mismo.</t>
  </si>
  <si>
    <t>https://community.secop.gov.co/Public/Tendering/ContractNoticePhases/View?PPI=CO1.PPI.6076320&amp;isFromPublicArea=True&amp;isModal=False</t>
  </si>
  <si>
    <t>1.	Apoyar a la DBBSE en la administración y parametrización del Sistema de Información para la Gestión de Trámites Ambientales – SILA MC, en relación con los trámites de competencia de la Dirección de Bosques, Biodiversidad y Servicios Ecosistémicos. 
2.	Adelantar el levantamiento de requerimientos funcionales de automatización para la realización de los desarrollos y mantenimientos en SILA MC Vital y los módulos que conforman el sistema de trazabilidad forestal de la Dirección de Bosques de acuerdo con los lineamientos establecidos en las Oficinas de TIC del MADS y la ANLA.
3.	Participar en la programación y desarrollo de actividades necesarias para la realización de las pruebas funcionales y no funcionales correspondientes a los aplicativos que se desarrollen para la Dirección de Bosques, Biodiversidad y Servicios Ecosistémicos. 
4.	Apoyar a la DBBSE, con la revisión técnica y funcional de los entregables técnicos y funcionales para proyectos de automatización de la Dirección de Bosques.
5.	Desarrollar e implementar las actividades requeridas para la optimización y mejoramiento de los sistemas de información SILA MC y VITAL de acuerdo con los estándares nacionales de usabilidad y accesibilidad (Funcionamiento). 
6.	Apoyar a la DBBSE, la integración de los trámites de la Dirección de Bosques, Biodiversidad y Servicios Ecosistémicos al Portal Único del Estado Colombiano en el marco de la estrategia de Gobierno Digital del Ministerio de Tecnologías de la Información y las Comunicaciones 
7.	Realizar la publicación de los actos administrativos en el portal web de la entidad, así como de la información temática de competencia de la Dirección de Bosques, Biodiversidad y Servicios Ecosistémicos.
8.	Actualizar el contenido de los micrositios de la Dirección de Bosques, Biodiversidad y Servicios Ecosistémicos en el portal web de la entidad.
9.	Las demás que sean asignadas por el supervisor del contrato.</t>
  </si>
  <si>
    <t>El valor del contrato a celebrar es hasta por la suma de CINCUENTA Y DOS MILLONES DE PESOS M/CTE ($52.000.000‬), incluidos los impuestos a que haya lugar.</t>
  </si>
  <si>
    <t>Carrera 69 N. 80-20 Ingruma I Etapa, Torre 3, Apartamento 507</t>
  </si>
  <si>
    <t>azinpa@hotmail.com</t>
  </si>
  <si>
    <t>https://community.secop.gov.co/Public/Tendering/ContractNoticePhases/View?PPI=CO1.PPI.6119703&amp;isFromPublicArea=True&amp;isModal=False</t>
  </si>
  <si>
    <t xml:space="preserve">	Prestación de servicios profesionales, para apoyar a la Dirección de Bosques, Biodiversidad y Servicios Ecosistémicos, en la evaluación a las propuestas de realinderación, integración, recatogorización y planes de Manejo para las Reservas Forestales protectoras Nacionales y las Reservas Forestales Protectoras Productoras Nacionales.</t>
  </si>
  <si>
    <t>1.	Elaborar conceptos sobre la revisión de los documentos técnicos de soporte de los planes de manejo de las Reservas Forestales Protectoras Nacionales elaboradas por las Corporaciones Autónomas Regionales con énfasis en el sector minero energético. 
2.	Elaborar conceptos técnicos sobre las propuestas de realinderación, recategorización o integración de las Reservas Forestales Protectoras Nacionales elaboradas por las Corporaciones Autónomas Regionales con énfasis en el sector minero energético.
3.	Participar en las reuniones y mesas técnicas relacionadas con planes de manejo, realinderación, integración, recategorización y precisión cartográfica de las Reservas Forestales Protectoras Nacionales con énfasis en el sector minero energético.
4.	Apoyar a la DBBSE en Orientación a las Corporaciones Autónomas Regionales sobre la aplicación de los elementos básicos de planificación de las Reservas Forestales Protectoras Nacionales de acuerdo a los lineamientos de la Dirección de Bosques, Biodiversidad y Servicios Ecosistémicos con énfasis en el sector minero energético.
5.	Apoyar a la DBBSE en la elaboración de conceptos técnicos relacionados con la precisión cartográfica de la delimitación de las Reservas Forestales Protectoras Nacionales.
6.	Apoyar a la DBBSE en la actualización de la información de las Reservas Forestales Protectoras Nacionales en el Registro Único de Áreas Protegidas (RUNAP).
7.	Realizar visitas técnicas a las Corporaciones Autónomas Regionales, para atender actividades y situaciones que involucren la temática del objeto del contrato, previa autorización del supervisor del contrato
8.	Proyectar respuesta a las PQRS asignadas relacionadas con el objeto del contrato.
9.	Registrar en una base de datos las PQRS asignadas en relación con las Reservas Forestales Nacionales
10.	Las demás actividades que estén relacionadas con el objeto contractual y que sean asignadas por el supervisor.</t>
  </si>
  <si>
    <t>El valor del contrato a celebrar es hasta por la suma de CINCUENTA Y CINCO MILLONES PESOS M/CTE ($55.000.000), incluido los impuestos a que haya lugar.</t>
  </si>
  <si>
    <t>marcelapo@gmail.com</t>
  </si>
  <si>
    <t>Vereda Rio Frio Occidental sector Buenavista</t>
  </si>
  <si>
    <t>El plazo de ejecución del presente contrato es de diez (10) meses contado a partir del cumplimiento de los requisitos de ejecución previo su perfeccionamiento</t>
  </si>
  <si>
    <t>ANGEL EDUARDO CAMACHO LOZANO</t>
  </si>
  <si>
    <t>Calle 23C # 69C 20 Torre 3 AP 503</t>
  </si>
  <si>
    <t>angel.camacho@gaiasas.net</t>
  </si>
  <si>
    <t>INGENIERIA ELECTRICA</t>
  </si>
  <si>
    <t>https://community.secop.gov.co/Public/Tendering/OpportunityDetail/Index?noticeUID=CO1.NTC.1121701&amp;isFromPublicArea=True&amp;isModal=False</t>
  </si>
  <si>
    <t xml:space="preserve">1. Apoyar técnicamente en la consolidación, análisis y respuesta a las observaciones que surjan de la consulta pública del proyecto de resolución que reglamentará los sistemas de recolección y gestión de RAEE, así como el ajuste de los documentos técnicos definitivos del mismo.
2. Apoyar técnicamente el proceso de socialización y puesta en marcha del registro de productores y comercializadores de aparatos eléctricos y electrónicos en coordinación con el Ministerio de Comercio Industria y Turismo.
3. Apoyar técnicamente en el desarrollo del mecanismo de información para la presentación y seguimiento de los sistemas de recolección y gestión de RAEE en coordinación con la Autoridad Nacional de Licencias Ambientales.
4. Apoyar en el desarrollo de contenidos, materiales y manuales de sensibilización y capacitación a los diferentes actores de la cadena de gestión integral de RAEE.
5. Generar insumos técnicos requeridos para la actualización y expedición de políticas e instrumentos normativos relacionados con el objeto contractual y apoyar técnicamente en su seguimiento, cuando sea requerido por el supervisor. 
6. Generar insumos técnicos para el desarrollo de instrumentos técnicos relacionados con el objeto contractual, cuando sea requerido por el supervisor. 
7. Preparar insumos de discusión, participar en las sesiones del Comité Nacional de RAEE que se realicen dentro del periodo contractual y elaborar las actas de reunión.
8. Apoyar la elaboración del contenido programático de un curso virtual relacionado con la gestión de residuos de aparatos eléctricos y electrónicos.
9. Apoyar en la generación de insumos para la emisión de conceptos técnicos de temas relacionados con el objeto contractual.
10. Apoyar en la proyección de respuestas a peticiones, quejas o reclamos y solicitudes en temas relacionados con el objeto contractual.
11. Las demás actividades que le asigne el supervisor del contrato y que tengan relación con el objeto contractual.
</t>
  </si>
  <si>
    <t>El valor del contrato a celebrar es hasta por la suma de OCHENTA Y UN MILLONES DOSCIENTOS CUARENTA MIL PESOS M/CTE ($ 81.240.000) incluidos los impuestos a que haya lugar.</t>
  </si>
  <si>
    <t>El plazo de ejecución del presente contrato será de diez (10) meses, contados a partir del cumplimiento de los requisitos de perfeccionamiento y ejecución, sin exceder el 31 de diciembre de 2020.</t>
  </si>
  <si>
    <t xml:space="preserve"> Prestación de servicios profesionales para apoyar a la oficina de Negocios Verdes y sostenibles en la planeación de la estrategia de impulso y promoción de Negocios Verdes para el año 2020, en el marco de la estrategia de cooperación de la Unión Europea “Contrato de Reforma Sectorial para el Desarrollo Local Sostenible-DLS”.</t>
  </si>
  <si>
    <t>nlcastilloro82@gmail.com</t>
  </si>
  <si>
    <t>Calle 10 Sur 40A 33 Apto 416</t>
  </si>
  <si>
    <t>ANGELA MARIA MOLANO VALENZUELA</t>
  </si>
  <si>
    <t>COORDINADOR (A) DEL GRUPO DEL SISTEMA INTEGRADO DE GESTIÓN</t>
  </si>
  <si>
    <t>COORDINADOR DEL GRUPO DE APOYO TÉCNICO EVALUACIÓN Y SEGUIMIENTO A PROYECTOS DE INVERSIÓN DEL SECTOR AMBIENTAL</t>
  </si>
  <si>
    <t xml:space="preserve">COORDINADOR DEL GRUPO DE SUSTANCIAS QUÍMICAS RESIDUOS PELIGROSOS Y UTO </t>
  </si>
  <si>
    <t>COORDINADORA GRUPO DE GESTION DE RIESGO, INFORMACIÓN Y PARTICIPACIÓN COMUNITARIA DE ZONAS MARINAS Y COSTERAS</t>
  </si>
  <si>
    <t>COORDINADORA DEL GRUPO DE GESTIÓN AMBIENTAL URBANA</t>
  </si>
  <si>
    <t>SUPERVISOR</t>
  </si>
  <si>
    <t>LUISA FERNANDA ROMERO CAMACHO</t>
  </si>
  <si>
    <t>BIOLOGIA AMBIENTAL</t>
  </si>
  <si>
    <t>licethcarolinarueda@gmail.com</t>
  </si>
  <si>
    <t xml:space="preserve">Cra. 25 N 19 - 30 Apt. 504 Bucaramanga
</t>
  </si>
  <si>
    <t>MARIA ALEXANDRA GARZON PATIÑO</t>
  </si>
  <si>
    <t>Prestación de servicios de apoyo a la gestión documental del Ministerio de Ambiente y Desarrollo Sostenible, para dar cumplimiento con las acciones y metas del Plan de Mejoramiento Archivístico –PMA, en cuanto a la conformación de los archivos públicos a través de la implementación de los instrumentos archivísticos con actividades de clasificación, depuración y organización documental.</t>
  </si>
  <si>
    <t>TECNICA PROFESIONAL SECRETARIADO</t>
  </si>
  <si>
    <t xml:space="preserve">1. Realizar el proceso de clasificación, depuración y organización del archivo total, conforme al Manual de Gestión Documental y Procedimientos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2. Realizar la rotulación de carpetas y/o cajas,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3. Realizar el proceso técnico y archivístico de Descripción (Hoja de control e Inventario Único Documental - FUID) de expedientes, de conformidad con las indicaciones que para el efecto le sean señaladas por el Supervisor. Este proceso deberá cumplir con parámetros de calidad y ser acordes a las metas diarias de intervención, de conformidad con la asignación dada por el líder del Archivo Central y avalada por el supervisor del contrato.
4. Realizar el proceso técnico de foliación de los documentos de archivo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5.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6. Apoyar la identificación de documentos que contengan biodeterioro y realizar la separación, e informar a la Coordinación de Gestión Documental del Ministerio.
7. Digitalizar los documentos que conforman los expedientes del Archivo de Gestión y que sean requeridos, aplicando las normas establecidas por el Archivo General de la Nación.
8. Dar aviso a los supervisores del contrato, dentro de las 24 horas siguientes, sobre la ocurrencia de cualquier novedad o situación que se llegue a presentar en el archivo de gestión.
9. Asistir a las reuniones, eventos, entre otros que para el efecto sean programadas o indicadas por parte de los supervisores del contrato.
10. Todas las demás que le sean asignadas por el Supervisor del Contrato y que tenga relación con el objeto contractual.
</t>
  </si>
  <si>
    <t>El valor del contrato a celebrar es hasta por la suma de TREINTA Y CINCO MILLONES DE PESOS MONEDA CORRIENTE. ($35.000.000), incluido los impuestos a que haya lugar.</t>
  </si>
  <si>
    <t>alexxag17@gmail.com</t>
  </si>
  <si>
    <t xml:space="preserve"> luisaf_romero@hotmail.com</t>
  </si>
  <si>
    <t>Calle 67 a No. 9- 81</t>
  </si>
  <si>
    <t xml:space="preserve">1. Apoyar la asistencia técnica a las Corporaciones Autónomas Regionales participando en la realización y coordinación de reuniones y talleres de acuerdo con la metodología y programación acordada, para incorporar la zonificación ambiental en sus planes de gestión, generando los informes, memorias y soportes que sean solicitados por el supervisor.
2. Apoyar la elaboración de documentos e insumos técnicos que sirvan  a la articulación del Plan de Zonificación Ambiental con los instrumentos de ordenamiento y planificación territorial 
3. Apoyar y orientar a las Corporaciones Autónomas Regionales en la definición de determinantes y recomendaciones para la formulación y ajuste de los instrumentos de planificación territoriales, ambientales, y del desarrollo, a través del análisis y elaboración de conceptos técnicos.
4. Apoyar en la promoción de figuras de protección y manejo ambiental sostenible, y en los procesos de seguimiento y control sobre áreas de interés ambiental no declaradas, mediante la elaboración de insumos para el desarrollo técnico de instrumentos.  
5. Asistir a las reuniones convocadas por el Comité Especial Interinstitucional - CEI en desarrollo de las actividades de la Comisión de Ordenamiento Territorial y apoyar la elaboración de los documentos que sean solicitados al Ministerio, en el marco de las instancias mencionadas.
6. Apoyar el desarrollo y ejecución de talleres de construcción conjunta y socialización con dependencias del Minambiente y entidades externas en los temas relacionados con el contrato.
7. Las demás que le asigne el supervisor del contrato y que tengan relación directa con el objeto contractual.
</t>
  </si>
  <si>
    <t>El valor del contrato a celebrar es hasta por la suma de OCHENTA Y OCHO MILLONES DE PESOS ($88.000.000) M/CTE, incluido los impuestos a que haya lugar.</t>
  </si>
  <si>
    <t>jpjojoav@gmail.com</t>
  </si>
  <si>
    <t>1. Presentar para aprobación del supervisor un plan de trabajo (actividades, cronograma y entregables) dentro de los diez (10) días calendario siguientes al cumplimiento de los requisitos de ejecución del contrato. 
2. Participar en las reuniones del Comité Técnico de la Acción Nacionalmente apropiada de Mitigación-Nama de Biogás con las entidades participantes, así como en las demás reuniones relacionadas con el proyecto de Nama, elaborar y consolidar el material que sea requerido, elaborar las actas con el detalle de lo conversado y los compromisos adquiridos.
3. Generar insumos técnicos para la estructuración de la Acción Nacionalmente apropiada de Mitigación -Nama de Biogás. 
4. Generar insumos técnicos para la implementación de la Estrategia Nacional de Economía Circular específicamente en lo concerniente a las líneas de flujos de energía, y aprovechamiento energético de la biomasa residual.
5. Generar insumos técnicos para la elaboración de un instrumento facilitador para las buenas prácticas ambientales y sociales de pequeños aprovechamientos hidroeléctricos en la Amazonía.
6. Generar insumos técnicos para el diseño del programa de sustitución de fogones de leña por estufas limpias.
7. Generar insumos técnicos para la elaboración de la propuesta de Lineamientos para la gestión de sedimentos en embalses hidroeléctricos.
8. Apoyar en la generación de insumos técnicos y seguimiento a la respuesta oportuna a los requerimientos de Órganos de Control y demás autoridades, que se encuentren relacionados con el objeto contractual.
9. Elaborar respuestas a las solicitudes, derechos de petición, y en general respuestas a los usuarios en materias relacionadas con el objeto del contrato.
10. Las demás actividades que le asigne el supervisor del contrato y que tengan relación con el objeto contractual.</t>
  </si>
  <si>
    <t>Prestar servicios profesionales a la Dirección de Asuntos Ambientales, Sectorial y Urbana del Ministerio de Ambiente y Desarrollo Sostenible, en el desarrollo, seguimiento y cumplimiento de las metas y acciones en la línea fuente y flujos de energía y en el desarrollo de instrumentos técnicos y normativos aplicados al sector de energía.</t>
  </si>
  <si>
    <t xml:space="preserve">El valor del contrato a celebrar es hasta por la suma de OCHENTA Y SEIS MILLONES SEISCIENTOS VEINTE MIL PESOS M/CTE ($86.620.000), incluidos los impuestos a que haya lugar. </t>
  </si>
  <si>
    <t>El plazo de ejecución del contrato será de diez (10) meses contados a partir del cumplimiento de los requisitos de perfeccionamiento y ejecución, sin exceder el 31 de diciembre de 2020.</t>
  </si>
  <si>
    <t>cmsilvaf@yahoo.com</t>
  </si>
  <si>
    <t>Prestar servicios de apoyo a la gestión a la Dirección de Asuntos Ambientales Sectorial y Urbana del Ministerio de Ambiente y Desarrollo Sostenible en el desarrollo e implementación de instrumentos para el fortalecimiento de la gestión ambiental urbana y calidad del aire.</t>
  </si>
  <si>
    <t>1. Recopilar y procesar información técnica ambiental necesaria para elaborar los portafolios de buenas prácticas ambientales de los sectores de producción de carbón vegetal y producción de coque.
2. Consolidar información para la prevención y el control de emisiones de contaminantes tóxicos al aire.
3. Apoyar el seguimiento y reporte semestral en SISCONPES.
4. Apoyar con el seguimiento al cumplimiento de los requerimientos de comités, mesas y grupos de trabajo al Grupo de Gestión Ambiental Urbana de la Dirección de Asuntos Ambientales Sectorial y Urbana.
5. Apoyo en la consolidación de información técnica y ambiental requerida al Grupo de Gestión Ambiental Urbana de la Dirección de Asuntos Ambientales Sectorial y Urbana.
6. Apoyo en la consolidación de informes de gestión, consignando los temas contractuales, administrativos, presupuestales, requerimientos externos y de planeación.
7. Elaborar respuestas a las solicitudes, derechos de petición, y en general respuestas a los usuarios en materias relacionadas con el objeto del contrato, cuando sea requerido. 
8. Participar en reuniones y mesas de trabajo relacionadas con el objeto del contrato, cuando sea requerido por el supervisor. 
9. Las demás actividades que le asigne el supervisor del contrato y que tengan relación con el objeto contractual.</t>
  </si>
  <si>
    <t>El valor del contrato a celebrar es hasta por la suma de VEINTIOCHO MILLONES OCHOCIENTOS MIL PESOS M/CTE ($ 28.800.000) incluido los impuestos a que haya lugar.</t>
  </si>
  <si>
    <t>El plazo de ejecución del contrato será de nueve (9) meses contados a partir del cumplimiento de los requisitos de perfeccionamiento y ejecución, sin exceder el 31 de diciembre de 2020.</t>
  </si>
  <si>
    <t>oavargaso@gmail.com</t>
  </si>
  <si>
    <t>1. Generar insumos técnicos para la formulación y expedición del proyecto de decreto que adoptará el programa de prevención de accidente mayor y la reglamentación que surja de este, de acuerdo con lo establecido en el CONPES 3868 de 2016.
2. Generar insumos técnicos para la elaboración de informes, documentos técnicos y conceptos se requieran presentar a la OCDE, que estén relacionados con los instrumentos del Comité de Químicos y el de Política Ambiental y apoyar la articulación de espacios con las diferentes entidades que permitan el desarrollo de planes de acción e implementación acordados con esta organización.
3. Generar los insumos técnicos para dar cumplimiento al compromiso de implementar el instrumento OCDE/Legal/266, relacionado con movimiento transfronterizo de residuos destinados a operaciones de recuperación, en lo que respecta residuos peligrosos. 
4. Generar insumos técnicos para la formulación del proyecto de resolución sobre requisitos técnicos para la ubicación, operación, seguimiento y monitoreo de rellenos de seguridad y la elaboración del correspondiente documento técnico de soporte.
5. Participar en las actividades de socialización y retroalimentación de la guía de actuación dirigida a las Autoridades Ambientales para fortalecer las actividades de seguimiento y control en caso de ocurrencia de eventos con sustancias químicas peligrosas.
6. Apoyar en la generación de insumos para la emisión de conceptos técnicos de temas relacionados con el objeto contractual.
7. Las demás actividades que le asigne el supervisor del contrato y que tengan relación con el objeto contractual.</t>
  </si>
  <si>
    <t>El valor del contrato a celebrar es hasta por la suma de OCHENTA Y UN MILLONES DOSCIENTOS CUARENTA MIL PESOS M/CTE ($81.240.000) incluidos los impuestos a que haya lugar.</t>
  </si>
  <si>
    <t>natalia.uscategui.ruiz@gmail.com</t>
  </si>
  <si>
    <t>Prestar servicios profesionales a la Dirección de Asuntos Ambientales Sectorial y Urbana del Ministerio de Ambiente y Desarrollo Sostenible, para apoyar la formulación de instrumentos técnicos y normativos, así como el fortalecimiento de las autoridades ambientales en materia de licenciamiento ambiental e infraestructura de transporte.</t>
  </si>
  <si>
    <t>1. Presentar para aprobación del supervisor un plan de trabajo (actividades, cronograma y entregables) dentro de los diez (10) días calendario siguientes al cumplimiento de los requisitos de ejecución del contrato. 
2. Generar insumos técnicos para complementar el listado de impactos ambientales estandarizado, obtenido del ejercicio de evaluación del Impacto Ambiental Potencial – IAP, detallando los parámetros ambientales afectados positiva o negativamente por los proyectos, obras o actividades sujetas al proceso de licenciamiento ambiental.
3. Generar insumos técnicos para la identificación de los indicadores ambientales contemplados por los Términos de Referencia (TdR) de las actividades del sector infraestructura de transporte sujetas a Licencia Ambiental, para la conformación de un banco de indicadores ambientales para el licenciamiento ambiental en el país. 
4. Generar insumos técnicos para identificar los indicadores ambientales contemplados en otros documentos de carácter técnico científico (artículos, libros, tesis, manuales, guías sectoriales, etc.), para la conformación de un banco de indicadores ambientales para el licenciamiento ambiental en el país. 
5. Apoyar técnicamente el proceso de elaboración de un banco de indicadores ambientales que permita evaluar y/o hacer seguimiento a los impactos ambientales de los proyectos sujetos a licencia ambiental en Colombia. 
6. Generar insumos para la elaboración de conceptos técnicos de temas relacionados con el objeto contractual.
7. Proyectar respuestas a peticiones, quejas, reclamos y solicitudes en temas relacionados con el objeto contractual.
8. Las demás que le sean asignadas por el Supervisor del Contrato y que tengan relación con el objeto contractual.</t>
  </si>
  <si>
    <t>El valor del contrato a celebrar es hasta por la suma de OCHENTA Y CUATRO MILLONES DE PESOS M/CTE ($84.000.000), incluido los impuestos a que haya lugar.</t>
  </si>
  <si>
    <t>livenfernando@gmail.com</t>
  </si>
  <si>
    <t>INGENIERIA MECATRONICA</t>
  </si>
  <si>
    <t>1. Presentar para aprobación del supervisor un plan de trabajo (actividades, cronograma y entregables) dentro de los diez (10) días calendario siguientes al cumplimiento de los requisitos de ejecución del contrato. 
2. Generar insumos técnicos para validar la aplicabilidad de la clasificación según el Impacto Ambiental Potencial (IAP) y los criterios de ubicación en el marco de la propuesta de modelo de Licenciamiento Ambiental con instrumentos diferenciados, empleando casos reales de POA que recientemente hayan solicitado Licencia Ambiental.
3. Apoyar en la identificación de los ajustes normativos e institucionales necesarios para la aplicabilidad de los criterios de ubicación en marco de la propuesta de modelo de Licenciamiento Ambiental con instrumentos diferenciados.
4. Generar insumos técnicos para la elaboración de una propuesta de Términos de Referencia (TdR) tipo para cada una de las categorías contempladas en la propuesta de modelo de Licenciamiento Ambiental con instrumentos diferenciados.
5. Apoyar en la profundización del análisis necesario para la inclusión de nuevas actividades en el esquema de Licenciamiento Ambiental y en las actividades de socialización y discusión con otros actores involucrados, de acuerdo a las indicaciones impartidas desde la supervisión.  
6. Apoyar la estructuración y desarrollo de una Misión sobre Licenciamiento Ambiental que tenga por objetivo la formulación de recomendaciones estratégicas para mejorar la efectividad del instrumento. 
7. Generar insumos para la elaboración de conceptos técnicos de temas relacionados con el objeto contractual.
8. Proyectar respuestas a peticiones, quejas, reclamos y solicitudes en temas relacionados con el objeto contractual.
9. Las demás que le sean asignadas por el Supervisor del Contrato y que tengan relación con el objeto contractual.</t>
  </si>
  <si>
    <t>ncgomezo@unal.edu.co</t>
  </si>
  <si>
    <t>asesoriambiental@outlook.com</t>
  </si>
  <si>
    <t>mariaalejandravillaneda796@gmail.com</t>
  </si>
  <si>
    <t xml:space="preserve">Carrera 12 No 32f - 13sur
</t>
  </si>
  <si>
    <t xml:space="preserve">1. Efectuar los mantenimientos locativos necesarios acorde con la programación asignada por el supervisor del contrato en las instalaciones del Ministerio de Ambiente y Desarrollo Sostenible.
2. Realizar la instalación, reparación o movimientos de repisas, estanterías, sillas, mesas, archivos y entre otros, divisiones drywall, muebles de oficina, de acuerdo con las instrucciones impartidas por el Supervisor.
3. Solucionar oportunamente las solicitudes realizadas a través del sistema ARANDA, que tengan relación con el cuidado y conservación de los activos fijos de la entidad, que no requieran un conocimiento especializado.
4. Asegurar el correcto funcionamiento del sistema hidráulico entre los cuales se encuentran: a.) tanques de agua b.) sistema hidrosanitario y c.) sistemas de desagües de aguas residuales de la sede donde funciona el Ministerio de Ambiente y Desarrollo Sostenible.
5. Cumplir con las normas de Seguridad y Salud en el Trabajo portando durante su permanencia dentro de las instalaciones de la Entidad los elementos de seguridad industrial.
6. Velar por el buen uso los elementos (herramienta), utilizada para el correcto desarrollo del objeto del contrato, así mismo, solicitar los elementos de ferretería y demás materiales al supervisor del contrato o la persona delegada para tal fin.
7. Informar oportunamente al supervisor del contrato, mediante un informe que brinde una solución técnica, sobre daños o mantenimientos preventivos o correctivos que requiera las instalaciones del Ministerio de Ambiente y Desarrollo Sostenible.
8. Las demás actividades asignadas por el supervisor del contrato.
</t>
  </si>
  <si>
    <t>El plazo del contrato será hasta por diez (10) meses, contado a partir del cumplimiento de los requisitos de perfeccionamiento y ejecución, sin que exceda el 31 de diciembre de 2020.</t>
  </si>
  <si>
    <t xml:space="preserve">1. Realizar la revisión y evaluación de los proyectos de inversión y/o solicitudes de modificaciones de POAS y/o informes de ejecución para la verificación del seguimiento, presentados por las entidades del sector ambiental, emitiendo los respectivos pronunciamientos según los formatos establecidos para cada caso.
2. Participar en las mesas técnicas requeridas para apoyar en la estructuración de proyectos de inversión del sector ambiental, así como realizar visitas técnicas para verificar el seguimiento a la ejecución de los proyectos de inversión.
3. Apoyar las respuestas a los derechos de petición o requerimientos y/o solicitudes que presenten los entes de control o los ciudadanos o Entidades del Orden Nacional Público o Privado y/o las dependencias del Ministerio o entidades del Sector de Ambiente y Desarrollo Sostenible y cuya competencia en materia de proyectos ambientales sea de la Oficina Asesora de Planeación
4. Reportar en el instrumento correspondiente la información del estado del proyecto de inversión, de acuerdo a la revisión realizada a los documentos y/o expedientes según la etapa en la cual se encuentre el proyecto (formulación, evaluación y seguimiento).
5. Todas las demás asignadas por el supervisor del contrato y que tengan relación con el objeto contractual.
</t>
  </si>
  <si>
    <t>sl.gaona@yahoo.com</t>
  </si>
  <si>
    <t>CALLE 166 # 9-24 TORRE 1 INT 2 APTO 1101</t>
  </si>
  <si>
    <t>SULMA LILIANA GAONA PEREZ</t>
  </si>
  <si>
    <t>ADRIANA SORAYA RIOS PEREZ</t>
  </si>
  <si>
    <t>DERECHO Y CIENCIAS POLITICAS</t>
  </si>
  <si>
    <t>Prestación de Servicios profesionales/apoyo a la gestión en las acciones de fortalecimiento, coordinación, articulación, análisis y seguimiento de la gestión de las instituciones que conforman el Sistema Nacional Ambiental -SINA, de acuerdo con las normas y políticas vigentes.</t>
  </si>
  <si>
    <t>El valor estimado del contrato a celebrar es hasta por la suma de CIENTO VEINTICINCO MILLONES DE PESOS ($125.000.000) M/CTE incluidos los impuestos a que haya lugar.</t>
  </si>
  <si>
    <t xml:space="preserve">El plazo de ejecución del contrato será por 10 meses. El término será contado a partir del cumplimiento de los requisitos de perfeccionamiento y ejecución del contrato. </t>
  </si>
  <si>
    <t>Adriosperez@hotmail.com</t>
  </si>
  <si>
    <t>Calle 214 # 93 00 casa 37</t>
  </si>
  <si>
    <t>LICENCIATURA EN BIOLOGIA</t>
  </si>
  <si>
    <t>Prestación de servicios profesionales, para apoyar a la Dirección de Bosques, Biodiversidad y Servicios Ecosistémicos, en la evaluación a las propuestas de realinderación, integración, recategorización y planes de Manejo para las Reservas Forestales Protectoras Nacionales y las Reservas Forestales Protectoras Productoras Nacionales.</t>
  </si>
  <si>
    <t>1. Elaborar conceptos sobre la revisión de los documentos técnicos de soporte de los planes de manejo de las Reservas Forestales Protectoras Nacionales elaboradas por las Corporaciones Autónomas Regionales con énfasis en el sector minero energético. 
2. Elaborar conceptos técnicos sobre las propuestas de realinderación, recategorización o integración de las Reservas Forestales Protectoras Nacionales elaboradas por las Corporaciones Autónomas Regionales con énfasis en el sector minero energético.
3. Participar en las reuniones y mesas técnicas relacionadas con planes de manejo, realinderación, integración, recategorización y precisión cartográfica de las Reservas Forestales Protectoras Nacionales con énfasis en el sector minero energético.
4. Apoyar a la DBBSE en Orientación a las Corporaciones Autónomas Regionales sobre la aplicación de los elementos básicos de planificación de las Reservas Forestales Protectoras Nacionales de acuerdo a los lineamientos de la Dirección de Bosques, Biodiversidad y Servicios Ecosistémicos con énfasis en el sector minero energético.
5. Apoyar a la DBBSE en la elaboración de conceptos técnicos relacionados con la precisión cartográfica de la delimitación de las Reservas Forestales Protectoras Nacionales.
6. Apoyar a la DBBSE en la actualización de la información de las Reservas Forestales Protectoras Nacionales en el Registro Único de Áreas Protegidas (RUNAP).
7. Realizar visitas técnicas a las Corporaciones Autónomas Regionales, para atender actividades y situaciones que involucren la temática del objeto del contrato, previa autorización del supervisor del contrato
8. Proyectar respuesta a las PQRS asignadas relacionadas con el objeto del contrato.
9. Registrar en una base de datos las PQRS asignadas en relación con las Reservas Forestales Nacionales
10. Las demás actividades que estén relacionadas con el objeto contractual y que sean asignadas por el supervisor.</t>
  </si>
  <si>
    <t>pozoydiddi@gmail.com</t>
  </si>
  <si>
    <t>Calle 74 # 60-20</t>
  </si>
  <si>
    <t>rosanaromero@hotmail.com</t>
  </si>
  <si>
    <t xml:space="preserve">https://community.secop.gov.co/Public/Tendering/OpportunityDetail/Index?noticeUID=CO1.NTC.1139520&amp;isFromPublicArea=True&amp;isModal=False
</t>
  </si>
  <si>
    <t xml:space="preserve">El plazo de ejecución del contrato será por diez (10) meses, contados a partir del cumplimiento de los requisitos de perfeccionamiento y ejecución del contrato. </t>
  </si>
  <si>
    <t>WILMAR CAMACHO ROSAS</t>
  </si>
  <si>
    <t xml:space="preserve">https://community.secop.gov.co/Public/Tendering/OpportunityDetail/Index?noticeUID=CO1.NTC.1133490&amp;isFromPublicArea=True&amp;isModal=False
</t>
  </si>
  <si>
    <t>JUAN SEBASTIAN PATIÑO NAVAS</t>
  </si>
  <si>
    <t>C-3201-0900-4-0-3201012-02</t>
  </si>
  <si>
    <t>C-3201-0900-5-0-3201013-02</t>
  </si>
  <si>
    <t>1)    Apoyar la proyección y revisión de actos administrativos internos y externos de carácter general y particular, en términos jurídicos, relacionadas con las dependencias que hacen parte del Despacho del Viceministerio de Ordenamiento Ambiental del Territorio.
2)    Apoyar jurídicamente con sentencias, fallos judiciales y demás que guarden relación con el Despacho del Viceministerio de Ordenamiento Ambiental del Territorio que le sean asignados y que guarden relación con el objeto contractual, de conformidad con las directrices de la Oficina Asesora Jurídica.
3)    Asistir y preparar la información jurídica necesaria para la participación del señor Viceministro de Ordenamiento Ambiental del Territorio en Consejos Directivos de las Corporaciones Autónomas Regionales y de Desarrollo Sostenible, comités, mingas, paros y demás reuniones inherentes al objeto del contrato.
4)    Apoyar en la proyección y seguimiento en las respuestas de los diferentes requerimientos que realicen los órganos de control fiscal y disciplinario, del Despacho del Viceministerio de Ordenamiento Ambiental del Territorio.
5)    Apoyar en la proyección y revisión de respuesta de derechos de petición, consultas y quejas de los ciudadanos, de los entes de control, del Congreso de la República, y de las Veedurías Ciudadanas.
6)    Apoyar en la proyección de las reglamentaciones en materia de gestión de ordenamiento ambiental del territorio que surjan en el Despacho del Viceministro, así como la revisión y retroalimentación de las de los instrumentos normativos relacionados con los mandatos del Plan Nacional de Desarrollo 2018- 2022 de las dependencias adscritas al Despacho.
7)    Proyectar y revisar los conceptos jurídicos del Despacho del Viceministro cuando se requieran y que estén relacionadas con su objeto contractual.
8)    Realizar el seguimiento de todos los temas jurídicos del Despacho del Viceministro que estén relacionadas con su objeto contractual, y las demás actividades relacionadas con su objeto contractual.</t>
  </si>
  <si>
    <t>4720 
5120</t>
  </si>
  <si>
    <t>1. Presentar para aprobación del supervisor un plan de trabajo (actividades, cronograma y entregables) dentro de los diez (10) días calendario siguientes al cumplimiento de los requisitos de ejecución del contrato. 
2. Apoyar técnicamente en el control, seguimiento e implementación de acciones para el cumplimiento de las sentencias relacionadas con la actividad minera.
3. Apoyar en el seguimiento a los proyectos de cooperación GEF de minería y la formulación del proyecto GEF sobre el comercio de mercurio.
4. Apoyar en la consolidación de información para el observatorio de mercurio de acuerdo a la Decisión 844 de 2019 de la Comunidad Andina de Naciones-CAN.
5. Generar insumos técnicos que se requieran y apoyar en la implementación del Plan Único Nacional de Mercurio (PUNHg) y del Plan de Acción Sectorial Ambiental de Mercurio (PASAHg).
6. Apoyar el proceso de socialización de la gestión de mercurio y en las acciones para el fortalecimiento de la gestión de proyectos en las autoridades ambientales y los Institutos de Investigación del Sistema Nacional Ambiental-SINA, de acuerdo a la priorización y ubicación establecida en el plan de trabajo. 
7. Generar insumos técnicos para el desarrollo de instrumentos técnicos y normativos relacionados con el objeto contractual, cuando sea requerido por el supervisor. 
8. Apoyar en el proceso de socialización de los avances y metas del Convenio de Minamata sobre mercurio, de acuerdo a la priorización y ubicación establecida en el plan de trabajo.
9. Generar insumos técnicos y apoyar en el seguimiento a la respuesta oportuna a los requerimientos de Órganos de Control y demás autoridades, que se encuentren relacionados con el objeto contractual.
10. Elaborar respuestas a las solicitudes, derechos de petición, y en general respuestas a los usuarios en materias relacionadas con el objeto del contrato.
11. Las demás actividades que le asigne el supervisor del contrato y que tengan relación con el objeto contractual.</t>
  </si>
  <si>
    <t>El valor del contrato a celebrar es hasta por la suma de CIENTO VEINTISÉIS MILLONES DE PESOS MCTE ($126.000.000), incluido los impuestos a que haya lugar.</t>
  </si>
  <si>
    <t>CR 35 57 14 Apto 101</t>
  </si>
  <si>
    <t>eliaspinto17@gmail.com</t>
  </si>
  <si>
    <t>1. Presentar para aprobación del supervisor un plan de trabajo (actividades, cronograma y entregables) dentro de los diez (10) días calendario siguientes al cumplimiento de los requisitos de ejecución del contrato. 
2. Apoyar técnicamente en el control, seguimiento e implementación de acciones para el cumplimiento de las sentencias relacionadas con la actividad minera.
3. Generar insumos técnicos que se requieran y participar en las reuniones de la Mesa de Trabajo Interinstitucional conformada bajo la Resolución Nº 0931 de 2017, para atender las responsabilidades del MINISTERIO en el cumplimiento de la Sentencia T-445 de 2016.
4. Generar insumos técnicos que se requieran y participar en las reuniones de la Mesa de Trabajo Interinstitucional, para atender las responsabilidades del MINISTERIO, en el cumplimiento de la Sentencia SU-698/2017 (Arroyo Bruno).
5. Apoyar técnicamente en la atención a los requerimientos efectuados en el marco de las auditorías realizadas por órganos de control, que se encuentren relacionadas con el cumplimiento de la Sentencia SU-698/2017 (Arroyo Bruno).
6. Generar insumos técnicos que se requieran y apoyar en el cumplimiento de la Sentencia T-769 de 2009, asociada al proyecto de exploración y explotación minera Mandé Norte.
7. Generar insumos técnicos para el desarrollo de instrumentos técnicos y normativos relacionados con el objeto contractual, cuando sea requerido por el supervisor. 
8. Apoyar en el seguimiento de las actividades definidas en el plan de acción de la Agenda Ambiental Sectorial Minera, que se encuentran bajo la responsabilidad de la Dirección de Asuntos Ambientales Sectorial y Urbana del MINISTERIO.
9. Apoyar en la generación de insumos técnicos y seguimiento a la respuesta oportuna a los requerimientos de Órganos de Control y demás autoridades, que se encuentren relacionados con el objeto contractual.
10. Elaborar respuestas a las solicitudes, derechos de petición, y en general respuestas a los usuarios en materias relacionadas con el objeto del contrato.
11. Las demás actividades que le asigne el supervisor del contrato y que tengan relación con el objeto contractual.</t>
  </si>
  <si>
    <t>El valor del contrato a celebrar es hasta por la suma de TREINTA Y TRES MILLONES TREINTA Y SEIS MIL PESOS MCTE ($ 33.036.000), incluido los impuestos a que haya lugar.</t>
  </si>
  <si>
    <t>CR 73A 56A 31 INT 2 APTO 304</t>
  </si>
  <si>
    <t>yolpicar@hotmail.com</t>
  </si>
  <si>
    <t>El plazo de ejecución del contrato será de cuatro (4) meses contados a partir del cumplimiento de los requisitos de perfeccionamiento y ejecución, sin exceder el 31 de diciembre de 2020.</t>
  </si>
  <si>
    <t>CR 13 44 22</t>
  </si>
  <si>
    <t xml:space="preserve">1. Presentar para aprobación del supervisor un plan de trabajo (actividades, cronograma y entregables) dentro de los diez (10) días calendario siguientes al cumplimiento de los requisitos de ejecución del contrato. 
2. Generar insumos técnicos para la definición e implementación de una estrategia para apoyar la formulación y desarrollo de los planes de prevención, reducción y control de la contaminación del aire en las ciudades y regiones.
3. Generar insumos técnicos para la definición e implementación de una estrategia nacional para mejorar la producción de información relacionada con contaminación atmosférica a nivel territorial.
4. Generar insumos técnicos de soporte para la actualización de instrumentos normativos relacionados con la calidad del aire, incluido gestión del riesgo y áreas fuente de contaminación.
5. Apoyar técnicamente en la implementación de acciones para el fortalecimiento de la gobernanza en calidad del aire a nivel nacional.
6. Generar insumos técnicos para la elaboración de conceptos relacionados con el objeto contractual. 
7. Apoyar en la generación de insumos técnicos y seguimiento a la respuesta oportuna a los requerimientos de Órganos de Control y demás autoridades, que se encuentren relacionados con el objeto contractual.
8. Elaborar respuestas a las solicitudes, derechos de petición, y en general respuestas a los usuarios en materias relacionadas con el objeto del contrato.
9. Participar en reuniones y mesas de trabajo relacionadas con el objeto del contrato, cuando sea requerido por el supervisor. 
10. Las demás actividades que le asigne el supervisor del contrato y que tengan relación con el objeto contractual.
</t>
  </si>
  <si>
    <t>El valor del contrato a celebrar es hasta por la suma de OCHENTA MILLONES DOSCIENTOS OCHENTA MIL PESOS M/CTE ($80.280.000) incluido los impuestos a que haya lugar.</t>
  </si>
  <si>
    <t>C-3201-0900-5-0-3201012-02</t>
  </si>
  <si>
    <t>PATSY NADIN LIZARAZO MARTINEZ</t>
  </si>
  <si>
    <t>1. Generar insumos técnicos para la implementación, análisis y evaluación de resultados de la Prueba Piloto del Registro de Emisiones y Transferencia de Contaminantes a ser realizado en las jurisdicciones de la Autoridades Ambientales priorizadas en el marco del comité consultivo nacional del RETC
2. Apoyar técnicamente el proceso de reglamentación del RETC en articulación con el IDEAM, incluida la generación de los insumos técnicos de soporte para la expedición de dicha reglamentación.
3. Apoyar técnicamente la actualización y ajuste del documento del Modelo Conceptual para la implementación del RETC en Colombia, con base en los ajustes de los insumos técnicos para la expedición de su reglamentación y los avances técnicos que surjan de la prueba piloto.
4. Apoyar desde el punto de vista temático las pruebas en el desarrollo de las mejoras y optimización de la plataforma tecnológica base para el RETC (RUA Unificado), en los aspectos relacionados con el RETC.
5. Participar en las actividades de socialización con los diferentes actores interesados sobre los avances técnicos del RETC.
6. Apoyar en la elaboración del plan de trabajo, proyección de las actas y articulación de las sesiones del Grupo técnico de trabajo y del Comité Consultivo Nacional (CCN) del RETC.
7. Apoyar en la generación de insumos para la emisión de conceptos técnicos de temas relacionados con el objeto contractual, incluidas las solicitudes de avance que requiera la OCDE en lo relacionado con el RETC.
8. Apoyar en la proyección de respuestas a peticiones, quejas o reclamos y solicitudes en temas relacionados con el objeto contractual.
9. Las demás actividades que le asigne el supervisor del contrato y que tengan relación con el objeto contractual.</t>
  </si>
  <si>
    <t>1. Presentar para aprobación del supervisor un plan de trabajo (actividades, cronograma y entregables) dentro de los diez (10) días calendario siguientes al cumplimiento de los requisitos de ejecución del contrato. 
2. Generar insumos técnicos para la elaboración participativa de un instrumento de política actualizado sobre el desarrollo urbano sostenible que recoja la experiencia de la Política de Gestión Ambiental Urbana.
3. Generar insumos técnicos de soporte sobre ciudades sostenibles como vehículo para la implementación de la Estrategia Nacional de Economía Circular.
4. Apoyar técnicamente en materia de desarrollo urbano sostenible para el impulso de la cooperación internacional y el cumplimiento de compromisos internacionales como la Nueva Agenda Urbana y la Agenda de Desarrollo Sostenible 2030.
5. Apoyar la implementación de acciones de gestión del conocimiento que contribuyan al fortalecimiento de actores involucrados en el desarrollo urbano sostenible.
6. Generar insumos técnicos para la elaboración de conceptos relacionados con el objeto contractual. 
7. Apoyar en la generación de insumos técnicos y seguimiento a la respuesta oportuna a los requerimientos de Órganos de Control y demás autoridades, que se encuentren relacionados con el objeto contractual.
8. Elaborar respuestas a las solicitudes, derechos de petición, y en general respuestas a los usuarios en materias relacionadas con el objeto del contrato.
9. Participar en reuniones y mesas de trabajo relacionadas con el objeto del contrato, cuando sea requerido por el supervisor. 
10. Las demás actividades que le asigne el supervisor del contrato y que tengan relación con el objeto contractual.</t>
  </si>
  <si>
    <t>El valor del contrato a celebrar es hasta por la suma de NOVENTA Y OCHO MILLONES SESENTA MIL PESOS M/CTE ($ 98.060.000) incluido los impuestos a que haya lugar.</t>
  </si>
  <si>
    <t>CL 116A 71 A 32</t>
  </si>
  <si>
    <t>CR 55B 186 81 INT 4 APTO 202</t>
  </si>
  <si>
    <t>CL 65B 83 10</t>
  </si>
  <si>
    <t>CL 81 113 46 INT 8 APTO 502</t>
  </si>
  <si>
    <t>CL 22 12 38</t>
  </si>
  <si>
    <t>CL 44 1A 04</t>
  </si>
  <si>
    <t>CL 78 66 44 UN 13 APTO 102</t>
  </si>
  <si>
    <t>CL 3 78L 03 BL A1 APTO 401</t>
  </si>
  <si>
    <t>CR 66 24 09</t>
  </si>
  <si>
    <t xml:space="preserve">1. Generar insumos técnicos para la culminación de la propuesta del documento CONPES de la PISA y apoyar el proceso de socialización a los diferentes actores del Sistema Nacional Ambiental-SINA, una vez se haya aprobado. 
2. Generar insumos técnicos para la gestión de documentos CONPES de responsabilidad del MINISTERIO que se encuentren relacionados con el objeto contractual. 
3. Generar insumos técnicos para la inclusión del tema de salud ambiental en el desarrollo de las estrategias e instrumentos definidos en la Política Nacional de Educación Ambiental, en articulación con la Subdirección de Educación y Participación.
4. Generar los soportes técnicos y apoyar en la planeación y ejecución conjunta con el Departamento Nacional de Planeación y el Ministerio de Salud y Protección Social de las sesiones de la CONASA.
5. Participar en las mesas de trabajo o reuniones para el ajuste de normas, políticas o proyectos que tengan incidencia en la salud y aquellas que incorporen el componente de salud ambiental.  
6. Generar insumos técnicos para el avance del proceso de reglamentación Sistema Unificado de Información en Salud Ambiental-SUISA, el proceso de caracterización de fuentes, manual operativo y actualización de indicadores, cuando sea requerido. 
7. Proyectar respuestas a peticiones, quejas, reclamos y solicitudes en temas relacionados con el objeto contractual.
8. Las demás que le sean asignadas por el Supervisor del Contrato y que tengan relación con el objeto contractual.
</t>
  </si>
  <si>
    <t>El valor del contrato a celebrar es hasta por la suma de OCHENTA Y SEIS MILLONES NOVECIENTOS CINCUENTA MIL PESOS M/CTE ($86.950.000), incluido los impuestos a que haya lugar.</t>
  </si>
  <si>
    <t xml:space="preserve">CR 7 5 89 TO 2 APTO 205 </t>
  </si>
  <si>
    <t>cortes.z.eduardo@gmail.com</t>
  </si>
  <si>
    <t>El valor del contrato a celebrar es hasta por la suma de SESENTA Y NUEVE MILLONES DE PESOS M/CTE ($69’000.000), incluido los impuestos a que haya lugar.</t>
  </si>
  <si>
    <t>CR 79 45 50 SUR</t>
  </si>
  <si>
    <t>CL 2 91 11 ETAPA II CS 112</t>
  </si>
  <si>
    <t>El plazo de ejecución del presente contrato será por diez (10) meses, contados a partir del cumplimiento de los requisitos de perfeccionamiento y ejecución del contrato y si exceder la vigencia 2020.</t>
  </si>
  <si>
    <t xml:space="preserve">https://community.secop.gov.co/Public/Tendering/OpportunityDetail/Index?noticeUID=CO1.NTC.1090737&amp;isFromPublicArea=True&amp;isModal=False
</t>
  </si>
  <si>
    <t xml:space="preserve">1. Recopilar información técnica con relación a los compromisos de la Dirección de Asuntos Ambientales Sectorial y Urbana.
2. Apoyar en el seguimiento del cumplimiento de los compromisos de la Dirección de Asuntos Ambientales Sectorial y Urbana.
3. Consolidar informes técnicos en relación con el cumplimiento de los compromisos a cargo de la Dirección de Asuntos Ambientales Sectorial y Urbana sobre la Estrategia de Economía Circular.
4. Apoyo en la consolidación de información técnica y ambiental requerida por los compromisos, requerimientos, metas e indicadores en el Marco de la Estrategia de Economía Circular de acuerdo a los proyectos de la Dirección de Asuntos Ambientales Sectorial y Urbana.
5. Apoyar a la Dirección de Asuntos Ambientales Sectorial y Urbana en la consolidación de información sectorial o técnica para la proyección de respuestas a las consultas y requerimientos externos en temas relacionados con el objeto del contrato.
6. Apoyar la divulgación de la Estrategia Nacional de Economía Circular y su implementación en los sectores productivos.
7. Participar en reuniones y mesas de trabajo relacionadas con el objeto del contrato.
8. Las demás actividades asignadas por el supervisor en relación con el objeto contractual.
</t>
  </si>
  <si>
    <t>El valor del contrato a celebrar es hasta por la suma de TREINTA Y UN MILLONES QUINIENTOS MIL SIETE PESOS M/CTE ($ 31.500.007) incluido los impuestos a que haya lugar.</t>
  </si>
  <si>
    <t xml:space="preserve">El plazo de ejecución del presente contrato será de siete (7) meses, contados a partir del cumplimiento de los requisitos de perfeccionamiento y de ejecución, sin exceder el 31 de diciembre de 2020. </t>
  </si>
  <si>
    <t>CL 74A 4 28</t>
  </si>
  <si>
    <t xml:space="preserve">1. Apoyar la articulación entre las ventanillas de Negocios verdes y la Oficina de Negocios Verdes y Sostenibles en la sistematización y centralización de la información reportada.
2. Realizar el manejo de bases de datos de acuerdo a los parámetros establecidos por la oficina de Negocios Verdes y sostenibles.
3. Realizar la depuración de los datos de Negocios Verdes reportados con el fin de generar calidad de la información en la base de datos.
4. Apoyar a la Oficina de Negocios verdes en el proceso de recopilación de información en el sistema de seguimiento y monitoreo. 
5. Apoyar con el suministro de información al componente de monitoreo y seguimiento y el de comunicaciones y divulgación para la promoción de los resultados de la intervención.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
</t>
  </si>
  <si>
    <t>Prestación de servicios profesionales / apoyo a la gestión en los procesos, trámites y acciones que la Oficina de Negocios Verdes y Sostenibles requiera adelantar.</t>
  </si>
  <si>
    <t>El valor del contrato a celebrar es hasta por la suma de SIETE MILLONES CUATROCIENTOS MIL PESOS M/CTE ($7.400.000), incluido los impuestos a que haya lugar.</t>
  </si>
  <si>
    <t>Jefe de Oficina de Negocios Verdes y Sostenibles</t>
  </si>
  <si>
    <t xml:space="preserve">El plazo del contrato será hasta por cuatro (4) meses, contado a partir del cumplimiento de los requisitos de perfeccionamiento y ejecución, sin que exceda el 31 de diciembre de 2020. </t>
  </si>
  <si>
    <t>1. Apoyar al despacho del Ministro en la coordinación con las distintas dependencias con el objeto de que éstas atiendan los requerimientos que realicen los entes de control internos y externos y que sean de especial interés por parte de la dependencia.
2. Apoyar al Despacho del Ministro en la coordinación con las distintas dependencias en el acompañamiento de la auditorías y visitas que realicen los órganos de control, así como en las respuestas a los informes de auditoría por ellos presentados.
3. Apoyar al despacho del Ministro en el seguimiento de los planes de mejoramiento de mayor relevancia, conforme los requerimientos presentados por los entes de control. 
4. Apoyar el enlace de las diferentes dependencias del Ministerio para el cumplimiento de las acciones previstas en los planes de mejoramiento. 
5. Asistir a las reuniones que le solicite el supervisor de su contrato y que se encuentren relacionadas con el objeto del presente contrato.
6. Apoyar el seguimiento al cumplimiento de las órdenes judiciales que le solicite el supervisor, que impongan acciones del MADS y en las cuales se encuentren involucrados los entes de control como veedores y custodios de su cumplimiento.
7. Las demás que le sean asignadas por el supervisor del contrato y que tengan relación directa con el objeto contractual.</t>
  </si>
  <si>
    <t>El valor del contrato a celebrar es hasta por la suma de CIENTO ONCE MILLONES CUATROCIENTOS OCHO MIL PESOS M/CTE ($111.408.000) incluido los impuestos a que haya lugar.</t>
  </si>
  <si>
    <t>El plazo de ejecución será de once (11) meses, contados a partir del cumplimiento de los requisitos de perfeccionamiento y ejecución del contrato. En todo caso sin exceder a 31 de diciembre de 2019.</t>
  </si>
  <si>
    <t xml:space="preserve">1. Apoyar en la construcción del inventario de las iniciativas parlamentarias y de Gobierno Nacional que cursan su trámite ante el Congreso de la República que están relacionadas con el Sector Ambiente y Desarrollo Sostenible.
2. Apoyar la estructuración de las fichas resumen de los proyectos de ley relacionados con la Agenda Legislativa del Ministerio de Ambiente y Desarrollo Sostenible, así como ayudas memoria, infografías y/o bullets.
3. Apoyar el seguimiento y estructuración con las diferentes dependencias del Ministerio de los conceptos correspondientes a proyectos de ley de interés del sector que se encuentran en proceso ante Congreso de la República principalmente ante la Cámara de Representantes.
4. Apoyar en la actualización de la base de los conceptos y peticiones provenientes del Congreso de la República principalmente ante la Cámara de Representantes.
5. Brindar apoyo en la consolidación de los insumos necesarios para los debates de Control Político y demás citaciones del Congreso a las que asista el Ministro.
6. Las demás actividades y responsabilidades que determine el supervisor del contrato que guarden relación con el objeto del presente contrato.
</t>
  </si>
  <si>
    <t>El valor del contrato a celebrar es hasta por la suma de TREINTA Y OCHO MILLONES QUINIENTOS MIL PESOS M/CTE ($38.500.000) incluido los impuestos a que haya lugar.</t>
  </si>
  <si>
    <t>1. Establecer las iniciativas legislativas relacionadas con el sector ambiente y realizar el seguimiento a los proyectos de ley durante su trámite en el Congreso de la República.
2. Apoyar la realización de resúmenes y conceptos de los proyectos de ley de interés del sector en articulación con las diferentes dependencias del Ministerio de Ambiente y Desarrollo Sostenible.
3. Generar espacios de relacionamiento con los Congresistas, así como de mesas técnicas que se deriven de la gestión de iniciativas parlamentarias, de conformidad con las instrucciones del supervisor del contrato.
4. Brindar apoyo en la proyección de repuestas de los derechos de petición que se realicen desde el Congreso de la República relacionados con el sector ambiente
5. Asistir a las distintas sesiones, audiencias, foros y demás eventos realizados por el Congreso de la República con el fin de promover la agenda legislativa del Ministerio.
6. Gestionar y hacer seguimiento de los planes de acción que se establezcan entre el Ministerio y los autores y ponentes de los proyectos de ley, de conformidad con las indicaciones del supervisor del contrato.
7. Desarrollar actividades de seguimiento de los asuntos políticos del país en temas ambientales con las necesidades y funciones del Gobierno Nacional y de la Presidencia de la República en coordinación con el Despacho del Ministro, generando los informes que para el efecto le sean solicitados por el supervisor.
8. Todas las demás que le sean asignadas por el supervisor del contrato y que tenga relación con objeto contractual.</t>
  </si>
  <si>
    <t>El valor del contrato a celebrar es hasta por la suma de SETENTA Y DOS MILLONES SEISCIENTOS MIL PESOS M/CTE ($72.600.000) incluido los impuestos a que haya lugar.</t>
  </si>
  <si>
    <t>1. Apoyar en la proyección de las respuestas a cuestionarios, solicitudes de información, citaciones, anuncios, proposiciones, y órdenes del día de interés de la cartera en virtud del control político ejercido por el Congreso.
2. Elaborar el cronograma y contenido de las citaciones, y debates de control político semanalmente.
3. Mantener el archivo documental tanto físico como digital actualizado y organizado conforme los lineamientos requeridos por el supervisor del contrato.
4. Mantener actualizada las bases de datos: a) Peticiones, quejas y reclamos de los congresistas; b) matriz proyectos inconvenientes; c) matriz proyectos de Ley.
5. Apoyar en el seguimiento de los insumos con las áreas de los Derechos de petición en lo referente a asuntos legislativos.
6. Apoyar al despacho en la revisión de los informes de seguimiento que esta cartera presenta al Ministerio Público con motivo de cumplir con las Sentencias ejecutoriadas.
7. Apoyar al Despacho en concordancia con la oficina asesora de planeación en el seguimiento de las metas al plan Nacional de Desarrollo.
8. Realizar el seguimiento a las sentencias en las que el Ministerio hace parte.
9. Las demás relacionadas con el objeto del Contrato.</t>
  </si>
  <si>
    <t>El valor del contrato a celebrar es hasta por la suma de TREINTA Y CINCO MILLONES DOSCIENTOS MIL PESOS M/CTE ($ 35.200.000) incluido los impuestos a que haya lugar.</t>
  </si>
  <si>
    <t xml:space="preserve">1. Realizar la atención del canal conmutador y direccionar las llamadas a las diferentes dependencias, dejando el registro respectivo en el formato definido para tal fin.
2. Apoyar la elaboración de los traslados por competencia que ingresan al Ministerio, a través de los canales de atención del primer contacto al ciudadano y dejar el registro respectivo en el formato definido para tal fin.
3. Apoyar el proceso de direccionamiento de PQRSD a las diferentes dependencias, ya sea por medio físico o electrónico.
4. Elaborar las constancias de fijación y desfijación por edicto, de las respuestas a PQRS y realizar el seguimiento de estas.
5. Apoyar el proceso de radicación de comunicaciones oficiales de salida y memorandos del Grupo de Gestión Documental.
6. Realizar entrega de las comunicaciones oficiales de salida, al servicio de correo, dejando constancia en las planillas definidas para tan fin.
7. Presentar una propuesta para medir el nivel de satisfacción de los usuarios externos a través del canal conmutador de la Entidad.
8. Asistir a las reuniones, eventos, entre otros que para el efecto sean programadas o indicadas por parte del supervisor del contrato y que se encuentren relacionadas con el objeto del contrato.
9. Todas las demás que le sean asignadas por el Supervisor del Contrato y que tenga relación con el objeto contractual.
</t>
  </si>
  <si>
    <t>1. Preparar documentos técnicos y demás insumos para las misiones en el marco de los proyectos del Fondo para el Medio Ambiente Mundial - GEF.
2. Realizar la actualización de la matriz que contiene el estado de cada uno de los proyectos del Fondo para el Medio Ambiente Mundial.
3. Apoyar la participación de la Oficina de Asuntos Internacionales en los Comités Directivos y técnicos de los proyectos del Fondo para el Medio Ambiente Mundial.
4. Participar en las reuniones, misiones y otros espacios en el marco de los proyectos del Fondo para el Medio Ambiente Mundial - GEF.
5. Entregar en la periodicidad señalada por el supervisor del contrato un documento que evidencie el avance detallado de todos los proyectos enmarcados en las iniciativas del Fondo para el Medio Ambiente Mundial, según formato señalado por el supervisor.
6. Apoyar la construcción del documento de posición del Ministerio para la negociación de la Convención de las Naciones Unidas para la Lucha contra la Desertificación. 
7. Realizar el seguimiento a los portafolios de cooperación, según requerimiento del Jefe de la Oficina. 
8. Controlar y hacer seguimiento de la agenda internacional en temas de biodiversidad, específicamente en la preparación del proceso de construcción del Marco Post 2020 del Convenio sobre Diversidad Biológica en el ámbito nacional con miras a la CoP15.
9. Las demás que le asigne el supervisor del contrato y que tengan relación directa con el objeto contractual.</t>
  </si>
  <si>
    <t>El valor del contrato a celebrar es hasta por la suma CUARENTA Y CUATRO MILLONES DE PESOS M/CTE ($44.000.000) incluido los impuestos a que haya lugar.</t>
  </si>
  <si>
    <t>1. Inspeccionar los equipos electromecánicos de la entidad, y elaborar los conceptos técnicos proyectando los planes de mantenimiento acorde con los componentes, y requerimientos de mejora a que haya lugar.
2. Elaborar los documentos técnicos requeridos para el cambio previsto de los ascensores de la entidad, seleccionando sus componentes, especificando materiales, y duración de la ejecución.
3. Realizar estricto control y seguimiento a los planes de mantenimiento ejecutados por las empresas contratistas, los cuales deben cumplir con las especificaciones técnicas requeridas y de acuerdo al cronograma de mantenimiento establecido y aprobado por parte del supervisor del contrato.
4. Entregar propuesta de mejora para los equipos electromecánicos de las plantas eléctricas, electrobombas, y sistemas eléctricos.
5. Llevar el control de ejecución presupuestal de los contratos de mantenimiento de los equipos electromecánicos (ascensores, plantas eléctricas, electrobombas, sistemas eléctricos, aire acondicionado, ventilación mecánica).
6. Realizar las gestiones necesarias en el trámite de liquidación de contratos de competencia del área técnica, dentro de los términos legales correspondientes.
7. Apoyar la supervisión de los contratos designados por el supervisor del contrato y a cargo del Grupo de Servicios Administrativos adscrito a la Subdirección Administrativa y Financiera.
8. Las demás actividades que se requieran para el cabal cumplimiento del objeto y/o las que determine el supervisor del contrato siempre que guarden relación directa con el objeto del contrato.</t>
  </si>
  <si>
    <t>El valor del contrato a celebrar es hasta por la suma de CUARENTA Y CUATRO MILLONES DE PESOS M/CTE ($44.000.000) incluido los impuestos a que haya lugar.</t>
  </si>
  <si>
    <t>El plazo de ejecución del contrato será de once (11) meses previo cumplimiento de los requisitos de perfeccionamiento y ejecución.</t>
  </si>
  <si>
    <t xml:space="preserve">1. Dirigir y vigilar los mantenimientos que se deben realizar a la infraestructura física del Ministerio de Ambiente y Desarrollo Sostenible, acorde con el Plan de mejoramiento de la entidad y realizar la actualización del plan de mejoramiento de mantenimiento de la Entidad.
2. Estructurar y asistir los documentos técnicos necesarios para las contrataciones a que haya lugar en relación con el mantenimiento, conservación, y adecuación de la infraestructura física de la entidad.
3. Dirigir las maniobras operativas que realice el personal de mantenimiento tanto preventivo como correctivo de los activos fijos propiedad de la entidad.
4. Realizar recorrido semanal de inspección a la planta física del Ministerio, incluido el edificio anexo.
5. Realizar planos y/o levantamiento arquitectónico en formato .dwg (AUTOCAD), que se requieran con ocasión de la reorganización de espacios, y adecuaciones en la entidad, previa solicitud del supervisor del contrato.
6. Elaborar informes y/o repuestas requeridos por los entes de control externo, y/o por la Oficina de Control Interno y Control Disciplinario y demás entes de acuerdo a los requerimientos del supervisor del contrato
7. Ejercer el control de los materiales solicitados al contrato de suministro y materiales de mantenimiento de la entidad.
8. Generar soluciones a las solicitudes realizadas por el Sistema Aranda de Mantenimientos preventivos y locativos de bienes del Ministerio con el personal de mantenimiento.
9. Las demás actividades que le sean asignadas por el supervisor del contrato.
</t>
  </si>
  <si>
    <t>El valor del contrato a celebrar es hasta por la suma de TREINTA Y OCHO MILLONES QUINIENTOS MIL  PESOS M/CTE ($38.500.000) incluido los impuestos a que haya lugar.</t>
  </si>
  <si>
    <t xml:space="preserve">1. Revisar los documentos y actos administrativos que se proyecten en la Oficina de Negocios Verdes en cumplimiento de las funciones señaladas en el Decreto 3570 de 2011. 
2. Estructurar en su componente jurídico y desarrollo de los respectivos procesos de contratación en sus etapas pre-contractuales, contractuales y post-contractuales, acorde con la necesidad de la Oficina de Negocios Verdes y Sostenibles. 
3. Realizar las verificaciones y aprobaciones de las hojas de vida de las personas naturales a contratar (prestación de servicios profesionales o de apoyo a la gestión) en el aplicativo SIGEP.
4. Proyectar desde el componente jurídico los pliegos de condiciones y demás documentos contractuales necesarios para los procesos de Selección que sean adelantados por la oficina, en el marco de estos procesos realizar la evaluación de los requisitos habilitantes jurídicos, dar respuesta a las observaciones presentadas y proyectar los diferentes actos administrativos requeridos en los procesos contractuales a cargo de la Oficina de Negocios Verdes y Sostenibles.
5. Realizar la proyección y trámite a las solicitudes de adición, prórroga, terminación anticipada, modificación y suspensión de contratos de los procesos contractuales adelantados por la oficina. 
6. Realizar la revisión y seguimiento jurídico de los expedientes contractuales y proyectar las actas de liquidación de los contratos y/o convenios adelantados por la oficina de Negocios Verdes y Sostenibles.
7. Realizar la viabilidad jurídica de los convenios y demás acuerdos que requiera suscribir la Oficina de Negocios Verdes y Sostenibles.
8. Gestionar los trámites requeridos para la consecución de la firma de los contratos y convenios, la expedición del Registro Presupuestal, la afiliación a la ARL y la constitución de las garantías en los eventos a que haya lugar.
9. Realizar el seguimiento en el SECOP II de las publicaciones de informes de supervisión y soportes de pago de los procesos de contratación de la respectiva dependencia.
10. Actualizar la base de datos de los contratos que se adelanten en la vigencia, y que estén a cargo de la Oficina de Negocios Verdes. 
11. Apoyar con el suministro de información contractual requerida al componente administrativo y financiero de la oficina y al Grupo de Contratos.
12. Tramitar ante la Secretaría General, las certificaciones individuales de vinculación a un proyecto de utilidad común para todos los prestadores de bienes y servicios del Programa sobre la base del Certificado de Utilidad Común cuando se requiera. 
13.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14.  Asistir a las reuniones relacionadas con el objeto contractual (allegar los soportes de la asistencia a la misma junto con ayudas de memoria y el soporte del seguimiento a los compromisos establecidos, en caso de aplicar).
15.  Las demás que determine el supervisor del contrato, relacionadas con el ejercicio de sus obligaciones y del objeto contractual.
</t>
  </si>
  <si>
    <t>El valor del contrato a celebrar es hasta por la suma de OCHENTA Y OCHO MILLONES DE PESOS M/CTE ($88.000.000), incluido los impuestos a que haya lugar.</t>
  </si>
  <si>
    <t>1. Apoyar jurídicamente la elaboración de los planes, programas, planes y proyectos a cargo del Grupo de Talento Humano. 
2. Proyectar los actos administrativos por los cuales se adopten los diferentes planes, programas, planes y proyectos a cargo del Grupo de Talento Humano. 
3. Realizar la revisión jurídica de los documentos que soportan los procesos de ingreso, situaciones administrativas, desarrollo humano y retiro de los funcionarios y proyectar los actos administrativos respectivos.     
4. Realizar el análisis de la documentación y registrar los datos requeridos en el sistema de información dispuesto para controlar los procesos de ingreso, situaciones administrativas, desarrollo humano y retiro de los funcionarios.  
5. Elaborar los proyectos de respuesta a las consultas que sean sometidas a su consideración y conceptuar sobre temas relacionados con la naturaleza y funciones del Grupo de Talento Humano de conformidad con las indicaciones señaladas por el supervisor.
6. Adelantar las actividades relacionadas con la gestión contractual y postcontractual que deba adelantar el grupo de conformidad con los solicitado por el supervisor.
7. Apoyar la elaboración de los informes que deba presentar la dependencia y que le sean asignados.
8. Las demás que le sean asignadas por el supervisor en relación con el objeto del contrato.</t>
  </si>
  <si>
    <t>El valor del contrato a celebrar es hasta por la suma de SETENTA Y UN MILLONES QUINIENTOS MIL PESOS MCTE ($ 71.500.000) incluido los impuestos a que haya lugar.</t>
  </si>
  <si>
    <t>El plazo del contrato será de once (11) meses, contados a partir del cumplimiento de los requisitos de perfeccionamiento y ejecución del contrato.</t>
  </si>
  <si>
    <t>1. Apoyar el desarrollo de las actividades propias de los trámites pre-contractuales, contractuales y post-contractuales de los procesos de contratación a cargo de la Oficina Asesora de Planeación. 
2. Rendir concepto jurídico al Jefe de la oficina Asesora de Planeación sobre los temas a tratar en los diferentes comités en los que participe la Oficina Asesora de Planeación como miembro. 
3. Revisar los documentos y actos administrativos que se proyecten en la Oficina Asesora de Planeación en cumplimiento de las funciones señaladas en el Decreto 3570 de 2011, y de las que ejerza como secretaría técnica ejerza en el Fondo de Compensación Ambiental FCA y del Fondo Nacional Ambiental FONAM. 
4. Proyectar y/o Revisar las respuestas que dan los funcionarios y/o contratistas de la OAP, a los derechos de petición o requerimientos que presenten los entes de control (fiscal y disciplinario) o los ciudadanos o Entidades del Orden Nacional Público o Privado y/o las dependencias del Ministerio o entidades del Sector de Ambiente y Desarrollo Sostenible y cuya competencia sea de la Oficina Asesora de Planeación
5. Diligenciar las bases de datos de los contratos de la Oficina que se deban relacionar en las diferentes plataformas y actualizar la base de datos de los informes de avance o finales que presenten los contratistas según lo establezca la minuta contractual.
6. Las demás actividades relacionadas con el objeto del presente contrato.</t>
  </si>
  <si>
    <t>El valor del contrato a celebrar es hasta por la suma de SETENTA Y NUEVE MILLONES QUINIENTOS SETENTA Y DOS MIL QUINIENTOS CINCUENTA Y NUEVE PESOS M/CTE ($79.572.559,00), incluido los impuestos a que haya lugar.</t>
  </si>
  <si>
    <t>1. Apoyar al Grupo de Talento Humano en la implementación de la estrategia para desarrollar el programa de entorno laboral saludable y en el diseño de los planes, procedimientos, cronogramas y formatos correspondientes al Sistema de Gestión de Seguridad y Salud en el Trabajo.
2. Apoyar al Grupo de Talento Humano en el diseño de los planes, procedimientos, cronogramas y formatos correspondientes Sistema de Gestión de Seguridad y Salud en el trabajo.
3. Apoyar al Grupo de Talento Humano en la divulgación y ejecución de las actividades de prevención, promoción y vigilancia que componen o se deriven de los planes y programas correspondientes al Sistema de Gestión de Seguridad y Salud en el trabajo.
4. Apoyar al Grupo de Talento Humano en el diseño del programa de discapacidad del Ministerio.
5. Gestionar y administrar el aplicativo de la ARL POSITIVA, disponible para la entidad, dar orientación a aquellos que requieran afiliación a otra AL.
6. Registrar oportunamente en el aplicativo de ARL POSITIVA las ausencias laborales registradas en el formato correspondiente y elaborar la estadística del ausentismo registrado.
7. Verificar el nivel de riesgo para la afiliación de la ARL de acuerdo a lo señalado en los estudios previos que se envíen por las diferentes áreas de ministerio, para el efecto.
8. Elaborar documentos de cobertura a la ARL para la asistencia a eventos realizados en el exterior, según solicitud del grupo de comisiones y reportar al funcionario copia del mismo.
9. Identificar y entregar para el archivo en la historia laboral los conceptos ocupacionales y ausencias laborales de los funcionarios de vigencias anteriores.
10. Las demás actividades que se requieran para el cabal cumplimiento del objeto o las que determine el supervisor del contrato siempre que guarden relación directa con el objeto del contrato.</t>
  </si>
  <si>
    <t>El valor del contrato a celebrar es hasta por la suma de TREINTA Y CINCO MILLONES DOSCIENTOS MIL PESOS MCTE ($ 35.200.000) incluido los impuestos a que haya lugar.</t>
  </si>
  <si>
    <t xml:space="preserve">1. Apoyar el proceso de recopilación de información y proyección de oficios que comprenden el proceso de pasivo pensional.
2.  Apoyar en el registro y actualización de información en las diferentes bases de datos que permitan hacer el monitoreo y control las obligaciones del pasivo pensional.
3. Registrar en las bases de datos respectivas la información que requiera la UGPP relacionada con el pasivo pensional a cargo del Ministerio. 
4. Registrar, organizar, analizar y consolidar la información mensualmente, que se requiera para el cálculo actuarial y los demás procesos del pasivo pensional.
5. Apoyar en la elaboración de las certificaciones laborales de tiempo de servicios y factores salariales en el sistema de Certificación Electrónica de Tiempos Laborados - CETIL, correspondientes a exfuncionarios del Inderena y funcionarios del Ministerio que le sean asignadas
6. Registrar en las bases de datos correspondientes los datos para actualizar la información que se requiera para la gestión de los diferentes planes y programas a cargo del grupo y según requerimiento del supervisor.
7. Apoyar el proceso de gestión documental de la dependencia, observando el plan de trabajo establecido por el Ministerio y según requerimiento del supervisor del contrato 
8. Atender a los usuarios internos y externos y asistir a las reuniones relacionadas con el objeto del contrato. </t>
  </si>
  <si>
    <t>El valor del contrato a celebrar es hasta por la suma de TREINTA Y CINCO MILLONES DOSCIENTOS MIL PESOS MCTE ($35.200.000) incluidos los impuestos a que haya lugar.</t>
  </si>
  <si>
    <t>1. Desarrollar auditorías y/o evaluaciones a los procesos tecnológicos de la entidad conforme al Plan Anual de Auditorias de la Oficina de Control Interno vigencia 2020, verificando el adecuado cumplimiento del Sistema de Control Interno, en las herramientas y sistemas de información requeridas por la entidad.
2. Preparar y presentar informes concernientes con el presente objeto contractual en el componente tecnológico, en los sistemas de información manejados por la entidad.
3. Prestar apoyo en el seguimiento a los planes de mejoramiento producto de las auditorías internas y los seguimientos al Plan de Mejoramiento Archivístico suscrito por el Ministerio ante el Archivo General de la Nación – AGN, que deban ser generadas y/o articuladas por la Oficina de Control Interno acorde con los criterios de oportunidad y cumplimiento normativo.
4. Prestar apoyo en el análisis y seguimiento a los mapas de riesgos de los procesos en el componente tecnológico de la entidad, aplicado la metodología de administración del riesgo vigente.
5. Brindar acompañamiento y seguimiento a los procesos de la entidad que contribuyan al mejoramiento continuo en el Sistema de Control Interno.
6. Asistir a reuniones y visitas promovidas por los entes externos de control u otras entidades, bajo el alcance de las funciones normativas de las Oficinas de Control Interno y los temas designados al presente contrato.
7. Desplazarse fuera de la ciudad de Bogotá D.C., en caso de requerirse, con el fin de dar cumplimiento al objeto contractual, previa autorización del supervisor del contrato.
8. Las demás que le sean asignadas por el supervisor del contrato y que sean afines con el objeto contractual en el marco de su especialidad y experticia.</t>
  </si>
  <si>
    <t>El valor del contrato a celebrar es hasta por la suma de CUARENTA Y NUEVE MILLONES QUINIENTOS ONCE MIL PESOS M/CTE. ($49´511.000), incluido los impuestos a que haya lugar.</t>
  </si>
  <si>
    <t>1. Apoyar en la recepción, radicación, escaneo e indexación de las comunicaciones oficiales (PQRS) que ingresen por la ventanilla de correspondencia y los demás medios oficiales de recepción al Ministerio de Ambiente y Desarrollo Sostenible.
2. Apoyar el enrutamiento de las comunicaciones oficiales (PQRS) físicas radicadas a diario por Ventanilla, para ser distribuidas a través de los recorridos de correspondencia interna establecidos por el Grupo de Gestión Documental para el Ministerio.
3. Reportar al coordinador de gestión documental, la ocurrencia de un evento de perdida, daño o extravío de documentos, dentro de las veinticuatro (24) horas siguientes al mismo.
4. Dejar constancia por escrito cuando se incurra en errores o anulación de radicados, debidamente justificados y firmados por la Coordinación del Grupo de Gestión Documental.
5. Apoyar al Grupo de Gestión Documental en las actividades técnico y operativas de archivo, de conformidad con las indicaciones que para el efecto le sean señaladas por el supervisor del contrato.
6. Apoyar en actividades archivísticas en el archivo central para identificación y separación de los documentos que contienen deterioro biológico, 
7. Asistir a las reuniones, eventos, entre otros que para el efecto sean programadas o indicadas por parte del supervisor del contrato y que se encuentren relacionadas con el objeto del contrato.
8. Todas las demás que le sean asignadas por el Supervisor del Contrato y que tenga relación con el objeto contractual.</t>
  </si>
  <si>
    <t>El valor del contrato a celebrar es hasta por la suma de VEINTISIETE MILLONES QUINIENTOS MIL PESOS MONEDA CORRIENTE. ($27.500.000), incluido los impuestos a que haya lugar.</t>
  </si>
  <si>
    <t>1. Efectuar el seguimiento del Sistema Integrado de Gestión desde el componente del Sistema de Gestión de Calidad – Sistema de Gestión Ambiental, conforme a los lineamientos de la Oficina Asesora de Planeación y el Modelo Integrado Planeación y Gestión - MIPG.
2. Efectuar las actividades, acciones y recomendaciones que permitan el cumplimiento de requisito legales ambientales y sanitarias, conforme las funciones del Grupo de Servicios Administrativos.
3. Realizar el seguimiento y control estadístico del consumo de los servicios de Agua, Luz, generación de residuos, su aprovechamiento y otros que se establezcan desde el sistema de gestión ambiental para las mediciones del desempeño ambiental del Ministerio; proponiendo acciones de mejora para reducir sus consumos e impactos ambientales. Así mimo apoyar e implementar las actividades necesarias para el cumplimiento de la política de cero papeles, auditoria energética y demás lineamientos establecidos por la normatividad ambiental, dentro del marco del sistema de gestión ambiental.
4. Participar y recomendar desde el componente ambiental las campañas educativas ambientales, las cuales se deberán realizar en forma trimestral sobre la gestión integral de residuos, ahorro de papel, energía y agua dentro de la Entidad. 
5. Realizar seguimiento y control de los residuos generados al interior del Ministerio llevando un control mensual, además de apoyar el control del acopio corrección, embalaje, almacenamiento y disposición de residuos, ordinarios, aprovechables, peligrosos y pos consumo asegurando el cumplimiento de la legislación ambiental.
6.  Realizar desde el componente técnico ambiental los criterios ambientales aplicables para los procesos de contratación del Grupo de Servicios Administrativos, así como realizar las evaluaciones de los procesos que contengan los criterios ambientales, previo cumplimiento de los cronogramas. 
7. Apoyar a la supervisión de los contratos a cargo del Grupo de Servicios Administrativos y que contemplen los criterios ambientales.
8. Las demás relacionadas con el objeto contractual y que permitan la sostenibilidad y mejora del sistema de gestión ambiental de la entidad.</t>
  </si>
  <si>
    <t>El valor del contrato a celebrar es hasta por la suma de CUARENTA Y UN MILLONES OCHOCIENTOS MIL PESOS M/CTE ($41.800.000) incluido los impuestos a que haya lugar.</t>
  </si>
  <si>
    <t>1. Analizar y avalar los conceptos emitidos por la interventoría en relación con las adecuaciones en materia de sonido, acústico-arquitectónica y tecnológica a realizar al interior del Auditorio del Ministerio.
2. Coordinar con el personal del contratista, interventoría y el Grupo de la Oficina de Tecnología de la entidad la adecuada ejecución de los componentes acústico-arquitectónicos y tecnológicos requeridos.
3. Realizar el control de materiales acústico-arquitectónicos y de equipos de audio, video y automatización en los procesos de instalación que avale la interventoría antes de su instalación. 
4. Asistir y documentar las reuniones y comités que le indique el supervisor del contrato.
5. Revisar los conceptos emitidos por la interventoría en relación con los nuevos componentes y cambios requeridos por el contratista durante la ejecución del proyecto del auditorio.
6. Realizar el seguimiento de las actividades que adelanten el personal del contratista de la interventoría, a fin de que cumplan con los requerimientos establecidos.
7. Al finalizar el proyecto de adecuación del auditorio, realizar la verificación y aprobación del cumplimiento de actividades desde el componente técnico, administrativo y financiero al contrato de interventoría, a través de un informe emitido a los supervisores de la entidad.
8. Presentar un informe al finalizar el proyecto de adecuación del auditorio, con el consolidado del cumplimiento de las obligaciones encomendadas, las recomendaciones y conclusiones del proyecto.
9. Proyectar el acta de liquidación de los contratos de obra e interventoría del auditorio 
10. Las demás actividades que se requieran para el cabal cumplimiento del objeto y las que determine el supervisor del contrato siempre que guarden relación directa con el objeto del contrato.</t>
  </si>
  <si>
    <t>El valor del contrato a celebrar es hasta por la suma de SIETE MILLONES DE PESOS M/CTE ($7.000.000) incluido los impuestos a que haya lugar.</t>
  </si>
  <si>
    <t>El plazo de ejecución del contrato será de dos (2) meses previo cumplimiento de los requisitos de perfeccionamiento y ejecución.</t>
  </si>
  <si>
    <t xml:space="preserve">1 Apoyar a la Secretaría General y al Grupo de contratos en la proyección y trámite a las solicitudes de adición, prórroga, terminación anticipada, modificación y suspensión de contratos y/o convenios suscritos por el Ministerio.
2 Apoyar a la Secretaría General con el seguimiento a los compromisos adquiridos en las diferentes instancias administrativas en la que presida o participe la Secretaría General, generando los informes y demás documentos que para el efecto sean requeridos
3 Hacer la revisión jurídica de los expedientes contractuales y proyectar las actas de liquidación de los contratos y/o convenios que le sean asignados.
4 Publicar en la oportunidad legal en el SECOP II y en La Tienda Virtual, los documentos exigidos en la normatividad de contratación estatal vigente, de conformidad a las instrucciones o directrices impartidas por Colombia compra eficiente.
5 Dar respuesta a las peticiones y / o solicitudes asignadas por el supervisor.
6 Participar y asistir en las reuniones y/o eventos requeridos por el Supervisor.
7 Todas las demás que le sean asignadas por el supervisor acorde con el objeto del contrato.
</t>
  </si>
  <si>
    <t xml:space="preserve">El valor del contrato a celebrar es hasta por la suma de SETENTA Y CUATRO MILLONES OCHOCIENTOS MIL PESOS M/CTE ($74.800.000) incluido los impuestos a que haya lugar. </t>
  </si>
  <si>
    <t>REVISION SECOP II</t>
  </si>
  <si>
    <t>1. Recopilar y preparar los documentos guía, insumos técnicos y demás que apoyen la participación del supervisor del contrato en las reuniones relacionadas con la Oficina de Asuntos Internacionales.
2. Alimentar y mantener actualizada la base de datos de cooperantes y de actores clave para hacer seguimiento a los compromisos internacionales del Ministerio de Ambiente y Desarrollo Sostenible.
3. Alimentar y mantener actualizada la matriz de los eventos de la agenda internacional del año 2020 que estén relacionados con la Oficina de Asuntos Internacionales con la finalidad de registrar y hacer seguimiento a las necesidades de la agenda internacional.
4. Apoyar a la Oficina de Asuntos Internacionales en los espacios de participación en la negociación y cooperación internacional en materia de océanos de conformidad con los lineamientos señalados por el supervisor del contrato.
5. Apoyar en la preparación de los eventos para el grupo de trabajo de composición abierta sobre el marco post 2020 de biodiversidad que se llevará a cabo en julio de 2020 en Cali, Colombia.
6. Las demás que le asigne el supervisor del contrato y que tengan relación directa con el objeto contractual.</t>
  </si>
  <si>
    <t>El valor del contrato a celebrar es hasta por la suma VEINTISIETE MILLONES QUINIENTOS MIL PESOS M/CTE ($27.500.000) incluido los impuestos a que haya lugar.</t>
  </si>
  <si>
    <t>1. Apoyar la elaboración de los insumos técnicos que sean requeridos, para dar cumplimiento a los compromisos del Minambiente relacionados con la sentencia de la Acción Popular proferida por el Consejo de Estado 2003-91193-01 para la implementación del Plan de Manejo y Modelo de Desarrollo del Área Marina Protegida Corales del Rosario y San Bernardo.
2. Apoyar en la elaboración de elementos técnicos para la socialización e implementación de las políticas, instrumentos normativos y de planificación, requeridos para el desarrollo de la gestión socioambiental, marino costera e insular.
3. Apoyar los espacios, talleres o actividades relacionadas con las gestiones y obligaciones nacionales o internacionales de la gestión socioambiental marino, costeras e insulares.
4. Apoyar las actividades de articulación con las dependencias del Minambiente relacionadas con el Plan de Manejo y Modelo de Desarrollo del Área Marina Protegida Corales del Rosario y San Bernardo.
5. Apoyar la revisión de documentos, preparación de conceptos, ayudas de memoria, respuestas a consultas y solicitudes en general de información relacionadas con la gestión socioambiental y sus impactos en las zonas marinas y costeras.
6. Presentar informes mensuales de las actividades realizadas, según obligaciones contractuales.
7. Presentar un informe de avance al sexto mes de ejecución del contrato, de las actividades realizadas en apoyo al seguimiento del avance de los compromisos de la sentencia de la Acción Popular proferida por el Consejo de Estado 2003-91193-01 para la implementación del Plan de Manejo y Modelo de Desarrollo del Área Marina Protegida Corales del Rosario y San Bernardo; los elementos técnicos para la socialización e implementación de políticas instrumentos normativos y de planificación, requeridos para el desarrollo de la gestión social y ambiental, marino costera e insular; y de las actividades de articulación con las dependencias del Minambiente relacionadas con el Plan de Manejo y Modelo de Desarrollo del Área Marina Protegida Corales del Rosario y San Bernardo y de las zonas marinas y costeras.
8. Las demás actividades que estén relacionadas con el objeto del contrato y sus alcances.</t>
  </si>
  <si>
    <t>El valor del contrato a celebrar es hasta por la suma de Setenta y nueve millones doscientos mil PESOS M/CTE ($79.200.000) incluido los impuestos a que haya lugar.</t>
  </si>
  <si>
    <t>1. Realizar la actualización correspondiente al proyecto de inversión “Fortalecimiento de la gestión de cambio climático en la planeación sectorial y territorial Nacional. recursos del presupuesto general de la Nación – APN”, registrado en el Sistema Unificado de Inversión y Finanzas Públicas – SUIFP. 
2. Gestionar los tramites presupuestales inherentes al proyecto de inversión y hacer el seguimiento a dicho proyecto de inversión con la periodicidad que requiera el Sistema del Departamento Nacional de Planeación, Seguimiento a Proyectos de Inversión –SPI.
3. Realizar el seguimiento a las metas relacionadas con el Plan Nacional de Desarrollo 2018 – 2022 (SINERGIA o el sistema equivalente y proyectar los informes que sean solicitados).
4. Consolidar la información necesaria para realizar el reporte y seguimiento de las metas de presidencia que son responsabilidad de la Dirección de Cambio Climático y Gestión del Riesgo. 
5. Realizar seguimiento al Plan de Acción de la Dirección de Cambio Climático y Gestión del Riesgo con la periodicidad que sea solicitada por la Oficina de Planeación del Ministerio de Ambiente y Desarrollo Sostenible.
6. Presentar la propuesta de anteproyecto de presupuesto 2021 según solicitud de la Oficina Asesora de Planeación.
7. Realizar el seguimiento financiero al proyecto de inversión de la Dirección de Cambio Climático y Gestión del Riesgo, generando un reporte con la periodicidad requerida por el Director para la toma de decisiones oportuna.
8. Realizar las solicitudes a los trámites presupuestales a que haya lugar con relación a los Certificados de disponibilidad presupuestal – CDP y Registro presupuestal – RP, de la Dirección de Cambio Climático y Gestión del Riesgo (solicitud, eliminación, reducción, etc.) 
9. Actualizar el plan de adquisiciones en el marco de las funciones de la Dirección de Cambio Climático y Gestión del Riesgo cada vez que se requiera.
10. Participar en las reuniones que solicite la Dirección de Cambio Climático y Gestión del Riesgo y las relacionadas con el objeto del contrato y sus alcances, aportando las evidencias en cada caso (actas, ayudas de memoria y listado de asistencia).
11. Actualizar mensualmente el plan de caja y remitir al grupo de finanzas de la entidad
12. Proyectar las respuestas de solicitudes a nivel interno y externo de la Entidad para 2019 que sean relacionadas con el objeto del contrato.
13. Las demás funciones que estén relacionadas con el objeto del contrato y sus alcances, siendo enlace con las dependencias que requieran información relacionada con los temas de planeación y presupuestales de la Dirección de Cambio Climático y Gestión del Riesgo.</t>
  </si>
  <si>
    <t>El valor del contrato a celebrar es hasta por la suma de SETENTA Y NUEVE MILLONES DOSCIENTOS MIL PESOS MCTE ($79.200.000), incluido los impuestos a que haya lugar.</t>
  </si>
  <si>
    <t xml:space="preserve">El plazo de ejecución del contrato será por once (11) meses, contado a partir del cumplimiento de los requisitos de perfeccionamiento y ejecución del contrato. </t>
  </si>
  <si>
    <t>LILIANA MALAMBO MARTINEZ</t>
  </si>
  <si>
    <t>11-44-101147813</t>
  </si>
  <si>
    <t>17--01-2020</t>
  </si>
  <si>
    <t>CALIDAD DEL SERVICIO</t>
  </si>
  <si>
    <t>1. Consolidar y hacer seguimiento de la información requerida por el Despacho del Viceministerio de Ordenamiento Ambiental del Territorio y  la Dirección de Cambio Climático y Gestión del Riesgo en relación con la Contribución Nacionalmente Determinada (NDC) y avances en su implementación. 
2. Seguimiento a los proyectos relacionados con la implementación del Artículo 6.2 sobre enfoques cooperativos en el marco del Acuerdo de París, considerando el aporte a las metas del país en el marco de la NDC, las metas del plan nacional de desarrollo y los Planes Integrales de Gestión del Cambio Climático Territoriales y Sectoriales.
3. Participar en los espacios de negociación relacionados con la definición de los mecanismos de mercado y no mercado mencionados en el Artículo 6 del Acuerdo de París, según requerimiento de la Dirección de Cambio Climático y Gestión del Riesgo
4. Preparar los documentos técnicos de posición, en temas de artículo 6 sobre mecanismos de mercado y no mercado, para la participación en las reuniones de negociación de la Convención Marco de Naciones Unidas sobre Cambio Climático.
5. Consolidar información para el seguimiento y reporte de las metas relacionadas con Cambio Climático en el Plan Nacional de Desarrollo 2018-2022. 
6. Las demás funciones que estén relacionadas con el objeto del contrato y sus alcances, siendo enlace con las dependencias que requieran información relacionada con los temas de planeación y presupuestales de la Dirección de Cambio Climático y Gestión del Riesgo.</t>
  </si>
  <si>
    <t>ADRIANA LIZETTE GUTIERREZ BAYONA</t>
  </si>
  <si>
    <t>1. Apoyar jurídicamente en la elaboración y seguimiento a los proyectos de iniciativa normativa de competencia de la DAMCRA en el desarrollo de sus funciones legales, así como los que se requieran para el cumplimiento de órdenes judiciales relacionadas con las funciones a cargo de la DAMCRA.
2. Elaborar conceptos y apoyar desde el punto de vista jurídico la revisión de proyectos de actos administrativos, proyectos de ley y demás instrumentos normativos que se presenten a la Dirección dentro del marco de sus competencias.
3. Proyectar dentro de los términos legales, respuestas a consultas y solicitudes en general de información, que sean solicitadas, por parte de usuarios externos o de otras dependencias del MADS, en el marco del objeto del presente contrato.
4. Prestar apoyo jurídico en la revisión de documentos, preparación de conceptos, ayudas de memoria, respuestas a consultas y solicitudes en general de información, entre otras, relacionadas con el objeto del contrato de competencia de DAMCRA.
5. Prestar apoyo, cuando sea requerido, en las actividades que realiza el MADS en marco del objeto contractual.
6. Apoyar los espacios, talleres o actividades pertinentes que realiza el MINAMBIENTE relacionados con el objeto del contrato; como también la revisión de documentos, preparación de conceptos, ayudas de memoria, respuestas a consultas y solicitudes en general de información, etc., relacionados con la gestión.
7. Presentar informes mensuales de las actividades realizadas, según obligaciones contractuales.
8. Las demás actividades que estén relacionadas con las obligaciones específicas del contrato y sus alcances.</t>
  </si>
  <si>
    <t>El valor del contrato a celebrar es hasta por la suma de OCHENTA Y OCHO MILLONES DE PESOS M/CTE ($88.000.000) incluido los impuestos a que haya lugar.</t>
  </si>
  <si>
    <t>1. Apoyar técnicamente la elaboración de una propuesta de programa de monitoreo nacional para la aplicación del Índice de Calidad de Aguas Marinas y Costeras - ICAM, a partir de la actual Red de Vigilancia para la Conservación y Protección de las Aguas Marinas y Costeras de Colombia - REDCAM.
2. Apoyar la implementación del programa de monitoreo nacional para la aplicación del Índice de Calidad de Aguas Marinas y Costeras - ICAM, a través de actividades de acompañamiento interinstitucional con el INVEMAR y las Corporaciones Autónomas Regionales costeras.
3. Apoyar el análisis de los resultados del ICAM, proveniente de la implementación del programa de monitoreo de la calidad de las aguas marinas a nivel nacional. 
4. Apoyar la elaboración de recomendaciones de manejo ambiental para los sitios marinos y costeros, dirigidas a las autoridades ambientales competentes, en virtud de los resultados del ICAM. 
5. Acompañar técnicamente a las autoridades ambientales competentes, en la implementación de las acciones de gestión ambiental de los sitios marinos y costeros, en virtud de los resultados del ICAM.
6. Apoyar la elaboración de conceptos técnicos relacionados con instrumentos técnicos y normativos en temas de calidad y contaminación de aguas marinas, a nivel nacional e internacional.
7. Apoyar técnicamente la preparación de respuestas a las solicitudes de los entes de control y otras entidades, en relación con las temáticas de calidad y contaminación de las aguas marinas.
8. Proyectar dentro de los términos legales, respuestas a consultas y solicitudes en general de información, que sean solicitadas, por parte de usuarios externos o de otras dependencias del MinAmbiente, relacionados con las temáticas de calidad y contaminación de las aguas marinas.
9. Presentar informes mensuales de las actividades realizadas, según obligaciones contractuales.
10. Presentar un informe de avance al sexto mes de ejecución del contrato, sobre el avance y análisis de los resultados del ICAM, proveniente de la implementación del programa de monitoreo de la calidad de las aguas marinas a nivel nacional, avance con las recomendaciones de manejo ambiental para los sitios marinos y costeros, dirigidas a las autoridades ambientales competentes, en virtud de los resultados del ICAM y reporte de las actividades realizadas para acompañar técnicamente a las autoridades ambientales competentes, en la implementación de las acciones de gestión ambiental de los sitios marinos y costeros, en virtud de los resultados del ICAM.
11. Las demás actividades que estén relacionadas con las obligaciones específicas del contrato y sus alcances.</t>
  </si>
  <si>
    <t>El valor del contrato a celebrar es hasta por la suma de Ciento cinco millones diecisiete mil pesos M/CTE ($105.017.000) incluido los impuestos a que haya lugar.</t>
  </si>
  <si>
    <t>1. Controlar y llevar los cuadros de préstamos de las carpetas a las diferentes dependencias del Ministerio o entes de control.
2. Actualizar el estado y ubicación de las carpetas a cargo de la Coordinación de Contratos.
3. Apoyar en la Foliación, rotulación, digitalización y archivo de los documentos que ingresen al archivo de la Grupo de Contratos de acuerdo a la tabla de retención Documental Vigente.
4. Insertar las cuentas de cobro recibidas por el área de cuentas y demás documentos y cuentas de anteriores vigencias que sean radicadas o entregadas en el archivo de gestión.
5. Realizar el proceso técnico y archivístico de Descripción (Hoja de control e Inventario Único Documental – FUID) de expedientes, de conformidad con las indicaciones que para el efecto le sean señaladas por el Supervisor.
6. Conservar y custodiar la documentación recibida para archivar en los expedientes contractuales.
7. Realizar los procesos técnicos y físicos de las series documentales que el supervisor le indique.
8. Apoyar la identificación y separación de los documentos que contienen deterioro biológico.
9. Aplicar las Tablas de Retención Documental una vez aprobadas y convalidadas por el Archivo General de la Nación en su Totalidad en el Archivo de Gestion del Grupo de Contratos.
10. Apoyar el recibo y atención solicitudes de consultas y/o prestamos de documentos por parte funcionarios y/o contratistas de la Entidad.
11. Facilitar el trámite de consulta de documentos en los archivos de gestión, por parte de otras dependencias o de los ciudadanos, permitiendo el acceso a los documentos cualquiera que sea su soporte. Si el interesado necesita que se le expidan copias o fotocopias, estas deberán ser autorizadas por el jefe de la respectiva oficina y sólo se permitirá cuando la información no tenga carácter de reservado conforme a la Constitución o a las leyes. En la correspondiente oficina se llevará el registro de préstamo. 
12. Dar aviso dentro de las 24 horas siguientes a la ocurrencia de cualquier novedad o situación ocurrida en el archivo de gestión al Coordinador Grupo de Contratos. 
13. Apoyar en el fortalecimiento de las herramientas de programación, seguimiento y control que relacionadas con el Plan Integrado de Gestión y el Sistema de Gestión de Calidad que adelante la Subdirección Administrativa y Financiera.
14. Las demás actividades asignadas por el supervisor, relacionadas con el objeto del contrato.</t>
  </si>
  <si>
    <t xml:space="preserve">1. Realizar y dirigir la estructuración de los estudios de sector necesarios para adelantar los diferentes procesos de selección que requieran las dependencias del Ministerio de Ambiente y Desarrollo Sostenible teniendo en cuenta aspectos comerciales, financieros, organizacionales, técnicos y de riesgos de acuerdo a los lineamientos impartidos por Colombia Compra Eficiente para la elaboración de los mismos.
2. Participar en los pre-comités y Comités de contratación, dando las recomendaciones y conceptos a que haya lugar y en todas las actividades precontractuales necesarias para obtener los elementos esenciales para dar inicio al proceso de Análisis del Sector. 
3. Planear el proceso, flujograma y esquema general para la elaboración del estudio de mercado y análisis de sector con sus respectivos formatos, tiempos de etapas y plazos generales. 
4. Realizar acompañamiento y revisión a las dependencias del Ministerio en la estructuración de los análisis del sector requeridos para los Convenios Interadministrativos. 
5. Apoyar en la identificación y consolidación de posibles proveedores de los bienes, obras o servicios requeridos por la Entidad. 
6. Apoyar la estructuración de requisitos habilitantes y ponderables desde la óptica de análisis de sector y estudio de mercado. 
7. Proyectar las respuestas a las observaciones que se presenten frente al análisis del sector en la etapa precontractual de los procesos de selección de contratistas. Así como la revisión de las mismas que sean proyectadas por los miembros del Análisis del Sector del Grupo de Contratos.
8. Elaborar las actas de los pre-comités de contratación que se realicen durante la vigencia del contrato. 
9. Llevar a cabo el seguimiento a los procesos de contratación que han sido radicados para elaboración del Estudio del Sector, verificar los tiempos de entrega de los mismos, así como la asignación de procesos a cada uno de los integrantes del Grupo de Análisis del Sector y alimentar la base de datos de alertas de procesos radicados.
10. Participar en reuniones o convocatorias y eventos a los cuales sea designado por el supervisor del contrato.
11. Preparar, analizar y consolidar la información necesaria para la elaboración de informes que sean requeridos por los supervisores del contrato.
12. Apoyar en el diseño y planeación de las capacitaciones que se realicen con los Funcionarios del Ministerio.
13. Las demás que le asigne el supervisor del contrato y que tengan relación directa con el objeto contractual.
</t>
  </si>
  <si>
    <t>El valor del contrato a celebrar es hasta por la suma de SETENTA Y UN MILLOS QUINIENTOS MIL  PESOS M/CTE ($71.500.000) incluido los impuestos a que haya lugar.</t>
  </si>
  <si>
    <t xml:space="preserve">1. Apoyar las diferentes acciones que promuevan el impulso de la bioeconomía en Colombia.
2. Apoyar la revisión de los proyectos de cooperación en el marco del Fondo para el Medio Ambiente Mundial (FMAM) que conduzcan a la identificación y formulación de iniciativas que aporten al uso y conservación de la biodiversidad, así como proyectar las respectivas respuestas.
3. Apoyar la elaboración de respuestas a los requerimientos de la Secretaría del Convenio sobre la Diversidad Biológica (CDB), en relación al Plan Estratégico Global Post 2020.
4. Proyectar las respuestas a los requerimientos de los usuarios internos y externos en el marco de lo establecido en el documento final del 6º Informe Nacional, presentado ante el Convenio sobre la Diversidad Biológica (CDB).
5. Apoyar el proceso de implementación de la Política Nacional para la Gestión Integral de la Biodiversidad y sus Servicios Ecosistémicos (PNGIBSE) proyectando las respuestas a los requerimientos de los usuarios internos y externos, así como revisar los documentos, instrumentos de política y planeación que incidan en la gestión de la biodiversidad.
6. Las demás actividades asignadas por el supervisor en relación con la ejecución del Contrato y que estén relacionadas con el objeto del mismo.
</t>
  </si>
  <si>
    <t>El valor del contrato a celebrar es hasta por la suma de SETENTA Y SIETE MILLONES DE PESOS M/CTE ($77.000.000), incluido los impuestos a que haya lugar.</t>
  </si>
  <si>
    <t>Coordinadora del Grupo de Recursos Genéticos de la Dirección de Bosques, Biodiversidad y Servicios Ecosistémicos</t>
  </si>
  <si>
    <t>El plazo de ejecución del presente contrato es por once (11) meses a partir del cumplimiento de los requisitos de ejecución previo su perfeccionamiento.</t>
  </si>
  <si>
    <t>1. Apoyar el seguimiento financiero y tributario de los contratos del operador logístico y tiquetes aéreos del Ministerio de Ambiente y Desarrollo Sostenible.
2. Apoyar la estructuración y evaluación financiera para los procesos de contratación que requiera el Ministerio.
3. Apoyar la supervisión de la ejecución financiera y de los procesos contables en los convenios, contratos y demás contratos interadministrativos a cargo de la Subdirección Administrativa y Financiera y demás dependencias del Ministerio.
4. Analizar y emitir concepto de carácter contable y financiero requeridos por el supervisor del contrato.
5. Participar en reuniones y/o mesas de trabajo en el Ministerio o a nivel Sectorial, con el objetivo de fortalecer su contribución y hacer seguimiento a los compromisos adquiridos.
6. Todas las demás que le sean asignadas por el supervisor del contrato en relación con el objeto contractual.</t>
  </si>
  <si>
    <t xml:space="preserve">El valor del contrato a celebrar es hasta por la suma de SETENTA Y SIETE MILLONES DE PESOS M/CTE ($77.000.000) incluido los impuestos a que haya lugar. </t>
  </si>
  <si>
    <t>1. Elaborar los insumos técnicos necesarios para las actividades sujetas de licencia ambiental que se desarrollen en el territorio marino costero del país, y que se encuentren dentro de la programación establecida para el 2020 por la dependencia responsable dentro del Ministerio de Ambiente y Desarrollo Sostenible.
2. Adelantar los conceptos y seguimiento a las solicitudes que se realicen ante la DAMCRA relacionados gobernanza y planificación integral de los océanos, conocimiento y apropiación social de los océanos y la conectividad y productividad marítima. 
3. Adelantar las gestiones necesarias para mantener actualizada todas las bases de datos relacionadas con los conceptos realizados por DAMCRA.
4. Elaborar insumos técnicos frente a las obligaciones nacionales e internacionales relacionados con el objeto contractual (documentos, matrices, agendas, entre otros) remitidos a la DAMCRA que sean objeto de concepto, comentarios o sugerencias orientados a la elaboración de los lineamientos ambientales para el desarrollo de actividades productivas adelantadas en las zonas marinas, costeras y oceánicas de Colombia así como preparación de insumos técnicos que deberán ayudar a la construcción de los actos normativos que proponga la Dirección de Asuntos Marinos, Costeros y Recursos Acuáticos, con relación al objeto contractual
5. Apoyar los espacios, talleres y actividades pertinentes que realiza MINAMBIENTE relacionados con el objeto del contrato; como también la revisión de documentos, preparación de conceptos, ayudas de memoria, respuestas a consultas y solicitudes en general de información, etc. relacionados con las gestiones y obligaciones nacionales e internacionales en materia del objeto contractual.
6. Presentar informes mensuales de las actividades realizadas, según obligaciones contractuales
7. Un (1) informe de avance en el sexto mes de ejecución del contrato en el marco de las obligaciones que contenga lo siguiente: Insumos técnicos para la actualización de la guía general de puertos y la guía de puertos carboníferos; 
8. Un (1) informe de avance en el sexto mes de ejecución del contrato en el marco de las obligaciones que contenga lo siguiente: insumos técnicos en lo referente a la estructuración de una guía para la gestión ambiental de la industria acuícola en las zonas marinas y costeras
9. Un (1) informe de avance con las actividades relacionadas con las obligaciones contenidas en los numerales 1-8.
10. Un (1) informe final en el decimoprimer mes de ejecución del contrato en el marco de las obligaciones que contenga lo siguiente: Insumos técnicos para la actualización de la guía general de puertos y la guía de puertos carboníferos;
11. Un (1) informe final en el decimoprimer mes de ejecución del contrato en el marco de las obligaciones que contenga lo siguiente: insumos técnicos en lo referente a la estructuración de una guía para la gestión ambiental de la industria acuícola en las zonas marinas y costeras.
12. Un (1) informe final con las actividades relacionadas con las obligaciones contenidas en los numerales 1-8.
13. Las demás actividades que estén relacionadas con las obligaciones específicas del contrato y sus alcances.</t>
  </si>
  <si>
    <t>El valor del contrato a celebrar es hasta por la suma de NOVENTA Y UN MILLONES NOVECIENTOS CINCO MIL PESOS M/CTE ($91.905.000) incluido los impuestos a que haya lugar.</t>
  </si>
  <si>
    <t>NELSON ENRIQUE MURILLO GOMEZ</t>
  </si>
  <si>
    <t>1. Apoyar en la actualización y ajuste de la versión 1 del Plan Maestro de Erosión Costera – PMEC, así como la formulación del Plan de Acción del PMEC. 
2. Apoyar las actividades de gestión institucional que permitan avanzar en actividades de gobernanza y técnicas en la implementación del Plan Maestro de Erosión Costera. 
3. Aportar conocimientos técnicos-para que el MINAMBIENTE preste acompañamiento y apoyo técnico a entidades del orden nacional, regional y local como ente orientador del SINA generando informes con enfoque de prevención y uso de medidas ecosistémicas que permitan prevenir los efectos ambientales y físicos de la erosión en la línea de costa.
4. Apoyar la revisión de documentos técnicos, normas y/o políticas que implique la aplicación de las mismas en las zonas marinas y costeras y sus recursos naturales.
5. Proyectar dentro de los términos legales respuestas a consultas y solicitudes en general de información que sean solicitadas por parte de usuarios externos o de otras dependencias del Minambiente en el marco del objeto del presente contrato.
6. Asistir a reuniones y sesiones de trabajo que se le requiera, acorde con el objeto del presente contrato.
7. Presentar al tercer mes de ejecución del contrato la propuesta de actualización del Plan Maestro de Erosión Costera.
8. Presentar informes mensuales de las actividades realizadas, según obligaciones contractuales.
9. Presentar al sexto mes de ejecución del contrato, un informe de avance de las actividades y documentos realizados, para la actualización y ajuste de la versión 1 del Plan Maestro de Erosión Costera – PMEC, así como la propuesta de divulgación del Plan de Acción del PMEC y de las actividades de gestión institucional que permitan avanzar en actividades de gobernanza y técnicas en la implementación del Plan Maestro de Erosión Costera.
10. Las demás que se requieran para dar cumplimiento al objeto del presente contrato.</t>
  </si>
  <si>
    <t>El valor del contrato a celebrar es hasta por la suma de Ciento ocho millones novecientos noventa y nueve mil PESOS M/CTE ($108.999.000) incluido los impuestos a que haya lugar.</t>
  </si>
  <si>
    <t>1. Apoyar en el seguimiento a las medidas y estrategias de manejo y conservación de los recursos acuáticos presentes en los ecosistemas marinos costeros e insulares de Colombia.
2. Apoyar en el seguimiento e implementación de acciones para el manejo y control de especies exóticas invasoras. 
3. Apoyar los espacios, talleres y actividades pertinentes que realiza Minambiente relacionados con la implementación del PAN Caracol Pala Colombia 
4. Preparación de insumos técnicos que deberán ayudar a la construcción de los actos normativos que proponga la Dirección de Asuntos Marinos, Costeros y Recursos Acuáticos, con relación al objeto contractual.
5. Apoyo técnico en la revisión de documentos, preparación de conceptos, ayudas de memoria, respuestas a consultas y solicitudes, en general de información, espacios, talleres y actividades pertinentes. relacionados con las gestión y obligaciones nacionales e internacionales en materia del objeto contractual.
6. Presentar informes mensuales de las actividades realizadas, según obligaciones contractuales.
7. Un (1) informe de avance en el sexto mes de ejecución del contrato en el marco de las obligaciones que contenga las medidas y estrategias de manejo y conservación de los recursos acuáticos presentes en los ecosistemas marinos costeros e insulares de Colombia.
8. Un (1) informe de avance en el sexto mes de ejecución del contrato en el marco de las obligaciones que contenga el seguimiento e implementación de acciones para el manejo y control de especies exóticas invasoras. 
9. Un (1) informe en el sexto mes de ejecución del contrato en el marco de las obligaciones que contenga los avances de los espacios, talleres y actividades pertinentes que realiza Minambiente relacionados con la implementación del PAN Caracol Pala Colombia.
10. Un (1) informe de avance en el sexto mes con los insumos técnicos de los actos normativos que proponga la Dirección de Asuntos Marinos, Costeros y Recursos Acuáticos, con relación al objeto contractual y los avances en la revisión de documentos, preparación de conceptos, ayudas de memoria, respuestas a consultas y solicitudes, en general de información, espacios, talleres y actividades pertinentes. relacionados con las gestión y obligaciones nacionales e internacionales en materia del objeto contractual.
11. Presentar informes mensuales de las actividades realizadas, según obligaciones contractuales.
12. Un (1) informe final en el último mes de ejecución del contrato en el marco de las obligaciones que contenga las medidas y estrategias de manejo y conservación de los recursos acuáticos presentes en los ecosistemas marinos costeros e insulares de Colombia.
13. Un (1) informe final en el último mes de ejecución del contrato en el marco de las obligaciones que contenga el seguimiento e implementación de acciones para el manejo y control de especies exóticas invasoras. 
14. Un (1) informe final en el último mes de ejecución del contrato en el marco de las obligaciones que contenga los avances de los espacios, talleres y actividades pertinentes que realiza Minambiente relacionados con la implementación del PAN Caracol Pala Colombia.
15. Un (1) informe en el último mes de ejecución del contrato con los insumos técnicos de los actos normativos que proponga la Dirección de Asuntos Marinos, Costeros y Recursos Acuáticos, con relación al objeto contractual y los avances en la revisión de documentos, preparación de conceptos, ayudas de memoria, respuestas a consultas y solicitudes, en general de información, espacios, talleres y actividades pertinentes. relacionados con las gestión y obligaciones nacionales e internacionales en materia del objeto contractual.
16. Las demás actividades que estén relacionadas con las obligaciones específicas del contrato y sus alcances.</t>
  </si>
  <si>
    <t>El valor del contrato a celebrar es hasta por la suma de SETENTA Y SIETE MILLONES OCHOCIENTOS OCHENTA MIL PESOS M/CTE ($ 77.880.000) incluido los impuestos a que haya lugar.</t>
  </si>
  <si>
    <t>El plazo de ejecución de contrato es de 10 meses, contados a partir del cumplimiento de los requisitos de ejecución previo su perfeccionamiento.</t>
  </si>
  <si>
    <t>El valor del contrato a celebrar es hasta por la suma de CINCUENTA MILLONES DE PESOS M/CTE ($50.000.000), incluido los impuestos a que haya lugar.</t>
  </si>
  <si>
    <t>pilar.lemus.e@gmail.com</t>
  </si>
  <si>
    <t>CR 19 32A 51 APTO 101</t>
  </si>
  <si>
    <t xml:space="preserve">JORGE EDUARDO RAMIREZ HINCAPIE </t>
  </si>
  <si>
    <t>COORDINADOR DEL GRUPO DE GESTIÓN</t>
  </si>
  <si>
    <t>COORDINADOR(A) DEL GRUPO DE ADMINISTRACIÓN DE LA DIRECCIÓN DE GESTIÓN INTEGRAL DE RECURSO HÍDRICO</t>
  </si>
  <si>
    <t>DIANA MARCELA MORENO BARCO</t>
  </si>
  <si>
    <t xml:space="preserve">COORDINADOR DEL GRUPO DE MITIGACION </t>
  </si>
  <si>
    <t>COORDINADOR DEL GRUPO DE GESTIÓN DEL RIESGO DE LA DIRECCIÓN DE CAMBIO CLIMÁTICO Y GESTIÓN DEL RIESGO</t>
  </si>
  <si>
    <t>C-3208-0900-2-0-3208001-02</t>
  </si>
  <si>
    <t xml:space="preserve">1. Presentar para aprobación del supervisor un plan de trabajo (actividades, cronograma y entregables) dentro de los diez (10) días calendario siguientes al cumplimiento de los requisitos de ejecución del contrato. 
2. Apoyar a la Subdirección de Educación y Participación en la implementación de un proceso integral de fortalecimiento territorial de la Política Nacional de Educación Ambiental que articule los procesos de educación ambiental liderados por el Minambiente con aquellos de los institutos de investigación, Parques Nacionales Naturales y las autoridades ambientales.
3. Apoyar la formulación e implementación de un programa para el fortalecimiento de la educación ambiental en el contexto urbano, dirigido especialmente a la asistencia técnica a las Autoridades Ambientales Urbanas, en el marco de la legislación ambiental, de la Política Nacional de Educación Ambiental, la Política de Gestión Ambiental Urbana y la agenda de desarrollo 2030. 
4. Apoyar la formulación e implementación de una estrategia integral de educación ambiental en relación con las políticas públicas de control de la deforestación y lucha contra las amenazas del cambio climático en la Amazonía colombiana, en articulación con las autoridades ambientales, institutos de investigación, Parques Nacionales Naturales, la academia y demás actores priorizados por la Subdirección de Educación y Participación en la región. 
5. Apoyar a la Subdirección de Educación y Participación en la gestión y avance de los procesos de cooperación internacional que sean relevantes para la dependencia, de acuerdo con sus funciones y de conformidad con los lineamientos de la Oficina de Asuntos Internacionales.
6. Participar en eventos académicos, ferias ciudadanas y de promoción de servicios institucionales relevantes de acuerdo con las funciones de la Subdirección de Educación y Participación.
7. Responder peticiones, quejas, solicitudes y reclamos asociados al objeto del contrato. 
8. Las demás que sean necesarias para la adecuada ejecución del objeto contractual. </t>
  </si>
  <si>
    <t>El valor del contrato a celebrar es hasta por la suma de SESENTA Y SEIS MILLONES DE PESOS M/CTE ($ 66.000.000), incluido los impuestos a que haya lugar.</t>
  </si>
  <si>
    <t xml:space="preserve">El plazo de ejecución es de diez (10) meses, contados a partir del cumplimiento de los requisitos de ejecución, previo perfeccionamiento del contrato, en todo caso sin exceder a 31 de diciembre de 2020. </t>
  </si>
  <si>
    <t>1. Realizar la actualización correspondiente al proyecto de inversión “Fortalecimiento de la gestión de cambio climático en la planeación sectorial y territorial Nacional. recursos del presupuesto general de la Nación – APN”, registrado en el Sistema Unificado de Inversión y Finanzas Públicas – SUIFP. 
2. Gestionar los tramites presupuestales inherentes al proyecto de inversión y hacer el seguimiento a dicho proyecto de inversión con la periodicidad que requiera el Sistema del Departamento Nacional de Planeación, Seguimiento a Proyectos de Inversión –SPI.
3. Realizar el seguimiento a las metas relacionadas con el Plan Nacional de Desarrollo 2018 – 2022 (SINERGIA o el sistema equivalente y proyectar los informes que sean solicitados).
4. Consolidar la información necesaria para realizar el reporte y seguimiento de las metas de presidencia que son responsabilidad de la Dirección de Cambio Climático y Gestión del Riesgo. 
5. Realizar seguimiento al Plan de Acción de la Dirección de Cambio Climático y Gestión del Riesgo con la periodicidad que sea solicitada por la Oficina de Planeación del Ministerio de Ambiente y Desarrollo Sostenible.
6. Apoyar la propuesta de anteproyecto de presupuesto 2021 según solicitud de la Oficina Asesora de Planeación.
7. Apoyar el seguimiento financiero al proyecto de inversión de la Dirección de Cambio Climático y Gestión del Riesgo, generando un reporte con la periodicidad requerida por el Director para la toma de decisiones oportuna.
8. Realizar las solicitudes a los trámites presupuestales a que haya lugar con relación a los Certificados de disponibilidad presupuestal – CDP y Registro presupuestal – RP, de la Dirección de Cambio Climático y Gestión del Riesgo (solicitud, eliminación, reducción, etc.) 
9. Actualizar el plan de adquisiciones en el marco de las funciones de la Dirección de Cambio Climático y Gestión del Riesgo cada vez que se requiera.
10. Participar en las reuniones que solicite la Dirección de Cambio Climático y Gestión del Riesgo y las relacionadas con el objeto del contrato y sus alcances, aportando las evidencias en cada caso (actas, ayudas de memoria y listado de asistencia).
11. Actualizar mensualmente el plan de caja y remitir al grupo de finanzas de la entidad
12. Proyectar las respuestas de solicitudes a nivel interno y externo de la Entidad para 2019 que sean relacionadas con el objeto del contrato.
13. Las demás funciones que estén relacionadas con el objeto del contrato y sus alcances, siendo enlace con las dependencias que requieran información relacionada con los temas de planeación y presupuestales de la Dirección de Cambio Climático y Gestión del Riesgo.</t>
  </si>
  <si>
    <t>El valor del contrato a celebrar es hasta por la suma CUARENTA Y CINCO MILLONES DE PESOS M/CTE ($45.000.000) incluido los impuestos a que haya lugar.</t>
  </si>
  <si>
    <t>El valor del contrato a celebrar es hasta por la suma SESENTA Y CUATRO MILLONES DE  PESOS M/CTE ($64.000.000) incluido los impuestos a que haya lugar.</t>
  </si>
  <si>
    <t>LUISA FERNANDA QUINTERO RAMIREZ</t>
  </si>
  <si>
    <t>1. Realizar la actualización de los proyectos de inversión registrados en el Sistema Unificado de Inversión y Finanzas Públicas - SUIFP, los tramites presupuestales inherentes y el seguimiento a los mismos con la periodicidad que se requiera.
2. Realizar el seguimiento al cumplimiento del Plan Nacional de Desarrollo 2018-2022, metas e indicadores que sean requeridos a la Dirección de Asuntos Ambientales Sectorial y Urbana. 
3. Apoyar en la consolidación de información, reportes y ajustes al Plan de Acción de la Dirección de Asuntos Ambientales Sectorial y Urbana para la vigencia 2020.
4. Apoyar en la consolidación y reporte de los informes de gestión de planeación de la Dirección de Asuntos Ambientales Sectorial y Urbana (SIIF Nación).
5. Realizar el seguimiento y control de la ejecución presupuestal y financiera de los proyectos de inversión de la Dirección de Asuntos Ambientales Sectorial y Urbana de acuerdo al reporte del SIIF Nación.
6. Proyectar la respuesta a los requerimientos internos, externos y solicitudes de órganos de control relacionados con el objeto contractual.
7. Participar en reuniones y mesas de trabajo relacionadas con el objeto del contrato.
8. Las demás actividades asignadas por el supervisor en relación con el objeto contractual.</t>
  </si>
  <si>
    <t>El valor del contrato a celebrar es hasta por la suma de SESENTA Y SIETE MILLONES SEISCIENTOS MIL PESOS M/CTE ($67.600.000) incluido los impuestos a que haya lugar.</t>
  </si>
  <si>
    <t xml:space="preserve">El plazo de ejecución del presente contrato será de diez (10) meses contados a partir del cumplimiento de los requisitos de perfeccionamiento y de ejecución, sin exceder el 31 de diciembre de 2020. </t>
  </si>
  <si>
    <t>YEFERSON ALEXANDER LOPEZ MIRANDA</t>
  </si>
  <si>
    <t xml:space="preserve">1. Presentar para aprobación del supervisor un plan de trabajo (actividades, cronograma y entregables) dentro de los diez (10) días calendario siguientes al cumplimiento de los requisitos de ejecución del contrato. 
2. Apoyar en la elaboración y consolidación de insumos técnicos para la formulación y evaluación de instrumentos técnicos y normativos.
3. Generar insumos técnicos y apoyar en el cumplimiento del plan de acción del CONPES 3874 de 2016.
4. Apoyar en el seguimiento técnico-administrativo a los convenios y contratos supervisados por el Coordinador del Grupo de Sostenibilidad de los Sectores Productivos de la Dirección de Asuntos Ambientales Sectorial y Urbana.
5. Apoyar en la elaboración y consolidación de informes a cargo del Grupo Sostenibilidad de los Sectores Productivos de la Dirección de Asuntos Ambientales Sectorial y Urbana. 
6. Apoyar las jornadas de capacitación o divulgación relacionadas con el objeto contractual, cuando sea requerido. 
7. Participar en reuniones o mesas de trabajo relacionadas con el objeto contractual.
8. Proyectar respuestas a peticiones, quejas, reclamos y solicitudes en temas relacionados con el objeto contractual.
9. Las demás que le sean asignadas acorde con la naturaleza del contrato.
</t>
  </si>
  <si>
    <t xml:space="preserve">COORDINADOR DEL GRUPO SOSTENIBILIDAD DE LOS SECTORES PRODUCTIVOS DE LA DIRECCIÓN DE ASUNTOS AMBIENTALES SECTORIAL Y URBANA </t>
  </si>
  <si>
    <t>El plazo de ejecución del presente contrato será de nueve (9) meses contados a partir del cumplimiento de los requisitos de perfeccionamiento y ejecución, sin exceder el 31 de diciembre de 2020.</t>
  </si>
  <si>
    <t>1. Presentar para aprobación del supervisor un plan de trabajo (actividades, cronograma y entregables) dentro de los diez (10) días calendario siguientes al cumplimiento de los requisitos de ejecución del contrato. 
2. Apoyar en la formulación, socialización y desarrollo de procesos para el fortalecimiento del instrumento normativo de residuos de construcción y demolición.
3. Apoyar la formulación de una propuesta de guía técnica para la producción de materiales de construcción con contenido reciclado y materiales de construcción alternativos.
4. Apoyar en la identificación de la puesta en marcha de un proyecto piloto para la gestión y aprovechamiento de residuos de construcción y demolición – RCD con enfoque territorial. 
5. Apoyar la regionalización de la Estrategia Nacional de Economía Circular a través de las Comisiones Regionales de Competitividad e Innovación mediante el acompañamiento a las mesas regionales. 
6. Apoyar en la formulación de una propuesta de trabajo con sectores para la implementación de estrategias e incentivos para la construcción sostenible.
7. Apoyar la ejecución de actividades asignadas al MINISTERIO en el Plan de Acción del CONPES 3874 de 2016 y la Estrategia Nacional de Economía Circular. que tengan relación con materiales de construcción y residuos de construcción y demolición – RCD.
8. Apoyar la formulación de una propuesta de acciones y estrategias para el fortalecimiento de la gestión de residuos de construcción y demolición – RCD en el marco del proyecto de ley de Gestión Integral de Residuos Sólidos 
9. Elaborar respuestas a las solicitudes, derechos de petición, y en general respuestas a los usuarios en materia relacionada con el objeto del contrato.
10. Las demás actividades que le asigne el supervisor del contrato y que tengan relación con el objeto contractual.</t>
  </si>
  <si>
    <t>El valor del contrato a celebrar es hasta por la suma de OCHENTA Y SEIS MILLONES CIEN MIL PESOS M/CTE ($ 86.100.000) incluido los impuestos a que haya lugar.</t>
  </si>
  <si>
    <t>El plazo de ejecución del presente contrato será de diez (10) meses contados a partir del cumplimiento de los requisitos de perfeccionamiento y ejecución, sin exceder el 31 de diciembre de 2020.</t>
  </si>
  <si>
    <t>1. Presentar para aprobación del supervisor un plan de trabajo (actividades, cronograma y entregables) dentro de los diez (10) días calendario siguientes al cumplimiento de los requisitos de ejecución del contrato. 
2. Consolidar información sobre el avance de las Agendas Estratégicas Ambientales y los Acuerdos Sectoriales. 
3. Apoyar la consolidación y desarrollo de los contenidos de las agendas y acuerdos y sus respectivos planes de acción.
4. Elaborar y difundir las actas de las reuniones referentes a la implementación de las Agendas Estratégicas Ambientales y los Acuerdos Sectoriales. 
5. Convocar a las reuniones de comités de seguimiento de las Agendas Estratégicas Ambientales y los Acuerdos Sectoriales. 
6. Preparar la información necesaria para las reuniones de comités de seguimiento y secretarías técnicas las Agendas Estratégicas Ambientales y los Acuerdos Sectoriales.     
7. Apoyar el seguimiento a las actividades relacionadas con los indicadores y actividades de seguimiento al plan de acción de la Dirección de Asuntos Ambientales Sectorial y Urbana, en lo relacionado con el objeto contractual.
8. Participar en reuniones o mesas de trabajo relacionadas con el objeto contractual.
9. Proyectar respuestas a peticiones, quejas, reclamos y solicitudes en temas relacionados con el objeto contractual.
10. Las demás que le sean asignadas acorde con la naturaleza del contrato.</t>
  </si>
  <si>
    <t>El valor del contrato a celebrar es hasta por la suma de VEINTICINCO MILLONES SEISCIENTOS MIL PESOS M/CTE ($ 25.600.000) incluido los impuestos a que haya lugar.</t>
  </si>
  <si>
    <t>C-3201-0900-4-0-3201002-02</t>
  </si>
  <si>
    <t>El plazo de ejecución del presente contrato será de ocho (8) meses contados a partir del cumplimiento de los requisitos de perfeccionamiento y ejecución, sin exceder el 31 de diciembre de 2020.</t>
  </si>
  <si>
    <t>nicolas.lozano@correo.usa.edu.co</t>
  </si>
  <si>
    <t>NICOLAS ANDRES LOZANO LOZANO</t>
  </si>
  <si>
    <t>1. Presentar para aprobación del supervisor un plan de trabajo (actividades, cronograma y entregables) dentro de los diez (10) días calendario siguientes al cumplimiento de los requisitos de ejecución del contrato. 
2. Apoyar la elaboración y publicación de una guía técnica para la implementación de un esquema de responsabilidad extendida del productor para llantas usadas, en el marco de la economía circular.
3. Apoyar la realización de la evaluación del mercado del granulo de caucho procedente de las llantas usadas a partir del diagnóstico de la oferta y la demanda y proponer acciones de mejora, mediante una propuesta de instrumentos para dinamizar la demanda de subproductos del aprovechamiento de llantas usadas. 
4. Apoyar la realización de una evaluación para la externalización de los costos de la gestión de llantas, orientada al cierre financiero de la gestión.
5. Apoyar el acompañamiento en la implementación de un esquema de responsabilidad extendida del productor para una corriente prioritaria de residuos como las llantas usadas, en el marco de la mesa nacional para la gestión sostenible de llanta usadas.
6. Asistir a las reuniones relacionadas con el objeto contractual y presentar actas de reuniones y listas de asistencia.
7. Las demás que le sean asignadas acorde con la naturaleza del contrato.
8. Elaborar respuestas a las solicitudes, derechos de petición, y en general respuestas a los usuarios en materia relacionada con el objeto del contrato.
9. Las demás actividades que le asigne el supervisor del contrato y que tengan relación con el objeto contractual.</t>
  </si>
  <si>
    <t>El valor del contrato a celebrar es hasta por la suma de NOVENTA Y DOS MILLONES DE PESOS M/CTE ($ 92.000.000) incluido los impuestos a que haya lugar.</t>
  </si>
  <si>
    <t>1. Presentar para aprobación del supervisor un plan de trabajo (actividades, cronograma y entregables) dentro de los diez (10) días calendario siguientes al cumplimiento de los requisitos de ejecución del contrato. 
2. Apoyar en la actualización e implementación del programa de Compras públicas sostenibles- CPS. 
3. Apoyar en la actualización y formulación de fichas técnicas con criterios y sostenibilidad para la adquisición de bienes y servicios.
4. Apoyar en el desarrollo de jornadas de socialización, divulgación y fortalecimiento en CPS a entidades públicas y proveedores. 
5. Apoyar en el seguimiento a las actividades relacionadas con los indicadores y actividades de seguimiento al plan de acción de la Dirección de Asuntos Ambientales Sectorial y Urbana, en lo relacionado con el objeto del contrato.
6. Apoyar en el desarrollo de las convocatorias a reunión, la elaboración de presentaciones e informes y el seguimiento a la implementación de la política de producción y consumo sostenible. 
7. Elaborar respuestas a las solicitudes, derechos de petición, y en general respuestas a los usuarios en materia relacionada con el objeto del contrato.
8. Las demás actividades que le asigne el supervisor del contrato y que tengan relación con el objeto contractual.</t>
  </si>
  <si>
    <t>El valor del contrato a celebrar es hasta por la suma de TREINTA Y SEIS MILLONES OCHO PESOS M/CTE ($ 36.000.008) incluido los impuestos a que haya lugar.</t>
  </si>
  <si>
    <t>El valor del contrato a celebrar es hasta por la suma de OCHENTA Y DOS MILLONES OCHOCIENTOS MIL PESOS M/CTE ($ 82.800.000) incluido los impuestos a que haya lugar.</t>
  </si>
  <si>
    <t xml:space="preserve">1. Presentar para aprobación del supervisor un plan de trabajo (actividades, cronograma y entregables) dentro de los diez (10) días calendario siguientes al cumplimiento de los requisitos de ejecución del contrato. 
2. Apoyar la implementación del programa de comunicación y cultura ciudadana en el marco del Plan Nacional para la Gestión Sostenible del Plástico de un Solo Uso.  
3. Apoyar la estructuración del proyecto de norma técnica y guía técnica para el ecodiseño y etiquetado en el marco de del Plan Nacional para la Gestión Sostenible del Plástico de un Solo Uso.  
4. Apoyar la formulación de una guía técnica para la gestión de los residuos en Parques Naturales Nacionales de Colombia, en el marco del Plan Nacional para la Gestión Sostenible del Plástico de un Solo Uso.  
5. Apoyar el proceso de implementación de la modificación a la Resolución N° 2184 de 2019 sobre uso racional de bolsas plásticas. 
6. Generar insumos técnicos para fortalecer la estructuración de la norma para la gestión de la información sobre flujo de residuos no peligrosos destinados al tratamiento y aprovechamiento.
7. Apoyar el establecimiento de acuerdos para el aprovechamiento local de plásticos y otros materiales reciclables en municipios costeros de los litorales Pacífico y Caribe.
8. Elaborar respuestas a las solicitudes, derechos de petición, y en general respuestas a los usuarios en materia relacionada con el objeto del contrato.
9. Las demás actividades que le asigne el supervisor del contrato y que tengan relación con el objeto contractual.
</t>
  </si>
  <si>
    <t>El plazo de ejecución del contrato será por Diez (10) meses, contado a partir del cumplimiento de los requisitos de perfeccionamiento y ejecución del contrato.</t>
  </si>
  <si>
    <t>1. Diseñar y documentar estrategias de comunicación que faciliten la divulgación, el intercambio y flujo de la información entre las Autoridades Ambientales, con el fin de estructurar, centralizar, consolidar y disponer hacia SIAC, la información ambiental que al interior de las diferentes Autoridades Ambientales se produce y que contribuirá al fortalecimiento del SIAC.
2. Participar en las reuniones y demás espacios técnicos que adelante el Ministerio de Ambiente y Desarrollo Sostenible con actores externos y que contribuyan al fortalecimiento del SIAC.
3. Implementar el diseño gráfico y las estrategias de comunicación y divulgación de la plataforma de datos abiertos entre el Ministerio de Medio Ambiente y Desarrollo Sostenible y ESRI Colombia, como estrategia de fortalecimiento del SIAC.
4. Efectuar la planificación de la estructura de contenido de interfaces gráficas para plataformas virtuales, teniendo en cuenta los lineamientos de usabilidad y accesibilidad del  Ministerio de tecnologías de la información y las comunicaciones. 
5. Diseñar interfaces gráficas de usuario para nuevas platformas digitales que se implementen como parte de la estrategia de la Infraestructura de Datos Espaciales - IDE del Ministerio de Ambiente y Desarrollo Sostenible; alineados a los estándares de la Política de Gobierno Digital y el Manual de Identidad Visual del Ministerio de Ambiente y Desarrollo Sostenible.
6. Construir estrategias, campañas, planificación de eventos, videos, piezas gráficas para redes sociales y otros medios digitales y físicos que fortalezcan la imagen institucional del SIAC, dichas imágenes tendrán una clara intención comunicativa.
7. Diseñar piezas graficas que permitan la difusión de información y de contenidos asociados a las diferentes áreas transversales de la Oficina de Tecnologías de la Información y las Comunicaciones (Mesa de Ayuda, Infraestructura y Seguridad, Uso y Apropiación, Datos Abiertos y Servicio al ciudadano), alineados a los estándares de la Política de Gobierno Digital y el Manual de Identidad Visual del Ministerio de Ambiente y Desarrollo Sostenible.
8. Atender los requerimientos, conforme a su experticia profesional, que le sean asignados por la mesa de ayuda.
9. Las demás que le sean requeridas por el supervisor y que sean afines con el objeto contractual.</t>
  </si>
  <si>
    <t>El valor del contrato a celebrar es hasta por la suma de CUARENTA Y CINCO MILLONES DE PESOS M/CTE ($45.000.000), incluido los impuestos a que haya lugar.</t>
  </si>
  <si>
    <t>1. Participar de las Mesas de Arquitectura para los proyectos de Tecnologías de la Información que le sean asignados.
2. Construir conforme a su experticia profesional los términos de referencia que le sean solicitados.
3. Atender los requerimientos conforme a su experticia profesional que le sean asignados por la Mesa de Ayuda.
4. Realizar la revisión técnica de los productos que le sean asignados, de acuerdo a su experticia profesional.
5. Gestionar y hacer seguimiento a los proyectos de Tecnologías de la Información que le sean asignados.
6. Brindar apoyo en la búsqueda de los elementos comunes que permiten determinar la visión de los diferentes proyectos del Ministerio (del Sector), con respecto a la funcionalidad, a la estructura presupuestal, a la coherencia con los instrumentos de ley, a la puesta técnica y tecnología para la integración proyectual sectorial (sobre la base de una oficina de proyectos PMO TIC, según marco MINTIC)
7. Asesorar técnicamente las iniciativas para la implementación de una gestión basada en ARQUITECTURA EMPRESARIAL en pro de la armonización de los proyectos estratégicos que conforman Sistema de Información Ambiental de Colombia, SIAC.
8. Asesorar técnicamente el diseño e implementación de proyectos para el fortalecimiento de la gestión ambiental con enfoque territorial de acuerdo a las necesidades del sector. 
9. Realizar el análisis a la articulación del Ministerio con las CARS y su interoperabilidad con la información ambiental y territorial. 
10. Participar de manera coordinada en el fortalecimiento de los planes de acción frente a las brechas encontradas para el fortalecimiento del SIAC.
11. Analizar y conceptuar sobre los documentos técnicos relacionados con los proyectos que focalice la oficina TIC para el fortalecimiento del SIAC.</t>
  </si>
  <si>
    <t xml:space="preserve">1. Atender las solicitudes, incidentes, problemas respecto a la administración de la infraestructura tecnológica que le sean escalados por el segundo nivel a través de la de la herramienta de mesa de servicios (Aranda), con el fin de estabilizar y mantener operativos los servicios de TI.
2. Apoyar el soporte de incidentes, administración y configuración de la infraestructura de red LAN y WLAN de la entidad.
3. Apoyar la actualización, implementación, funcionamiento y renovación de la plataforma de red LAN y WLAN mediante la selección de conceptos técnicos idóneos y que garantice el performance de los servicios de la entidad.
4. Propender el apoyo y gestión de los nuevos subsistemas que integran el centro de datos que permita mantener una adecuada operación y respaldo de este sitio.
5. Apoyar en la gestión de cambio de facilites de Datacenter permitiendo renovar estados de obsolescencia de estos.
6. Mantener y garantizar un orden adecuado tanto de conexiones físicas como en distribución de equipos en el Datacenter.
7. Reportar en tiempo real anomalías que se puedan presentar por situaciones fortuitas en el Datacenter y centros de cableado.
8. Optimización para el correcto funcionamiento de la comunicación entre los equipos conectados en RED, así como todos los periféricos conectados a ella. Verificación del cableado de la RED en los equipos y periféricos. Incluyendo la sustitución del mismo en caso necesario y la mano de obra involucrada.
9. Realizar el mantenimiento preventivo y/o correctivo y limpieza interna y externa de los diferentes equipos que componen la infraestructura de red LAN y WLAN de la entidad. 
10. Apoyar migración al nuevo direccionamiento IPV6 de la entidad.
11. Identificar de manera correcta la adecuada operación de la red inalámbrica de la entidad ofreciendo soluciones alternativas que beneficien su correcto dimensionamiento.
12. Apoyo en el dimensionamiento, implementación y diseño de nuevos servicios de redes internas y conexiones con redes externas de la entidad.
13. Apoyar la integración de los elementos de red al sistema de monitoreo de salubridad del ministerio de ambiente y desarrollo sostenible
14. Coordinar tareas con proveedores, instaladores y personal interno y/o externo, de acuerdo con la naturaleza de las actividades en el Datacenter y/o centros de cableado.
15. Establecer y mantener stock de equipos, componentes y accesorios, o asegurar su obtención en tiempo y forma, necesarios para asegurar el funcionamiento de la/las redes de acuerdo con los niveles de servicio en el Datacenter.
16. Mantener contacto e interactuar coordinadamente con proveedores y personal interno de la entidad, para asegurar eficacia y eficiencia en procesos de compra, mantenimiento, entrenamiento y soporte en general, toda vez que sea necesario.
17. Asegurar la operación y continuidad de los servicios de Data Center, mediante la evaluación de Check List a la infraestructura eléctrica y mecánica.
18. Atender puntualmente las solicitudes mediante tickets de atención generados y autorizados para atención de incidentes en comunicación y hardware propiedad de la entidad.
19. Administrar y mantener los registros de instalaciones realizadas de cableado de datos en el Data Center mediante sistema o documentación generada.
20. Realizar acompañamiento, supervisión y seguimiento de las ventanas de mantenimiento que se puedan efectuar en el Datacenter asignando los recursos e información necesarios para su ejecución.
21. Manejar la información adecuadamente de toda la documentación de la Red de Datos de la Entidad como: Configuraciones de los equipos, Diagramas de la Red LAN, Procedimientos, manuales de los equipos, Formatos de solicitud de servicios informáticos, direccionamiento IP, Inventarios, informes, seguimiento y generación de reportes de fallas. </t>
  </si>
  <si>
    <t>El plazo de ejecución del presente contrato será por Diez (10) meses, contado a partir del cumplimiento de los requisitos de perfeccionamiento y ejecución del contrato y si exceder la vigencia 2020.</t>
  </si>
  <si>
    <t>1. Elaborar un cronograma detallado de las actividades a realizar durante la vigencia del contrato
2. Definir el alcance del proyecto de implementación. 
3. Dar los lineamientos para el plan de gestión de cambio.
4. Realizar actividades de capacitación para el equipo técnico y funcional en los diferentes componentes del SGDEA.
5. Validar el estado del modelo de requisitos MADS, con respecto a la versión del SGDEA.
6. Apoyar las actividades de parametrización de la herramienta con la información de la entidad apoyado con el grupo de gestión documental 
7. Realizar seguimiento a las actividades de implementación 
8. Realizar reuniones periódicas con las diferentes dependencias para la socialización de la herramienta.
9. Apoyar la construcción de los lineamientos de interoperabilidad en el sector Ambiente</t>
  </si>
  <si>
    <t xml:space="preserve"> Prestación de servicios profesionales para apoyar a la oficina de Negocios Verdes y sostenibles en la planeación de la estrategia de impulso y promoción de Negocios Verdes para el año 2020, en el marco de la estrategia de cooperación de la Unión Europea “Contrato de Reforma Sectorial para el Desarrollo Local Sostenible-DLS”</t>
  </si>
  <si>
    <t>1. Elaborar documento de plan de trabajo para la ejecución del contrato el cual contenga los informes a entregar y cronograma de entrega, documento que debe ser aprobado por el supervisor.
2. Impulsar las siguientes estrategias y procesos: - implementación de la estrategia técnica y operativa encaminadas al cumplimiento de los objetivos y metas del Programa de Generación de Negocios Verdes y el plan de acción de la ONVS relacionadas, que contribuyan al fortalecimiento de las capacidades de los empresarios. - Impulsar el proceso y desarrollo de los comités de veeduría del programa en las jurisdicciones de las autoridades Ambientales del PGNV que incluya recomendaciones y acciones de mejora de la intervención del programa.
3. Elaborar los siguientes documentos:  - Elaborar el documento preparatorio de las misiones o visitas de seguimiento a la estrategia técnica y operativa meta 2019, con cargo a los recursos de cooperación de la Unión Europea suscritos en el marco del “Contrato de Reforma Sectorial para el Desarrollo Local Sostenible en Colombia”. -  Elaborar técnicamente los insumos precontractuales necesarios para adelantar los procesos de contratación del equipo de trabajo y demás procesos necesarios que demande la Oficina de Negocios Verdes y Sostenibles con cargo a los recursos del Apoyo Presupuestario de la Unión Europea, denominado “Contrato de Reforma Sectorial para el Desarrollo Local Sostenible-DLS”. - Elaborar los insumos necesarios para la participación de los comités técnicos, asistencia técnica y directivos de seguimiento del Programa en el marcado en el Contrato de Reforma Sectorial para el Desarrollo Local Sostenible-DLS”. –  Realizar los informes y demás documentos necesarios para los entes de control e instancias de seguimiento del Programa enmarcado en el Contrato de Reforma Sectorial para el Desarrollo Local Sostenible-DLS”, en lo relacionado con los resultados de la ejecución hasta el año 2020. 
4. Realizar seguimiento y apoyar: - Los trámites administrativos y presupuestales relacionados con la gestión para la incorporación de los recursos de cooperación para el año 2019 -2020 del “Contrato de Reforma Sectorial para el Desarrollo Local Sostenible en Colombia” suscrito entre el MADS y la Unión Europea. - Realizar seguimiento al desarrollo del plan de trabajo concertado para la intervención del Programa de Generación de Negocios Verdes en la jurisdicción de las Autoridades Ambientales priorizadas por el Programa. - Al Plan Operativo, POA para la implementación del Programa de Generación de Negocios Verdes ejecutado con cargo a los recursos de cooperación de la Unión Europea suscritos en el marco del “Contrato de Reforma Sectorial para el Desarrollo Local Sostenible en Colombia. - Definir la identificación de acuerdos de trabajo y hacer seguimiento a la articulación con actores del Sector Público, Privado y Gremios para la promoción y fortalecimiento de Negocios Verdes en el país.   - Hacer seguimiento y apoyar la propuesta de sistematización del componente de monitoreo, seguimiento y gestión del conocimiento de la Oficina de Negocios Verdes. - Hacer seguimiento y reportar los indicadores de gestión que hacen parte de la medición del impacto del proyecto. - Realizar el seguimiento a los insumos generados en campo por el equipo delegado por la oficina de Negocios Verdes - Generar insumos y hacer seguimiento a las actividades desarrolladas por el área de comunicaciones relacionadas con el posicionamiento y fortalecimiento de la imagen del Programa de Generación de Negocios Verdes - Realizar seguimiento a las Corporaciones Autónomas Regionales priorizadas en el PGNV, y a los Planes de mejora de los negocios verificados en el año 2019.  
5. Desarrollar y fomentar las siguientes acciones: - La planeación y diseño de la estrategia de intervención del Programa de Generación de Negocios Verdes para el año 2020 y su articulación interinstitucional con las Autoridades Ambientales en el marco de la implementación de los Programas Regionales de Negocios Verdes, PRNV. -  Definir los lineamientos que contribuyan al cumplimiento de las actividades y metas relacionadas con la generación de negocios verdes en el marco de Programa de Generación de Negocios Verdes. -  Fomentar la articulación entre los apoyos presupuestarios y complementarios en el marco del “Contrato de Reforma Sectorial para el Desarrollo Local Sostenible en Colombia. - Articular el diseño y desarrollar el plan de trabajo concertado con las autoridades ambientales priorizadas para la priorización de Negocios Verdes y la intervención del Programa de Generación de Negocios Verdes del año 2020. - Desarrollar acciones de planeación y apoyo presupuestal para las acciones que se desarrollaran durante el 2020 en el marco de la estrategia de cooperación de la Unión Europea “Contrato de Reforma Sectorial para el Desarrollo Local Sostenible-DLS”.
6.  - Realizar alianzas para el desarrollo de estrategias sectoriales, que contribuyan al cumplimiento de la meta de la generación de los 12.630. Negocios Verdes verificados en el Conpes 3934 de 2018 y el plan Nacional de Desarrollo, desde el componente a cargo.
7. Apoyar la supervisión de los contratos y convenios suscritos para el cumplimiento de la estrategia técnica y operativa del programa de Generación de Negocios Verdes.
8. Participar en las reuniones relacionadas con el objeto contractual para lo cual se deben allegar los soportes de la asistencia, ayudas de memoria y soporte del seguimiento a los compromisos establecidos, en caso de aplicar. 
9. Las demás que determine el supervisor del contrato, relacionadas con el ejercicio de sus obligaciones y del objeto contractual.</t>
  </si>
  <si>
    <t>El valor del contrato a celebrar es hasta por la suma de CUARENTA Y NUEVE MILLONES CUATROCIENTOS CUARENTA MIL PESOS M/CTE ($49.440.000), incluido los impuestos a que haya lugar.</t>
  </si>
  <si>
    <t xml:space="preserve">1. Elaborar documento de plan de trabajo para la ejecución del contrato el cual contenga los informes a entregar y cronograma de entrega, documento que debe ser aprobado por el supervisor.
2. Apoyar la gestión de los trámites, seguimiento administrativo y financiero en el marco del Contrato de Reforma Sectorial para el Desarrollo Local Sostenible en Colombia” suscrito entre el MADS y la Unión Europea.
3. Apoyar el seguimiento del reporte del Plan de acción de la Oficina de Negocios Verdes y Sostenibles. 
4. Apoyar el seguimiento en la ejecución del Plan Anual de Adquisiciones de la Oficina de Negocios Verdes y Sostenibles, así como reportar las modificaciones al mismo. 
5. Apoyar la elaboración y seguimiento al Plan Operativo, POA para la implementación del Programa de Generación de Negocios Verdes ejecutado con cargo a los recursos de cooperación de la Unión Europea suscritos en el marco del “Contrato de Reforma Sectorial para el Desarrollo Local Sostenible en Colombia.
6. Apoyar la administración y seguimiento de los portales del estado colombiano en los cuales oficina debe publicar información según la normativa vigente en la materia
7. Apoyar y hacer seguimiento a la Gestión de trámites y procesos financieros en los temas de contratación que demande la Oficina de Negocios Verdes y Sostenibles, en lo que concierne con pagos, elaboración de actas, reuniones e informes administrativos y financieros, control presupuestal y generación de insumos en la elaboración de la certificación de saldos. 
8. Apoyar el trámite de solicitudes y hacer seguimiento a las comisiones e informes de supervisión, generados desde la oficina, de acuerdo a los lineamientos dados por el Grupo de comisiones y apoyo logístico y el Grupo de Cuentas. 
9. Apoyar el suministro de información administrativa, financiera y elaboración de informes para atender los requerimientos de la Oficina de Negocios Verdes y Sostenibles, los diferentes organismos de control y actores internos y externos de la oficina. 
10. Apoyo el seguimiento presupuestal sobre la ejecución y liquidación de contratos y/o convenios que adelante la oficina. 
11. apoyar las actividades que se desprendan de los sistemas integrados de gestión de calidad.
12. Elaborar una herramienta de control donde repose la información documental financiera y administrativa de la Oficina de Negocios verdes, así como realizar el proceso de organización de los documentos financieros y administrativos para ser entregados al archivo mensualmente. 
13. Apoyar en los trámites necesarios y hacer seguimiento al proyecto de inversión de la Oficina de Negocios Verdes. 
14. Ser enlace entre la oficina de negocios verdes, la oficina de Planeación y la subdirección administrativa y financiera para adelantar los tramites y procesos que se requieran adelantar.
15. Participar en las reuniones relacionadas con el objeto contractual para lo cual se deben allegar los soportes de la asistencia, ayudas de memoria y soporte del seguimiento a los compromisos establecidos, en caso de aplicar. 
16. Las demás que determine el supervisor del contrato, relacionadas con el ejercicio de sus obligaciones y del objeto contractual.
</t>
  </si>
  <si>
    <t>El valor del contrato a celebrar es hasta por la suma de VEINTICINCO MILLONES DOSCIENTOS MIL PESOS M/CTE ($25.200.000), incluido los impuestos a que haya lugar.</t>
  </si>
  <si>
    <t>CARLOS ANDRES RAMIREZ GONZALEZ</t>
  </si>
  <si>
    <t>1. Elaborar documento plan de trabajo para la ejecución del contrato el cual contenga los informes a entregar y el cronograma, documento que debe ser aprobado por el supervisor
2. Actualizar bimensualmente los instrumentos de seguimiento que se desprenden de los acuerdos del sector ambiente en el marco de la comisión de seguimiento al acuerdo de los Paros cívicos de Buenaventura y Chocó.
3. Realizar gestión, seguimiento y actualización a los indicadores de medición de cumplimiento de los acuerdos derivados del Paro cívico de Buenaventura y Chocó.
4. Realizar informes y demás documentos de soporte sobre los avances en materia de los acuerdos en el Paro Buenaventura, el Paro Chocó y demás conflictos sociales en el Cauca.
5. Apoyar la gestión institucional en los paros, mingas y demás mesas de negociación en el Departamento del Cauca.
6. Generar insumos y acciones para implementar la estrategia de Centros de Diálogo Ambiental establecida por el Ministerio de Ambiente y Desarrollo Sostenible en la Resolución 2035 de 2018.
7. Realizar los informes y demás documentos necesarios para los entes de control e instancias de seguimiento frente a los paros cívicos de Chocó y Buenaventura
8. Apoyar la gestión en materia de Negocios Verdes al interior de la Comisión Intersectorial del Chocó (CICH) en aras de cumplir con lo establecido por la sentencia T-622 y demás órdenes y estrategias al interior de la misma. 
9. Participar en las reuniones relacionadas con el objeto contractual para lo cual se deben allegar los soportes de la asistencia, ayudas de memoria y soporte del seguimiento a los compromisos establecidos, en caso de aplicar. 
10. Las demás que determine el supervisor del contrato, relacionadas con el ejercicio de sus obligaciones y del objeto contractual.</t>
  </si>
  <si>
    <t>El valor del contrato a celebrar es hasta por la suma de DIECIOCHO MILLONES CUARENTA MIL PESOS M/CTE ($18.040.000), incluido los impuestos a que haya lugar.</t>
  </si>
  <si>
    <t>CR 3 3 03</t>
  </si>
  <si>
    <t xml:space="preserve">El plazo del contrato será hasta por cuatro (4) meses, contado a partir del cumplimiento de los requisitos de Perfeccionamiento y ejecución, sin que exceda el 31 de diciembre de 2020. </t>
  </si>
  <si>
    <t>ANDRES FELIPE MIRANDA DIAZ</t>
  </si>
  <si>
    <t>CR 116 137A 39</t>
  </si>
  <si>
    <t>Calle 38c sur #72n-61</t>
  </si>
  <si>
    <t>vivianita1201@gmail.com</t>
  </si>
  <si>
    <t xml:space="preserve">1. Apoyar técnicamente a la Dirección de Asuntos Marinos, Costeros y Recursos Acuáticos - DAMCRA, en las actividades inherentes a la proyección del documento final Fase II de la actualización del "Programa para el uso sostenible, manejo y conservación de los ecosistemas de manglar en Colombia" liderado por esta dependencia.
2. Apoyar técnicamente a la Dirección de Asuntos Marinos, Costeros y Recursos Acuáticos - DAMCRA, en la consolidación e implementación de la guía de los "Términos de referencia para la formulación, complementación o actualización de los estudios de caracterización, diagnóstico y zonificación del manglar".
3. Apoyar técnicamente a la Dirección de Asuntos Marinos, Costeros y Recursos Acuáticos - DAMCRA, en el proceso de fortalecimiento, articulación y acompañamiento a las autoridades ambientales, para facilitar la cartografía del ecosistema de manglar en el marco de la mesa técnica establecida para tal fin.
4. Prestar apoyo técnico en la revisión de documentos, preparación de conceptos, ayudas de memoria, respuestas a consultas y solicitudes en general de información, entre otras. relacionadas con la gestión y obligación nacional e internacional en materia de ecosistemas de manglar de competencia de DAMCRA.
5. Apoyar los espacios, talleres y actividades pertinentes que realiza MINAMBIENTE relacionados con el objeto del contrato.
6. Apoyar la revisión de documentos, preparación de conceptos, ayudas de memoria, respuestas a consultas y solicitudes en general de información, etc. relacionados con las gestiones y obligaciones nacionales e internacionales en materia del objeto contractual.
7. Proyectar dentro de los términos legales, respuestas a consultas y solicitudes en general de información, que sean solicitadas, por parte de usuarios externos o de otras dependencias del MADS, en el marco del objeto del presente contrato.
8. Presentar informes mensuales de las actividades realizadas, según obligaciones contractuales.
9. Un (1) informe de avance en el sexto mes de ejecución del contrato en el marco de las obligaciones que contenga el apoyo técnico a la Dirección de Asuntos Marinos, Costeros y Recursos Acuáticos – DAMCRA, en las actividades inherentes a la proyección del documento final Fase II de la actualización del “Programa para el uso sostenible, manejo y conservación de los ecosistemas de manglar en Colombia” liderado por esta dependencia.
10. Un (1) informe de avance en el sexto mes de ejecución del contrato en el marco de las obligaciones que contenga el apoyo técnico a la Dirección de Asuntos Marinos, Costeros y Recursos Acuáticos – DAMCRA, en la consolidación e implementación de la guía de los “Términos de referencia para la formulación, complementación o actualización de los estudios de caracterización, diagnóstico y zonificación del manglar”.
11. Un (1) informe de avance en el sexto mes de ejecución del contrato en el marco de las obligaciones que contenga el apoyo técnico a la Dirección de Asuntos Marinos, Costeros y Recursos Acuáticos – DAMCRA, en el proceso de fortalecimiento, articulación y acompañamiento a las autoridades ambientales, para facilitar la cartografía del ecosistema de manglar en el marco de la mesa técnica establecida para tal fin.
12. Un (1) informe de avance en el sexto mes de ejecución del contrato en el marco de las obligaciones que contenga el apoyo técnico a la Dirección de Asuntos Marinos, Costeros y Recursos Acuáticos – DAMCRA, en relación con los conceptos e insumos técnicos relacionados con la revisión de documentos, ayudas de memoria, respuestas a consultas y solicitudes en general de información, entre otras, relacionadas con la gestión y obligación nacional e internacional en materia de ecosistemas de manglar.
13. Un (1) informe final en el último mes de ejecución del contrato en el marco de las obligaciones que contenga el apoyo técnico a la Dirección de Asuntos Marinos, Costeros y Recursos Acuáticos – DAMCRA, en las actividades inherentes a la proyección del documento final Fase II de la actualización del “Programa para el uso sostenible, manejo y conservación de los ecosistemas de manglar en Colombia” liderado por esta dependencia.
14. Un (1) informe final en el último mes de ejecución del contrato en el marco de las obligaciones que contenga el apoyo técnico a la Dirección de Asuntos Marinos, Costeros y Recursos Acuáticos – DAMCRA, en la consolidación e implementación de la guía de los “Términos de referencia para la formulación, complementación o actualización de los estudios de caracterización, diagnóstico y zonificación del manglar”.
15. Un (1) informe final en el último mes de ejecución del contrato en el marco de las obligaciones que contenga el apoyo técnico a la Dirección de Asuntos Marinos, Costeros y Recursos Acuáticos – DAMCRA, en el proceso de fortalecimiento, articulación y acompañamiento a las autoridades ambientales, para facilitar la cartografía del ecosistema de manglar en el marco de la mesa técnica establecida para tal fin.
16. Un (1) informe final en el último mes de ejecución del contrato en el marco de las obligaciones que contenga el apoyo técnico a la Dirección de Asuntos Marinos, Costeros y Recursos Acuáticos – DAMCRA, en relación con los conceptos e insumos técnicos relacionados con la revisión de documentos, ayudas de memoria, respuestas a consultas y solicitudes en general de información, entre otras, relacionadas con la gestión y obligación nacional e internacional en materia de ecosistemas de manglar.
17. Las demás actividades que estén relacionadas con las obligaciones específicas del contrato y sus alcances.
</t>
  </si>
  <si>
    <t>El valor del contrato a celebrar es hasta por la suma de NOVENTA Y SEIS MILLONES OCHOCIENTOS SESENTA Y SEIS MIL PESOS M/CTE ($ 96.866.000) incluido los impuestos a que haya lugar.</t>
  </si>
  <si>
    <t xml:space="preserve">1. Apoyar a la Secretaría General y a la Subdirección Admininistrativa y Financiera con la entrega y recepción de documentos dentro y fuera del Ministerio de Ambiente y Desarrollo Sostenible.
2. Apoyar en la atención de solicitudes de información que se generen en calidad de consulta de los documentos producidos por Secretaría General y la Subdirección Administrativa y Financiera.
3. Apoyar a la Secretaría General y a la Subdirección Administrativa y Financiera en el cargue actualizado de la información de pagos en SECOP II. 
4. Apoyar la digitalización, escáner y copiado de los documentos encargados por la Secretaria General.
5. Las demás que le asigne el supervisor del contrato y que tengan relación directa con el objeto contractual.
</t>
  </si>
  <si>
    <t xml:space="preserve">El valor del contrato a celebrar es hasta por la suma de VEINTICINCO MILLONES TRESCIENTOS MIL PESOS M/CTE ($25.300.000) incluido los impuestos a que haya lugar. </t>
  </si>
  <si>
    <t xml:space="preserve">1. Apoyar a la Secretaria General y Subdirección Administrativa y financiera en el trámite y gestión de las comisiones y autorización de viaje al exterior de los servidores públicos del Ministerio de Ambiente y Desarrollo Sostenible, las entidades adscritas, vinculadas y las unidades administrativas especiales que conforman el sector ambiente.  
2. Actualizar la Base de Datos de comisiones de servicios al exterior con el fin de brindar información oportuna. 
3. Proponer mejoras al proceso de Comisiones y Apoyo Logístico de Ministerio de Ambiente y Desarrollo Sostenible. 
4. Hacer seguimiento a los cumplidos de comisión y autorización de viaje al exterior de los funcionarios y contratistas del Ministerio de Ambiente y Desarrollo Sostenible. 
5. Brindar informes requeridos por la Secretaría General y la Subdirección Administrativa y Financiera referente a comisiones al exterior. 
6. Apoyar a la Subdirección Administrativa y Financiera en las reuniones y eventos en el que el Ministerio de Ambiente y Desarrollo Sostenible sea participe o realice, con previa designación del supervisor del contrato. 
7. Las demás actividades asignadas por el supervisor en relación con el objeto del contrato.
</t>
  </si>
  <si>
    <t xml:space="preserve">1. Acompañar a la Dirección de Gestión Integral del Recurso Hídrico desde el componente jurídico en la asistencia a los espacios e instancias de coordinación y articulación convocadas en el marco del cumplimiento de las sentencias del río Bogotá y Atrato. Se deberán entregar copia de actas o informe y listado de asistencia.    
2. Apoyar a la Dirección de Gestión Integral de Recurso Hídrico en los procesos de articulación entre la Dirección de Gestión Integral de Recurso Hídrico y la Oficina Asesora Jurídica en lo relacionado con el cumplimiento de las Sentencias de río Atrato y río Bogotá. Se deberá entregar Actas y/o, ayuda de memoria y/o relatorías y listas de asistencia.    
3. Apoyar el seguimiento al cumplimiento de las sentencias de los Ríos Bogotá y Atrato desde el componente jurídico. Se deberá alimentar periódicamente matriz de seguimiento de las ordenes a cargo de este Ministerio y del CECH en el marco de las sentencias de los ríos Bogotá y Atrato.      
4. Proyectar solicitudes, respuestas a informes, derechos de petición y requerimientos radicados ante la Dirección de Gestión Integral del Recurso Hídrico. Se deberá aportar periódicamente copia de los documentos proyectados.    
5. Apoyar la construcción del plan de acción para las acciones a llevar a cabo a partir de 2020, para el Consejo Estratégico de la cuenca del Río Bogotá y  la Comisión de Guardianes del Río Atrato desde el componente jurídico. Se deberá entregar tres (3) documentos, dos (2) de avance en los meses de marzo y abril y uno final en el mes de mayo para el plan de acción del CEHC. Del plan de acción de la comisión de guardianes se deberá entregar cuatro (4) documentos, tres (3) documentos de avance en marzo, junio y septiembre y un (1) documento final en el mes de diciembre.  
6. Apoyar en la construcción de los informes de gestión y cumplimiento cargo del Ministerio de Ambiente y Desarrollo Sostenible, así como el informe del consejo Estratégico de la Cuenca del Río Bogotá – CECH en el marco de la sentencia de los ríos Bogotá y Atrato. Se deberá entregar copia de los informes elaborados de acuerdo a los requerimientos, compromisos u órdenes judiciales, así mismos en el mes de diciembre se entregará tres (3) documentos, un documento que contenga el estado de las órdenes a cargo del CECH, un documento con el estado de las ordenes a cargo del Ministerio en la sentencia del río Bogotá y un documento que contenga el estado de las ordenes de este Ministerio en la sentencia del río Atrato.          
7. Estructurar en su componente legal y su modulación con el componente técnico los documentos previos y demás necesarios, correspondientes a la contratación a adelantar, acorde con el Plan Anual de Adquisiciones vigencia 2020 y apoyar demás actividades propias de los trámites pre-contractuales, contractuales y post-contractuales a cargo de la DGIRH, de conformidad con las instrucciones y directrices impartidas por la coordinación del Grupo de Contratos. Se deberá entregar periódicamente una matriz de seguimiento jurídico a todos los procesos precontractuales, contractuales y pos contractuales requeridos por la DGIRH. 
8. Todas las demás que le sean asignadas por el supervisor del contrato y que tengan relación con el objeto contractual.
</t>
  </si>
  <si>
    <t xml:space="preserve">1. Elaborar de documentos técnicos que permitan apoyar a la Oficina de Asuntos Internacionales y la Dirección de Cambio Climático y gestión del Riesgo en el cumplimiento de los compromisos internacionales adquiridos por Colombia en el marco de la Convención Marco de Naciones Unidas sobre Cambio Climático (CMNUCC) y el Acuerdo de París.
2. Participar en las reuniones presenciales y teleconferencias convocadas por la Asociación Independiente de América Latina y el Caribe (AILAC), con el fin de apoyar al MINAMBIENTE en la concertación de su posición de cara a las negociaciones de la Convención Marco de Naciones Unidas de Cambio Climático que tendrán lugar en el mes de junio y diciembre de 2020, así como en la elaboración de submissions para ser presentadas a la Secretaría de la Convención en nombre de AILAC.
3. Preparar y justificar los documentos técnicos de posición para temas de adaptación y pérdidas y daños para la participación en las reuniones nacionales e internacionales relacionadas con la negociación bajo la Convención Marco de Naciones Unidas sobre Cambio Climático (CMNUCC) y el Acuerdo de París en especial, para la participación del MINAMBIENTE en las sesiones de negociación de la CMNUCC que tendrán lugar en el 2020, incluyendo la 52° sesión de los Órganos Subsidiarios de Asesoramiento Científico y Tecnológico y de Implementación a celebrarse del 1 al 11 de junio y la 26ª Conferencia de las Partes de la CMNUCC del 9 al 20 de noviembre. 
4. Apoyar durante el 2020 a MINAMBIENTE en su calidad de vicepresidencia, la organización de la Cuarta Conferencia de las Partes del Convenio de Minamata sobre Mercurio, atendiendo las llamadas y reuniones de las Mesa (Bureau de la COP) generando documentos técnicos que para el efecto sean solicitados por el supervisor del contrato. 
5. Elaborar documentos y conceptos que contribuyan al Proceso Intersesional encargado de  considerar el Enfoque Estratégico para la Gestión Internacional de Productos Químicos (SAICM) y la preparación de la  Quinta reunión de la Conferencia internacional sobre gestión de productos químicos (ICCM5).
6. Apoyar en los procesos de gestión de cooperación internacional relacionada con cambio climático, que permita dar cumplimiento al proceso de actualización e implementación de la Contribución Nacionalmente Determinada (NDC) bajo el acuerdo de París; así como apoyar en  la formulación y priorización estratégica de proyectos en temas de Mercurio que permitan el cumplimiento e implementación de los compromisos bajo el Convenio de Minamata sobre Mercurio. 
7. Participar, según requerimiento de la Oficina de Asuntos Internacionales y la Dirección de Cambio Climatico y Gestión del Riesgo como parte de la delegación de MINAMBIENTE en las sesiones extraordinarias de negociación y Conferencias de las Partes de la Convención Marco de Naciones Unidas sobre Cambio Climático y el Acuerdo de París, el Convenio de Minamata sobre Mercurio, el Enfoque Estratégico para la Gestión Internacional de Productos Químicos (SAICM) y reuniones internacionales relacionadas con los convenios de sustancias químicas y encuentros internacionales que se prioricen por las dependencias conforme a las directivas que sean otorgadas por el Ministro de Ambiente y Desarrollo Sostenible.
8. Retroalimentar y socializar atendiendo los requerimientos que para el efecto le sean señalados por el supervisor del contrato sobre los avances y compromisos en materia de negociaciones internacionales relativas al cambio climático, el Convenio de Minamata sobre Mercurio, sustancias químicas y cooperación internacional y otros encuentros internacionales que se prioricen.
9. Las demás que le asigne el supervisor del contrato y que tengan relación directa con el objeto contractual.
</t>
  </si>
  <si>
    <t xml:space="preserve">El valor del contrato a celebrar es hasta por la suma de TREINTA Y CINCO MILLONES DOSCIENTOS MIL PESOS M/CTE ($35.200.000) incluido los impuestos a que haya lugar. 
</t>
  </si>
  <si>
    <t xml:space="preserve">El valor del contrato a celebrar es hasta por la suma de SESENTA Y SEIS MILLONES DE PESOS MONEDA CTE. ($66.000.000) incluido los impuestos a que haya lugar.
</t>
  </si>
  <si>
    <t>El valor del contrato a celebrar es hasta por la suma de Ciento Cuatro Millones Quinientos mil PESOS M/CTE ($104.500.000) incluido los impuestos a que haya lugar.</t>
  </si>
  <si>
    <t xml:space="preserve">El plazo de ejecución del contrato será de once (11) meses previo cumplimiento de los requisitos de perfeccionamiento y ejecución, sin exceder a 31 de diciembre de 2020.
</t>
  </si>
  <si>
    <t>El plazo de ejecución del presente contrato será de once (11) meses, previo cumplimiento de los requisitos de ejecución y, previo perfeccionamiento del mismo.</t>
  </si>
  <si>
    <t xml:space="preserve">1. Apoyar la elaboración de los actos administrativos en el marco de la evaluación de las solicitudes de contrato de acceso a recursos genéticos y sus productos derivados.
2. Evaluar jurídicamente, las solicitudes de contrato de acceso a recursos genéticos y sus productos derivados y emitir el Dictamen Técnico Legal previsto en la Decisión Andina 391 de 1996.
3. Apoyar la elaboración de los los actos administrativos en el marco del seguimiento a los contratos de acceso a recursos genéticos y sus productos derivados.
4. Proyectar la minuta de contrato de acceso a los recursos genéticos y sus productos derivados y participar en las reuniones de negociación.
5. Prestar apoyo jurídico en las respuestas de derechos de petición.
6. Actualizar las bases de datos de los procesos de evaluación y seguimiento de las solicitudes de contrato de acceso a recursos genéticos y sus productos derivados.
7. Las demás actividades asignadas por el supervisor en relación con la ejecución del Contrato y que estén relacionadas con el objeto del mismo.
</t>
  </si>
  <si>
    <t xml:space="preserve">1. Realizar la evaluación y emitir el Dictamen Técnico de las solicitudes con fines industriales y comerciales de acceso a recursos genéticos y sus productos derivados.
2. Elaborar conceptos técnicos de los proyectos de bioprospección en el marco del acceso a recursos genéticos y sus productos derivados.
3. Elaborar conceptos técnicos de la implementación de tratados, decisiones andinas, convenios, protocolos y demás instrumentos internacionales relacionados con los recursos genéticos y productos derivados.
4. Apoyar técnicamente la elaboración de respuestas a las consultas realizadas por los usuarios relacionados con acceso a recursos genéticos, productos derivados y recursos biológicos.
5. Actualizar las bases de datos de los procesos de evaluación de los proyectos de investigación de acceso a recursos genéticos y sus productos derivados.
6. Apoyar la elaboración de informes de seguimiento técnicos de proyectos de bioprospección en el marco del acceso a recursos genéticos y sus productos derivados. 
7. Elaborar informes de seguimiento técnicos de las actividades de acceso a recursos genéticos y sus productos derivados con fines comerciales.
8. Apoyar desde el componente técnico los procesos sancionatorios ambientales relacionados con recursos genéticos y sus productos derivados.
9. Las demás actividades asignadas por el supervisor en relación con la ejecución del Contrato y que estén relacionadas con el objeto del mismo.
</t>
  </si>
  <si>
    <t xml:space="preserve">1. Realizar la evaluación y emitir el Dictamen Técnico de las solicitudes de acceso a recursos genéticos y sus productos derivados.
2. Elaborar conceptos técnicos sobre biología sintética y secuencias genéticas digitales y temas relacionados en el marco del convenio de diversidad biológica.
3. Apoyar técnicamente la elaboración de respuestas a las consultas realizadas por los usuarios relacionados con acceso a recursos genéticos, productos derivados y recursos biológicos.
4. Actualizar las bases de datos de los procesos de evaluación de los proyectos de investigación de acceso a recursos genéticos y sus productos derivados.
5. Apoyar la elaboración de lineamientos técnicos para el desarrollo de la bioeconomía en Colombia, a partir de los componentes de la Biodiversidad.
6. Las demás actividades asignadas por el supervisor en relación con la ejecución del Contrato y que estén relacionadas con el objeto del mismo.
2.4. OBLIGACIONES GENERALES QUE DEBE 
</t>
  </si>
  <si>
    <t xml:space="preserve">1. Evaluar y conceptuar las iniciativas de biotecnología y bioprospección para realizar actividades de acceso a recursos genéticos y sus productos derivados.
2. Revisar el cumplimiento de las obligaciones establecidas en las iniciativas de biotecnología y bioprospección para realizar actividades de acceso a recursos genéticos y sus productos derivados.
3. Apoyar técnicamente la elaboración de respuestas a derechos de petición realizadas por los usuarios relacionados con acceso a recursos genéticos.
4. Evaluar y emitir conceptos sobre la implementación instrumentos internacionales relacionados con biodiversidad, recursos fitogenéticos, productos derivados y propiedad intelectual.
5. Actualizar las bases de datos de los procesos de evaluación y seguimiento de los proyectos de investigación de acceso a recursos genéticos y sus productos derivados.
6. Las demás actividades asignadas por el supervisor en relación con la ejecución del Contrato 
</t>
  </si>
  <si>
    <t>El valor del contrato a celebrar es hasta por la suma de CUARENTA Y NUEVE MILLONES QUINIENTOS MIL PESOS M/CTE ($49.500.000), incluidos los impuestos a que haya lugar.</t>
  </si>
  <si>
    <t xml:space="preserve">El valor del contrato a celebrar es hasta por la suma de SESENTA Y CINCO MILLONES SETECIENTOS CATORCE MIL PESOS (M/CTE) ($65.714.000), incluido los impuestos a que haya lugar.
</t>
  </si>
  <si>
    <t>El valor del contrato a celebrar es hasta por la suma de CUARENTA Y NUEVE MILLONES QUINIETOS MIL PESOS M/CTE ($49’500.000), incluido los impuestos a que haya lugar.</t>
  </si>
  <si>
    <t>El valor del contrato a celebrar es hasta por la suma de CUARENTA Y NUEVE MILLONES QUINIENTOS MIL PESOS (M/CTE) ($49.500.000), incluido los impuestos a que haya lugar.</t>
  </si>
  <si>
    <t>El plazo de ejecución del presente contrato es por once (11) meses, a partir del cumplimiento de los requisitos de ejecución previo su perfeccionamiento</t>
  </si>
  <si>
    <t xml:space="preserve">El plazo de ejecución del presente contrato es por once (11) meses, a partir del cumplimiento de los requisitos de ejecución previo su perfeccionamiento.
</t>
  </si>
  <si>
    <t xml:space="preserve">1.Administrar la recepción, verificación, clasificación, organización, custodia y administración documental de los expedientes que deben reposar en las unidades documentales contentivas de los diferentes grupos de la oficina asesora jurídica, de acuerdo a la entrega que de éstos realicen los apoderados de la Oficina Asesora Jurídica.
2. Realizar la transferencia, préstamos y digitalización de los documentos producidos y recibidos por los grupos de la Oficina Asesora Jurídica
3.  Realizar la recepción, verificación, distribución y clasificación de los expedientes contentivos de requerimientos producidos y recibidos por los grupos de la Oficina Asesora Jurídica
4. Velar por la custodia, circulación y administración de los expedientes de la Oficina Asesora Jurídica.
5. Velar por la conservación y manejo adecuado de los documentos y expedientes pertenecientes a las unidades documentales.
6. Realizar la reorganización y rotación de las unidades documentales de conservación en la estantería y/o lugar destinado para la custodia de los expedientes contentivos de los procesos judiciales y los documentos producidos y recibidos por la Oficina Asesora Jurídica
7. Realizar la actualización de los registros digitales del Grupo de Procesos Judiciales de la Oficina Asesora Jurídica
8. Elaborar informes de gestión, seguimiento y control de las actividades asignadas, en caso de ser requeridos 
9. Garantizar que cada una de las actividades que se ejecuten durante el periodo contractual se encuentren bajo las directrices impartidas.
10. Mantener en orden cronológico y debidamente foliados los expedientes contentivos de la oficina asesora jurídica
11. Aplicar los diferentes instrumentos archivísticos para los procesos de clasificación, organización, descripción documental, preservación y conservación.
12. Para el informe final es necesario entregar la relación de cajas y carpetas mediante un informe adicional donde se relacionen una a una cada unidad documental.
13. Las demás actividades asignadas para el diligente cumplimiento de su contrato
</t>
  </si>
  <si>
    <t xml:space="preserve">1. Atender las solicitudes, incidentes, problemas respecto a la administración de la infraestructura tecnológica que le sean escalados por el segundo nivel a través de la de la herramienta de mesa de servicios (Aranda), con el fin de estabilizar y mantener operativos los servicios de TI.
2. Apoyar las labores de arquitectura y transformación digital que aporten valor al entorno basado en las mejores prácticas en tecnología.
3. Apoyar y Gestionar la construcción de lineamientos, buenas prácticas o políticas de manejo de TI, en cuanto a los componentes relacionados con la plataforma de seguridad perimetral que hacen parte de la infra estructura tecnológica del Ministerio de Ambiente y Desarrollo Sostenible.
4. Proponer y apoyar desde su competencia, la ejecución de iniciativas tecnológicas que permitan fortalecer la infraestructura de TI del Ministerio de Ambiente y Desarrollo Sostenible.
5. Apoyar y proponer y la implementación de modelos eficientes de operación de acuerdo con los lineamientos establecidos el gobierno nacional y que deben ser aplicados a la infraestructura de TI del Ministerio de Ambiente y Desarrollo Sostenible.
6. Apoyar la elaboración de los datos necesarios para evaluar, diagnosticar, controlar y establecer la mejora continua, en el rendimiento de la red de telecomunicaciones del Ministerio, así como el sistema de seguridad perimetral.
7. Realizar el acompañamiento en la administración y monitoreo del canal de internet dedicado que el Ministerio tenga para su uso, realizando el respectivo análisis y verificación del servicio.
8. Apoyar la construcción, Planificación y ejecución de acciones relacionadas con la red de telecomunicaciones y plataforma de seguridad perimetral, en temas de continuidad tecnológica y recuperación de desastres.
9. Coordinar tareas con proveedores, instaladores y personal interno y/o externo, de acuerdo con la naturaleza de las actividades en la plataforma de seguridad perimetral de la Entidad.
10. Participar de las mesas técnicas de trabajo y apoyo a los ejercicios de Arquitectura Empresarial definidos por la Entidad.
11. Cumplir con los procedimientos, políticas y lineamientos definidos por la oficina de tecnologías de la información y las comunicaciones para el cumplimiento de su objeto contractual. 
12. Las demás inherentes al objeto y a la naturaleza del contrato y aquellas indicadas por el Supervisor(a) para el cabal cumplimiento del objeto del contrato.
</t>
  </si>
  <si>
    <t xml:space="preserve">1. Atender las solicitudes, incidentes, problemas respecto a la administración de la infraestructura tecnológica que le sean escalados por el primer nivel a través de la de la herramienta de mesa de servicios (Aranda), con el fin de estabilizar y mantener operativos los servicios de TI.
2. Implementar un esquema de Monitoreo de Salubridad del estado de la infraestructura tecnológica que este a su cargo.
3. Documentar las plataformas concernientes a la administración de la infraestructura, la cuales incluyen: sistemas de Almacenamiento, correo electrónico, sistemas de virtualización, administración de servidores Windows y Linux y demás componentes que hacen parte de las soluciones tecnológicas implementadas en la entidad.
4. Implementar un esquema periódico de actualizaciones a los equipos servidores y demás elementos que administre con las últimas actualizaciones a nivel de firmware, drivers y parches de seguridad liberados por los diferentes fabricantes.
5. Construir, documentar y ejecutar el plan de Backups conforme a los lineamientos establecidos por el supervisor del contrato
6. Acompañar y apoyar en la implementación de los procesos de aprovisionamiento de nuevos servicios y equipos tecnológicos adquiridos por la entidad, aplicando estándares establecidos en la entidad e integrándose con las plataformas ya existentes.
7. Elaborar y entregar mensualmente, los reportes técnicos, diagnósticos y demás información técnica necesaria en la cual se evidencie la gestión realizada en la administración de la infraestructura tecnológica de la Entidad.
8. Administrar la herramienta de Backup con la que cuenta el Ministerio y sus correspondientes módulos, así como la custodia de la información, generando los respectivos informes.
9. Establecer los recursos disponibles en almacenamiento y procesamiento requeridos para la implementación o mejora de las necesidades que en materia tecnología sean solicitadas por el Ministerio previa aprobación del supervisor del contrato. 
10. Asistir y apoyar las reuniones técnicas, de cambios y ventanas de mantenimiento programadas previamente, a fin de garantizar la continuidad de los servicios tecnológicos bajo la administración asignada.
11. Escalar el servicio requerido a soporte de tercer nivel, siempre y cuando se cuente con soporte vigente de los aplicativos y equipos tecnológicos adquiridos por la Entidad.
12. Dar cumplimiento a los acuerdos de nivel de servicio (ANS o SLA) establecidos en el catálogo de servicios de TI de la entidad.
13. Acompañar al personal técnico externo que adelante cualquier actividad en el centro de cómputo de la Entidad, durante la vigencia del contrato.
14. Elaborar reportes de los eventos críticos de los servicios asignados, relacionados con la infraestructura tecnológica de la entidad.
15. Documentar el servicio, cambios y nuevas configuraciones, revisión de log y los análisis de eventos presentados.
16. Las demás inherentes al objeto y a la naturaleza del contrato y aquellas indicadas por el Supervisor del contrato para el cabal cumplimiento del objeto del contrato.
</t>
  </si>
  <si>
    <t xml:space="preserve">1. Elaborar y presentar dentro de los cinco (5) días siguientes a la suscripción del contrato, el plan de trabajo que detalle fases/hitos, tiempo, actividades detalladas y número de actividades totales por el periodo de ejecución del contrato.
2. Realizar los ajustes que surjan en las TRD del Ministerio de Ambiente y Desarrollo Sostenible, a partir de los conceptos técnicos emitidos por el AGN y en instancias posteriores al precomité evaluador del instrumento archivístico.
3. Realizar las actualizaciones a la TRD, a las que haya lugar o surjan por reestructuración orgánica del Ministerio.
4. Realizar acciones encaminadas a la implementación de la TRD en la entidad, brindando capacitaciones, transferencias de conocimiento y acompañamientos a los productores documentales en cada una de las dependencias.
5. Realizar el diagnóstico integral de archivo que permita actualizar o elaborar los instrumentos archivísticos PINAR – PGD – SIC.
6. Actualizar el Plan Institucional de Archivos –PINAR-, para presentarlo a aprobación del Comité Institucional de Gestión y Desempeño.
7. Actualizar el Programa de Gestión Documental –PGD-, para presentarlo a aprobación del Comité Institucional de Gestión y Desempeño.
8. Elaborar el Sistema Integrado de Conservación –SIC-, encaminado al componente de Conservación, para presentarlo a aprobación del Comité Institucional de Gestión y Desempeño.
9. Apoyar las actividades concernientes a la implementación de un Sistema de Gestión de Documento Electrónico de Archivo –SGDEA- en la Entidad.
10. Programar una mesa de trabajo mensualmente con la coordinación de Gestión Documental, para presentar los avances de la ejecución del contrato.
11. Asistir a las reuniones, eventos, entre otros que para el efecto sean programadas o indicadas por parte del supervisor del contrato y que se encuentren relacionadas con el objeto del contrato.
12. Todas las demás que le sean asignadas por el Supervisor del Contrato y que tenga relación con el objeto contractual.
</t>
  </si>
  <si>
    <t xml:space="preserve">1. Apoyar metodológicamente el proceso de Planeación estratégica institucional y sectorial según principios PMI
2. Identificar y consolidar la información estratégica que es base de la Planeación Sectorial e Institucional, entre ellas las bases del Plan Nacional de Desarrollo 2018-2022, metas estratégicas de nivel presidencial (metas transformacionales), metas de resultado y producto del PND, compromisos estratégicos sectoriales y regionales, y proponer niveles de estructuración relacional para estos que faciliten la implementación del seguimiento y control de la gestión.
3. Apoyar la construcción de guías, protocolos y lineamientos para integrar a la documentación del proceso de planeación estratégica e institucional de la entidad, reconociendo metodologías y procedimientos aplicables al sector público y su articulación con la programación presupuestal, además de su seguimiento a nivel institucional y sectorial.
4. Apoyar el monitoreo y seguimiento a las metas del sector ambiental integradas en las bases del Plan Nacional de Desarrollo 2018-2022 que sean adoptadas, evaluando y validando la información reportada por las dependencias y entidades de sector en los sistemas informáticos establecidos para tal fin (Sinergia, SIGOB, entre otras).
5. Identificar y consolidar la información para realizar los planes estratégicos e institucionales requeridos por los diferentes niveles de gobierno desde la Presidencia de la República, el Departamento Nacional de Planeación y el Departamento Administrativo de la Función Pública, entre otras entidades encargadas de la planeación y seguimiento a la gestión pública.
6. Las demás actividades relacionadas con el objeto del contrato.
</t>
  </si>
  <si>
    <t xml:space="preserve">1. Apoyar al Grupo de Comunicaciones en la formulación e implementación de la estrategia digital del Ministerio. 
2. Realizar cubrimiento y reportería para las redes sociales de los eventos y/o actividades de gestión a las que asista el Ministro y/o voceros de la Entidad.
3. Hacer seguimiento al comportamiento y las reacciones de los usuarios de las redes sociales y entidades adscritas al sector ambiente.
4. Generar informes estadísticos mensuales de cada red social del Ministerio, incluyendo su respectivo análisis.
5. Asistir a las reuniones de Gobierno en Línea y reportar al Grupo de Comunicaciones la información generada por la Presidencia de la República sobre la temática digital y los compromisos adquiridos por el Ministerio.
6. Mantener un contacto permanente con la oficina TIC, para la actualización de la sección de noticias del home principal de la página web del Ministerio.
</t>
  </si>
  <si>
    <t xml:space="preserve">1. Realizar un cronograma de trabajo de las actividades definidas durante el año
2. Asegurar el correcto funcionamiento de las aplicaciones Web que se encuentran en la infraestructura interna de la entidad 
3. Actualizar el esquema de backups para el correcto funcionamiento del esquema de activos y bases de datos de las aplicaciones Web interna.
4. Realizar los procesos de actualización, soporte o mantenimiento de los esquemas de docker-compose sobre las aplicaciones Web que funcionen sobre la infraestructura propia de la entidad
5. Realizar soporte y mantenimiento sobre las aplicaciones Web de la entidad para su correcto funcionamiento definidas con el supervisor en el cronograma de actividades
6. Actualizar la documentación y activos de información tecnológicos que apoyan el funcionamiento de las aplicaciones Web de la entidad 
7. Realizar el proceso de actualización o creación de los esquemas de compose, dockerfile u otros para el funcionamiento de las aplicaciones en .NET
8. Asegurar el correcto funcionamiento de los esquemas de backups sobre la información de base de datos o activos asociados a las aplicaciones Web sobre la infraestructura interna
9. Mantener actualizados todos los repositorios de la entidad de acuerdo con el documento de repositorios de información de la oficina TIC
10. Garantizar la integridad y confidencialidad de la información suministrada por el Ministerio para el cumplimiento del contrato.
11. Realizar el proceso de migración de las aplicaciones al esquema de versionamiento definido por el Ministerio de Ambiente
12. Realizar el proceso de actualización de los js que permitan el manejo de estadísticas de las aplicaciones sobre google analytics
13. Informar de manera permanente los incidentes en seguridad perimetral que se llegasen a presentar. 
14. Cumplir con los procedimientos, políticas y lineamientos definidos por la oficina de tecnologías de la información y las comunicaciones para el cumplimiento de su objeto contractual.  
15. Las demás inherentes al objeto y a la naturaleza del contrato y aquellas indicadas por el Supervisor(a) para el cabal cumplimiento del objeto del contrato.
16. Entregar un informe mensual al supervisor del contrato que evidencie el estado de los trámites asignados por la aplicación ARANDA y las actividades pendientes de resolver y demás informes necesarios y de acuerdo con los requerimientos del supervisor de contrato.
17. Generar cronogramas de actividades para el desarrollo de mejoras a los aplicativos según requerimiento de las áreas funcionales del ministerio de medio ambiente y desarrollo sostenible, según visto bueno del supervisor de contrato o del jefe de la oficina TIC.
</t>
  </si>
  <si>
    <t xml:space="preserve">1. Atender las solicitudes, incidentes, problemas respecto a la administración de la infraestructura tecnológica que le sean escalados por el primer nivel a través de la de la herramienta de mesa de servicios (Aranda), con el fin de estabilizar y mantener operativos los servicios de TI.
2. Brindar el soporte informático y tecnológico para facilitar la gestión, administración y cargue de contenidos, productos, servicios digitales, aplicaciones y servicios en los portales web, sub-portales, minisitios, escuela, publicaciones, Aula Virtual y el portal de niños de la entidad.
3. Implementar un esquema de Monitoreo de Salubridad del estado de la infraestructura tecnológica que este a su cargo.
4. Apoyar la construcción de documentos, análisis, diagnósticos, optimizaciones y propuestas de mejora sobre el portal web, sub portales, mini sitios, escuela, publicaciones, Aula Virtual y el portal de niños de la entidad.
5. Apoyar en el proceso de actualización, parcheo y optimización de las plataformas existentes del portal web, sub portales, mini sitios, escuela, publicaciones, Aula Virtual y el portal de niños de la entidad.
6. Realizar el soporte técnico para el o los administradores de contenidos con que cuente la entidad, de los servicios de información y de las herramientas colaborativas.
7. Construir, documentar y ejecutar el plan de Backups conforme a los lineamientos establecidos por el supervisor del contrato para las plataformas administradas
8. Apoyar y participar en la construcción, actualización o mejora de las políticas de seguridad de la información establecidas por el sistema integrado de gestión de la entidad.
9. Elaborar y entregar mensualmente, los reportes técnicos, diagnósticos y demás información técnica necesaria en la cual se evidencie la gestión realizada en la administración de la infraestructura a cargo.
10. Asistir y apoyar las reuniones técnicas, de cambios y ventanas de mantenimiento programadas previamente, a fin de garantizar la continuidad de los servicios tecnológicos bajo la administración asignada.
11. Escalar el servicio requerido a soporte de tercer nivel, siempre y cuando se cuente con soporte vigente de los aplicativos y equipos tecnológicos adquiridos por la Entidad.
12. Dar cumplimiento a los acuerdos de nivel de servicio (ANS o SLA) establecidos en el catálogo de servicios de TI de la entidad.
13. Elaborar reportes de los eventos críticos de los servicios asignados, relacionados con la infraestructura tecnológica de la entidad.
14. Documentar el servicio, cambios y nuevas configuraciones, revisión de log y los análisis de eventos presentados.
15. Las demás inherentes al objeto y a la naturaleza del contrato y aquellas indicadas por el Supervisor del contrato para el cabal cumplimiento del objeto del contrato.
</t>
  </si>
  <si>
    <t xml:space="preserve">1. Realizar seguimiento y cubrimiento periodístico a eventos y/o actividades de gestión a las que asista el Ministro y/o voceros de la Entidad, especialmente en el desarrollo de la agenda interinstitucional.
2. Asistir al Grupo de Comunicaciones en la edición del contenido divulgado a través de la estrategia de comunicación digital del Ministerio. 
3. Producir los contenidos necesarios para informar oportunamente a los medios de comunicación y diferentes grupos de interés, de los temas que le sean asignados por el supervisor del contrato.
4. Aportar semanalmente información de carácter periodístico ante el Grupo de Comunicaciones.
5. Las que le sean asignadas por el supervisor del contrato, que tengan relación con el objeto del contrato.
</t>
  </si>
  <si>
    <t xml:space="preserve">1. Aportar y proponer permanentemente ideas creativas al grupo de comunicaciones para la formulación e implementación de estrategias de comunicación del Ministerio.
2. Revisar y editar el contenido periodístico y el de los mensajes institucionales producidos por el grupo de Comunicaciones.
3. Realizar un seguimiento semanal de la información periodística generada para validar el flujo y calidad de la información producida por el equipo.
4. Investigar, redactar y gestionar la publicación de reportajes especiales y atemporales, documentos y/o mensajes claves con información que promueva el Ministerio.
5. Realizar cubrimiento y reportería a los eventos y/o actividades de gestión a la que asista el Ministro y voceros de la entidad.
6. Las demás actividades asignadas por el supervisor en relación con el objeto del contrato.
</t>
  </si>
  <si>
    <t xml:space="preserve">1. Realizar cubrimiento y reportería a eventos y/o actividades de gestión a las que asista el Ministro y/o voceros de la Entidad, en calidad de periodista, de conformidad con las instrucciones que para el efecto le señale el supervisor.
2. Apoyar al Grupo de Comunicaciones en el proceso de desarrollo de estrategias de comunicación en especial sobre las sentencias de delimitación de páramos, de conformidad con las instrucciones que para el efecto le señale el supervisor. 
3. Realizar las actividades de coordinación, relacionamiento, manejo de agenda, y demás actividades administrativas y periodísticas que permitan articular el relacionamiento entre el Ministerio y los medios de Comunicación.
4. Producir los contenidos necesarios para informar oportunamente a los medios de comunicación y diferentes grupos de interés, de los temas que le sean asignados por el supervisor del contrato.
5. Aportar semanalmente información de carácter periodístico ante el Grupo de Comunicaciones de conformidad con las instrucciones que para el efecto le señale el supervisor. 
6. Las que le sean asignadas por el supervisor del contrato, que tengan relación con el objeto del contrato.
</t>
  </si>
  <si>
    <t xml:space="preserve">1. Adelantar el procedimiento establecido para determinar la participación y el valor a pagar  por parte del Ministerio  respecto de los bonos pensionales, cuotas partes de bono pensional, cuotas partes pensionales, así como la proyección de los actos administrativos correspondientes.
2. Implementar el procedimiento establecido para el cobro de cuotas partes a las entidades del nivel territorial y proyectar los actos administrativos a que haya lugar.  
3. Proyectar las liquidaciones o reliquidaciones que le sean solicitadas para los reconocimientos de derechos pensionales que conforman el pasivo pensional a cargo del ministerio.   
4. Registrar y hacer seguimiento del pago y del cobro de bonos y cuotas partes, pagadas y cobradas. 
5. Aportar los elementos técnicos que le sean requeridos como insumo para la proyección de actos administrativos o respuestas a requerimientos relacionados con los reconocimientos pensionales  que conforman el pasivo pensional a cargo del Ministerio. 
6. Sustentar técnicamente las proyecciones presupuestales de los derechos y obligaciones pensionales que conforman el pasivo pensional a cargo del Ministerio 
7. Aportar los elementos  técnicos para determinar la información que debe registrarse en las bases de datos respectivas la información que requiera la UGPP relacionada con el pasivo pensional a cargo del Ministerio. 
8. Presentar los informes, conceptos y estadísticas que le sean solicitados en el marco de la gestión del pasivo pensional del ministerio. 
9. Aportar la información que le sea requerida para la actualización del cálculo actuarial.   
</t>
  </si>
  <si>
    <t xml:space="preserve">1. Administrar y gestionar las bases de datos que sean manejadas por el Grupo de Contratos, generando los reportes, informes y demás documentos que sean solicitados por el supervisor.
2. Administrar, gestionar y efectuar seguimiento a la plataforma SIGEP, generando los reportes, informes que para el efecto le sean solicitados por el supervisor.
3. Vincular a los supervisores de los contratos de prestación de servicios (profesionales y de apoyo a la gestión), en la plataforma SIGEP. 
4. Apoyar como enlace del Grupo de Contratos con los Organismos de Control en las solicitudes y requerimientos que estos efectúen en virtud de las diferentes actividades que realice la dependencia.
5. Elaborar los reportes junto con sus soportes correspondientes al SIRECI, sobre la contratación que lleve a cabo el Ministerio y/o FONAM.
6. Administrar, gestionar y efectuar seguimiento a las PQRS internas y externas que sean competencia y del conocimiento del área y que sean solicitadas por el supervisor del contrato.
7. Elaborar los reportes / informes junto con sus soportes correspondientes a las dependencias del Ministerio, autoridades, entes de control entre otros que sean solicitados por el supervisor del contrato y que estén relacionados con el objeto y las obligaciones del contrato.
8. Elaborar las certificaciones de los contratos y convenios suscritos por el Ministerio y/o FONAM desde el año 2013 en adelante que le sean solicitadas.
9. Participar y asistir en los talleres y demás convocatorias del Sistema de Gestion de Calidad que le señale el supervisor del contrato, generando los informes/reportes a que haya lugar, y apoyar en el seguimiento de los acuerdos y/o compromisos que allí se generen.
10. Apoyar al Grupo de Contratos en los trámites legales, contractuales y administrativos que le sean asignados por el supervisor.
11. Las demás que le asigne el supervisor del contrato y que tengan relación directa con el objeto contractual.
</t>
  </si>
  <si>
    <t xml:space="preserve">1. Atender las solicitudes, incidentes, problemas respecto a la administración de la infraestructura tecnológica que le sean escalados por el segundo nivel a través de la de la herramienta de mesa de servicios (Aranda), con el fin de estabilizar y mantener operativos los servicios de TI.
2. Definir y articular los principios, políticas y lineamientos de Infraestructura TI, necesarios para los proyectos que contengan componente tecnológico.
3. Revisar y aprobar los entregables de los proyectos de TI, asegurando que cumplan con los lineamientos de arquitectura tecnológica definidos, el cual debe contener las mejores prácticas frente a los modelos y estándares existentes a nivel internacional y nacional.
4. Gestionar la retroalimentación de los lineamientos, patrones y estándares de Infraestructura, al interior de la entidad.
5. Definir e implementar indicadores de gestión para la operación del área de infraestructura y seguridad
6. Apoyar la integración de esquema de Nube Publica con la infraestructura de Ministerio de Ambiente
7. Presentar reportes semanales y mensual sobre la gestión realizada por el equipo de infraestructura
8. Dar apoyo al mantenimiento y operación de la Implementación del protocolo IPv6.
9. Elaborar y documentar el diagnóstico ante problemas de fallas en la infraestructura TI y ejecutar las acciones correctivas necesarias para dar solución a dichos incidentes. 
10. Documentar las fallas del punto anterior y las acciones correctivas necesarias para solucionarlas, a través de una matriz de control de incidentes garantizando la calidad de los servicios TI de la Entidad.
11. Garantizar la integridad y confidencialidad de la información suministrada por el Ministerio para el cumplimiento del contrato.
12. Informar de manera permanente los incidentes en seguridad perimetral que se llegasen a presentar. 
13. Cumplir con los procedimientos, políticas y lineamientos definidos por la oficina de tecnologías de la información y las comunicaciones para el cumplimiento de su objeto contractual.  
14. Las demás inherentes al objeto y a la naturaleza del contrato y aquellas indicadas por el Supervisor(a) para el cabal cumplimiento del objeto del contrato.
</t>
  </si>
  <si>
    <t xml:space="preserve">1. Participar de las Mesas de Arquitectura para los proyectos de Tecnologías de la Información que le sean asignados.
1. Construir conforme a su experticia profesional los términos de referencia que le sean solicitados. Realizar un cronograma de trabajo de las actividades definidas durante el año
2. Apoyar el proceso de migración y puesta en funcionamiento de los esquemas de dockerización de la entidad en la nube
3. Realizar el proceso de revisión de los documentos de estandarización que dan apoyo a la construcción de la arquitectura, intercambio de información y construcción del desarrollo de aplicaciones Web
4. Construir el esquema de boilerplate del backend para las operaciones de desarrollo según los lineamientos definidos por la oficina TICs y realiza la documentación de los ejemplos básicos para las diferentes funciones.
5. Realizar el proceso de documentación en Postman de los servicios Web desarrollados
6. Realizar la renovación del esquema bajo nube pública
7. Realizar la revisión del código fuente del backend para las aplicaciones realizadas por terceros en la entidad que están bajo PHP, Python o NodeJs
8. Gestionar y apoyar el desarrollo de nuevas aplicaciones que permitan la integración de información para el backend de acuerdo con las políticas definidas por el área TICs
9. Garantizar la integridad y confidencialidad de la información suministrada por el Ministerio para el cumplimiento del contrato.
10. Informar de manera permanente los incidentes en seguridad perimetral que se llegasen a presentar. 
11. Cumplir con los procedimientos, políticas y lineamientos definidos por la oficina de tecnologías de la información y las comunicaciones para el cumplimiento de su objeto contractual.  
12. Atender los requerimientos conforme a su experticia profesional que le sean asignados por la Mesa de Ayuda.
13. Realizar la revisión técnica de los productos que le sean asignados, de acuerdo con su experticia profesional.
14. Gestionar y hacer seguimiento a los proyectos de Tecnologías de la Información que le sean asignados.
15. Las demás inherentes al objeto y a la naturaleza del contrato y aquellas indicadas por el Supervisor(a) para el cabal cumplimiento del objeto del contrato.
</t>
  </si>
  <si>
    <t xml:space="preserve">1. Realizar el registro de (audio, video y fotografía) de los eventos y/o actividades de gestión a las que asista el Ministro y/o voceros de la Entidad, así como en las diferentes actividades institucionales que le señale la supervisora. El material audiovisual deberá ser entregado a la supervisión en la periodicidad y forma que esta defina.
2. Archivar digitalmente el material audiovisual resultante de su actividad contractual (audio, video y fotografía) con la respectiva fecha, tema y lugar.
3. Velar por el buen funcionamiento de la cámara y/o equipos en general que tenga bajo su responsabilidad, situación que será verificada por la supervisora y será consignada en el informe de supervisión mensual respectivo.
4. Las demás que le sean asignadas por el supervisor y que tengan relación con el objeto del contrato.
</t>
  </si>
  <si>
    <t xml:space="preserve">1. Participar de las Mesas de Arquitectura para los proyectos de Tecnologías de la Información que le sean asignados.
2. Construir conforme a su experticia profesional los términos de referencia que le sean solicitados.
3. Atender los requerimientos conforme a su experticia profesional que le sean asignados por la Mesa de Ayuda.
4. Realizar la revisión técnica de los productos que le sean asignados, de acuerdo a su experticia profesional.
5. Gestionar y hacer seguimiento a los proyectos de Tecnologías de la Información que le sean asignados.
6. Liderar la implementación de la Infraestructura de Datos Espaciales – IDE al interior del Ministerio de Ambiente y Desarrollo Sostenible, como estrategia de fortalecimiento de la Entidad hacia el SIAC.
7. Participar y contribuir en la implementación del aplicativo Geonetwork y de la Base de Datos Cartográfica Centralizada al interior del Ministerio.
8. Administrar y Participar en la implementación y desarrollo del Acuerdo Corporativo Integrado de Licenciamiento, Soporte y Asesoría técnica - ELA, entre el Ministerio de Ambiente y Desarrollo Sostenible y ESRI Colombia, como estrategia de fortalecimiento del SIAC.
9. Administrar la información cartográfica del Ministerio suministrada por fuentes externas e internas, en los repositorios designados para tal fin.
10. Aportar técnicamente a la optimización de los datos, cifras e información ambiental, como instrumento para la toma de decisiones, conforme a la política de datos abiertos del Gobierno Nacional.
11. Participar técnicamente en las reuniones y demás espacios técnicos que adelante el Ministerio de Ambiente y Desarrollo Sostenible con actores internos y externos, referente a temas de información cartográfica y que contribuyan al fortalecimiento del SIAC.
12. Participar en el diseño de estrategias y espacios que permitan la divulgación de las actividades y desarrollos técnicos enfocados a la información cartográfica, con las diferentes dependencias del ministerio.
13. Las demás actividades que le asigne el supervisor del contrato y que tengan relación con el objeto contractual.
</t>
  </si>
  <si>
    <t xml:space="preserve">1 Participar de las Mesas de Arquitectura para los Proyectos de Tecnologías de Información que le sean asignados.
2 Gestionar y hacer seguimiento a los Proyectos de Tecnologías de Información que le sean asignados. 
3 Generar lineamientos, insumos técnicos y recomendaciones para las Autoridades Ambientales, con el fin de estructurar, centralizar, consolidar y disponer hacia SIAC, la información geográfica que al interior de las Autoridades Ambientales se produce.
4 Diseñar y documentar procedimientos que faciliten el intercambio y flujo de la información geográfica, en las entidades del SINA y de otros sectores que contribuyen al fortalecimiento del SIAC.
5 Contribuir en la construcción de los documentos e insumos identificados para la Infraestructura de Datos Espaciales - IDE del Ministerio de Ambiente y Desarrollo Sostenible.
6 Construir conforme a su experticia profesional los términos de referencia que le sean solicitados.
7 Atender los requerimientos, conforme a su experticia profesional, que le sean asignados por la mesa de ayuda.
8 Realizar la revisión técnica de los productos, que le sean asignados, de acuerdo a su experticia profesional.
9 Aportar técnicamente a la optimización de los datos, cifras e información ambiental, como instrumento para la toma de decisiones, conforme a la política de datos abiertos del gobierno nacional.
10 Participar técnicamente en las reuniones y demás espacios técnicos que adelante el Ministerio de Ambiente y Desarrollo Sostenible con actores externos referentes a temas de información cartográfica y que contribuyan al fortalecimiento del SIAC.
11 Participar en la implementación y desarrollo del Acuerdo Corporativo Integrado de Licenciamiento, Soporte y Asesoría Técnica (ELA) entre el Ministerio de Medio Ambiente y Desarrollo Sostenible y ESRI Colombia, como estrategia de fortalecimiento del SIAC.
12 Realizar visitas de campo, o desplazarse fuera de la ciudad de Bogotá D.C., en caso de requerirse por el supervisor, con el fin de dar cumplimiento al objeto contractual.
13 Las demás que le sean requeridas por el supervisor y que sean afines con el objeto contractual.
</t>
  </si>
  <si>
    <t xml:space="preserve">1. Participar de las Mesas de Arquitectura para los proyectos de Tecnologías de la Información que le sean asignados.
2. Construir conforme a su experticia profesional los términos de referencia que le sean solicitados.
3. Atender los requerimientos conforme a su experticia profesional que le sean asignados por la Mesa de Ayuda.
4. Realizar la revisión técnica de los productos que le sean asignados, de acuerdo a su experticia profesional.
5. Gestionar y hacer seguimiento a los proyectos de Tecnologías de la Información que le sean asignados.
6. Aportar técnicamente desde el componente de la gestión de la información geoespacial en pro de la armonización de los proyectos estratégicos que conforman el Sistema de Información Ambiental de Colombia, SIAC.
7. Brindar apoyo en la conceptualización y promoción de política pública relacionada con la IDE que propendan por la armonización de la gestión ambiental a partir de los datos fundamentales ambientales, a través de los diferentes instrumentos y herramientas técnicas habilitadas.
8. Aportar técnicamente en el diseño e implementación de proyectos para el fortalecimiento de la gestión ambiental con enfoque territorial de acuerdo a las necesidades del sector. 
9. Participar de manera coordinada en el fortalecimiento de los planes de acción frente a las brechas encontradas para el fortalecimiento del SIAC en materia Geográfica, cartográfica y de gestión de información.
10. Analizar y conceptuar sobre los documentos técnicos relacionados con los proyectos que focalice la oficina TIC para el fortalecimiento del SIAC.
</t>
  </si>
  <si>
    <t xml:space="preserve">1. Realizar un cronograma de trabajo de las actividades definidas durante el año
2. Realizar el proceso de construcción y mantener actualizado del esquema de boilerplate de Angular Js con su integración al bootstrap definido por la entidad con ejemplos para cada uno de los componentes desarrollados.
3. Realizar el desarrollo y despliegue de las aplicaciones de integración o desarrollos nuevos 
4. Realizar el proceso de documentación de cada una de las aplicaciones bajo el esquema de nube
5. Realizar el proceso de revisión del código fuente del frontend realizado por terceros que estén bajo NodeJs o Angualar JS.
6. Administrar el esquema de funcionamiento en Amazon S3 sobre las aplicaciones que estén desplegadas en ese entorno
7. Desarrollos de acuerdo a los lineamientos definidos por el Ministerio de Ambiente las herramientas que permitan la estandarización o integración de sistemas de información de acuerdo al alcance definido en el cronograma de trabajo
8. Garantizar la integridad y confidencialidad de la información suministrada por el Ministerio para el cumplimiento del contrato.
9. Informar de manera permanente los incidentes en seguridad perimetral que se llegasen a presentar. 
10. Cumplir con los procedimientos, políticas y lineamientos definidos por la oficina de tecnologías de la información y las comunicaciones para el cumplimiento de su objeto contractual.  
11. Atender los requerimientos conforme a su experticia profesional que le sean asignados por la Mesa de Ayuda.
12. Realizar la revisión técnica de los productos que le sean asignados, de acuerdo con su experticia profesional.
13. Las demás inherentes al objeto y a la naturaleza del contrato y aquellas indicadas por el Supervisor(a) para el cabal cumplimiento del objeto del contrato.
</t>
  </si>
  <si>
    <t xml:space="preserve">1. Apoyar a la Secretaría Técnica del Comité de Conciliación, en la convocatoria a sesiones, elaboración de informes y proyección de actas en general en relación con el funcionamiento de dicha instancia administrativa.
2. Elaborar la convocatoria de las sesiones del Subcomité Sectorial de Defensa Jurídica del Estado del Sector Ambiente y Desarrollo Sostenible y apoyar los trámites administrativos relacionados con dichas sesiones.
3. Actualizar el registro de los procesos laborales y diferentes medios de control del extinto INDERENA que van a ser trasladados a la UGPP.
4. Proyectar respuestas a las peticiones y requerimientos de los distintos Despachos Judiciales.  
5. Apoyar la elaboración de contestaciones a los Derechos de Petición y demás asuntos a cargo del Grupo de Procesos Judiciales.
6. Registrar la comunicación de todas las sentencias y órdenes declaradas en contra del Ministerio por los diferentes Despachos judiciales.
7. Acatar las instrucciones establecidas en el Ministerio, para el trámite de correspondencia, autenticación de poderes y demás documentos originados o gestionados por el Grupo de Procesos Judiciales. 
</t>
  </si>
  <si>
    <t xml:space="preserve">1. Gestionar las actividades relacionadas con la política de Gobierno Abierto y de gestión y desempeño institucional enmarcadas en el Decreto 1499 de 2017 asignadas a la Dirección de Bosques, Biodiversidad y Servicios Ecosistémicos.
2. Articular y consolidar la información de los distintos instrumentos de planeación de responsabilidad de la Dirección de Bosques, Biodiversidad y Servicios Ecosistémicos y con la periodicidad que sean solicitados. 
3. Apoyar las actividades que sean de competencia de la Dirección de Bosques, Biodiversidad y Servicios Ecosistémicos en lo relacionado con Tecnologías de la Información y las Comunicaciones – TIC (Sistema de trazabilidad forestal y demás herramientas informáticas de la Dirección)
4. Realizar el seguimiento y monitoreo de los compromisos en el marco de los proyectos nacionales e internacionales con responsabilidad o participación de la Dirección de Bosques, Biodiversidad y Servicios Ecosistémicos (GEF, CDB, entre otros), así como la articulación de información que deba presentarse.
5. Estructurar y consolidar la información relacionada con los talleres construyendo país que le sean asignados. 
6. Las demás que le sean asignadas por el supervisor contractual.
</t>
  </si>
  <si>
    <t xml:space="preserve">1. Generar insumos para la elaboración de conceptos jurídicos y atención de consultas y peticiones relacionadas con instrumentos normativos de la Dirección de Asuntos Ambientales Sectorial y Urbana, que sean asignados por el supervisor o la Oficina Asesora Jurídica del MINISTERIO.
2. Apoyar en la construcción e implementación de normas y otros instrumentos de gestión que permitan avanzar en el establecimiento de una economía circular en Colombia, como base para la gestión sobre residuos.   
3. Apoyar en la construcción e implementación de normas y otros instrumentos para la gestión de pasivos ambientales.
4. Apoyar en la construcción e implementación de normas y otros instrumentos en materia de licenciamiento ambiental.
5. Hacer seguimiento sobre el proceso de expedición de resoluciones, decretos y otros instrumentos normativos a cargo de la Dirección, brindar el acompañamiento jurídico que se requiera en relación con estos mismos instrumentos, en los procesos de consulta pública y en la respuesta a las observaciones que se formulen, de acuerdo con la agenda normativa definida para el año 2020.
6. Apoyar la emisión de conceptos sobre proyectos de ley que se presenten y en la proporción de insumos para la atención de procesos judiciales, en asuntos relacionados con las competencias de la Dirección.
7. Apoyar la interlocución de la Dirección de Asuntos Ambientales Sectorial y Urbana con la Oficina Asesora Jurídica, en los requerimientos relacionados con el objeto del contrato.
8. Realizar el acompañamiento jurídico en los comités y reuniones sobre los temas que apoye. 
9. Apoyar las reuniones, talleres y eventos que se estimen convenientes, relacionadas con el objeto del contrato y con las obligaciones descritas, sean de carácter nacional o internacional.
10. Las demás que estén directamente relacionadas con el objeto y las obligaciones pactadas en el contrato.
</t>
  </si>
  <si>
    <t>El plazo de ejecución del presente contrato será por Once (11) meses, contado a partir del cumplimiento de los requisitos de perfeccionamiento y ejecución del contrato y si exceder la vigencia 2020.</t>
  </si>
  <si>
    <t xml:space="preserve">El plazo de ejecución del presente contrato será por Once (11) meses, contado a partir del cumplimiento de los requisitos de perfeccionamiento y ejecución del contrato y si exceder la vigencia 2020.
</t>
  </si>
  <si>
    <t xml:space="preserve">El plazo de ejecución del presente contrato es de once (11) meses contados a partir del cumplimiento de los requisitos de perfeccionamiento y ejecución.
</t>
  </si>
  <si>
    <t>El plazo de ejecución del presente contrato será por once (11) meses, contados a partir del cumplimiento de los requisitos de perfeccionamiento y ejecución del contrato y sin exceder la vigencia 2020.</t>
  </si>
  <si>
    <t>El plazo del contrato será de nueve (9) meses, contados a partir del cumplimiento de los requisitos de perfeccionamiento y ejecución del contrato.</t>
  </si>
  <si>
    <t>El plazo de ejecución del presente contrato será por once (11) meses, contados a partir del cumplimiento de los requisitos de perfeccionamiento y ejecución del contrato y si exceder la vigencia 2020</t>
  </si>
  <si>
    <t xml:space="preserve">El plazo del contrato será de 11 meses, contados a partir del cumplimiento de los requisitos de perfeccionamiento y ejecución del contrato.
</t>
  </si>
  <si>
    <t>El plazo de ejecución de contrato es de 11 meses, contados a partir del cumplimiento de los requisitos de ejecución previo su perfeccionamiento.</t>
  </si>
  <si>
    <t>El plazo de ejecución de contrato es de 11 meses, contado a partir del cumplimiento de los requisitos de ejecución previo su perfeccionamiento.</t>
  </si>
  <si>
    <t xml:space="preserve">El plazo de ejecución del presente contrato será de once (11) meses, contados a partir del cumplimiento de los requisitos de perfeccionamiento y ejecución.
</t>
  </si>
  <si>
    <t xml:space="preserve">El valor del contrato a celebrar es hasta por la suma de SETENTA Y NUEVE MILLONES DOSCIENTOS MIL PESOS M/CTE ($79.200.000), incluido los impuestos a que haya lugar.
</t>
  </si>
  <si>
    <t xml:space="preserve">El valor del contrato a celebrar es hasta por la suma de SETENTA MILLONES CUATROCIENTOS MIL PESOS M/CTE ($70.400.000), incluido los impuestos a que haya lugar.
</t>
  </si>
  <si>
    <t>El valor del contrato a celebrar es hasta por la suma de CUARENTA Y CINCO MILLONES CIEN MIL PESOS MONEDA CORRIENTE. ($45.100.000), incluido los impuestos a que haya lugar.</t>
  </si>
  <si>
    <t>El valor del contrato a celebrar es por la suma de SESENTA Y TRES MILLONES OCHOCIENTOS MIL ONCE PESOS, MONEDA CORRIENTE ($63.800.011) incluidos todos los impuestos y costos a que haya lugar.</t>
  </si>
  <si>
    <t>El valor del contrato a celebrar es hasta por la suma de SESENTA MILLONES QUINIENTOS MIL PESOS M/CTE ($60.500.000), incluido los impuestos a que haya lugar</t>
  </si>
  <si>
    <t>El valor del contrato a celebrar es hasta por la suma de CUARENTA Y NUEVE MILLONES QUINIENTOS MIL PESOS M/CTE ($49.500.000), incluido los impuestos a que haya lugar.</t>
  </si>
  <si>
    <t>El valor del contrato a celebrar es hasta por la suma de TREINTA Y SEIS MILLONES CIENTO VEINTI SEIS MIL PESOS MCTE ($ 36.126.000) incluido los impuestos a que haya lugar.</t>
  </si>
  <si>
    <t>El valor del contrato a celebrar es hasta por la suma de NOVENTA Y NUEVE MILLONES DE PESOS M/CTE ($99.000.000), incluido los impuestos a que haya lugar.</t>
  </si>
  <si>
    <t xml:space="preserve">El valor del contrato a celebrar es hasta por la suma de CIENTO TREINTA Y DOS MILLONES DE PESOS M/CTE ($132.000.000) incluido los impuestos a que haya lugar.
</t>
  </si>
  <si>
    <t xml:space="preserve">El valor del contrato a celebrar es por la suma de CINCUENTA Y CINCO MILLONES DE PESOS M/CTE ($55.000.000) incluido los impuestos a que haya lugar.
</t>
  </si>
  <si>
    <t xml:space="preserve">El valor del contrato a celebrar es hasta por la suma de OCHENTA Y OCHO MILLONES DE PESOS M/CTE ($88.000.000), incluido los impuestos a que haya lugar.
</t>
  </si>
  <si>
    <t xml:space="preserve">El valor del contrato a celebrar es hasta por la suma de TREINTA Y DOS MILLONES PESOS M/CTE                      ($ 32.000.000) incluido los impuestos a que haya lugar.
</t>
  </si>
  <si>
    <t>El valor del contrato a celebrar es hasta por la suma de CINCUENTA Y SIETE MILLONES DOSCIENTOS MIL PESOS M/CTE ($57.200.000), incluido los impuestos a que haya lugar.</t>
  </si>
  <si>
    <t xml:space="preserve">El valor del contrato a celebrar es hasta por la suma de OCHENTA MILLONES DE PESOS M/CTE ($80.000.000), incluido los impuestos a que haya lugar.
</t>
  </si>
  <si>
    <t xml:space="preserve">1. Realizar procesos técnicos y archivísticos de clasificación de los documentos de archivo de gestión y central que reposan en la Dirección de ordenamiento ambiental territorial y coordinación del sistema nacional ambiental SINA, enfocados a la implementación de la Tabla de Retención Documental TRD de conformidad con los procedimientos del proceso de gestión documental.
2. Realizar el proceso de clasificación, de los documentos de archivo de gestión y central que reposan en la, Dirección de ordenamiento ambiental territorial y coordinación del sistema nacional ambiental SINA enfocados a la implementación de la Tabla de Retención Documental TRD de conformidad con los procedimientos del proceso de gestión documental.
3. Depuración y organización del archivo de, Dirección de ordenamiento ambiental territorial y coordinación del sistema nacional ambiental SINA conforme al Manual de Gestión Documental y Procedimientos que existen en el Ministerio.
4. La marcación e identificación de las carpetas y/o cajas conforme a los instructivos del Proceso de Gestión Documental que existen en el ministerio para la organización de los archivos de gestión.
5. Ejecutar el proceso técnico de foliación de los documentos de archivo conforme a los instructivos del Proceso de Gestión Documental que existen en el Ministerio, para la organización de los archivos de gestión y central.
6. Levantamiento de (Hoja de control e Inventario Único Documental FUID) de expedientes, que faciliten en su momento el traslado del archivo de la Dirección de ordenamiento ambiental territorial y coordinación del sistema nacional ambiental SINA al archivo central
7. Realizar el proceso técnico de foliación de los documentos de archivo conforme a los instructivos del Proceso de Gestión Documental que existen en el Ministerio, para la organización de los archivos de gestión.
8.  Manejo y recibo de correspondencia tanto entrante como saliente. Ordenación, organización de la misma, para la gestión de la Dirección de ordenamiento ambiental territorial y coordinación del sistema nacional ambiental SINA 
9. Registro y entrega de la correspondencia a cada uno de los funcionarios pertenecientes a la de la Dirección de ordenamiento ambiental territorial y coordinación del sistema nacional ambiental SINA
10. Las demás que le sean asignadas por el Supervisor, en relación con la ejecución del contrato y que tengan relación con el objeto contractual. 
</t>
  </si>
  <si>
    <t xml:space="preserve">El valor del contrato a celebrar es hasta por la suma TREINTA Y CINCO MILLONES DOSCIENTOS MIL PESOS (35.200.000) M/CTE incluidos los impuestos a que haya lugar.
</t>
  </si>
  <si>
    <t xml:space="preserve">1. Apoyar la elaboración de instrumentos normativos orientados a reglamentar los asuntos relacionados con las solicitudes y el contrato de acceso a recursos genéticos y sus productos derivados, al igual que apoyar los relacionados con la distribución justa y equitativa de los beneficios monetarios y no monetarios de que trata la Decisión Andina 391 de 1996.
2. Apoyar la proyección y revisión de la totalidad de los actos administrativos que sean expedidos en el marco de las solicitudes y contratos de acceso a recursos genéticos y sus productos derivados de acuerdo con lo establecido en la normativa vigente. 
3. Apoyar jurídicamente la proyección de respuestas a peticiones, quejas, recursos, reclamos y solicitudes  sobre asuntos relacionados con las investigaciones de uso sostenible de recursos biológicos, genéticos y sus productos derivados.
4. Apoyar la verificación de los aspectos jurídicos de los conceptos técnicos y de los demás documentos técnicos que se emitan dentro de las etapas de evaluación y seguimiento del contrato de acceso a recursos genéticos y sus productos derivados.
5. Participar en el proceso de negociación del contrato de acceso a recursos genéticos y sus productos derivados, y proyectar las minutas de los contratos a solicitud del supervisor.
6. Evaluar el componente jurídico de la implementación de tratados, decisiones andinas, convenios, protocolos y demás instrumentos internacionales relacionados con los recursos genéticos y productos derivados.
7. Apoyar desde el componente jurídico el cumplimiento de la meta del Plan Nacional de Desarrollo asociada a las iniciativas de biotecnología y bioprospección iniciadas en la reserva de Sea Flower, la cual está a cargo del Grupo de recursos Genéticos.
8. Actualizar las bases de datos de las solicitudes de contrato de acceso a recursos genéticos y sus productos derivados, de acuerdo con el desarrollo de las actividades a su cargo, y  las de las evaluaciones y seguimiento a las investigaciones de uso sostenible de recursos biológicos, genéticos y sus productos derivados.
</t>
  </si>
  <si>
    <t xml:space="preserve">El valor del contrato a celebrar es hasta por la suma de SETENTA Y SIETE MILLONES DE PESOS M/CTE ($77.000.000), incluidos los impuestos a que haya lugar.
</t>
  </si>
  <si>
    <t xml:space="preserve">1. Apoyar a la DBBSE en la gestión de la implementación del artículo 125 del decreto 2106 de 2019 sobre la racionalización del trámite en materia de vedas nacionales de flora, en especial en lo relacionado con el traslado de expedientes a las autoridades ambientales competentes.
2. Elaborar oficios, documentos y conceptos técnicos asociados al trámite de Reservas Forestales Nacionales y procesos administrativos relacionados con la gestión integral de bosques.
3. Apoyar a la DBBSE en la consolidación de informes e insumos relacionados con el seguimiento a las metas en gestión integral de bosques y Reservas Forestales Nacionales, que corresponden al plan de acción de la Dirección de Bosques, Biodiversidad y Servicios Ecosistémicos.
4. Generar informes sobre el estado del trámite de Reserva Forestales Nacionales y procedimientos administrativos en materia de la gestión integral de bosques.
5. Apoyar a la DBBSE en la gestión requerida por el aplicativo de Sistema de Información Ambiental - SILA, dentro de los tiempos requeridos, en el trámite de Reservas Forestales Nacionales y la implementación del artículo 125 del decreto 2106 de 2019 sobre la racionalización del trámite en materia de vedas nacionales de flora, es especial en lo relacionado con el traslado de expedientes a las autoridades ambientales competentes.
6. Apoyar la revisión y consolidar la información relacionada con los procedimientos y la ejecución de los contratos que correspondan a la Coordinación del Grupo de Gestión Integral de Bosques y Reservas Forestales Nacionales.
7. Participar en las reuniones y elaborar las ayudas de memoria de las reuniones que se adelanten en materia del grupo de Gestión Integral de Bosques y Reservas Forestales Nacionales, conforme a los requerimientos de la Coordinación del Grupo de Gestión Integral de Bosques y Reservas Forestales Nacionales.
8. Las demás actividades asignadas por el supervisor en relación con la ejecución del Contrato y que estén relacionadas con el objeto del mismo.
</t>
  </si>
  <si>
    <t xml:space="preserve">El valor del contrato a celebrar es hasta por la suma de CINCUENTA Y SIETE MILLONES DOSCIENTOS MIL PESOS M/CTE ($57.200.000), incluido los impuestos a que haya lugar.
</t>
  </si>
  <si>
    <t xml:space="preserve">1. Apoyar a DBBSE en la Revisión de conceptos técnicos relacionados con la evaluación de las solicitudes de sustracción temporal o definitiva de las reservas forestales nacionales, el seguimiento de obligaciones por sustracción de áreas, recursos de reposición y los relacionados con el registro de áreas urbanas y de expansión urbana.
2. Efectuar cuando se requiera las visitas técnicas a proyectos que involucren la temática del objeto del contrato, previa autorización del supervisor del contrato.
3. Atender las PQRS que sean asignadas mediante la plataforma SIGDMA, dentro de los tiempos requeridos.
4. Cumplir con las actividades que le sean asignadas en el Sistema de Información Ambiental - SILA, dentro de los tiempos requeridos.
5. Compilar la información que se le requiera a través del supervisor, en la elaboración de informes de gestión de la Dirección de Bosques, Biodiversidad y Servicios Ecosistémicos.
6. Participar en las reuniones que le sean requeridas y se encuentren relacionadas con el tema de reservas forestales nacionales.
7. Todas las demás que le sean asignadas por el supervisor del contrato y que tengan relación con el objeto contractual.
</t>
  </si>
  <si>
    <t xml:space="preserve">El valor del contrato a celebrar es hasta por la suma de SETENTA Y TRES MILLONES SEISCIENTOS CUARENTA Y CINCO MIL PESOS MONEDA CORRIENTE ($73’645.000) incluido los impuestos a que haya lugar.
</t>
  </si>
  <si>
    <t xml:space="preserve">1. Elaborar los conceptos técnicos que le sean asignados relacionados con: evaluación para atender las solicitudes de sustracción de áreas de reserva forestal de orden nacional; el seguimiento a las obligaciones y compensaciones derivadas de los actos administrativos que viabilizan las sustracciones; sancionatorios en el marco de los procesos de sustracción de áreas de reserva forestal de orden nacional; o el sustento técnico para resolver los recursos de reposición. 
2. Proyectar respuestas a las PQRS que sean asignadas, dentro de los tiempos requeridos.
3. Atender las actividades que le sean asignadas en el Sistema de Información Ambiental - SILA, dentro de los tiempos requeridos.
4. Adelantar cuando se requiera las visitas técnicas a proyectos, actividades o situaciones que involucren la temática del objeto del contrato.
5. Asistir a las reuniones que le sean requeridas en el marco del objeto del contrato.
6. Las demás que sean asignadas por el supervisor del contrato y que tengan relación con el objeto contractual.
</t>
  </si>
  <si>
    <t>El valor del contrato a celebrar es hasta por la suma de SETENTA Y TRES MILLONES SEISCIENTOS CUARENTA Y CINCO MIL PESOS MONEDA CORRIENTE ($73’645.000), incluido los impuestos a que haya lugar.</t>
  </si>
  <si>
    <t xml:space="preserve">1. Realizar los procesos técnicos y archivísticos de clasificación de los documentos del archivo de gestión de la Dirección de Asuntos Ambientales Sectorial y Urbana, encaminados a la implementación de la Tabla de Retención Documental –TRD- de conformidad con los lineamientos, procesos, formatos y procedimientos del proceso de gestión documental del MINISTERIO.
2. Realizar el proceso de clasificación, depuración y organización del archivo de la Dirección de Asuntos Ambientales Sectorial y Urbana, conforme al Manual de Gestión Documental y Procedimientos que existen en el MINISTERIO para la organización de los archivos de gestión.
3. Realizar la marcación de carpetas y/o cajas, conforme a los instructivos del Proceso de Gestión Documental que existen en EL MINISTERIO para la organización de los archivos de gestión de la Dirección de Asuntos Ambientales Sectorial y Urbana.
4. Realizar el proceso técnico y archivístico de Descripción (Hoja de control e Inventario Único Documental - FUID) de expedientes. -
5. Realizar el proceso técnico de foliación de los documentos de archivo conforme a los instructivos del Proceso de Gestión Documental que existen en EL MINISTERIO, para la organización de los archivos de gestión de la Dirección de Asuntos Ambientales Sectorial y Urbana.
6. Las demás que le sean asignadas por la supervisión, en relación con la ejecución del Contrato y que tengan relación con el objeto contractual.
</t>
  </si>
  <si>
    <t>El valor del contrato a celebrar es hasta por la suma de VEINTIOCHO MILLONES OCHOCIENTOS SETENTA Y CINCO MIL PESOS M/CTE (28.875.000) incluido los impuestos a que haya lugar.</t>
  </si>
  <si>
    <t xml:space="preserve">1. Apoyar a la DBBSE, en el diseño y formulación de iniciativas de restauración en articulación con autoridades ambientales, para áreas potenciales bajo criterio de déficit hídrico.
2. Apoyar a la DBBSE, en el seguimiento técnico sobre los avances de las áreas en proceso de restauración para el logro de la meta fijada en el Plan Nacional de Desarrollo 2018 - 2022.
3. Consolidar la información sobre los avances de las áreas en proceso de restauración para el logro de la meta fijada en el Plan Nacional de Desarrollo 2018 - 2022.
4. Incorporar información técnica relacionada con la meta de restauración del Plan Nacional de Desarrollo 2018 – 2022 en el aplicativo web piloto de Restauración, rehabilitación y recuperación. 
5. Realizar el seguimiento a la consolidación de la información de los procesos de siembra de la sociedad civil en los instrumentos de divulgación establecidos para tal fin. 
6. Atender requerimientos de información que le sean efectuados a la dependencia en materia de acciones institucionales alrededor de procesos de restauración.
7. Las demás actividades asignadas por el supervisor en relación con la ejecución del contrato y que estén relacionadas con el objeto del mismo.
</t>
  </si>
  <si>
    <t xml:space="preserve">El valor del contrato a celebrar es hasta por la suma de CUARENTA Y NUEVE MILLONES QUINIENTOS MIL ONCE PESOS M/CTE (49.500.011.00), incluido los impuestos a que haya lugar.
</t>
  </si>
  <si>
    <t xml:space="preserve">1. Apoyar a la Dirección de Bosques, Biodiversidad y Servicios Ecosistémicos en el análisis y elaboración de conceptos jurídicos de los procesos relacionados con el uso y aprovechamiento, gestión y manejo de la biodiversidad y ecosistemas estratégicos del país 
2. Apoyar desde el ámbito jurídico a la Dirección de Bosques. Biodiversidad y Servicios Ecosistémicos en la elaboración de los proyectos de norma, planes, proyectos o programas orientados uso y aprovechamiento, gestión y manejo de la biodiversidad y ecosistemas estratégicos del país.
3. Apoyar jurídicamente los conceptos a que haya lugar en el marco de la Ley 1333 de 2009, Ley 17 de 1981 y la Ley 1448 de 2011 o las normas que las modifiquen o sustituyan.
4. Proyectar y revisar dentro de los términos legales, los proyectos de respuesta a los derechos de petición y demás solicitudes relacionados con el objeto del contrato.
5. Realizar cuando se requiera, visitas a proyectos, actividades y situaciones que involucre el objeto del contrato.
6. Las demás actividades asignadas por el supervisor en relación con la ejecución del Contrato y que estén relacionadas con el objeto del mismo.
</t>
  </si>
  <si>
    <t xml:space="preserve">El valor del contrato a celebrar es hasta por la suma de CUARENTA Y NUEVE MILLONES QUINIENTOS MIL ONCE PESOS (M/CTE) ($49.500.011), incluido los impuestos a que haya lugar.
</t>
  </si>
  <si>
    <t xml:space="preserve">1. Construir conforme a su experticia profesional los términos de referencia que le sean solicitados.
2. Atender los requerimientos conforme a su experticia profesional que le sean asignados por la Mesa de Ayuda.
3. Realizar la revisión técnica de los productos que le sean asignados, de acuerdo a su experticia profesional.
4. Consolidar el modelo de conocimiento, uso y apropiación de los procesos adelantados por la Oficina TIC. 
5. Fortalecer pedagógicamente a la OTIC y sus miembros, para adelantar los procesos de acompañamiento e intercambio de experiencias en Estrategias TI y transformación digital a nivel nacional, regional y local, respecto al SIAC, desde la consolidación del modelo de conocimiento, uso y apropiación de los procesos adelantados por la OTIC
6. Acompañar pedagógicamente en la transversalización de la Estrategia TI y transformación digital a los diferentes proyectos del MADS, desde el SIAC, con la participación de diferentes actores implicados.
7. Apoyar desde el fortalecimiento pedagógico del SIAC, en su posicionamiento estratégico e incidencia para la toma de decisiones a nivel regional y nacional.
</t>
  </si>
  <si>
    <t xml:space="preserve">1. Asistir a la coordinación del grupo de gestión documental, en el control de la bitácora de ejecución de contratos del grupo, así como apoyar en la revisión del porcentaje de estos, en cumplimiento al Plan de Mejoramiento Archivístico (PMA).
2. Generar informes de carácter administrativo que evidencien los avances y estado de los contratos que están a cargo del grupo.
3. Preparar la documentación para efectuar la transferencia primaria de los documentos que han cumplido su ciclo vital en el archivo de gestión del grupo de gestión documental.
4. Llevar y mantener actualizados los registros de carácter técnico, administrativo y financiero, y responder por la exactitud de los mismos, así como reportar oportunamente la agenda de actividades que el Grupo de Gestión documental deba cumplir ante otras dependencias y entes de control.
5. Atender y orientar al usuario y suministrar la información y documentos necesarios para el cumplimiento de las metas del grupo de gestión documental.
6. Programar junto al supervisor del contrato y documentar las reuniones que sean necesarias para evidenciar los avances de gestión de los contratos a cargo del grupo.
7. Asistir a las reuniones, eventos, entre otros que para el efecto sean programadas o indicadas por parte del supervisor del contrato y que se encuentren relacionadas con el objeto del contrato.
8. Todas las demás que le sean asignadas por el Supervisor del Contrato y que tenga relación con el objeto contractual.
</t>
  </si>
  <si>
    <t>El valor del contrato a celebrar es hasta por la suma de VENTITRES MILLONES CIENTO OCHENTA Y DOS MIL QUINIENTOS PESOS MONEDA CORRIENTE. ($23.182.500), incluido los impuestos a que haya lugar.</t>
  </si>
  <si>
    <t xml:space="preserve">1. Apoyar el seguimiento a la ejecución financiera de los proyectos de inversión y la revisión de los informes de seguimiento de los proyectos financiados con recursos de los diferentes fondos, emitidos por los evaluadores del Grupo de Apoyo Técnico, Evaluación y Seguimiento a Proyectos de Inversión del Sector Ambiental.
2. Revisar y operar el Banco de Proyectos de Inversión Nacional (BPIN) del Sistema Unificado de Inversiones y Finanzas Públicas (SUIFP) y la Metodología General Ajustada (MGA), de los proyectos de inversión del Presupuesto General de la Nación (PGN) y manejo del Sistema de Seguimiento a Proyectos de Inversión (SPI), para el seguimiento de los proyectos.
3. Apoyar la identificación, construcción y mantenimiento de la base de datos de la información relacionada con el portafolio de proyectos que se encuentran actualmente en sus diferentes etapas, correspondientes al sector ambiente y desarrollo sostenible.
4. Apoyar las respuestas a los derechos de petición o requerimientos y/o solicitudes que presenten los entes de control o los ciudadanos o Entidades del Orden Nacional Público o Privado y/o las dependencias del Ministerio o entidades del Sector de Ambiente y Desarrollo Sostenible y cuya competencia en materia de proyectos ambientales sea de la Oficina Asesora de Planeación
5. Realizar las acciones que sean necesarias para la eficiente gestión de los fondos del Sector Ambiente y Desarrollo Sostenible de acuerdo con la normatividad vigente.
6. Todas las demás asignadas por el supervisor del contrato y que tengan relación con el objeto contractual.
</t>
  </si>
  <si>
    <t xml:space="preserve">1. Apoyar el desarrollo de mecanismos que permitan fortalecer la gestión y desempeño institucional y sectorial en el Marco del Modelo Integrado de Planeación y Gestión y demás normas y políticas vigentes.
2. Gestionar la ejecución de los Comités Institucional y Sectorial de Gestión y Desempeño, así como la consolidación de la información, elaboración de las actas y el seguimiento a los compromisos adquiridos por medio de las sesiones realizadas.
3. Gestionar y consolidar la información que permita evidenciar los avances realizados en la implementación del Modelo Integrado de Planeación y Gestión, así como otras normas y políticas relacionadas y el diligenciamiento de las herramientas establecidas como es el caso del Formato Único de Reporte de Avance en la Gestión (FURAG), autodiagnósticos MIPG, entre otras.
4. Realizar mesas de trabajo con los responsables de diferentes procesos o dependencias con el propósito de tomar decisiones que estén relacionadas con la gestión y el desempeño institucional y sectorial.
5. Apoyar la formulación y desarrollo de las estrategias de sensibilización, comunicación y capacitación necesarias para la implementación y mantenimiento del Modelo Integrado de Planeación y Gestión.
6. Realizar acciones relacionadas a la formulación e implementación del Plan Anticorrupción y Atención al Ciudadano, incluyendo sus componentes gestión del riesgo de corrupción, racionalización de trámites, rendición de cuentas, mecanismos para mejorar la atención al ciudadano y mecanismos para la transparencia y acceso a la información.
7. Las demás actividades relacionadas con el objeto del presente contrato.
</t>
  </si>
  <si>
    <t xml:space="preserve">1. Apoyar a la Dirección de Bosques en la estructuración y gestión de proyectos relacionados con sistemas sostenibles para la conservación, con especial énfasis en restauración con sus diferentes enfoques.
2. Apoyar a la DBBSE en la articulación en temas de restauración ecológica entre las diferentes dependencias del Ministerio de Ambiente y Desarrollo Sostenible.
3. Apoyar a la DBBSE en la interacción necesaria con las diversas instituciones del SINA para la revisión y consolidación de la información relacionada con la planeación y los respectivos avances en el cumplimiento de la meta de sistemas sostenibles de conservación.
4. Realizar el seguimiento, consolidación y generación periódica de información que permita soportar las estadísticas sobre los avances de los procesos de restauración (restauración, rehabilitación y recuperación), conservación y sistemas sostenibles para el logro de la meta en el marco del Plan Nacional de Desarrollo 2018 – 2022, así como para los diversos tipos de reportes de avance de metas de la Dirección o del Ministerio
5. Coordinar con la Oficina de Tecnología de la Información TIC del Ministerio de Ambiente y Desarrollo Sostenible, lo necesario para validar y hacer pública la información de restauración y siembre de árboles a través de los instrumentos de divulgación establecidos para tal fin.
6. En el marco del objeto del presente contrato, proyectar dentro de los términos legales, respuestas a consultas, derechos de petición y solicitudes en general que sean asignadas por parte de la Dirección de Bosques Biodiversidad y Servicios Ecosistémicos y que tengan relación con el objeto del contrato.
</t>
  </si>
  <si>
    <t xml:space="preserve">El valor del contrato a celebrar es hasta por la suma de SETENTA Y NUEVE MILLONES DOSCIENTOS MIL PESOS M/CTE (79´200. 000.oo), incluido los impuestos a que haya lugar.
</t>
  </si>
  <si>
    <t xml:space="preserve">1. Apoyar a la Dirección de Bosques, Biodiversidad y Servicios Ecosistémicos, en la capacitación y fortalecimiento técnico de las autoridades ambientales competentes sobre las metodologías de evaluación y tipos de medidas a establecer para garantizar la conservación de las especies de flora silvestre sujetas a veda, en función de las directrices establecidas en el Artículo 125 de Decreto 2106 de 2019.
2. Apoyar a la Dirección de Bosques, Biodiversidad y Servicios Ecosistémicos en la depuración de información técnica que compone los expedientes de levantamiento parcial de veda de flora silvestre y apoyar durante el tiempo de ejecución del contrato, el traslado de los expedientes de levantamiento parcial de veda nacional a la Autoridad Nacional de Licencias Ambientales –ANLA- y a las diferentes Corporaciones Autónomas Regionales.
3. Apoyar a la Dirección de Bosques, Biodiversidad y Servicios Ecosistémicos, en la gestión relacionada con las respuestas a las PQRS, asociadas con la capacitación y el fortalecimiento técnico de las autoridades ambientales competentes en lo relacionado con lo dispuesto en el Decreto 2106 de 2019 en materia de las especies de flora con veda nacional. 
4. Efectuar las visitas técnicas cuando el supervisor lo requiera, a las autoridades ambientales competentes con el fin de realizar las capacitaciones y el fortalecimiento técnico del que trata el Decreto 2106 de 2019 en materia de las especies de flora con veda nacional.
5. Apoyar técnicamente a la Dirección de Bosques, Biodiversidad y Servicios Ecosistémicos, en los procesos sancionatorios a los cuales dio apertura el Ministerio de Ambiente y Desarrollo Sostenible, relacionados con el levantamiento parcial de veda de especies flora silvestre.
6. Apoyar técnicamente a la Dirección de Bosques, Biodiversidad y Servicios Ecosistémicos, en la actualización de los formatos únicos ambientales, relacionados con instrumentos de manejo y control ambiental que contemple la intervención de especies de flora con veda nacional.
7. Asistir a las reuniones asociadas con el fortalecimiento técnico de las autoridades ambientales competentes en lo relacionado con lo dispuesto en el Decreto 2106 de 2019 en materia de las especies de flora con veda nacional, esto cuando el supervisor lo requiera.
8. Cumplir con las asignaciones establecidas en las plataformas de manejo de información del Ministerio, según las indicaciones del supervisor y dentro de los tiempos pertinentemente requeridos, en el marco del objeto del contrato.
9. Compilar la información que se requiera para la elaboración de informes de gestión de la Dirección de Bosques, Biodiversidad y Servicios Ecosistémicos, en el marco del objeto del contrato.
10. Las demás actividades que estén relacionadas con el objeto contractual y que sean asignadas por el supervisor.
</t>
  </si>
  <si>
    <t>El valor del contrato a celebrar es hasta por la suma de CINCUENTA Y CINCO MILLONES DE PESOS M/CTE ($55.000.000), incluido los impuestos a que haya lugar.</t>
  </si>
  <si>
    <t>El plazo de ejecución del presente contrato es por once meses, a partir del cumplimiento de los requisitos de ejecución previo su perfeccionamiento.</t>
  </si>
  <si>
    <t>El plazo de ejecución del presente contrato es de once meses (11 meses), contados a partir del cumplimiento de los requisitos de ejecución previo su perfeccionamiento.</t>
  </si>
  <si>
    <t>El plazo de ejecución del presente contrato es de ONCE (11) meses, previo cumplimiento de los requisitos de perfeccionamiento y ejecución del contrato.</t>
  </si>
  <si>
    <t xml:space="preserve">El plazo de ejecución del presente contrato es de once (11) meses, previo cumplimiento de los requisitos de perfeccionamiento y ejecución del contrato.
</t>
  </si>
  <si>
    <t xml:space="preserve">El plazo de ejecución del presente contrato será de once (11) meses, contados a partir del cumplimiento de los requisitos de perfeccionamiento y de ejecución, sin exceder el 31 de diciembre de 2020. </t>
  </si>
  <si>
    <t xml:space="preserve">El plazo de ejecución será de Once (11) meses, contados a partir del cumplimiento de los requisitos de ejecución, previo su perfeccionamiento, sin exceder al 31 de diciembre de 2020.
</t>
  </si>
  <si>
    <t xml:space="preserve">El plazo de ejecución del presente contrato será por diez (10) meses, contado a partir del cumplimiento de los requisitos de perfeccionamiento y ejecución del contrato y si exceder la vigencia 2020.
</t>
  </si>
  <si>
    <t>El plazo de ejecución será de Once (11) meses, contados a partir del cumplimiento de los requisitos de ejecución, previo su perfeccionamiento, sin exceder al 31 de diciembre de 2020.</t>
  </si>
  <si>
    <t>El plazo de ejecución del presente contrato es de once (11) meses contado a partir del cumplimiento de los requisitos de ejecución previo su perfeccionamiento.</t>
  </si>
  <si>
    <t xml:space="preserve">1. Apoyar la socialización, divulgación e implementación de la estrategia de asistencia técnica para incorporar la dimensión ambiental en la planificación del desarrollo y el ordenamiento en las autoridades ambientales y demás entidades del orden nacional y regional que componen el Sistema Nacional Ambiental - SINA en las regiones que le sean asignadas.
2. Apoyar técnicamente los espacios de socialización y divulgación de la estrategia de asistencia técnica para incorporar la dimensión ambiental en la planificación del desarrollo y el ordenamiento en las entidades territoriales.
3. Hacer el seguimiento, gestión y análisis de los resultados de la implementación de la estrategia de asistencia técnica.
4. Apoyar la identificación de los contextos, relaciones, actores y metodologías que contribuyen a fortalecer la implementación de la estrategia de asistencia técnica para incorporar la dimensión ambiental en la planificación del desarrollo y el ordenamiento territorial.
5. Apoyar la elaboración de un documento con las propuestas de mejora a la estrategia de asistencia técnica para incorporar la dimensión ambiental en la planificación del desarrollo y el ordenamiento territorial.
6. Apoyar el reporte mensual de seguimiento a la implementación de la estrategia de asistencia técnica para incorporar la dimensión ambiental en la planificación del desarrollo y el ordenamiento territorial.
7. Las demás funciones que le sean asignadas y que guarden relación directa con la naturaleza del objeto contractual.
</t>
  </si>
  <si>
    <t xml:space="preserve">El valor del contrato a celebrar es hasta por la suma de SESENTA Y CUATRO MILLONES DE PESOS ($64.000.000) M/CTE, incluido los impuestos a que haya lugar.
</t>
  </si>
  <si>
    <t xml:space="preserve">1. Apoyar al Ministerio de Ambiente y Desarrollo Sostenible en la construcción de la Política Institucional de Servicio al Ciudadano, en el marco de las directrices del Programa Nacional de Servicio al Ciudadano.
2. Apoyar el desarrollo de actividades orientadas a mejorar y posicionar los indicadores de servicio al ciudadano. 
3. Realizar la medición de cumplimiento de los términos de respuesta de las peticiones que son radicadas en el Ministerio de Ambiente y Desarrollo Sostenible, con base en la información suministrada por el Grupo de Gestión Documental.
4. Comunicar a las dependencias del Ministerio de Ambiente y Desarrollo Sostenible, los resultados obtenidos en el cumplimiento de los tiempos de respuestas de las PQRSD, establecidos en la Ley 1755 de 2015, con el fin de mejorar la gestión.
5. Comunicar a las dependencias del Ministerio de Ambiente y Desarrollo Sostenible, los resultados obtenidos en la medición de calidad, de acuerdo los criterios definidos por la Entidad.
6. Las demás actividades asignadas por el supervisor en relación con el objeto del contrato.
</t>
  </si>
  <si>
    <t>El valor del contrato a celebrar es hasta por la suma de SESENTA MILLONES QUINIENTOS MIL PESOS M/CTE ($60.500.000) incluido los impuestos a que haya lugar.</t>
  </si>
  <si>
    <t>El plazo de ejecución del presente contrato será de once (11) meses, sin que supere el 31 de diciembre de 2020, previo cumplimiento de los requisitos de ejecución y previo perfeccionamiento del mismo.</t>
  </si>
  <si>
    <t xml:space="preserve">1. Presentar para aprobación del supervisor un plan de trabajo (actividades, cronograma y entregables) dentro de los diez (10) días calendario siguientes al cumplimiento de los requisitos de ejecución del contrato. 
2. Apoyar técnicamente en el control, seguimiento e implementación de acciones para el cumplimiento de las sentencias relacionadas con la actividad minera, cuando sea requerido.
3. Apoyar el cumplimiento de las actividades de seguimiento de las agendas interinstitucionales, así como de los acuerdos y planes asociados a la Estrategia Nacional de Economía Circular, con énfasis en la actividad minera.
4. Apoyar en la divulgación de casos exitosos de economía circular en la actividad minera, en la implementación y el seguimiento a instancias que sean aplicables, en la publicación en o las plataformas que se establezcan y en la estructuración de un programa de formación con el Servicio Nacional de Aprendizaje-SENA, con énfasis en la actividad minera. 
5. Apoyar en la generación de insumos técnicos y seguimiento a la respuesta oportuna a los requerimientos de Órganos de Control y demás autoridades, que se encuentren relacionados con el objeto contractual. 
6. Elaborar respuestas a las solicitudes, derechos de petición, y en general respuestas a los usuarios en materias relacionadas con el objeto del contrato.
7. Las demás actividades que le asigne el supervisor del contrato y que tengan relación con el objeto contractual.
</t>
  </si>
  <si>
    <t xml:space="preserve">1. Presentar para aprobación del supervisor un plan de trabajo (actividades, cronograma y entregables) dentro de los diez (10) días calendario siguientes al cumplimiento de los requisitos de ejecución del contrato. 
2. Apoyar técnicamente en el control, seguimiento e implementación de acciones para el cumplimiento de las sentencias relacionadas con la actividad minera.
3. Apoyar en la revisión y concertación de los lineamientos técnicos ambientales para la reconvención o sustitución la actividad minera en los ecosistemas de páramo, según lo ordenado en la Sentencia T-361/2017 y la legislación aplicable en materia de gestión integral de páramos.
4. Participar en los talleres y reuniones que se lleven a cabo dentro de la fase de concertación de la Sentencia T-361 de 2017, elaborar y consolidar el material que sea requerido para cada caso, elaborar las actas con el detalle de lo conversado y los compromisos adquiridos e impulsar las gestiones que correspondan a la Dirección de Asuntos Ambientales Sectorial y Urbana, cuando sea requerido. 
5. Apoyar en el seguimiento a la agenda interministerial entre el MINISTERIO y el Ministerio de Minas y Energía, cuando sea requerido. 
6. Generar insumos y consolidar información que sea requerida para la reglamentación de la Ley 1930 de 2018 “Por medio de la cual se dictan disposiciones para la gestión integral de los páramos en Colombia”.
7. Apoyar en el seguimiento técnico-administrativo a los convenios y contratos cuyos objetos se encuentren relacionados con la actividad minera. 
8. Apoyar los temas de planeación y consolidación de información técnica, cuando sea requerido. 
9. Apoyar en la generación de insumos técnicos y seguimiento a la respuesta oportuna a los requerimientos de Órganos de Control y demás autoridades, que se encuentren relacionados con el objeto contractual.
10. Elaborar respuestas a las solicitudes, derechos de petición, y en general respuestas a los usuarios en materias relacionadas con el objeto del contrato.
11. Las demás actividades que le asigne el supervisor del contrato y que tengan relación con el objeto contractual.
</t>
  </si>
  <si>
    <t xml:space="preserve">1. Elaborar documento de plan de trabajo para la ejecución del contrato el cual contenga los informes a entregar y cronograma de entrega, documento que debe ser aprobado por el supervisor.
2. Promover el relacionamiento ante entidades público privadas, para generar lineamientos nacional para la implementación de Negocios Verdes.
3.   Promover el relacionamiento ante el viceministerio de turismo para realizar la revisión y diagnostico normativo en materia de turismo de naturaleza, con el fin de regular la implementación de negocios verdes de turismo de naturaleza
4. Apoyar y participar en la agenda interinstitucional para establecer el turismo de naturaleza como sector prioritario de la bioeconomia, la economía circular y los comités de competitividad
5. Fortalecer las capacidades del equipo interno de la oficina de negocios verdes y sostenibles, en temas de turismo de naturaleza.
6. Consolidar espacios de articulación interna de las diferentes oficinas y direcciones del Ministerio de Ambiente y Desarrollo Sostenible, con el fin de unificar y coordinar las acciones que se desarrollen en el marco del turismo de naturaleza.
7. Buscar oportunidades de formación y promoción para las iniciativas de turismo de naturaleza existentes que les permita consolidarse como negocios verdes
8. Articular estrategias con otros actores para buscar oportunidades de nuevos negocios verdes y emprendimientos de turismo de naturaleza
9. Fortalecer las Ventanillas de Negocios Verdes en los temas de turismo de naturaleza generando capacidad instalada en las regiones para ajustar criterios, realizar verificaciones y apoyar los negocios existentes.
10. Apoyar la consolidación del documento de estrategia de emprendimiento de Negocios Verdes con un capítulo de turismo de naturaleza
11. Apoyar con el suministro de información al componente de monitoreo y seguimiento y al de comunicaciones y divulgación para la promoción de los resultados de la intervención.
12. Realizar seguimiento a las Corporaciones Autónomas Regionales priorizadas en el PGNV, y a los Planes de mejora de los negocios verificados en el año 2019 asignados por el supervisor.  
13. Articular el diseño y desarrollo del plan de trabajo concertado con las autoridades ambientales priorizadas para la priorización de Negocios Verdes y la intervención del Programa de Generación de Negocios Verdes del año 2020. 
14.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15. Realizar alianzas para el desarrollo de estrategias sectoriales, que contribuyan al cumplimiento de la meta de la generación de los 12.630. Negocios Verdes verificados en el Conpes 3934 de 2018 y el plan Nacional de Desarrollo, desde el componente a cargo.
16. Apoyar la estructuración de la estrategia de intervención del Programa de Generación de Negocios Verdes para el año 2020 desde rol a cargo y la elaboración técnica de los insumos precontractuales necesarios para adelantar los procesos de contratación necesarios que demande la Oficina de Negocios Verdes y Sostenibles con cargo a los recursos del Apoyo Presupuestario de la Unión Europea, denominado “Contrato de Reforma Sectorial para el Desarrollo Local Sostenible-DLS”.
17. Participar en las reuniones relacionadas con el objeto contractual para lo cual se deben allegar los soportes de la asistencia, ayudas de memoria y soporte del seguimiento a los compromisos establecidos, en caso de aplicar. 
18. Las demás que determine el supervisor del contrato, relacionadas con el ejercicio de sus obligaciones y del objeto contractual.
</t>
  </si>
  <si>
    <t xml:space="preserve">1. Apoyar en el desarrollo de actividades para la consolidación, implementación y seguimiento de las acciones del CONPES 3886 y establecer la hoja de ruta para la implementación de las acciones a cargo de la oficina de negocios verdes y sostenibles del Ministerio de Ambiente y Desarrollo Sostenible y aquellas identificadas como prioritarias.
2. Apoyar en la elaboración de insumos técnicos para la formulación del Programa Nacional de PSA con alcance de corto, mediano y largo plazo, el cual permita orientar y direccionar la gestión del Ministerio de Ambiente y Desarrollo Sostenible.
3. Elaborar una propuesta técnica, financiera y operativa para la ejecución de acciones para la asistencia técnica a entidades territoriales para la formulación y ejecución de proyectos de PSA, en el marco del PND 2018-2022.
4. Construir y consolidar un portafolio de proyectos de PSA que faciliten su gestión frente a los mecanismos de financiación nacional e internacional establecidos en la política pública. 
5. Elaborar y consolidar una propuesta técnica para la estandarización de proyectos de PSA.
6. Apoyar en el desarrollo de acciones para la consolidación del sistema de registro de proyectos de PSA, así como sus esquemas de monitoreo y seguimiento.
7. Desarrollar acciones para la consolidación de propuestas técnicas para otros incentivos a la conservación.
8. Apoyar en la elaboración, articulación, gestión y seguimiento de acciones para la construcción de guías, manuales y documentos para la formulación, implementación y seguimiento de proyectos de PSA.
9.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10. Apoyar la supervisión de los contratistas, para el cumplimiento de la estrategia técnica y operativa del programa de Pagos por Servicios Ambientales. 
11. Participar en las reuniones relacionadas con el objeto contractual para lo cual se deben allegar los soportes de la asistencia, ayudas de memoria y soporte del seguimiento a los compromisos establecidos, en caso de aplicar. 
12. Las demás que determine el supervisor del contrato, relacionadas con el ejercicio de sus obligaciones y del objeto contractual.
</t>
  </si>
  <si>
    <t xml:space="preserve">1. Elaborar documento plan de trabajo para la ejecución del contrato el cual contenga los informes a entregar y el cronograma, documento que debe ser aprobado por el supervisor.
2. Fortalecer Pago por Servicios Ambientales -PSA a través de acciones de estructuración, consolidación e implementación del Programa Nacional de PSA, de conformidad con lo establecido en el CONPES 3886 de 2017, Decreto ley 870 de 2017, Decreto 1007 de 2018 y Ley 1955 de 2019. 
3. Apoyar el desarrollo de las líneas estratégicas del incentivo Pago por Servicios Ambientales en Núcleos Activos de Deforestación y en Región Amazonía, de conformidad con el marco normativo vigente y los lineamientos precisados en la Sentencia T-4360 de 2018. 
4. Apoyar el desarrollo de la línea estratégica del incentivo Pago por Servicios Ambientales en áreas de Parques Nacionales Naturales y zonas de influencia afectadas por cultivos ilícitos, conforme con el Acuerdo Final para la Terminación del Conflicto y la Construcción de una Paz Estable y Duradera, Decreto ley 870 de 2017, Decreto 1007 de 2018 y Ley 1955 de 2019. 
5. Apoyar técnicamente a programas e instrumentos orientados al cierre de la frontera agrícola y protección de zonas de reserva, en virtud del desarrollo normativo y herramientas previstas por el Acuerdo Final para la Terminación del Conflicto y la Construcción de una Paz Estable y Duradera.
6. Apoyar técnicamente en el diseño del Proyecto TIPO de Pago por Servicios Ambientales de conformidad con los lineamientos de estandarización de la Ley 1753 de 2015, CONPES 3856 de 2016 y Decreto 173 de 2016. 
7. Apoyar el fomento de los negocios verdes y alternativas productivas sostenibles mediante el diseño de instrumentos normativos, económicos y financieros, en virtud del CONPES 3918 de 2018, CONPES 3934 de 2018, y Ley 1955 de 2019. 
8. Participar en las reuniones relacionadas con el objeto contractual para lo cual se deben allegar los soportes de la asistencia, ayudas de memoria y soporte del seguimiento a los compromisos establecidos, en caso de aplicar. 
9.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10. Las demás que determine el supervisor del contrato, relacionadas con el ejercicio de sus obligaciones y del objeto contractual.
</t>
  </si>
  <si>
    <t xml:space="preserve">1. Elaborar documento de plan de trabajo para la ejecución del contrato el cual contenga los informes a entregar y cronograma de entrega, documento que debe ser aprobado por el supervisor.
2. Desarrollar una estrategia encaminada al fortalecimiento de la operación de las ventanillas regionales de Negocios Verdes.
3. Desarrollar la implementación de la estrategia de fortalecimiento a las ventanillas regionales de Negocios Verdes en las Autoridades Ambientales que le sean asignadas por el supervisor.
4. Consolidar la propuesta de ajuste y mejoras de la herramienta de verificación de Negocios Verdes.
5. Elaborar una propuesta de guía de verificación que responda a la actualización de la herramienta
6. Ejecutar el proceso de socialización con las Autoridades Ambientales y capacitación en el uso y manejo de la herramienta de verificación actualizada, de la mano de los procedimientos de verificación previamente definidos por la ONVS.
7. Ejecutar el trámite y hacer seguimiento a las acciones requeridas para del registro de marca de Negocios Verdes ante la Superintendencia de Industria y Comercio.
8. Desarrollar el proceso de consolidación de la base de datos de Negocios Verdes verificados a nivel nacional, y emprendimientos de Negocios Verdes. 
9. Elaborar los informes y reportes requeridos sobre el estado de avance en la implementación del Plan Nacional y los Programas Regionales de Negocios Verdes.
10. Implementar la estrategia de articulación a través de la Mesa Nacional de Negocios Verdes
11. Apoyar la validación técnica de los instrumentos de certificación y evaluación de competencias laborales para la verificación de criterios de negocios verdes
12. Acompañar técnicamente el desarrollo de convocatorias y/o aplicación a las relacionadas con Negocios Verdes
13. Desarrollar una estrategia de posicionamiento de la marca de Negocios verdes a nivel nacional
14. Actualizar el proyecto tipo de negocios verdes y su socialización entre Autoridades Ambientales
15.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16. Realizar alianzas para el desarrollo de estrategias sectoriales, que contribuyan al cumplimiento de la meta de la generación de los 12.630. Negocios Verdes verificados en el Conpes 3934 de 2018 y el plan Nacional de Desarrollo, desde el componente a cargo.
17. Participar en las reuniones relacionadas con el objeto contractual para lo cual se deben allegar los soportes de la asistencia, ayudas de memoria y soporte del seguimiento a los compromisos establecidos, en caso de aplicar. 
18. Las demás que determine el supervisor del contrato, relacionadas con el ejercicio de sus obligaciones y del objeto contractual.
</t>
  </si>
  <si>
    <t xml:space="preserve">1. Elaborar documento de plan de trabajo para la ejecución del contrato el cual contenga los informes a entregar y cronograma de entrega, documento que debe ser aprobado por el supervisor.
2. Diseñar los contenidos de autoaprendizaje y redes sociales para la promoción de Negocios Verdes Sostenibles con enfoque al consumo y generación de Negocios Verdes.
3. Desarrollar transferencia de conocimiento en herramientas para la verificación de los Negocios Verdes dirigidas a autoridades ambientales. 
4. Acompañar metodológicamente a Autoridades Ambientales en el desarrollo de los planes anuales de formación y capacitación en el marco de la implementación de los planes regionales y estrategia de capacitación y formación en Negocios Verdes. 
5. Implementar de las acciones de la estrategia de promoción y formación para la generación de emprendimientos verdes.
6. Acompañar técnica y metodológicamente la oferta del curso en Negocios Verdes e Inclusivos con el acompañamiento y lineamientos de la Oficina TICS del Ministerio de Ambiente y Desarrollo Sostenible. 
7. Establecer un esquema de sistematización de la información desarrollada por Ministerio de Ambiente y Autoridades Ambientales para el fortalecimiento, educación y capacitación de los Negocios Verdes. 
8. Desarrollar acciones de medición de los avances en la implementación del plan de formación y capacitación en generación de Negocios Verdes y emprendimientos
9. Desarrollar acciones para la implementación del proceso de certificación y evaluación de competencias laborales con el SENA.
10.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11. Realizar alianzas para el desarrollo de estrategias sectoriales, que contribuyan al cumplimiento de la meta de la generación de los 12.630. Negocios Verdes verificados en el Conpes 3934 de 2018 y el plan Nacional de Desarrollo, desde el componente a cargo.
12. Participar en las reuniones relacionadas con el objeto contractual para lo cual se deben allegar los soportes de la asistencia, ayudas de memoria y soporte del seguimiento a los compromisos establecidos, en caso de aplicar. 
13. Las demás que determine el supervisor del contrato, relacionadas con el ejercicio de sus obligaciones y del objeto contractual.
</t>
  </si>
  <si>
    <t>El valor del contrato a celebrar es hasta por la suma de TREINTA Y UN MILLONES QUINIENTOS MIL SIETE PESOS MCTE ($31.500.007), incluido los impuestos a que haya lugar.</t>
  </si>
  <si>
    <t xml:space="preserve">El valor del contrato a celebrar es hasta por la suma de CUARENTA MILLONES QUINIENTOS MIL NUEVE PESOS MCTE ($40.500.009), incluido los impuestos a que haya lugar.
</t>
  </si>
  <si>
    <t>El valor del contrato a celebrar es hasta por la suma de TREINTA Y CUATRO MILLONES QUINIENTOS DICECISEIS MIL PESOS M/CTE ($34.516.000), incluido los impuestos a que haya lugar.</t>
  </si>
  <si>
    <t xml:space="preserve">El valor del contrato a celebrar es hasta por la suma de NOVENTA Y NUEVE MILLONES DE PESOS M/CTE ($99.000.000), incluido los impuestos a que haya lugar.
</t>
  </si>
  <si>
    <t>El valor del contrato a celebrar es hasta por la suma de CUARENTA Y CINCO MILLONES CIEN MIL PESOS M/CTE ($45.100.000), incluido los impuestos a que haya lugar.</t>
  </si>
  <si>
    <t xml:space="preserve">El valor del contrato a celebrar es hasta por la suma de OCHENTA Y DOS MILLONES CUATROCIENTOS MIL PESOS M/CTE ($82.400.000), incluido los impuestos a que haya lugar.
</t>
  </si>
  <si>
    <t>El valor del contrato a celebrar es hasta por la suma de SESENTA MILLONES DE PESOS M/CTE ($60.000.000), incluido los impuestos a que haya lugar.</t>
  </si>
  <si>
    <t>El plazo de ejecución del contrato será de siete (7) meses contados a partir del cumplimiento de los requisitos de perfeccionamiento y ejecución, sin exceder el 31 de diciembre de 2020.</t>
  </si>
  <si>
    <t xml:space="preserve">El plazo de ejecución del contrato será de nueve (9) meses contados a partir del cumplimiento de los requisitos de perfeccionamiento y ejecución, sin exceder el 31 de diciembre de 2020.
</t>
  </si>
  <si>
    <t xml:space="preserve">El plazo del contrato será hasta por diez (10) meses, contado a partir del cumplimiento de los requisitos de perfeccionamiento y ejecución, sin que exceda el 31 de diciembre de 2020. </t>
  </si>
  <si>
    <t>El valor del contrato a celebrar es hasta por la suma de VEINTIDOS MILLONES DE PESOS M/CTE ($22.000.000), incluido los impuestos a que haya lugar.</t>
  </si>
  <si>
    <t xml:space="preserve">1. Recopilar información técnica (datos ecológicos, poblacionales, distribución, y medidas de manejo, entre otros) de soporte que sirva como insumo para el proceso de actualización del listado de especies vasculares en veda.
2. Aportar insumos para el documento borrador del manual de medidas de manejo a desarrollar por la afectación de especies en veda y/o categoría de amenaza.
3. Generar, consolidar, identificar y/o disponer información temática aspectos a incorporar en las bases de información sobre biodiversidad referentes a especies en veda vasculares y/o amenazadas, en formato alfanumérico o geográfico, como resultado de análisis ambientales que haga parte de Sistema de información Ambiental SIAC. 
4. Acompañar técnicamente las propuestas normativas y/o documentos técnicos que se deban desarrollar en lo referente a vedas de especies vasculares y/o especies amenazadas y/o exóticas, frente su uso y aprovechamiento.
5. Efectuar las visitas técnicas, reuniones o espacios interdisciplinarios cuando el supervisor lo requiera, con las entidades e instituciones encargadas de manejar los temas de conservación de veda de especies vasculares de flora silvestre y/o en categoría de amenaza.
6. Apoyar técnicamente en la actualización de los formatos únicos ambientales en lo relacionados con trámites que afecten las especies de flora de veda nacional.
7. Asistir a las reuniones relacionadas con el fortalecimiento técnico de las autoridades ambientales competentes acorde con lo dispuesto en el Decreto 2106 en materia de las especies de flora con veda nacional.
8. Las demás actividades que estén relacionadas con el objeto contractual y que sean asignadas por el supervisor.
</t>
  </si>
  <si>
    <t xml:space="preserve">1. Reportar avances de gestión en el área de injerencia temática a través del uso de las herramientas estadísticas como los tableros de control que se encuentran incluidos en el acuerdo de licenciamiento ESRI.
2. Proponer servicios de mapa, geoprocesos e información que amplíen e integren datos al SIAC con el objetivo de mostrar avances en gestión y cumplimiento de metas en el ministerio.
3. Brindar soporte técnico al proceso de fortalecimiento y coordinación de las diferentes instancias del SIAC, tales como Comité Directivo y Técnico del SIAC, y proponer directrices para el mejoramiento de su funcionamiento. 
4. Brindar apoyo técnico en el proceso de formulación del plan operativo del SIAC.
5. Gestionar y Realizar el seguimiento a compromisos adquiridos con la OCDE y a las actividades necesarias para el cumplimiento de las metas establecidas en la estrategia para la implementación de los ODS a nivel regional en los temas relacionados con SIAC.
6. Realizar seguimiento a las metas de las direcciones del despacho del Viceministerio de Política y Normalización Ambiental, de acuerdo a lo establecido en los respectivos planes de acción y en el Plan Nacional de Desarrollo 2018-2022 “Pacto por Colombia, Pacto por la Equidad”.
7. Articular las acciones con las dependencias del despacho del Viceministerio de Políticas y Normalización Ambiental y las demás dependencias del Ministerio de Ambiente y Desarrollo Sostenible, con miras al cumplimiento de metas, programas, planes y proyectos de responsabilidad del Despacho del Viceministerio de Políticas y Normalización Ambiental.
8. Gestionar ante la Dirección de Ordenamiento Territorial y SINA, la implementación de los programas, planes y proyectos, por parte de las autoridades ambientales y entidades adscritas y vinculadas, conducentes al cumplimiento de las metas del despacho del Viceministerio de Políticas y Normalización Ambiental como parte de SIAC.
9. Realizar seguimiento al cumplimiento de los planes de mejoramiento ante los órganos de control a cargo de las direcciones del despacho del Viceministerio de Políticas y Normalización Ambiental.
10. Apoyar las respuestas a entes de control a cargo de las direcciones del Despacho del Viceministerio de Políticas y Normalización Ambiental.
</t>
  </si>
  <si>
    <t>El valor del contrato a celebrar es hasta por la suma de CIENTO VEINTE MILLONES DE PESOS M/CTE ($120.000.000), incluido los impuestos a que haya lugar.</t>
  </si>
  <si>
    <t xml:space="preserve">1. Presentar para aprobación del supervisor un plan de trabajo (actividades, cronograma y entregables) dentro de los diez (10) días calendario siguientes al cumplimiento de los requisitos de ejecución del contrato. 
2. Generar insumos técnicos para la culminación del proceso de actualización de instrumentos normativos relacionados con emisión de ruido y ruido ambiental.
3. Apoyar el seguimiento a la implementación de las normas relacionadas con la prevención y control de la emisión de olores ofensivos, incluyendo el desarrollo de mejores técnicas disponibles y mejores prácticas ambientales para la reducción de emisiones de olores ofensivos.
4. Apoyar en el seguimiento a las acciones de implementación de la Política de Prevención y Control de la Contaminación Atmosférica.
5. Participar en talleres, mesas de trabajo, foros y en general en las estrategias de fortalecimiento de la participación ciudadana en el marco de la problemática de la contaminación atmosférica, elaborar y consolidar el material y actas que sean requeridas para cada caso e impulsar las gestiones que correspondan a la Dirección de Asuntos Ambientales Sectorial y Urbana. 
6. Apoyar en el seguimiento técnico-administrativo a los convenios y contratos supervisados por el Coordinador del Grupo de Gestión Ambiental Urbana y en las solicitudes de planeación y ejecución, cuando sea requerido. 
7. Generar insumos técnicos para la elaboración de conceptos relacionados con el objeto contractual. 
8. Apoyar en la generación de insumos técnicos y seguimiento a la respuesta oportuna a los requerimientos de Órganos de Control y demás autoridades, que se encuentren relacionados con el objeto contractual.
9. Elaborar respuestas a las solicitudes, derechos de petición, y en general respuestas a los usuarios en materias relacionadas con el objeto del contrato.
10. Participar en reuniones y mesas de trabajo relacionadas con el objeto del contrato, cuando sea requerido por el supervisor. 
11. Las demás actividades que le asigne el supervisor del contrato y que tengan relación con el objeto contractual.
</t>
  </si>
  <si>
    <t xml:space="preserve">1. Elaborar documento de plan de trabajo para la ejecución del contrato el cual contenga los informes a entregar y cronograma de entrega, documento que debe ser aprobado por el supervisor.
2. Articular y gestionar con DAASU el programa de reconversión y sustitución de las actividades prohibidas en ecosistemas de paramos con los mecanismos de financiación en el componente agroindustrial y el Plan Nacional de Negocios Verdes a través del modelo de financiación para la gestión integral de los páramos.
3. Participar en diferentes eventos de los municipios ubicados en ecosistemas estratégicos, donde se estén desarrollando actividades en cumplimiento a sentencias y fallos relacionados con ecosistemas de paramos, como aporte al desarrollo de los Negocios Verdes. 
4. Desarrollar una base de datos de los proyectos o iniciativas derivadas de actividades productivas sostenibles en ecosistemas de paramos o zonas de transición, especificando si son Negocios Verdes o se pueden llevar a Negocios Verdes con apoyo de las Autoridades Ambientales.
5. Identificar actores que puedan aportar en la configuración de un modelo de financiación que facilite la articulación de aportes y obtención de recursos que provengan de agentes públicos y/o privados con el objeto de lograr la sostenibilidad económica de la gestión ambiental los complejos de paramos.
6. Realizar los informes y demás documentos necesarios para los entes de control e instancias de seguimiento del Programa enmarcado en el Contrato de Reforma Sectorial para el Desarrollo Local Sostenible-DLS”, en lo relacionado con los resultados de la ejecución hasta el año 2020.
7. Realizar alianzas para el desarrollo de estrategias sectoriales, que contribuyan al cumplimiento de la meta de la generación de los 12.630. Negocios Verdes verificados en el Conpes 3934 de 2018 y el plan Nacional de Desarrollo, desde el componente a cargo.
8. Participar en las reuniones relacionadas con el objeto contractual para lo cual se deben allegar los soportes de la asistencia, ayudas de memoria y soporte del seguimiento a los compromisos establecidos, en caso de aplicar. 
9. Las demás que determine el supervisor del contrato, relacionadas con el ejercicio de sus obligaciones y del objeto contractual.
</t>
  </si>
  <si>
    <t xml:space="preserve">El valor del contrato a celebrar es hasta por la suma de VEINTE MILLONES SEISCIENTOS MIL PESOS M/CTE ($20.600.000), incluido los impuestos a que haya lugar.
</t>
  </si>
  <si>
    <t xml:space="preserve">1. Elaborar documento de plan de trabajo para la ejecución del contrato el cual contenga los informes a entregar y cronograma de entrega, documento que debe ser aprobado por el supervisor.
2. Generar lineamientos técnicos, operativos y de articulación, que permitan la implementación de modelos financieros para la sostenibilidad de ecosistemas estratégicos, 
3. Generar y participar en espacios de articulación y de diálogo con actores del gobierno nacional, organizaciones públicas y privadas y comunidad en general, que hacen parte de los procesos participativos en el marco del cumplimiento de sentencias y fallos judiciales, para concertar lineamientos técnicos y operativos considerados en los modelos financieros para ecosistemas estratégicos formulados.
4. Realizar acciones para nuevos negocios verdes en ecosistemas estratégicos, especialmente paramos, articulando las áreas del Ministerio de Ambiente y Desarrollo Sostenible con, otros sectores, organismos cooperantes, universidades, asociaciones, agremiaciones, instituciones de investigación, entre otros, aportando al cumplimiento de las metas del plan nacional de desarrollo, a través de su incorporación en los programas de reconversión y sustitución productiva.
5. Brindar elementos técnicos y operativos a las autoridades ambientales, entidades territoriales, y otros actores regionales, en la implementación del programa nacional de pago por servicios ambientales y otros incentivos a la conservación, que aporten al cumplimiento de las metas del plan nacional de desarrollo, a través de la incorporación de estos instrumentos e incentivos a los modelos financieros para la sostenibilidad de ecosistemas estratégicos, como los complejos de páramos que se prioricen, así como otras prioridades de implementación a nivel territorial.
6. Apoyar con el suministro de información al componente de monitoreo y seguimiento y al de comunicaciones y divulgación para la promoción de los resultados de la intervención.
7. Realizar los informes y demás documentos necesarios para los entes de control e instancias de seguimiento del Programa enmarcado en el Contrato de Reforma Sectorial para el Desarrollo Local Sostenible-DLS”, en lo relacionado con los resultados de la ejecución hasta el año 2020.
8. Realizar alianzas para el desarrollo de estrategias sectoriales, que contribuyan al cumplimiento de la meta de la generación de los 12.630. Negocios Verdes verificados en el Conpes 3934 de 2018 y el plan Nacional de Desarrollo, desde el componente a cargo.
9. Participar en las reuniones relacionadas con el objeto contractual para lo cual se deben allegar los soportes de la asistencia, ayudas de memoria y soporte del seguimiento a los compromisos establecidos, en caso de aplicar. 
10. Las demás que determine el supervisor del contrato, relacionadas con el ejercicio de sus obligaciones y del objeto contractual.
</t>
  </si>
  <si>
    <t>El valor del contrato a celebrar es hasta por la suma de TREINTA Y SIETE MILLONES OCHENTA MIL PESOS M/CTE ($37.080.000), incluido los impuestos a que haya lugar.</t>
  </si>
  <si>
    <t xml:space="preserve">1. Presentar para aprobación del supervisor un plan de trabajo (actividades, cronograma y entregables) dentro de los diez (10) días calendario siguientes al cumplimiento de los requisitos de ejecución del contrato. 
2. Apoyar la implementación de la metodología actualizada del Índice de Calidad Ambiental Urbana.
3. Apoyar la implementación de herramientas asociadas al desarrollo de información para la gestión ambiental urbana.
4. Apoyar el desarrollo de espacios de diálogo con actores priorizados de la Política de Gestión Ambiental Urbana en el marco de la Estrategia de Articulación y Fortalecimiento de Actores.
5. Apoyar la elaboración de los documentos e insumos identificados para la construcción de la Infraestructura de Datos Espaciales - IDE del MINISTERIO, de las capas cartográficas identificadas como internas y que sean objeto de sus funciones.
6. Apoyar el seguimiento de la gestión del grupo de Gestión Ambiental Urbana y el plan de acción de la Dirección de Asuntos Ambientales Sectorial y Urbana en lo relacionado con el objeto contractual, cuando sea requerido.
7. Generar insumos técnicos para la elaboración de conceptos relacionados con el objeto contractual. 
8. Apoyar en la generación de insumos técnicos y seguimiento a la respuesta oportuna a los requerimientos de Órganos de Control y demás autoridades, que se encuentren relacionados con el objeto contractual.
9. Elaborar respuestas a las solicitudes, derechos de petición, y en general respuestas a los usuarios en materias relacionadas con el objeto del contrato.
10. Participar en reuniones y mesas de trabajo relacionadas con el objeto del contrato, cuando sea requerido por el supervisor. 
11. Las demás actividades que le asigne el supervisor del contrato y que tengan relación con el objeto contractual.
</t>
  </si>
  <si>
    <t xml:space="preserve">El valor del contrato a celebrar es hasta por la suma de CUARENTA Y CINCO MILLONES DIEZ PESOS M/CTE ($ 45.000.010) incluido los impuestos a que haya lugar.
</t>
  </si>
  <si>
    <t xml:space="preserve">1. Elaborar documento de plan de trabajo para la ejecución del contrato el cual contenga los informes a entregar y cronograma de entrega, documento que debe ser aprobado por el supervisor.
2. Apoyar la consolidación y revisión de información reportada en el marco del PMI (Plan Marco de Implementación del acuerdo de paz).
3. Identificar y consolidar la información estratégica de la oficina, de acuerdo al Plan Nacional de Desarrollo 2018-2022, metas estratégicas de nivel presidencial (metas transformacionales), metas de resultado y producto del PND, compromisos estratégicos sectoriales y regionales, y proponer niveles de estructuración relacional para estos, que faciliten la implementación del seguimiento y control de la gestión.
4. Apoyar el monitoreo y seguimiento a las metas del sector ambiental integradas en las bases del Plan Nacional de Desarrollo 2018-2022 que sean adoptadas, evaluando y validando la información reportada por la oficina en los sistemas informáticos establecidos para tal fin (Sinergia, entre otras).
5. Apoyar la formulación de los documentos Conpes y el Plan de Acción y Seguimiento – PAS y el monitoreo de las acciones adquiridas y registradas por la oficina en el Sistema de Gestión de Documentos Conpes –SisConpes y demás solicitados por la supervisión. 
6. Elaborar informes integrales del avance de las metas de la oficina de acuerdo al Plan Nacional de Desarrollo y del estado de implementación de las políticas y documentos Conpes.
7. Dar respuesta a las diferentes entidades que requieran información sobre compromisos de gestión institucional o del sector ambiental de competencia de la Oficina de Negocios Verdes y Sostenibles.
8. Apoyar los procesos de formulación y seguimiento a la planeación estratégica y presupuestal, tanto institucional como sectorial.
9. Ser enlace entre la oficina de negocios verdes, la oficina de Planeación, para adelantar los tramites y procesos que se requieran.
10. Participar en las reuniones relacionadas con el objeto contractual para lo cual se deben allegar los soportes de la asistencia, ayudas de memoria y soporte del seguimiento a los compromisos establecidos, en caso de aplicar. 
11. Las demás que determine el supervisor del contrato, relacionadas con el ejercicio de sus obligaciones y del objeto contractual.
</t>
  </si>
  <si>
    <t>El valor del contrato a celebrar es hasta por la suma de SESENTA MILLONES DE PESOS M/CTE ($60.000.000), incluido los impuestos a que haya lugar. El valor final del contrato corresponderá a la prestación efectiva y real del servicio. En caso de terminación anticipada, cesión o suspensión del contrato, sólo habrá lugar al pago proporcional de los servicios efectivamente prestados.</t>
  </si>
  <si>
    <t xml:space="preserve">1. Elaborar los informes del proceso de divulgación y concertación de los insumos técnicos para la formulación de un protocolo para integrar un listado de sustancias químicas y agentes biológicos que puedan ser utilizadas la atención de derrames de hidrocarburos.
2. Recopilar insumos técnico-ambientales necesarios para rendir concepto técnico frente a solicitudes de uso de técnicas de respuesta avanzada en la atención de emergencias por derrames de hidrocarburos (combustión in situ, recolección mecánica, entre otras).
3. Generar insumos técnicos asociados y apoyar técnicamente el proceso de reglamentación de los Planes de Contingencia de actividades no sujetas a licenciamiento ambiental.
4. Participar en las reuniones relacionadas con el objeto contractual.
5. Apoyar en la proyección de conceptos, respuestas a peticiones, quejas, reclamos y solicitudes en temas relacionados con el objeto contractual.
6. Todas las demás que le sean asignadas por el Supervisor del Contrato y que tengan relación con el objeto contractual.
</t>
  </si>
  <si>
    <t xml:space="preserve">El valor del contrato a celebrar es hasta por la suma de TREINTA Y SEIS MILLONES OCHO PESOS M/CTE ($36.000.008) incluido los impuestos a que haya lugar.
</t>
  </si>
  <si>
    <t>El valor del contrato a celebrar es hasta por la suma de TREINTA Y SEIS MILLONES OCHO PESOS M/CTE ($36.000.008) incluido los impuestos a que haya lugar.</t>
  </si>
  <si>
    <t xml:space="preserve">1. Participar de las Mesas de Arquitectura para los proyectos de Tecnologías de la Información que le sean asignados.
2. Participar en las reuniones de generación de lineamientos y diseño de flujos de proceso para asegurar la calidad de los datos geográficos en base de datos y servicios.
3. Administrar y generar los lineamientos de publicación de datos y servicios cartográficos del ministerio, acorde a las directrices de Datos Abiertos.
4. Construir y poner en funcionamiento las herramientas geográficas y su integración con las del sector ambiente, enfocado en el fortalecimiento del SIAC.
5. Realizar la revisión técnica de los productos, que tengan relación con sistemas de información geográfica, que le sean asignados, de acuerdo a su experticia profesional.
6. Gestionar y hacer seguimiento a los proyectos de Tecnologías de la Información, relacionados con información geográfica que le sean asignados.
7. Configurar e implementar la Infraestructura de Datos Espaciales – IDE al interior del Ministerio de Ambiente y Desarrollo Sostenible, como estrategia de fortalecimiento de la Entidad hacia el SIAC.
8. Implementar la Base de Datos Cartográfica Centralizada al interior del Ministerio.
9. Participar técnicamente en la Administración e implementación del Acuerdo Corporativo Integrado de Licenciamiento, Soporte y Asesoría técnica - ELA, entre el Ministerio de Ambiente y Desarrollo Sostenible y ESRI Colombia, como estrategia de fortalecimiento del SIAC.
10. Participar y dar lineamientos técnicamente en la administración y construcción de la información cartográfica del Ministerio suministrada por fuentes externas e internas, en los repositorios designados para tal fin.
11. Aportar técnicamente a la optimización de los datos, cifras e información ambiental, como instrumento para la toma de decisiones, conforme a la política de datos abiertos del Gobierno Nacional.
12. Las demás actividades que le asigne el supervisor del contrato y que tengan relación con el objeto contractual.
13. Presentar las salidas gráficas de información acorde con las plantillas definidas e institucionalizadas en el sistema de gestión de calidad del Ministerio de Ambiente y Desarrollo Sostenible.
14. Aplicar y presentar soluciones de automaticación de chequeo a los procedimientos establecidos en el sistema de gestión de calidad del Ministerio para la solicitud de información externa, actualización de información interna en la base datos geográfica.
15. Gestionar y monitorear el uso de la plataforma ArcGIS online y HUB del ministerio brindado apoyo a lagestión de usuarios y contenido.
</t>
  </si>
  <si>
    <t xml:space="preserve">1. Participar de las Mesas de Arquitectura para los proyectos de Tecnologías de la Información que le sean asignados.
2. Construir conforme a su experticia profesional los términos de referencia que le sean solicitados.
3. Realizar la revisión técnica de los productos que le sean asignados, de acuerdo a su experticia profesional.
4. Gestionar y hacer seguimiento a los proyectos de Tecnologías de la Información que le sean asignados.
5. Participar en la definición de requerimientos técnicos desde el punto de vista arquitectónico de software de los contratos y convenios relacionados con los sistemas de información que hacen parte del sector ambiental de Colombia y que sean priorizados y que sean asignados por la Oficina TIC
6. Elaborar análisis y levantamiento de requerimientos, revisiones, conceptos, recomendaciones técnicas, para los diferentes proyectos relacionados con la construcción y mantenimiento de sistemas de información que sean priorizados y asignados por la oficina TIC.
7. Participar en el proceso de optimización de la capa de integración de sistemas de información entre los diferentes sistemas de información del sector ambiental de Colombia y que sean priorizados y que sean asignados por la Oficina TIC, para hacer uso del bus de servicios del SIAC y el establecido por MINTIC.
8. Documentar el estado actual de los servicios expuestos en el bus de servicios ORACLE del SIAC con respecto a su disponibles, uso, seguridad y monitoreo.
9. Elaborar plan de mejoramiento del bus de servicio ORACLE del SIAC para su migración con la plataforma de interoperabilidad del estado colombiano, en atención a los lineamientos establecidos por MINTIC.
10. Realizar las validaciones de los componentes de software desarrollados y en mantenimiento de los sistemas que sean definidos por la oficina TIC, con los lineamientos establecidos por esta oficina, y apoyar las pruebas funcionales que se requieran para garantizar la calidad y cumplimiento de los productos implementados.
11. Elaborar el plan de pruebas y participar en la ejecución de las pruebas no funcionales de los diferentes sistemas de información del sector ambiental de Colombia y que sean priorizados y que sean asignados por la Oficina TIC
12. Elaborar guía para la implementación de servicios de integración dentro de la plataforma de interoperabilidad del estado colombiano.
13. Las demás actividades que le asigne el supervisor del contrato y que tengan relación con el objeto contractual.
</t>
  </si>
  <si>
    <t>El valor del contrato a celebrar es hasta por la suma de CINCUENTA Y SEIS MILLONES DE PESOS ($56.000.000), incluido los impuestos a que haya lugar.</t>
  </si>
  <si>
    <t xml:space="preserve">1. Presentar para aprobación del supervisor un plan de trabajo (actividades, cronograma y entregables) dentro de los diez (10) días calendario siguientes al cumplimiento de los requisitos de ejecución del contrato. 
2. Generar insumos técnicos para la actualización del trámite al permiso de emisión atmosférica, de conformidad a lo establecido en la Estrategia Nacional de Calidad de Aire
3. Generar insumos técnicos para la actualización de instrumentos normativos relacionados con las fuentes fijas de emisión, incluido el protocolo para el control y vigilancia de las fuentes fijas de emisión
4. Apoyo en la elaboración e implementación de estrategias sectoriales y de portafolios de mejores técnicas disponibles y mejores prácticas ambientales para la reducción de emisiones de fuentes fijas.
5. Apoyo a la implementación de la Estrategia nacional de mitigación de contaminantes climáticos de vida corta y compromisos con socios de la Coalición del Clima y Aire Limpio.
6. Generar insumos técnicos para la elaboración de conceptos relacionados con el objeto contractual. 
7. Apoyar en la generación de insumos técnicos y seguimiento a la respuesta oportuna a los requerimientos de Órganos de Control y demás autoridades, que se encuentren relacionados con el objeto contractual.
8. Elaborar respuestas a las solicitudes, derechos de petición, y en general respuestas a los usuarios en materias relacionadas con el objeto del contrato.
9. Participar en reuniones y mesas de trabajo relacionadas con el objeto del contrato, cuando sea requerido por el supervisor. 
10. Las demás actividades que le asigne el supervisor del contrato y que tengan relación con el objeto contractual.
</t>
  </si>
  <si>
    <t>El valor del contrato a celebrar es hasta por la suma de NOVENTA Y OCHO MILLONES SESENTA MIL PESOS M/CTE ($98.060.000) incluido los impuestos a que haya lugar.</t>
  </si>
  <si>
    <t xml:space="preserve">1. Apoyar técnicamente el desarrollo de una prueba piloto del registro de sustancias químicas en su fase de desarrollo de la etapa IV y generar los insumos técnicos para la elaboración de los documentos técnicos de soporte para su reglamentación incluido el manual de usuario.
2. Apoyar el proceso de reglamentación del Decreto para la gestión de Sustancias Químicas de Uso Industrial en su tercera consulta pública, así como en el proceso de socializaciones dirigidas a los sectores productivos sobre el proyecto reglamentario.
3. Generar insumos técnicos para desarrollar el protocolo para la definición de Sustancias Químicas de Uso Industrial sujetas a procesos de investigación y medidas para la reducción de riesgo como parte de los compromisos del CONPES 3868 de 2016.
4. Generar insumos técnicos para la adopción de los instrumentos de gestión que surjan de la expedición del Decreto de Sustancias Químicas de Uso Industrial en el marco de los Pactos por el Crecimiento y la Generación de Empleo de la Vicepresidencia de la República.
5. Participar en las capacitaciones y apoyar técnicamente en la elaboración de un documento de orientación dirigido a diferentes sectores productivos sobre el uso de fuentes de información confiables para que los importadores y fabricantes puedan implementar los instrumentos de gestión a establecerse en el marco del Programa de gestión de Sustancias Químicas
6. Apoyar en la generación de insumos para la emisión de conceptos técnicos de temas relacionados con el objeto contractual.
7. Apoyar en la proyección de respuestas a peticiones, quejas o reclamos y solicitudes en temas relacionados con el objeto contractual.
8. Las demás actividades que le asigne el supervisor del contrato y que tengan relación con el objeto contractual.
</t>
  </si>
  <si>
    <t xml:space="preserve">El valor del contrato a celebrar es hasta por la suma de OCHENTA Y UN MILLONES TRESCIENTOS CUARENTA MIL PESOS M/CTE ($ 81.340.000) incluidos los impuestos a que haya lugar.
</t>
  </si>
  <si>
    <t xml:space="preserve">1. Presentar para aprobación del supervisor un plan de trabajo (actividades, cronograma y entregables) dentro de los cinco (5) días calendario siguientes al cumplimiento de los requisitos de ejecución del contrato. 
2. Apoyar la implementación de la Estrategia Nacional de Economía Circular. 
3. Elaborar la propuesta del plan de acción para la regionalización de la Estrategia Nacional de Economía Circular en el marco de las comisiones regionales de competitividad.
4. Elaborar la propuesta de la metodología para la activación de las Mesas Regionales de Economía Circular.
5. Generar una propuesta de un plan de trabajo para el desarrollo de los compromisos del Comité Técnico Mixto de Sostenibilidad en el marco del Sistema Nacional de Competitividad e Innovación, en lo relacionado con la Estrategia Nacional de Economía Circular.
6. Proyectar un documento técnico en el cuál se desarrolle la ruta de trabajo para la gestión de una de las líneas priorizadas en la Estrategia Nacional de Economía Circular. 
7. Participar en las reuniones y mesas de trabajo relacionadas con el objeto del contrato.
8. Elaborar respuestas a las solicitudes, derechos de petición, y en general respuestas a los usuarios en materias relacionadas con el objeto del contrato.
9. Las demás actividades que le asigne el supervisor del contrato y que tengan relación con el objeto contractual.
</t>
  </si>
  <si>
    <t>El valor del contrato a celebrar es hasta por la suma de DIECISIETE MILLONES SEISCIENTOS CUARENTA Y CINCO MIL PESOS M/CTE ($ 17.645.000) incluido los impuestos a que haya lugar.</t>
  </si>
  <si>
    <t xml:space="preserve">1. Participar de las Mesas de Arquitectura para los proyectos de Tecnologías de la Información que le sean asignados.
2. Construir conforme a su experticia profesional los términos de referencia que le sean solicitados.
3. Atender los requerimientos conforme a su experticia profesional que le sean asignados por la Mesa de Ayuda.
4. Realizar la revisión técnica de los productos que le sean asignados, de acuerdo a su experticia profesional.
5. Gestionar y hacer seguimiento a los proyectos de Tecnologías de la Información que le sean asignados
6. Brindar apoyo en la conceptualización y promoción de política pública relacionada con datos geoespaciales, que propendan por la atención al ciudadano en pro de la armonización de la gestión ambiental, a través de los diferentes instrumentos y herramientas técnicas habilitadas.
7. Apoyar la documentación técnica del diseño e implementación de proyectos para el fortalecimiento de la gestión ambiental con enfoque territorial de acuerdo a las necesidades del sector.  
8. Participar de manera coordinada en el seguimiento de los planes de acción frente a las brechas encontradas para el fortalecimiento del SIAC.
9. Conceptuar sobre los lineamientos y el desarrollo técnico del Sistema de Información Ambiental de Colombia, SIAC y de las temáticas de gestión de la información geoespacial.
10. Analizar y conceptuar sobre los documentos técnicos relacionados con los proyectos que focalice la oficina TIC para el fortalecimiento del SIAC.
</t>
  </si>
  <si>
    <t>El valor del contrato a celebrar es hasta por la suma de OCHENTA MILLONES DE PESOS M/CTE ($80.000.000), incluido los impuestos a que haya lugar.</t>
  </si>
  <si>
    <t xml:space="preserve">1. Realizar la articulación con las diferentes áreas de la entidad, para el levantamiento de los set de datos abiertos, que serán publicados en el portal de datos gov.co.
2. Acompañar a la unidad de Gobierno Abierto, en la articulación, capacitación y el seguimiento de los delegados de cada una de las áreas de la entidad, para que realicen el cargue y actualización de la información del portal web, de acuerdo a cada una de las temáticas que corresponde a las mismas. 
3. Articular con la unidad de Gobierno Abierto actividades de optimización, migración y mejoras del portal web, escuela, así como de los mini sitios, asegurando que este se desarrolle conforme a los requerimientos de las áreas funcionales y aplicando los lineamientos vigentes establecidos por el Ministerio de la TIC y la normatividad del gobierno nacional.
4. Elaborar análisis, diagnósticos, métricas y el posicionamiento de los de los portales y sub portales web del Ministerio, así como el levantamiento de requerimientos que permitan una mejor navegabilidad web, incorporando los lineamientos de MINTIC y el Gobierno Nacional.
5. Apoyar el cargue, recibo, la migración y puesta en funcionamiento de los contenidos para la escuela de formación virtual, de acuerdo a los parámetros establecidos por el Ministerio. 
6. Apoyar e impulsar, las sensibilizaciones, capacitaciones y/o talleres de formación virtual, del sector y los solicitados por las áreas de la entidad, así como como los que sean generados a través de la escuela de formación virtual del Ministerio
7. Apoyar la formulación e implementación de estrategias de campañas de expectativas para el lanzamiento de la gestión de conocimiento en el sector ambiente, de manera articulada con el SIAC.
8. Apoyar las actividades de optimización y mejoras del portal SIAC, enmarcándolas en la gestión del conocimiento, con el fin de dar cumplimiento a las buenas prácticas, lineamientos del gobierno nacional y las cuales responden a las necesidades de los usuarios de la entidad.
9. Apoyar las estrategias que realice la entidad, con relación a la estandarización de los canales de comunicación para lograr el posicionamiento de la información  y una comunicación efectiva con los usuarios de la entidad
10. Apoyar la construcción, estrategias y herramientas para incentivar el uso y aprovechamiento de las TIC, consolidando ideas proactivas e innovadoras, que generen valor público en un entorno de confianza digital en el marco del SIAC o los canales de comunicación de la entidad.
11. Documentar las actividades realizadas y que faciliten las mejoras del proceso frente al sistema de gestión MADSIG.
12. Las demás que determine el Supervisor y que sean necesarias para el cumplimiento del objeto contractual.
</t>
  </si>
  <si>
    <t>El valor del contrato a celebrar es hasta por la suma de TREINTA Y CINCO MILLONES DE PESOS M/CTE ($35.000.000), incluido los impuestos a que haya lugar.</t>
  </si>
  <si>
    <t xml:space="preserve">El plazo del contrato será hasta por cuatro (4) meses, contado a partir del cumplimiento de los requisitos de perfeccionamiento y ejecución, sin que exceda el 31 de diciembre de 2020. 
</t>
  </si>
  <si>
    <t>El plazo de ejecución del presente contrato es por diez (10) meses, a partir del cumplimiento de los requisitos de ejecución previo su perfeccionamiento.</t>
  </si>
  <si>
    <t>El plazo de ejecución del contrato es de diez (10) meses a partir del cumplimiento de los requisitos de ejecución previo su perfeccionamiento.</t>
  </si>
  <si>
    <t xml:space="preserve">El plazo del contrato será hasta por diez (10) meses, contado a partir del cumplimiento de los requisitos de perfeccionamiento y ejecución, sin que exceda el 31 de diciembre de 2020. 
</t>
  </si>
  <si>
    <t>El plazo de ejecución del contrato será de ocho (8) meses, contados a partir del cumplimiento de los requisitos de perfeccionamiento y ejecución.</t>
  </si>
  <si>
    <t>El plazo de ejecución de contrato es de siete (7) meses, contado a partir del cumplimiento de los requisitos de ejecución previo su perfeccionamiento.</t>
  </si>
  <si>
    <t>El plazo de ejecución del presente contrato será de dos (2) meses y quince (15) días calendario contados a partir del cumplimiento de los requisitos de perfeccionamiento y ejecución, sin exceder el 31 de diciembre de 2020.</t>
  </si>
  <si>
    <t xml:space="preserve">El plazo de ejecución del presente contrato será de diez (10) meses a partir del cumplimiento de los requisitos de ejecución y el perfeccionamiento del mismo.
</t>
  </si>
  <si>
    <t xml:space="preserve">1. Presentar para aprobación del supervisor un plan de trabajo (actividades, cronograma y entregables) dentro de los diez (10) días calendario siguientes al cumplimiento de los requisitos de ejecución del contrato. 
2. Participar y apoyar en el seguimiento a los comités, reuniones y actividades de los proyectos "Impulsando el Consumo Sostenible en América Latina - ISCAL" y Compras Públicas Sostenibles de Electrónicos con Enfoque en Sustancias Químicas de Interés (Peligrosas) y demás relacionados con el objeto contractual.
3. Participar y articular junto con los actores de la Infraestructura de la Calidad, el cumplimiento a los compromisos del Comité de Operación y del Consejo Ambiental de la Alianza Ambiental de América.
4. Generar insumos técnicos para la implementación de las acciones definidas por la Alianza Ambiental de América para la formulación de instrumentos técnicos y normativos orientados a la promoción del Etiquetado Ambiental Tipo I y Tipo III, en coordinación con los países miembros de la Alianza.
5. Apoyar técnicamente el proceso de actualización de las Normas Técnicas Colombianas, las Normas Técnicas Sectoriales y demás instrumentos relacionados con el Sello Ambiental Colombiano, incluyendo la promoción de la implementación y divulgación. 
6. Generar insumos técnicos para la expedición de una norma relacionada con la publicidad ambiental en los productos comercializados en el territorio nacional.
7. Apoyar el seguimiento a las actividades relacionadas con los indicadores y actividades de seguimiento al plan de acción de la Dirección de Asuntos Ambientales Sectorial y Urbana, en lo relacionado con el objeto del contrato. 
8. Elaborar respuestas a las solicitudes, derechos de petición, y en general respuestas a los usuarios en materia relacionada con el objeto del contrato.
9. Las demás actividades que le asigne el supervisor del contrato y que tengan relación con el objeto contractual.
</t>
  </si>
  <si>
    <t>El valor del contrato a celebrar es hasta por la suma de NOVENTA Y DOS MILLONES DE PESOS M/CTE ($92.000.000) incluido los impuestos a que haya lugar.</t>
  </si>
  <si>
    <t xml:space="preserve">El plazo de ejecución del presente contrato será de diez (10) meses contados a partir del cumplimiento de los requisitos de perfeccionamiento y ejecución, sin exceder el 31 de diciembre de 2020.
</t>
  </si>
  <si>
    <t xml:space="preserve">1. Elaborar documento de plan de trabajo para la ejecución del contrato el cual contenga los informes a entregar y cronograma de entrega, documento que debe ser aprobado por el supervisor.
2.  Contribuir y realizar fortalecimiento ambiental a los Negocios Verdes verificados en el 2019 y a las autoridades ambientales teniendo en cuenta los planes de acción del territorio proponiendo nuevos servicios para los Negocios Verdes del año  2020.
3.  Realizar ajustes y mejoras desde el componente a cargo y hacer seguimiento a la guía técnica ambiental elaborada en el 2019, concertando con la oficina los mismo, la cual contenga lineamientos básicos, para el fortalecimiento de la sostenibilidad ambiental.
4.  Establecer estrategias, actividades, hacer seguimiento y realizar acciones de mejora al componente de sostenibilidad ambiental como factor de competitividad empresarial y a los emprendimientos identificados de los Negocios Verdes verificados en el marco de la estrategia de la Unión Europea, de acuerdo a los lineamientos de la oficina.
5.  Realizar Capacitaciones, acompañamiento y hacer seguimiento a las Autoridades Ambientales, entes territoriales, empresarios y otros actores en el desarrollo e implementación del rol a cargo.
6. Realizar acciones para la elaboración de herramientas de apoyo para la certificación en competencias laborales, dirigida a verificadores de criterios de negocios Verdes, a través de la construcción de instrumentos técnicos para la recolección y validación de evidencias de desempeño y conocimiento.
7. Apoyar con el suministro de información al componente de monitoreo y seguimiento y el de comunicaciones y divulgación para la promoción de los resultados de la intervención. 
8. Realizar seguimiento a las Corporaciones Autónomas Regionales priorizadas en el PGNV, y a los Planes de mejora de los negocios verificados en el año 2019 asignados por el supervisor.  
9. Articular el diseño y desarrollo del plan de trabajo concertado con las autoridades ambientales priorizadas para la priorización de Negocios Verdes y la intervención del Programa de Generación de Negocios Verdes del año 2020. 
10.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11. Realizar alianzas para el desarrollo de estrategias sectoriales, que contribuyan al cumplimiento de la meta de la generación de los 12.630. Negocios Verdes verificados en el Conpes 3934 de 2018 y el plan Nacional de Desarrollo, desde el componente a cargo.
12. Apoyar la estructuración de la estrategia de intervención del Programa de Generación de Negocios Verdes para el año 2020 desde rol a cargo y la elaboración técnica de los insumos precontractuales necesarios para adelantar los procesos de contratación necesarios que demande la Oficina de Negocios Verdes y Sostenibles con cargo a los recursos del Apoyo Presupuestario de la Unión Europea, denominado “Contrato de Reforma Sectorial para el Desarrollo Local Sostenible-DLS”.
13. Participar en las reuniones relacionadas con el objeto contractual para lo cual se deben allegar los soportes de la asistencia, ayudas de memoria y soporte del seguimiento a los compromisos establecidos, en caso de aplicar. 
14. Las demás que determine el supervisor del contrato, relacionadas con el ejercicio de sus obligaciones y del objeto contractual.
</t>
  </si>
  <si>
    <t>El valor del contrato a celebrar es hasta por la suma de TREINTA Y CUATRO MILLONES QUINIENTOS DIECISEIS MIL PESOS M/CTE ($34.516.000), incluido los impuestos a que haya lugar.</t>
  </si>
  <si>
    <t xml:space="preserve">1. Elaborar documento de plan de trabajo para la ejecución del contrato el cual contenga los informes a entregar y cronograma, documento que debe ser aprobado por el supervisor.
2. Realizar la actualización y reporte de los indicadores estratégicos y operativos para la vigencia 2020 establecidos por la oficina, proponer y orientar oportunamente ajustes en su formulación o en su sistema de valoración.
3. Identificar las metodologías, mecanismos e instrumentos de monitoreo y seguimiento que permitan disponer de información estandarizada y oportuna sobre el proceso de implementación de los planes de mejora de negocios verdes con base en indicadores de desempeño y de gestión, guiados por resultados.
4. Realizar un diagnóstico a partir del análisis de la base de datos que conforma el sistema de monitoreo y seguimiento del programa, y de reuniones con el equipo técnico, identificando aspectos de mejora y orientaciones para el desarrollo del componente y del sistema de monitoreo y seguimiento.
5. Realizar las acciones y seguimiento a la ejecución del componente de Monitoreo y Seguimiento del Programa en todas sus etapas. 
6. Proponer, orientar y participar en la sistematización de aprendizajes y mejores prácticas en la implementación de los planes de mejora de negocios verdes, así como en sus estrategias de divulgación y gestión, con apoyo en los sistemas de información y de monitoreo y seguimiento de la oficina. 
7. Formular un plan de transferencia del sistema de información de seguimiento y monitoreo de la ONVS para las Autoridades Ambientales. 
8. Realizar seguimiento y acciones pertinentes al proceso de desarrollo de mejoras del sistema de información de seguimiento y monitoreo de los Negocios Verdes.  
9. Apoyar los análisis de seguimiento de mercados y aspectos empresariales de productos de negocios verdes con base en sistemas de información existentes e integrar la información que sea relevante al monitoreo y seguimiento.    
10. Apoyar con el suministro de información al componente de monitoreo y seguimiento y el de comunicaciones y divulgación para la promoción de los resultados de la intervención. 
11. Realizar seguimiento a las Corporaciones Autónomas Regionales priorizadas en el PGNV, y a los Planes de mejora de los negocios verificados en el año 2019 asignados por el supervisor.  
12.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13. Realizar alianzas para el desarrollo de estrategias sectoriales, que contribuyan al cumplimiento de la meta de la generación de los 12.630. Negocios Verdes verificados en el Conpes 3934 de 2018 y el plan Nacional de Desarrollo, desde el componente a cargo.
14. Apoyar la formulación y  estructuración de la estrategia de intervención del Programa de Generación de Negocios Verdes para el año 2020 desde rol a cargo y la elaboración técnica de los insumos precontractuales necesarios para adelantar los procesos de contratación necesarios que demande la Oficina de Negocios Verdes y Sostenibles con cargo a los recursos del Apoyo Presupuestario de la Unión Europea, denominado “Contrato de Reforma Sectorial para el Desarrollo Local Sostenible-DLS”.
15. Participar en las reuniones relacionadas con el objeto contractual para lo cual se deben allegar los soportes de la asistencia, ayudas de memoria y soporte del seguimiento a los compromisos establecidos, en caso de aplicar. 
16. Las demás que determine el supervisor del contrato, relacionadas con el ejercicio de sus obligaciones y del objeto contractual.
</t>
  </si>
  <si>
    <t xml:space="preserve">El valor del contrato a celebrar es hasta por la suma de TREINTA Y CUATRO MILLONES QUINIENTOS DIECISEIS MIL PESOS M/CTE ($34.516.000), incluido los impuestos a que haya lugar.
</t>
  </si>
  <si>
    <t xml:space="preserve">1.  Apoyar a la Dirección de Bosques, Biodiversidad y Servicios Ecosistémicos en la elaboración de los conceptos técnicos que le sean asignados en la plataforma SILA, relacionados con el trámite de sustracción de reservas forestales nacionales, en las etapas de evaluación y seguimiento, especialmente en el sector minero energético.
2. Apoyar a la Dirección de Bosques, Biodiversidad y Servicios Ecosistémicos en la realización de visitas técnicas relacionadas con el desarrollo de proyectos, obras o actividades, especialmente del sector minero-energético.                     
3. Apoyar a la Dirección de Bosques, Biodiversidad y Servicios Ecosistémicos en la proyección de respuestas a las PQRS que sean asignadas, especialmente relacionadas con el sector minero energético.                                                                                        
 4.  Registrar en una base de datos las PQRS asignadas en relación con las Reservas Forestales Nacionales.
5. Apoyar a la Dirección de Bosques, Biodiversidad y Servicios Ecosistémicos en las reuniones a las que se le convoque, según el objeto contractual.
6. Las demás que sean asignadas por el supervisor del contrato y que tengan relación con el objeto contractual.
</t>
  </si>
  <si>
    <t xml:space="preserve">El plazo de ejecución del presente contrato será de diez (10) meses, contados a partir del cumplimiento de los requisitos de perfeccionamiento y ejecución.
</t>
  </si>
  <si>
    <t xml:space="preserve">1. Apoyar a la Dirección de Ordenamiento Ambiental Territorial, en la construcción de metodologías de participación para la zonificación ambiental (ZA), con instancias nacionales, regionales y locales de representación étnica y campesina, generando los documentos técnicos e informes relacionados.
2. Participar de la ejecución de los espacios de apropiación y multiplicación de contenidos del Plan de Zonificación Ambiental (PZA) dirigido a Comunidades, Autoridades Ambientales e implementadores del PZA de los municipios PDET, presentando los informes para cada uno de los espacios ejecutados.
3. Apoyar a la Dirección de Ordenamiento Ambiental Territorial y a las organizaciones sociales campesinas en los procesos de planificación y gestión requeridos en la implementación del PZA, generando las memorias técnicas de cada acompañamiento.  
4. Aportar desde su rol a la formulación y puesta en marcha de un programa de asistencia técnica dirigido a las CAR con jurisdicción en subregiones PDET para que lideren la implementación del PZA y generar la información técnica necesaria para el desarrollo del programa. 
5. Promover la Articulación del PZA con los centros regionales de diálogo ambiental, como instancias de facilitación, articulación, participación, cooperación y reflexión para la identificación, priorización y discusión de los conflictos ambientales en el nivel regional de acuerdo con la Res. 2035 de 2018.
6. Proponer lineamientos técnicos de participación ciudadana e institucional para el diseño de pilotos de zonificación en regiones PDET.
7. Apoyar al ministerio en el diseño de contenidos didácticos y de sensibilización sobre la Zonificación Ambiental derivada del Acuerdo Final de Paz, dejando informe de cada evaluación realizada.
8. Apoyar los procesos de implementación del plan de zonificación en territorios PDET elaborando los informes requeridos por la supervisión.
9. Las demás funciones que le sean asignadas y que guarden relación directa con la naturaleza del objeto contractual.
</t>
  </si>
  <si>
    <t xml:space="preserve">El valor del contrato a celebrar es hasta por la suma de CIEN MILLONES DE PESOS ($100.000.000) M/CTE, incluido los impuestos a que haya lugar.
</t>
  </si>
  <si>
    <t xml:space="preserve">El plazo de ejecución del contrato será de diez (10) meses, previo cumplimiento de los requisitos de perfeccionamiento y ejecución del contrato, sin sobrepasar el 31 de diciembre de 2020.
</t>
  </si>
  <si>
    <t xml:space="preserve">1. Elaborar documento plan de trabajo para la ejecución del contrato el cual contenga los informes a entregar y el cronograma, documento que debe ser aprobado por el supervisor.
2. Apoyar el desarrollo de las líneas estratégicas del programa nacional de Pago por Servicios Ambientales en los territorios determinados para la estabilización y consolidación.
3. Apoyar la elaboración e implementación de la estrategia de asistencia técnica a entidades territoriales y autoridades ambientales para la formulación y ejecución de proyectos de PSA, en el marco del PND 2018-2022.
4. apoyar en el desarrollo de los compromisos relacionados con Pagos por Servicios Ambientales en los Documentos CONPES.
5. Apoyar en la generación de insumos técnicos para la consolidación de las propuestas de incentivos a la conservación.
6. Apoyar con la generación de insumos técnicos, temáticos y financieros sobre las Autoridades Ambientales y entidades territoriales sujetas de procesos de asistencia técnica en PSA. 
7. Participar en las reuniones relacionadas con el objeto contractual para lo cual se deben allegar los soportes de la asistencia, ayudas de memoria y soporte del seguimiento a los compromisos establecidos, en caso de aplicar. 
8. Realizar los informes y demás documentos necesarios para los entes de control e instancias de seguimiento del Programa enmarcado en el Contrato de Reforma Sectorial para el Desarrollo Local Sostenible-DLS”, en lo relacionado con los resultados de la ejecución hasta el año 2020.
9. Las demás que determine el supervisor del contrato, relacionadas con el ejercicio de sus obligaciones y del objeto contractual.
</t>
  </si>
  <si>
    <t>CL 73 63 15</t>
  </si>
  <si>
    <t>CL 13A 80C 20</t>
  </si>
  <si>
    <t>CL 95 71 45 TO 2 APTO 1201</t>
  </si>
  <si>
    <t>CL 15 37F 38 APTO 205</t>
  </si>
  <si>
    <t>DG 182 20 71 TO3 APTO 224</t>
  </si>
  <si>
    <t>CR 68D 96 35</t>
  </si>
  <si>
    <t>CL 148 14B 31</t>
  </si>
  <si>
    <t>CR 5 61 11</t>
  </si>
  <si>
    <t>CR 7 51A 38</t>
  </si>
  <si>
    <t xml:space="preserve">CL 59 58 17 </t>
  </si>
  <si>
    <t>CR 7A 123 95</t>
  </si>
  <si>
    <t>CR 64 98 76</t>
  </si>
  <si>
    <t>CR 24 B 37 37 SUR</t>
  </si>
  <si>
    <t>CR 12B 140 61 APTO 809</t>
  </si>
  <si>
    <t>CR 116B 77 67</t>
  </si>
  <si>
    <t>CR 16C 52 20</t>
  </si>
  <si>
    <t>AV CR 50 5 A 34 PS 4</t>
  </si>
  <si>
    <t>CR 21 33A 41 APTO 302</t>
  </si>
  <si>
    <t>CR 21 36 19</t>
  </si>
  <si>
    <t>CR 87A SUR 58K 04</t>
  </si>
  <si>
    <t>CL 91 13 25 APTO 202</t>
  </si>
  <si>
    <t>CL 42 SUR 75A 15</t>
  </si>
  <si>
    <t>CR 7B 134B 11</t>
  </si>
  <si>
    <t xml:space="preserve">CL 18 15A 51 CS 27 </t>
  </si>
  <si>
    <t>CL 8D 79 82</t>
  </si>
  <si>
    <t>CR 14B 161 59</t>
  </si>
  <si>
    <t>CR 5 66 04 APTO 601</t>
  </si>
  <si>
    <t>CL 49 25 45</t>
  </si>
  <si>
    <t>CR 112F 72C 21</t>
  </si>
  <si>
    <t>CL 65 7 75</t>
  </si>
  <si>
    <t>CL 25 69D 51 TO 2 APTO 808</t>
  </si>
  <si>
    <t>CL 69A 105 H 35</t>
  </si>
  <si>
    <t>CR 72 152B 89 TO 1 APTO 709</t>
  </si>
  <si>
    <t>CR 151B 143 52</t>
  </si>
  <si>
    <t>CR 4A 54 27 APTO 401</t>
  </si>
  <si>
    <t>CR 1 27B 04 SUR</t>
  </si>
  <si>
    <t>CL 41 SUR 3C 75</t>
  </si>
  <si>
    <t>CL 56 10 86 CS 16</t>
  </si>
  <si>
    <t xml:space="preserve">CR 77T 56 40 SUR </t>
  </si>
  <si>
    <t xml:space="preserve">CL 152B 73B 51 T1 APTO 1806 </t>
  </si>
  <si>
    <t>CR 7A 69 59 APTO 501</t>
  </si>
  <si>
    <t>CL 58 A 35 72 APTO 404</t>
  </si>
  <si>
    <t>CL 23 68 59 CS 71</t>
  </si>
  <si>
    <t>CR 54D 169 05 TO 1 APTO 302</t>
  </si>
  <si>
    <t xml:space="preserve">CL 106 13 55 </t>
  </si>
  <si>
    <t>CL 69BIS 111A 42</t>
  </si>
  <si>
    <t>natalia.caceresss@gmail.com</t>
  </si>
  <si>
    <t>FREDY ALEJANDRO GOMEZ QUIROZ</t>
  </si>
  <si>
    <t>WINSTON WILCHES ALVAREZ</t>
  </si>
  <si>
    <t>https://community.secop.gov.co/Public/Tendering/OpportunityDetail/Index?noticeUID=CO1.NTC.1105106&amp;isFromPublicArea=True&amp;isModal=False</t>
  </si>
  <si>
    <t>https://community.secop.gov.co/Public/Tendering/OpportunityDetail/Index?noticeUID=CO1.NTC.1104491&amp;isFromPublicArea=True&amp;isModal=False</t>
  </si>
  <si>
    <t>GRUPO DE GESTIÓN AMBIENTAL URBANA DE LA DIRECCIÓN DE ASUNTOS AMBIENTALES,</t>
  </si>
  <si>
    <t xml:space="preserve">https://community.secop.gov.co/Public/Tendering/OpportunityDetail/Index?noticeUID=CO1.NTC.1094933&amp;isFromPublicArea=True&amp;isModal=False
</t>
  </si>
  <si>
    <t>https://community.secop.gov.co/Public/Tendering/OpportunityDetail/Index?noticeUID=CO1.NTC.1095475&amp;isFromPublicArea=True&amp;isModal=False</t>
  </si>
  <si>
    <t>https://community.secop.gov.co/Public/Tendering/OpportunityDetail/Index?noticeUID=CO1.NTC.1095184&amp;isFromPublicArea=True&amp;isModal=False</t>
  </si>
  <si>
    <t>https://community.secop.gov.co/Public/Tendering/OpportunityDetail/Index?noticeUID=CO1.NTC.1102868&amp;isFromPublicArea=True&amp;isModal=False</t>
  </si>
  <si>
    <t>https://community.secop.gov.co/Public/Tendering/OpportunityDetail/Index?noticeUID=CO1.NTC.1118059&amp;isFromPublicArea=True&amp;isModal=False</t>
  </si>
  <si>
    <t xml:space="preserve">https://community.secop.gov.co/Public/Tendering/OpportunityDetail/Index?noticeUID=CO1.NTC.1121286&amp;isFromPublicArea=True&amp;isModal=False
</t>
  </si>
  <si>
    <t>1. Presentar un documento con el plan de trabajo que contenga la descripción de actividades desarrollar y un cronograma adjunto al primer informe mensual. 
2. Apoyar a la Subdirección de Educación y Participación con sus conocimientos jurídicos en los procesos de seguimiento a instancias de participación que se desarrollen con comunidades negras en el marco del capítulo étnico del PND.
3. Prestar apoyo jurídico en la planeación y desarrollo de procesos de participación ciudadana para la gobernanza ambiental de acuerdo a los lineamientos fijados por el plan de acción de la Subdirección de Educación y Participación.
4. Prestar apoyo jurídico al Subdirector de Educación y Participación en la gestión delegada como representante del Ministerio de Ambiente y Desarrollo Sostenible en el Consejo Profesional de Administración Ambiental -CPAA-, en el marco de la Ley 1124 de 2007 y el Decreto 1150 de 2008.
5. Preparar insumos para dar respuesta a peticiones, acciones de tutela o consultas de los entes de control o el Congreso de la República en los temas de participación ciudadana en la gestión ambiental que le sean asignados y aquellos que guarden relación con el objeto contractual.
6. Apoyar a la Subdirección de Educación y Participación en la construcción de informes de gestión de la dependencia que guarden relación con el objeto contractual. 
7. Apoyar jurídicamente a la Subdirección de Educación y Participación en los espacios de relacionamiento con comunidades negras, afrocolombianas, raizales y palenqueras que busquen dar cumplimiento a los compromisos adquiridos por el MADS en el marco de la Ley 70 de 1993 que se asocien a las funciones de la Subdirección de Educación y Participación. 
8. Asistir a   los espacios de articulación y gestión institucional relacionados con el objeto contractual, qué le indique el supervisor del contrato.
9. Apoyar a la Subdirección de Educación y Participación en la proyección de documentos jurídicos que le sean asignados y aquellos que guarden relación con el objeto contractual.
10. Las demás actividades relacionadas con su objeto contractual.</t>
  </si>
  <si>
    <t>El valor del contrato a celebrar es hasta por la suma de TREINTA Y OCHO MILLONES CUATROCIENTOS MIL PESOS M/CTE ($38.400.000), incluido los impuestos a que haya lugar.</t>
  </si>
  <si>
    <t xml:space="preserve">El plazo de ejecución es de seis (6) meses, contados a partir del cumplimiento de los requisitos de ejecución, previo perfeccionamiento del contrato, en todo caso sin exceder a 31 de diciembre de 2020. </t>
  </si>
  <si>
    <t xml:space="preserve">CL 41 8 70 APTO 202 </t>
  </si>
  <si>
    <t>CL 8C 87B 40 CS 186</t>
  </si>
  <si>
    <t>CL 68A SUR 48 D 54 APTO 511</t>
  </si>
  <si>
    <t>CR 90 C 6A 67</t>
  </si>
  <si>
    <t>NESTOR ROBERTO GARZON CADENA</t>
  </si>
  <si>
    <t xml:space="preserve">YUDY NATALIA CORDOBA </t>
  </si>
  <si>
    <t>CL 40B 8 68</t>
  </si>
  <si>
    <t>CR 43 A 5 33</t>
  </si>
  <si>
    <t>CL 32N 4 48</t>
  </si>
  <si>
    <t>OLGA ADRIANA NIETO MORENO</t>
  </si>
  <si>
    <t xml:space="preserve">https://community.secop.gov.co/Public/Tendering/OpportunityDetail/Index?noticeUID=CO1.NTC.1120375&amp;isFromPublicArea=True&amp;isModal=False
</t>
  </si>
  <si>
    <t>https://community.secop.gov.co/Public/Tendering/OpportunityDetail/Index?noticeUID=CO1.NTC.1120083&amp;isFromPublicArea=True&amp;isModal=False</t>
  </si>
  <si>
    <t>https://community.secop.gov.co/Public/Tendering/OpportunityDetail/Index?noticeUID=CO1.NTC.1123889&amp;isFromPublicArea=True&amp;isModal=False</t>
  </si>
  <si>
    <t>ERNESTO ROMERO TOBON</t>
  </si>
  <si>
    <t>ASESOR 1020-13 DE LA DIRECCIÓN DE ASUNTOS AMBIENTALES SECTORIAL Y URBANA</t>
  </si>
  <si>
    <t>CL 26 40 31 APTO 1505</t>
  </si>
  <si>
    <t>CL 168 9 71 INT 3 APTO 604</t>
  </si>
  <si>
    <t>CL 26 SUR 12I 68</t>
  </si>
  <si>
    <t>CR 16A 135 91</t>
  </si>
  <si>
    <t>CL 94 72A 87 INT 7 APTO 104</t>
  </si>
  <si>
    <t xml:space="preserve">CR 50A 174B 67 </t>
  </si>
  <si>
    <t>CR 22 49 38</t>
  </si>
  <si>
    <t>CL 55 BIS 16 25 APTO 303</t>
  </si>
  <si>
    <t>CL 1 1 00 CS 31</t>
  </si>
  <si>
    <t>CR 86 146 61 INT 2 APTO 302</t>
  </si>
  <si>
    <t>CR 50 58A 66</t>
  </si>
  <si>
    <t>DG 4 39B 90</t>
  </si>
  <si>
    <t>https://community.secop.gov.co/Public/Tendering/OpportunityDetail/Index?noticeUID=CO1.NTC.1121287&amp;isFromPublicArea=True&amp;isModal=False</t>
  </si>
  <si>
    <t>https://community.secop.gov.co/Public/Tendering/OpportunityDetail/Index?noticeUID=CO1.NTC.1121068&amp;isFromPublicArea=True&amp;isModal=False</t>
  </si>
  <si>
    <t>CL 137 21 38 APTO 403</t>
  </si>
  <si>
    <t xml:space="preserve">CL 43A 9 06 </t>
  </si>
  <si>
    <t>CL 145 85 80 TO5 APTO 417</t>
  </si>
  <si>
    <t>https://community.secop.gov.co/Public/Tendering/OpportunityDetail/Index?noticeUID=CO1.NTC.1105412&amp;isFromPublicArea=True&amp;isModal=False</t>
  </si>
  <si>
    <t xml:space="preserve">https://community.secop.gov.co/Public/Tendering/OpportunityDetail/Index?noticeUID=CO1.NTC.1105120&amp;isFromPublicArea=True&amp;isModal=False
</t>
  </si>
  <si>
    <t>https://community.secop.gov.co/Public/Tendering/OpportunityDetail/Index?noticeUID=CO1.NTC.1105122&amp;isFromPublicArea=True&amp;isModal=False</t>
  </si>
  <si>
    <t>https://community.secop.gov.co/Public/Tendering/OpportunityDetail/Index?noticeUID=CO1.NTC.1148956&amp;isFromPublicArea=True&amp;isModal=False</t>
  </si>
  <si>
    <t xml:space="preserve">https://community.secop.gov.co/Public/Tendering/OpportunityDetail/Index?noticeUID=CO1.NTC.1146754&amp;isFromPublicArea=True&amp;isModal=False
</t>
  </si>
  <si>
    <t>https://community.secop.gov.co/Public/Tendering/OpportunityDetail/Index?noticeUID=CO1.NTC.1122548&amp;isFromPublicArea=True&amp;isModal=False</t>
  </si>
  <si>
    <t>https://community.secop.gov.co/Public/Tendering/OpportunityDetail/Index?noticeUID=CO1.NTC.1122785&amp;isFromPublicArea=True&amp;isModal=False</t>
  </si>
  <si>
    <t>https://community.secop.gov.co/Public/Tendering/OpportunityDetail/Index?noticeUID=CO1.NTC.1130514&amp;isFromPublicArea=True&amp;isModal=False</t>
  </si>
  <si>
    <t>https://community.secop.gov.co/Public/Tendering/OpportunityDetail/Index?noticeUID=CO1.NTC.1125916&amp;isFromPublicArea=True&amp;isModal=False</t>
  </si>
  <si>
    <t>https://community.secop.gov.co/Public/Tendering/OpportunityDetail/Index?noticeUID=CO1.NTC.1123034&amp;isFromPublicArea=True&amp;isModal=False</t>
  </si>
  <si>
    <t xml:space="preserve">https://community.secop.gov.co/Public/Tendering/OpportunityDetail/Index?noticeUID=CO1.NTC.1125611&amp;isFromPublicArea=True&amp;isModal=False
</t>
  </si>
  <si>
    <t>https://community.secop.gov.co/Public/Tendering/OpportunityDetail/Index?noticeUID=CO1.NTC.1125595&amp;isFromPublicArea=True&amp;isModal=False</t>
  </si>
  <si>
    <t>https://community.secop.gov.co/Public/Tendering/OpportunityDetail/Index?noticeUID=CO1.NTC.1132209&amp;isFromPublicArea=True&amp;isModal=False</t>
  </si>
  <si>
    <t>https://community.secop.gov.co/Public/Tendering/OpportunityDetail/Index?noticeUID=CO1.NTC.1125101&amp;isFromPublicArea=True&amp;isModal=False</t>
  </si>
  <si>
    <t>MARIO ORLANDO LOPEZ CASTRO</t>
  </si>
  <si>
    <t>CR 89 19A 50</t>
  </si>
  <si>
    <t>CL 72A 75 02 APTO 401</t>
  </si>
  <si>
    <t>CR 23 134 A 41 APTO 305</t>
  </si>
  <si>
    <t>CR 103D BIS 135A 72</t>
  </si>
  <si>
    <t>CR 25 63F 61 APTO 202</t>
  </si>
  <si>
    <t>CR 8 57 15 APTO 201</t>
  </si>
  <si>
    <t>CR 78 L 54A 12 SUR MZ 39</t>
  </si>
  <si>
    <t>CL 7F 78 43</t>
  </si>
  <si>
    <t xml:space="preserve">https://community.secop.gov.co/Public/Tendering/OpportunityDetail/Index?noticeUID=CO1.NTC.1125102&amp;isFromPublicArea=True&amp;isModal=False
</t>
  </si>
  <si>
    <t>https://community.secop.gov.co/Public/Tendering/OpportunityDetail/Index?noticeUID=CO1.NTC.1133485&amp;isFromPublicArea=True&amp;isModal=False</t>
  </si>
  <si>
    <t>https://community.secop.gov.co/Public/Tendering/OpportunityDetail/Index?noticeUID=CO1.NTC.1125837&amp;isFromPublicArea=True&amp;isModal=False</t>
  </si>
  <si>
    <t>https://community.secop.gov.co/Public/Tendering/OpportunityDetail/Index?noticeUID=CO1.NTC.1128821&amp;isFromPublicArea=True&amp;isModal=False</t>
  </si>
  <si>
    <t xml:space="preserve">https://community.secop.gov.co/Public/Tendering/OpportunityDetail/Index?noticeUID=CO1.NTC.1125855&amp;isFromPublicArea=True&amp;isModal=False
</t>
  </si>
  <si>
    <t>https://community.secop.gov.co/Public/Tendering/OpportunityDetail/Index?noticeUID=CO1.NTC.1129359&amp;isFromPublicArea=True&amp;isModal=False</t>
  </si>
  <si>
    <t>INGRID CAROLINA AMORTEGUI GÓMEZ</t>
  </si>
  <si>
    <t>CR 75 52A 85</t>
  </si>
  <si>
    <t>CR 16 57 30 APTO 401</t>
  </si>
  <si>
    <t>CL 136 99 04</t>
  </si>
  <si>
    <t>TV 23 97 54</t>
  </si>
  <si>
    <t>Calle 159 # 51 - 84 Torre 2 Apto 401</t>
  </si>
  <si>
    <t>calejandroprieto@hotmail.com</t>
  </si>
  <si>
    <t>https://community.secop.gov.co/Public/Tendering/OpportunityDetail/Index?noticeUID=CO1.NTC.1146781&amp;isFromPublicArea=True&amp;isModal=False</t>
  </si>
  <si>
    <t>Prestación de servicios de apoyo a la gestión en los procesos, trámites y acciones que la Oficina de Negocios Verdes y Sostenibles requiera adelantar.</t>
  </si>
  <si>
    <t>TECNOLOGIA EN ANALISIS Y DESARROLLO DE SISTEMAS DE INFORMACION</t>
  </si>
  <si>
    <t>https://community.secop.gov.co/Public/Tendering/OpportunityDetail/Index?noticeUID=CO1.NTC.1143031&amp;isFromPublicArea=True&amp;isModal=False</t>
  </si>
  <si>
    <t>wilmarenciso@hotmail.com</t>
  </si>
  <si>
    <t>CR 5B SUR 3A 50</t>
  </si>
  <si>
    <t>https://community.secop.gov.co/Public/Tendering/OpportunityDetail/Index?noticeUID=CO1.NTC.1146638&amp;isFromPublicArea=True&amp;isModal=False</t>
  </si>
  <si>
    <t>angierv9816@gmail.com</t>
  </si>
  <si>
    <t>CL 38 SUR 52C 33</t>
  </si>
  <si>
    <t>https://community.secop.gov.co/Public/Tendering/OpportunityDetail/Index?noticeUID=CO1.NTC.1136383&amp;isFromPublicArea=True&amp;isModal=False</t>
  </si>
  <si>
    <t>A-02-02-02-008-009</t>
  </si>
  <si>
    <t xml:space="preserve">RAFAEL OCTAVIO VILLAMIL ABRIL </t>
  </si>
  <si>
    <t>DIANA CAMILA RODRIGUEZ VARGAS</t>
  </si>
  <si>
    <t>GUILLERMO PRIETO PALACIOS</t>
  </si>
  <si>
    <t>1. Apoyar en el proceso de implementación, fortalecimiento y seguimiento a las autoridades ambientales, academia, Organizaciones No Gubernamentales y otros actores frente al instructivo Actividad reproductiva de las tortugas marinas en Colombia y sus formularios.
2. Apoyar como enlace con el Sistema de Información sobre Biodiversidad Biológica - SIBM del INVEMAR en los temas relacionados con tortugas marinas.
3. Apoyar en el seguimiento a las actividades desarrolladas en los espacios de trabajo en marco de la Comisión Interamericana del Atún Tropical – CIAT y el Convenio Internacional para la Conservación del Atún del Atlántico – ICCAT.
4. Apoyar proceso de actualización y aplicabilidad del Plan de Acción Nacional para la conservación de tiburones, rayas y quimeras - PAN tiburones Colombia.
5. Apoyar los espacios, talleres y actividades pertinentes que realiza MINAMBIENTE relacionados con el objeto del contrato.
6. Apoyar la revisión de documentos, preparación de conceptos, ayudas de memoria, respuestas a consultas y solicitudes en general de información, etc. relacionados con las gestiones y obligaciones nacionales e internacionales en materia del objeto contractual.
7. Preparación de insumos técnicos que deberán ayudar a la construcción de los actos normativos que proponga la Dirección de Asuntos Marinos, Costeros y Recursos Acuáticos, con relación al objeto contractual.
8. Presentar informes mensuales de las actividades realizadas, según obligaciones contractuales
9. Un (1) informe de avance en el sexto mes de ejecución del contrato en el marco de las obligaciones que contenga el trabajo sobre tortugas marinas de conformidad a las obligaciones referentes a tortugas marinas (obligaciones 1 y 2).
10. Un (1) informe de avance en el sexto mes de ejecución del contrato que contenga las actividades desarrolladas en el trabajo sobre la Comisión Interamericana del Atún Tropical – CIAT y el Convenio Internacional para la Conservación del Atún del Atlántico – ICCAT en el marco de la obligación 3
11. Un (1) informe de avance en el sexto mes de ejecución del contrato en el marco de las obligaciones en lo referente al trabajo sobre proceso de actualización y aplicabilidad del Plan de Acción Nacional para la conservación de tiburones, rayas y quimeras - PAN tiburones Colombia contenido en la obligación 4.
12. Un (1) informe final en el último mes de ejecución del contrato en el marco de las obligaciones que contenga el trabajo sobre tortugas marinas de conformidad a las obligaciones referentes a tortugas marinas (obligaciones 1 y 2).
13. Un (1) informe final en el último mes de ejecución del contrato que contenga las actividades desarrolladas en el trabajo sobre la Comisión Interamericana del Atún Tropical – CIAT y el Convenio Internacional para la Conservación del Atún del Atlántico – ICCAT en el marco de la obligación 3.
14. Un (1) informe final en el último mes de ejecución del contrato en el marco del trabajo sobre el proceso de actualización y aplicabilidad del Plan de Acción Nacional para la conservación de tiburones, rayas y quimeras - PAN tiburones Colombia contenido en la obligación 4.
15. Un (1) informe final en el último mes de ejecución del contrato que contenga los avances asociados a apoyar los espacios, talleres y actividades pertinentes que realiza MINAMBIENTE relacionados con el objeto del contrato; la revisión de documentos, preparación de conceptos, ayudas de memoria, respuestas a consultas y solicitudes en general de información, etc. relacionados con las gestiones y obligaciones nacionales e internacionales en materia del objeto contractual; y la preparación de insumos técnicos que deberán ayudar a la construcción de los actos normativos que proponga la Dirección de Asuntos Marinos, Costeros y Recursos Acuáticos, con relación al objeto contractual.
16. Las demás actividades que estén relacionadas con las obligaciones específicas del contrato y sus alcances.</t>
  </si>
  <si>
    <t>El valor del contrato a celebrar es hasta por la suma de SETENTA Y SIETE MILLONES QUINIENTOS CINCUENTA MIL PESOS M/CTE ($ 77.550.000) incluido los impuestos a que haya lugar.</t>
  </si>
  <si>
    <t>1. Identificar a partir de información primaria y secundaria con las Corporaciones Autónomas Regionales CORPOGUAJIRA, CORPAMAG, CVS Y CORPOURABA, los sitios de implementación de medidas de Adaptación Basada en Ecosistemas identificadas para el proyecto.
2. Apoyar en la elaboración de los insumos técnicos que sean requeridos, para los procesos de Licitación Pública Internacional y Coordinador General, así como el proceso de evaluación y selección de los oferentes.
3. Dar respuesta a los comunicados que se generen de este proceso, según las directrices de la DAMCRA y llevar el registro documental de los mismos.
4. Participar y apoyar el diseño del Plan Global y Anual del proyecto “Adaptación Basada en los Ecosistemas para la Protección contra la Erosión Costera en un Clima Cambiante”, bajo las directrices del Minambiente.
5. Apoyar la interlocución con las Corporaciones Autónomas Regionales Costeras y dar respuesta a los requerimientos que se susciten en el marco de los convenios firmados con CORPOGUAJIRA, CORPAMAG, CVS y CORPOURABA, para el desarrollo del proyecto.
6. Revisar y emitir pronunciamientos técnicos sobre los informes presentados por los consultores y coordinadores regionales, realizando las recomendaciones necesarias.
7. Apoyar la gestión para la remisión efectiva de los informes técnicos respectivos al KFW.
8. Apoyar las capacitaciones metodológicas – técnicas de los consultores, así como a las referidas al fortalecimiento de la Unidad de Gestión del Proyecto en Normas del KFW para la presentación de informes, entre otros.
9. Apoyar los programas de capacitación y socialización del proyecto que se desarrollen en la DAMCRA y con las entidades involucradas.
10. Presentar informes mensuales de las actividades realizadas, según obligaciones contractuales.
11. Realizar un informe al sexto mes de ejecución del contrato, con el avance de las actividades desarrolladas, sobre los diferentes apoyos realizados para la implementación del proyecto “Adaptación Basada en los Ecosistemas para la Protección contra la Erosión Costera en un Clima Cambiante” realizando un análisis, conclusiones y recomendaciones para el buen desarrollo del mismo.
12. Realizar un informe al final del estado del proyecto “Adaptación Basada en los Ecosistemas para la Protección contra la Erosión Costera en un Clima Cambiante” 
13. Las demás actividades que estén relacionadas con el objeto del contrato y sus alcances.</t>
  </si>
  <si>
    <t>El valor del contrato a celebrar es hasta por la suma de OCHENTA Y NUEVE MILLONES OCHOCIENTOS QUINCE MIL PESOS M/CTE ($ 89.815.000) incluido los impuestos a que haya lugar,</t>
  </si>
  <si>
    <t xml:space="preserve">1. Apoyar los procesos técnicos y archivísticos de clasificación de los documentos del archivo de gestión de la Dirección de Asuntos Marinos Costeros y Recursos Acuáticos y las dos unidades administrativas Grupo de ordenamiento ambiental del territorito y Gestión Sostenible de la Biodiversidad Costera y Marina y el Grupo de Gestión del Riesgo Información y Participación Comunitaria marino y costera, encaminados a la implementación de la Tabla de Retención Documental –TRD- de conformidad con los lineamientos, procesos, formatos y procedimientos del proceso de gestión documental.
2. Realizar la marcación de carpetas y/o cajas, conforme a los instructivos del Proceso de Gestión Documental que existen en el Ministerio para la organización de los archivos de gestión.
3. Realizar el proceso técnico y archivístico de Descripción (Hoja de control e Inventario Único Documental - FUID) de expedientes, de conformidad con las indicaciones que para el efecto le sean señaladas por el Supervisor.
4. Realizar el proceso técnico de foliación de los documentos de archivo conforme a los instructivos del Proceso de Gestión Documental que existen en el Ministerio, para la organización de los archivos de gestión.
5. Apoyar el proceso de consulta y préstamo de carpetas y documentos de archivo llevando el control de préstamos y devoluciones de documentos, unidades documentales y expedientes.
6. Participar en las reuniones relacionadas con el objeto contractual para lo cual se deben allegar los soportes de la asistencia y soporte del seguimiento a los compromisos establecidos, en caso de aplicar.  
7. Las demás que determine el supervisor del contrato, relacionadas con el ejercicio de sus obligaciones y del objeto contractual.
8. Presentar informes mensuales en el que se indique el avance del proceso, y recomendaciones para el buen desarrollo de las obligaciones contractuales.
</t>
  </si>
  <si>
    <t>El valor del contrato a celebrar es hasta por la suma de cuarenta y un millones ochocientos mil PESOS M/CTE ($41.800.000) incluido los impuestos a que haya lugar.</t>
  </si>
  <si>
    <t>1. Desde el componente disciplinario y con los criterios y lineamientos que establezca el Grupo de Control Interno Disciplinario, proyectar las decisiones de fondo y evaluaciones que en derecho correspondan sobre cada uno de los procesos disciplinarios, quejas o informes, que le sean asignados. 
2. Impulsar y sustanciar las Indagaciones Preliminares o Investigaciones Disciplinarias que le sean asignadas conforme los parámetros de ley.  
3. Proyectar la decisión que en derecho corresponda sobre las quejas o informes recibidos en el Grupo Disciplinario. 
4. Proyectar el respectivo fallo de primera instancia para las conductas constitutivas de falta disciplinaria, realizadas por los funcionarios y exfuncionarios públicos del MADS.
5. Apoyar las actividades necesarias y pertinentes que conduzcan a resolver desde el componente disciplinario los recursos y nulidades que puedan interponerse en contra de los actos administrativos.
6. Participar en las reuniones que le sean requeridas en el marco del objeto del contrato, aportando las evidencias en cada caso (ayudas de memoria y hojas de asistencia).
7. Coadyuvar en el seguimiento al cumplimiento de las metas del Plan de Acción del Grupo de Control Interno Disciplinario, así como en el proceso de elaboración de informes de gestión (SINAPSIS, Plan de Acción y otros requeridos).
8. Programar y elaborar la temática correspondiente a las “Alertas Disciplinarias” desde el componente preventivo, para ser visibilizadas por los canales de comunicación interna de este Ministerio. 
9. Guardar la debida reserva respecto de la información, documentación producida y recibida a la que tenga acceso en razón de la ejecución contractual.
10. Presentar un informe mensual, que contenga la relación de procesos a cargo, con la discriminación de acciones que sobre cada uno se haya desplegado, así como el detalle de los proyectos de evaluación presentados y aprobados, la relación de actividades de prevención disciplinaria y visualización de alertas llevadas a cabo. 
11. Las demás que le sean asignadas y que tengan relación con el objeto del contrato</t>
  </si>
  <si>
    <t>El valor del contrato a celebrar es por la suma de SETENTA Y NUEVE MILLONES DOSCIENTOS MIL PESOS M/CTE ($79.200.000) incluidos todos los impuestos y costos a que haya lugar.</t>
  </si>
  <si>
    <t>El plazo del contrato será de once (11) meses, previo cumplimiento de los requisitos de perfeccionamiento y ejecución del contrato.</t>
  </si>
  <si>
    <t>NADIA SUSANA VALDERRAMA MONTOYA</t>
  </si>
  <si>
    <t>Coordinador(a) del Grupo de Control Interno Disciplinario</t>
  </si>
  <si>
    <t>Grupo Control Interno Disciplinario</t>
  </si>
  <si>
    <t>adrianayadira.mendieta@gmail.com</t>
  </si>
  <si>
    <t>Av 26#17-66 Torre 10 Apto 238</t>
  </si>
  <si>
    <t xml:space="preserve">1. Apoyar al despacho del Ministro en la planeación y seguimiento de los sembratones nacionales en el año 2020. 
2. Apoyar al despacho del Ministro en la elaboración de los cronogramas y acciones para el desarrollo de los sembratones nacionales que realizará el Ministerio en el año 2020.
3. Identificar, convocar y hacer partícipe de actores estratégicos (empresas, organizaciones, ONG, etc.) para ser vinculados a los sembratones nacionales. 
4. Identificar y apoyar el desarrollo de la logística para los sembratones que se realicen en el año 2020. 
5. Apoyar al despacho del Ministro en la consecución de recursos que se requieren para la organización de los sembratones. 
6. Las demás que le sean asignadas por el supervisor del contrato y que tengan relación directa con el objeto contractual 
</t>
  </si>
  <si>
    <t xml:space="preserve">El valor del contrato a celebrar es hasta por la suma de NOVENTA Y SIETE MILLONES DE PESOS M/CTE ($97.000.000) incluido los impuestos a que haya lugar. </t>
  </si>
  <si>
    <t>El plazo de ejecución será de diez (10) mes contados a partir del cumplimiento de los requisitos de perfeccionamiento y ejecución del contrato. En todo caso sin exceder a 31 de diciembre de 2020.</t>
  </si>
  <si>
    <t>JUAN MANUEL PINZÓN CÁCERES CACERES</t>
  </si>
  <si>
    <t xml:space="preserve">1. Realizar el análisis de la información jurídica que permita optimizar los lineamientos y regulaciones respecto de las solicitudes de sustracción de Reservas Forestales constituidas por la Ley 2ª de 1959 para actividades de utilidad pública e interés social del sector minero energético.
2. Apoyar desde el componente jurídico a la DBBSE, la actualización normativa para la declarar, reservar, alinderar, realinderar, sustraer, integrar o recategorizar las áreas de reserva forestal nacionales, con base en información respecto contribuciones de la base natural que se conserva en dichas áreas.
3. Apoyar a la DBBSE con el análisis jurídico de los objetos de conservación de las Reservas Forestales nacionales con las solicitudes para el desarrollo de actividades de utilidad pública e interés social con énfasis en los proyectos minero-energéticos.
4. Elaborar propuestas de actualización de la reglamentación de las normas que regulan la planificación y manejo de Reservas Forestales (sustracción, delimitación, redelimitación, alinderamiento, administración entre otras).        
5. Adelantar la articulación entre la Dirección de Bosques, Biodiversidad y Servicios Ecosistémicos con otros actores estratégicos para el manejo de la Reservas Forestales nacionales, especialmente las instituciones del Sector Minero Energético.
6. Elaborar conceptos jurídicos relacionados con la planeación, regulación y manejo de las reservas forestales, cuando el supervisor del contrato lo requiera.
7. Asistir a las reuniones y mesas de trabajo, que le sean asignadas por el supervisor del contrato, reportando los resultados en los formatos aprobados por el Ministerio de Ambiente y Desarrollo Sostenible. 
8. Apoyar la proyección y/o revisión de respuestas a derechos de petición, consultas, quejas de los ciudadanos, requerimientos de entes de control y del Congreso de la República que le sean asignados por el supervisor del contrato.
9. Todas la demás que le sean asignadas por el supervisor del contrato y que tengan relación con el objeto contractual.
</t>
  </si>
  <si>
    <t>El valor del contrato a celebrar es hasta por la suma de OCHENTA Y CUATRO MILLONES DE PESOS M/CTE ($84.000.000‬), incluidos los impuestos a que haya lugar.</t>
  </si>
  <si>
    <t>jmpinzon@hotmail.com</t>
  </si>
  <si>
    <t xml:space="preserve">https://community.secop.gov.co/Public/Tendering/OpportunityDetail/Index?noticeUID=CO1.NTC.1134513&amp;isFromPublicArea=True&amp;isModal=False
</t>
  </si>
  <si>
    <t>6. ANULADO</t>
  </si>
  <si>
    <t>TECNICO PROFESIONAL EN ADMINISTRACION DE RECURSOS HUMANOS</t>
  </si>
  <si>
    <t xml:space="preserve">1. Revisar los documentos y soportes radicados a través de la plataforma “Ventanilla Única de comercio exterior VUCE”, los cuales son requeridos para el trámite de permisos CITES de exportación, reexportación e importación. 
2. Alimentar la base de datos relacionada con el estado de solicitud de exportación, importación y reexportación de especímenes de la biodiversidad biológica listado en los apéndices de la convención CITES.
3. Realizar la elaboración e impresión de permisos de exportación, importación y reexportación de las especies listadas en la Convención de Comercio Internacional de Especies Amenazadas de Fauna y Flora Silvestres –CITES-.
4. Remitir mensualmente al archivo de la dirección, la documentación relacionada con las solicitudes y permisos CITES.
5. Proyectar las confirmaciones de los permisos CITES emitidos por esta Dirección como Autoridad Administrativa CITES de Colombia, dirigidas a los países (Partes) de exportación, reexportación. 
6. Proyectar los oficios de remisión a las autoridades ambientales regionales con jurisdicción en los puertos de exportación autorizados de los permisos CITES emitidos por este Ministerio.
7. Realizar los informes mensuales sombre los permisos CITES de exportación, reexportación e importación, dirigidos a los entes de control Procuraduría, Fiscalía y la DIPRO de la Policía Nacional.
8. Mantener control y reserva de los permisos CITES, estampillas de seguridad y sello seco CITES.
9. Las demás actividades asignadas por el supervisor en relación con la ejecución del Contrato y que estén relacionadas con el objeto del mismo.
</t>
  </si>
  <si>
    <t>El valor del contrato a celebrar es hasta por la suma de DIECIOCHO MILLONES DIEZ MIL PESOS MCTE ($18.010.000) incluidos los impuestos a que haya lugar</t>
  </si>
  <si>
    <t>https://community.secop.gov.co/Public/Tendering/OpportunityDetail/Index?noticeUID=CO1.NTC.1136176&amp;isFromPublicArea=True&amp;isModal=False</t>
  </si>
  <si>
    <t xml:space="preserve"> 3/03/2020</t>
  </si>
  <si>
    <t>El plazo de ejecución del presente contrato será de cinco (5) meses, contados a partir del cumplimiento de los requisitos de perfeccionamiento y ejecución</t>
  </si>
  <si>
    <t>ANGELA MARIA BEDOYA BLANDON</t>
  </si>
  <si>
    <t>OLGA LUCIA GARCIA GIRALDO</t>
  </si>
  <si>
    <t>JUAN JACOBO CARRIZALES MONTEALEGRE</t>
  </si>
  <si>
    <t>MARIA ALEJANDRA CASTRO MORALES</t>
  </si>
  <si>
    <t>JULIO FERNANDO ALVAREZ RODRIGUEZ</t>
  </si>
  <si>
    <t>FELIPE ALBERTO BRAVO OSORIO</t>
  </si>
  <si>
    <t>LINDA BREUKERS</t>
  </si>
  <si>
    <t>SANDRA RUÍZ RUÍZ</t>
  </si>
  <si>
    <t>CL 113 55 79</t>
  </si>
  <si>
    <t>carrizalesjacobo@gmail.com</t>
  </si>
  <si>
    <t>1. Elaborar documentos técnicos que permitan generar lineamientos en lo concerniente a monitoreo, reporte y verificación y el Sistema Nacional de información sobre Cambio Climático en el proceso de la actualización de la Contribución Nacionalmente Determinada (NDC) y en la formulación de la Estrategia 2050 que lidera la Dirección de Cambio Climático y Gestión del Riesgo.
2. Generar insumos para el desarrollo e implementación de las reglas de contabilidad de carbono a nivel nacional, sectorial y territorial, así como en la definición de criterios y lineamientos relacionados con cambio climático en el marco del diseño y desarrollo de las plataformas del Registro Único Ambiental y Registro de Emisiones y Transferencia de Contaminantes.
3. Generar insumos técnicos tales como conceptos y publicaciones que permitan contribuir con la estructuración, desarrollo, puesta en marcha, actualización y soporte de los diferentes componentes del Sistema Nacional de Información de Cambio Climático, tales como el Registro Nacional de Reducción de las Emisiones de Gases de Efecto Invernadero (RENARE), el Sistema Nacional de Contabilidad de carbono a nivel nacional, el módulo de reporte corporativo, y las demás que sean indicadas por la Dirección de Cambio Climático y Gestión del Riesgo.
4. Generar conceptos técnicos y lineamientos en articulación con el IDEAM para el Comité de Información Técnica y Científica del SISCLIMA, del cual hace parte el Ministerio de Ambiente y Desarrollo Sostenible, relacionados con los componentes del Sistema Nacional de Información de Cambio Climático.
5. Realizar el seguimiento a los programas y proyectos de Cooperación Internacional que se encuentren en implementación o implementados en relación con el monitoreo, reporte y verificación en el marco del Sistema Nacional de Información de Cambio climático.
6. Hacer seguimiento a los sistemas de información a cargo del Ministerio de Ambiente y Desarrollo Sostenible (RENARE y RUA-RETC) y que contribuya técnicamente con los procesos reglamentarios del sistema nacional de Monitoreo, Reporte y Verificación. 
7. Las demás actividades solicitadas por la Dirección, que tengan relación con el objeto del presente contrato.</t>
  </si>
  <si>
    <t>El valor del contrato a celebrar es hasta por la suma de CINCUENTA Y CINCO MILLONES TRESCIENTOS CINCUENTA MIL PESOS MCTE ($55.350.000), incluido los impuestos a que haya lugar.</t>
  </si>
  <si>
    <t xml:space="preserve">C-3206-900-3-0-3206011-02 </t>
  </si>
  <si>
    <t xml:space="preserve">El plazo de ejecución del contrato será por nueve (09) meses, contado a partir del cumplimiento de los requisitos de perfeccionamiento y ejecución del contrato. </t>
  </si>
  <si>
    <t>angela87be87@hotmail.com</t>
  </si>
  <si>
    <t>CL 62 4 13</t>
  </si>
  <si>
    <t>https://community.secop.gov.co/Public/Tendering/ContractNoticePhases/View?PPI=CO1.PPI.6205333&amp;isFromPublicArea=True&amp;isModal=False</t>
  </si>
  <si>
    <t>El valor del contrato a celebrar es hasta por la suma de SETENTA Y DOS MILLONES PESOS MCTE ($72.000.000), incluidos los impuestos a que haya lugar</t>
  </si>
  <si>
    <t>LIZETH CAROLINA QUIROGA CUBILLOS</t>
  </si>
  <si>
    <t>Apoyo a la Dirección de Bosques Biodiversidad y Servicios Ecosistemicos del Ministerio de Ambiente y Desarrollo Sostenible en el proceso de generación de insumos para la actualización de la Política Nacional de Humedales Interiores de Colombia.</t>
  </si>
  <si>
    <t>1. Presentar un plan de trabajo de las actividades a ejecutar por parte del contratista.
2. Apoyar los procesos de construcción de documentos de competencia  de la subdirección de acuerdo al plan de acción, las solicitudes y necesidades de los grupos de Educación y Participación
3. Recolectar, sistematizar y analizar información relacionada con los procesos de participación de los que haga parte la Subdirección de Educación y Participación, que sirvan de insumo para estructurar la mejora continua de los mismos.
4. Apoyar la planeación  de contenidos y estrategias pedagógicas de carácter socio ambiental.  
5. Apoyar los procesos, proyectos y programas de la Subdirección de Educación y Participación.
6. Participar en la formulación de la política de Participación en Medio Ambiente. 
7. Participar en las reuniones relacionadas con el objeto contractual para lo cual se deben allegar los soportes de la asistencia, ayudas de memoria y soporte del seguimiento a los compromisos establecidos, en caso de aplicar. 
8. Apoyar el seguimiento  y control a los términos de respuesta a las peticiones y solicitudes de la Subdirección de Educación y Participación. 
9. Las demás funciones que le sean asignadas por la autoridad competente, que correspondan a la naturaleza del cargo y al área de desempeño.</t>
  </si>
  <si>
    <t>El valor del contrato a celebrar es hasta por la suma de CINCUENTA y OCHO MILLONES DIEZ PESOS M/CTE  ($58.000.010), incluido los impuestos a que haya lugar.</t>
  </si>
  <si>
    <t>lizethc32@gmail.com</t>
  </si>
  <si>
    <t>CR 7 64 28</t>
  </si>
  <si>
    <t>https://community.secop.gov.co/Public/Tendering/OpportunityDetail/Index?noticeUID=CO1.NTC.1137714&amp;isFromPublicArea=True&amp;isModal=False</t>
  </si>
  <si>
    <t>JENNY VIVIANA POVEDA CORREDOR</t>
  </si>
  <si>
    <t>ADMINISTRACION PUBLICA</t>
  </si>
  <si>
    <t xml:space="preserve">Prestar servicios profesionales a la Subdirección de Educación y Participación, para apoyar le gestión de los procesos de  Planeación  financiera y  administrativa, la gestión documental, la caracterización de procedimientos y procesos en la Subdirección de Educación y Participación. </t>
  </si>
  <si>
    <t>1. Presentar un plan de trabajo de las actividades a ejecutar por parte del contratista.
2. Realizar el reporte de las acciones desarrolladas por la dependencia de acuerdo al Plan de acción y el Plan de Adquisiciones  de la Subdirección de Educación y Participación.
3. Apoyar y hacer seguimiento a la Gestión de trámites y procesos financieros en los temas de administrativos que demande la Subdirección de Educación y Participación, en lo que concierne con pagos, elaboración de actas, reuniones e informes administrativos y financieros, control presupuestal y generación de insumos en la elaboración de la certificación de saldos. 
4. Recolectar, analizar, clasificar y tramitar las estadísticas relacionadas con la ejecución presupuestal para soportar la toma de decisiones y verificar el registro y control de las apropiaciones de la Subdirección de Educación y Participación
5. Apoyar el trámite de solicitudes y hacer seguimiento a las comisiones generadas desde la oficina, de acuerdo a los lineamientos dados por el Grupo de comisiones y apoyo logístico de la Subdirección de Educación y Participación. 
6. Apoyar el suministro de información administrativa, financiera y elaboración de informes para atender los requerimientos de la Subdirección de Educación y Participación ante los diferentes organismos de control y actores internos y externos de la oficina. 
7. Apoyar la consolidación de información de la Subdirección de Educación y Participación para presentar en  los Talleres Construyendo País. 
8. Participar en la formulación de la política de Participación en Medio Ambiente
9. Apoyar las actividades que se desprendan de los sistemas integrados de gestión de calidad  
10. Ser enlace entre la Subdirección de Educación y Participación, la oficina de Planeación y la subdirección administrativa y financiera para adelantar los trámites y procesos que se requieran adelantar.
11. Participar en las reuniones relacionadas con el objeto contractual para lo cual se deben allegar los soportes de la asistencia, ayudas de memoria y soporte del seguimiento a los compromisos establecidos, en caso de aplicar. 
12. Las demás actividades relacionadas con su objeto contractual.</t>
  </si>
  <si>
    <t>El valor del contrato a celebrar es hasta por la suma de SETENTA  MILLONES DE PESOS M/CTE  ($70.000.000), incluido los impuestos a que haya lugar.</t>
  </si>
  <si>
    <t>CL 69B 90B 48</t>
  </si>
  <si>
    <t>vivianapoveda85@gmail.com</t>
  </si>
  <si>
    <t>https://community.secop.gov.co/Public/Tendering/OpportunityDetail/Index?noticeUID=CO1.NTC.1137142&amp;isFromPublicArea=True&amp;isModal=False</t>
  </si>
  <si>
    <t>https://community.secop.gov.co/Public/Tendering/OpportunityDetail/Index?noticeUID=CO1.NTC.1139088&amp;isFromPublicArea=True&amp;isModal=False</t>
  </si>
  <si>
    <t>ANDREA MILENA OVALLE PINZON</t>
  </si>
  <si>
    <t>ADMISTRACION DE EMPRESAS</t>
  </si>
  <si>
    <t>Prestación de servicios profesionales a la Subdirección de Educación y Participación del Ministerio de Ambiente y Desarrollo Sostenible, para apoyar la divulgación de conocimiento y el fomento de la cultura ambiental, a través de la gestión de colecciones bibliográficas, materiales y virtuales, servicios bibliotecarios y acciones de fomento cultural.</t>
  </si>
  <si>
    <t>1. Realizar actividades orientadas a facilitar a los usuarios el acceso a la información en sus diferentes soportes, orientarlos en el uso de fuentes bibliográficas y recursos tecnológicos que le posibiliten identificar el material pertinente a sus necesidades de información, aplicando el reglamento de la Biblioteca Especializada del Ministerio y las políticas de Derechos de Autor.
2. Desarrollar oportunamente los servicios bibliotecarios establecidos, tales como, instaurar convenios de préstamo bibliográfico, préstamo bibliográfico interno y externo, servicio de consulta, boletín de novedades bibliográficas, bibliografías, etc.
3. Apoyar la catalogación de documentos que deben hacer parte de la Colección General, obteniendo los registros bibliográficos a tercer nivel de catalogación; teniendo como insumo para los descriptores temáticos el Tesauro Ambiental para Colombia y para los descriptores geográficos el Diccionario Geográfico del IGAC.
4. Preparar y realizar actividades de formación de usuarios como charlas, talleres en el uso y manejo de la información y de los servicios de la biblioteca especializada, para cautivar nuevos usuarios internos y externos y visibilizar la biblioteca.
5. Apoyar el desarrollo de las colecciones bibliográficas mediante el estudio continuo de estas, en los procesos técnicos bibliográficos, al igual que sugerir la adquisición de títulos de acuerdo a las necesidades de los usuarios.
6. Organizar las colecciones en los estantes y módulos respectivos y velar para que se haga buen uso de ellas, así como detectar e informar sobre material deteriorado y que requiera entrar en los procesos de preservación y conservación.
7. Reportar mensualmente las estadísticas de los servicios prestados: consulta en sala; consulta vía web; boletines bibliográficos; consulta telefónica; reprografía, bibliografías temáticas especializadas, seguimiento de multas, morosos y préstamos, etc.
8. Apoyar en la realización del inventario físico de existencias de las colecciones bibliográficas de la Biblioteca Especializada.
9. Apoyar en la ejecución de los procesos administrativos del Grupo de Divulgación de Conocimiento y Cultura Ambiental.</t>
  </si>
  <si>
    <t>El valor del contrato a celebrar es hasta por la suma de CUARENTA Y CINCO MILLONES DIEZ PESOS Mcte. (45.000.010), incluido los impuestos a que haya lugar.</t>
  </si>
  <si>
    <t>C-3208-0900-2-0-3208008-02</t>
  </si>
  <si>
    <t>andreamilena.ovalle@gmail.com</t>
  </si>
  <si>
    <t>CR 69 66 37</t>
  </si>
  <si>
    <t>ASESORA 1020-11 DEL GRUPO DE DIVULGACIÓN DE CONOCIMIENTO Y CULTURA AMBIENTAL</t>
  </si>
  <si>
    <t>El plazo de ejecución del contrato será de (10) diez meses a partir del cumplimiento de los requisitos de ejecución, previo perfeccionamiento del contrato, en todo caso sin exceder a 31 de diciembre de 2020.</t>
  </si>
  <si>
    <t>SONIA VANESA VERA RODRIGUEZ</t>
  </si>
  <si>
    <t>1. Realizar las acciones requeridas para convocar, compilar y editar los dos números de la revista el Arrendajo Escarlata a cargo del Grupo de Divulgación de Conocimiento y Cultura Ambiental, tales como las que se listan enseguida, sin limitarse a ellas: promoción de la revista; contactar autores; gestionar la producción de artículos; gestionar la evaluación de artículos; apoyar los procedimientos de edición; promoción y divulgación de la revista.
2. Gestionar, promover y participar en actividades culturales y de divulgación del conocimiento técnico y científico en materia de ambiente y desarrollo sostenible, en especial en el desarrollo de la Cátedra Bicentenario “200 Años de Biodiversidad”.
3. Apoyar en el desarrollo de propuestas de estrategias, mecanismos técnicos o normativos, programas, proyectos o herramientas para la promoción de la cultura ambiental y de desarrollo sostenible y de mercadeo cultural en esta temática.
4. Mantener actualizadas las cuentas de redes sociales y atender las cuentas de correo electrónico en las que se promueven las acciones de gestión cultural y divulgación de conocimiento técnico y científico relacionadas en el marco del contrato.
5. Mantener actualizados los espacios de los mecanismos de gestión cultural en el sitio web del Ministerio que estén a cargo del Grupo de Divulgación de Conocimiento y Cultura Ambiental o aquellos que se creen en desarrollo del contrato.
6. Llevar el registro de las acciones efectuadas de conformidad con los procesos y procedimientos de la Subdirección de Educación y Participación y apoyar la presentación de informes que le sean requeridos en las áreas de su competencia.
7. Prestar asistencia técnica en gestión cultural y participar en las reuniones, talleres, eventos y similares, que determine la Subdirección de Educación y Participación en espacios regionales o locales.
8. Apoyar en la ejecución de los procesos administrativos del Grupo de Divulgación de Conocimiento y Cultura Ambiental.</t>
  </si>
  <si>
    <t>soniavanesaverarodriguez@gmail.com</t>
  </si>
  <si>
    <t>CL 37 8 40</t>
  </si>
  <si>
    <t>El plazo de ejecución del contrato será de diez (10) meses a partir del cumplimiento de los requisitos de ejecución, previo perfeccionamiento del contrato, en todo caso sin exceder a 31 de diciembre de 2020.</t>
  </si>
  <si>
    <t>PEDRO JOSE ALVAREZ VACA</t>
  </si>
  <si>
    <t>1. Entregar como mínimo 40 registros bibliográficos mensuales, a tercer nivel de catalogación de los documentos recibidos de terceros, o productos de consultorías recibidos de parte de los contratistas y supervisores de contratos de las áreas misionales valorando su pertinencia técnica teniendo en cuenta las temáticas misionales de la entidad, para que hagan parte de la memoria institucional inédita, u otras colecciones, obteniendo las referencias bibliográficas. 
2. Desarrollar la organización de los documentos seleccionados en desarrollo de la obligación uno de conformidad con su contenido (anexos, material acompañante, tomos, volúmenes, etc.), sugerir títulos o subtítulos, tablas de contenido y demás elemento de conformación del documento. 
3. Asignar descriptores geográficos, nombres científicos y vernáculos, temáticos, tablas de contenido, código topográfico, identificadores de inventario, etc., a cada documento catalogado, teniendo como base la metodología utilizada por el Grupo de Divulgación de Conocimiento y Cultura Ambiental –Normas de Catalogación Angloamericanas.
4. Asignar descriptores temáticos a cada documento catalogado, utilizando normas de catalogación, tesauros y listas de autoridades.
5. Sistematizar bajo el software implementado por el Centro de Documentación del Ministerio para tal fin y en formato MARC21 cada uno de los documentos seleccionados. 
6. Identificar cada documento catalogado con el número consecutivo de la Colección Memoria Inédita e inventario respectivo, esta identificación se debe realizar de acuerdo a los parámetros establecidos por el centro de documentación. Los materiales requeridos para la identificación y rotulación de los documentos serán entregados por el Grupo de Divulgación de Conocimiento y Cultura Ambiental. 
7. Los errores identificados por el grupo de Divulgación de Conocimiento y Cultura Ambiental en la catalogación documental realizada por el contratista en cualquier momento durante la vigencia del contrato deberán ser subsanados por el contratista.
8. Realizar una evaluación y un análisis valorativo de las normas generadas en temáticas de ambiente y desarrollo sostenible producidas en el 2019 y lo corrido durante el desarrollo del presente contrato, 
9. Realizar la consecución en medio digital de las normas valoradas y que deban hacer parte de la colección normativa del Ministerio
10. Realizar el registro bibliográfico de cada norma valorada, obteniendo un metadato en formato MARC21 bajo el software implementado por el Centro de Documentación del Ministerio, las normas valoradas y procesadas deben cumplir con los estándares de normalización lingüística, utilizados por el centro de documentación, principalmente el Tesauro Ambiental para Colombia (TAC).</t>
  </si>
  <si>
    <t>CL 14 108 48 INT 1C CS 345</t>
  </si>
  <si>
    <t>alvarez3211@gmail.com</t>
  </si>
  <si>
    <t>https://community.secop.gov.co/Public/Tendering/ContractNoticePhases/View?PPI=CO1.PPI.6220801&amp;isFromPublicArea=True&amp;isModal=False</t>
  </si>
  <si>
    <t>WILLIAM ALEXANDER CHAPARRO DELGADO</t>
  </si>
  <si>
    <t>JHON HARISON AMAYA HUERTAS</t>
  </si>
  <si>
    <t>DIRECCION DE GESTION INTEGRAL DEL RECURSO HIDRICO</t>
  </si>
  <si>
    <t>Prestación de servicios profesionales a la Dirección de Gestión Integral del Recurso Hídrico del Ministerio de Ambiente y Desarrollo Sostenible, para el seguimiento, gestión y cumplimiento desde el componente técnico a las acciones judiciales de acuerdo a las obligaciones específicas del contratista.</t>
  </si>
  <si>
    <t>1. Apoyar en la participación en diferentes reuniones, convocatorias, eventos designado por parte de la Dirección de Recurso Hídrico en el marco de la sentencia del Río Bogotá y reportar los resultados de estos, a través de acuerdos, memorias, sistematización, consolidación, análisis y organización de la información en los formatos aprobados por el MADSIG con los debidos soportes. Se deberá entregar informes periódicos mensuales de ejecución de las actividades de gestión, seguimiento y participación para el cumplimiento de las diferentes órdenes de la sentencia del rio bogotá. con soportes, actas, ayuda de memoria, listado de asistencia. 
2. Apoyar a la Dirección de Gestión Integral del Recurso Hídrico desde el componente técnico en la construcción del plan de acción del Consejo estratégico de la cuenca hidrográfica del Río Bogotá. Se deberá entregar un documento de plan de acción del CECH, de avance en el mes 1 y 2 y un documento final en el mes 3. 
3. Apoyar a la Dirección de Gestión Integral del Recurso Hídrico en la participación y conceptualización técnica de los diferentes temas referidos a las órdenes de la sentencia del Rio Bogotá, en los espacios establecidos para tal fin. se deberá entregar un documento final con los siguientes avances, en el mes (4) en el mes (6) en el mes (8)
4. Apoyar a la Dirección de Gestión Integral de Recurso Hídrico en el seguimiento y gestión de la información técnica que permita consolidar lo relacionado con el cumplimiento de la Sentencia del Río Bogotá, en el marco de la secretaria técnica del Consejo estratégico de la cuenca.se deberá entregar documento donde se analice  la información técnica de las acciones para el  cumplimiento de las diferentes órdenes de la sentencia a cargo de los municipios de la cuenca hidrográfica. (actividad 2) entregable avance en el mes (2). avance en el mes (4) avance en el mes (8) y documento final consolidado mes  (10)
5.  Generar, consolidar y disponer información temática alfanumérica o geográficas resultado del análisis de datos ambientales que haga parte del conjunto de datos del sistema de información ambiental SIAC. Se deberá entregar un informe a solicitud del supervisor, en todo caso se entregara un documento de informe final de ejecución del contrato que consolide la obligación. 
6. Todas las demás que le sean asignadas por el supervisor del contrato y que tengan relación con el objeto contractual.</t>
  </si>
  <si>
    <t>El valor del contrato a celebrar es hasta por la suma de SESENTA Y TRES MILLONES NOVECIENTOS MIL PESOS MONEDA CTE. ($63.900.000) incluido los impuestos a que haya lugar.</t>
  </si>
  <si>
    <t>wachd22@gmail.com</t>
  </si>
  <si>
    <t>CR 88 18 33</t>
  </si>
  <si>
    <t>NELSON MAURICIO ANILLO RINCON</t>
  </si>
  <si>
    <t>El plazo de ejecución del presente contrato será de nueve (09) meses, previo cumplimiento de los requisitos de ejecución y, previo perfeccionamiento del mismo.</t>
  </si>
  <si>
    <t>https://community.secop.gov.co/Public/Tendering/ContractNoticePhases/View?PPI=CO1.PPI.6284555&amp;isFromPublicArea=True&amp;isModal=False</t>
  </si>
  <si>
    <t>https://community.secop.gov.co/Public/Tendering/ContractNoticePhases/View?PPI=CO1.PPI.6310444&amp;isFromPublicArea=True&amp;isModal=False</t>
  </si>
  <si>
    <t>MARIO ALEJANDRO MARIÑO RONDEROS</t>
  </si>
  <si>
    <t>SOCIOLOGIA</t>
  </si>
  <si>
    <t>1. Apoyar a la DGIRH en la implementación de acciones que propendan por la vinculación de los diferentes actores en las instancias de participación en la GIRH, lo anterior, en coordinación con el Grupo de Participación de la Subdirección de Educación y participación de este Ministerio. Producto del cual deberá elaborar un documento que contenga las estrategias y acciones desarrolladas para el fortalecimiento de la participación de las comunidades en los territorios en el marco de la GIRH. Se deberán entregar tres (3) documentos de avance uno en los meses de marzo, junio y octubre y el documento final en el último mes de ejecución del contrato, 
2. Apoyar al Grupo de Fortalecimiento y Gobernanza del Agua de la Dirección de Gestión Integral de Recurso Hídrico en la elaboración e implementación de una estrategia de participación con comunidades asociadas a los procesos judiciales a cargo de la Dirección de Gestión Integral de Recurso Hídrico; producto del cual deberá elaborar un documento que contenga las estrategias y acciones desarrolladas para la implementación de los mecanismos de participación ciudadana y la atención de las distintas instancias de participación existentes para la GIRH para la protección de fuentes hídricas en atención a los requerimientos judiciales, lo anterior, en coordinación con el Grupo de Participación de la Subdirección de Educación y participación de este Ministerio. Se deberán entregar tres (3) documentos de avance uno en los meses de abril, agosto y octubre y el documento final en el último mes de ejecución del contrato.
3. Apoyar a la Dirección de Gestión Integral de recurso Hídrico en la implementación de procesos de asistencia técnica y capacitación a las autoridades ambientales para el fortalecimiento de la cultura del agua, con el fin de fortalecerlos y consolidar la gobernabilidad en el marco de la normatividad vigente, lo anterior en coordinación con el Grupo de Participación de la subdirección de Educación y Participación del Ministerio de Ambiente y Desarrollo Sostenible. Para lo cual deberá elaborar un documento que dé cuenta del apoyo a la DGIRH en la implementación de procesos de asistencia técnica y capacitación a las autoridades ambientales para la conformación, funcionamiento y fortalecimiento las diferentes instancias de participación para la planificación y administración del recurso hídrico, con el fin de fortalecerlos y consolidar la gobernabilidad en el marco de la normatividad vigente. Se deberán entregar dos documentos de avance en los meses de mayo y octubre un documento final en el último mes de ejecución del contrato.
4. Apoyar a la Dirección de Gestión Integral de Recurso Hídrico en la identificación, caracterización y sistematización de las experiencias significativas de buenas prácticas de manejo del recurso hídrico; para lo cual deberá elaborar un documento que contenga la identificación, caracterización y sistematización de tres experiencias de buenas prácticas asociadas al recurso hídrico para lo cual deberán entregar tres (3) documentos de avance uno en los meses de mayo, julio y octubre y el documento final en el último mes de ejecución del contrato.
5. Apoyar la construcción y diseño de metodologías para el desarrollo de espacios de participación, capacitación y socialización internos y externos que requiera la Dirección de GIRH; en coordinación con la Subdirección de Educación y Participación del Ministerio, para lo cual deberá elaborar un documento que contenga las metodologías diseñadas para el desarrollo de espacios de participación, capacitación y socialización internos y externos que requiera la Dirección de GIRH. Se deberán entregar tres (3) documentos de avance uno en los meses de marzo, junio y septiembre y el documento final en el último mes de ejecución del contrato.
6. Apoyar a la Dirección de Gestión Integral de Recurso Hídrico en la formulación e implementación de las acciones necesarias para el cumplimiento de la misionalidad y el plan de acción de la Dirección, en virtud del cumplimiento del objeto contractual.
7. Apoyar en el diseño y formulación de la línea de participación del Programa Nacional de Gobernanza del Agua y su consolidación en el país, en coordinación de la Subdirección de Educación y Participación de este Ministerio, producto del cual deberá elaborar un documento que contenga los aportes para la construcción de la línea de participación del Programa Nacional de Gobernanza del Agua y su consolidación en el país. Se deberán entregar dos (2) documentos de avance uno en los meses de marzo, y mayo y el documento final en el mes de julio.
8. Apoyar a la DGIRH en la estructuración, consolidación y/o elaboración de las agendas de trabajo, actas de reuniones, informes, ayudas de memoria de los espacios y escenarios en que se participe, incluyendo visitas a las autoridades ambientales, comités técnicos, así como aquellas que sean requeridas por la DGIRH, en virtud del cumplimiento del objeto contractual
9. Todas las demás que le sean asignadas por el supervisor del contrato en relación con el objeto contractual</t>
  </si>
  <si>
    <t>Prestación de servicios profesionales a la Dirección de Gestión Integral de Recurso Hídrico del Ministerio de Ambiente y Desarrollo Sostenible, para apoyar en la formulación, implementación y promoción de acciones relacionadas con los instrumentos de Gobernanza del Agua</t>
  </si>
  <si>
    <t>El valor del contrato a celebrar es hasta por la suma de Setenta y Dos millones de pesos M/CTE $72.000.000 incluido los impuestos a que haya lugar.</t>
  </si>
  <si>
    <t>mariomarkp@gmail.com</t>
  </si>
  <si>
    <t>CL 53 46 56</t>
  </si>
  <si>
    <t xml:space="preserve">LUZ ADRIANA JIMENEZ PATIÑO </t>
  </si>
  <si>
    <t>COORDINADOR DEL GRUPO DE FORTALECIMIENTO Y GOBERNANZA DEL AGUA</t>
  </si>
  <si>
    <t>El plazo de ejecución del presente contrato será de Nueve 9 meses, previo cumplimiento de los requisitos de ejecución y previo perfeccionamiento del mismo.</t>
  </si>
  <si>
    <t>https://community.secop.gov.co/Public/Tendering/OpportunityDetail/Index?noticeUID=CO1.NTC.1137713&amp;isFromPublicArea=True&amp;isModal=False</t>
  </si>
  <si>
    <t>DIANA MARCELA MENDOZA OSPINA</t>
  </si>
  <si>
    <t xml:space="preserve">Prestación de servicios profesionales a la Dirección de Gestión Integral de Recurso Hídrico del Ministerio de Ambiente y Desarrollo Sostenible, para apoyar en la formulación, implementación y promoción de acciones relacionadas con los instrumentos de Gobernanza del Agua. </t>
  </si>
  <si>
    <t>1. Apoyar al Grupo de Fortalecimiento y Gobernanza del Agua de la Dirección de Gestión Integral de Recurso Hídrico desde el componente social en el desarrollo de los espacios de diálogo, negociación, concertación y trabajo con las comunidades. 
2. Apoyar al Grupo de Fortalecimiento y Gobernanza del Agua de la Dirección de Gestión Integral de Recurso Hídrico en la elaboración e implementación de metodologías que permitan el relacionamiento asertivo con las comunidades y entidades en el marco de la Gestión Integral de Recurso Hídrico; para lo cual deberá elaborar un documento que consolide las metodologías incluyentes y participativas formuladas e implementadas para el relacionamiento con las comunidades y que posibilitan el tratamiento asertivo de los conflictos asociados al Recurso Hídrico. Se deberán entregar tres (3) documentos de avance uno en los meses de marzo, junio, octubre y el documento final en el último mes de ejecución.
3. Apoyar en la implementación de las técnicas de mediación, negociación y concertación de conflictos elaboradas por la Dirección de Gestión Integral de Recurso Hídrico, en coordinación con la Subdirección de Educación y Participación de este Ministerio. 
4. Apoyar técnicamente la implementación del curso virtual manejo y transformación de conflictos por el agua alojado en la escuela de formación del Ministerio de Ambiente y Desarrollo sostenible. 
5. Apoyar en el diseño y formulación de la línea de manejo de conflictos del Programa Nacional de Gobernanza del Agua y su consolidación en el país, en coordinación con la Subdirección de Educación y Participación de este Ministerio, para lo cual deberá elaborar un Documento que contenga los aportes para la construcción de la línea de manejo de conflictos del Programa Nacional de Gobernanza del Agua. Se deberán entregar dos (2) documentos de avance uno en los meses de marzo y mayo, y el documento final en el mes de julio.
6. Apoyar a la Dirección de Gestión Integral de Recurso Hídrico en la identificación, caracterización y sistematización de las experiencias significativas de manejo de conflictos asociadas al recurso hídrico; para lo cual deberá elaborar un Documento que contenga la identificación, caracterización y sistematización de tres experiencias significativas de manejo de conflictos asociadas al recurso hídrico. Se deberán entregar tres (3) documentos de avance uno en los meses de abril, Julio y octubre y el documento final en el último mes de ejecución, en coordinación con la Subdirección de Educación y Participación de este Ministerio. 
7. Apoyar a la Dirección de Gestión Integral de Recurso Hídrico en la implementación de acciones que propendan por el cumplimiento de las órdenes impartidas mediante las sentencias y demás instrumentos judiciales de competencia de la DGIRH, en virtud del cumplimiento del objeto contractual.
8. Apoyar a la Dirección de Gestión Integral de Recurso Hídrico en la consolidación, sistematización y estructuración de la experiencia desarrollada por la DGIRH en el Departamento del Chocó desde el enfoque de la Gobernanza del Agua teniendo como derrotero el Enfoque Biocultural que aporte al Ministerio en la consolidación de una Gobernanza del agua; producto de esta actividad deberá elaborar un documento que consolide la experiencia desarrollada por la DGIRH en el Departamento del Chocó desde el enfoque de la Gobernanza del Agua teniendo como derrotero el Enfoque Biocultural. Se deberán entregar un documento de avance en el mes agosto y el documento final en el mes de septiembre.
9. Apoyar a la Dirección de Gestión Integral de Recurso Hídrico en la formulación e implementación de las acciones necesarias para el cumplimiento de la misionalidad y el plan de acción de la Dirección, en virtud del cumplimiento del objeto contractual.
10. Todas las demás actividades y responsabilidades que le sean asignadas por el supervisor del contrato siempre y cuando guarden relación con el objeto contractual.</t>
  </si>
  <si>
    <t>CL 47 3 15</t>
  </si>
  <si>
    <t>dmendozaospina@gmail.com</t>
  </si>
  <si>
    <t>El plazo de ejecución del presente contrato será de nueve (09) meses, previo cumplimiento de los requisitos de ejecución y previo perfeccionamiento del mismo.</t>
  </si>
  <si>
    <t>PAULA ALEJANDRA MENDEZ OSPINA</t>
  </si>
  <si>
    <t>1. Apoyar a la Dirección de Gestión Integral de Recurso Hídrico en la complementación de los documentos técnicos de soporte elaborados en cumplimiento de las sentencias de Santurbán y Pisba, en lo referente a línea base. 
2. Apoyar las actividades de socialización y retroalimentación que se requieran para la definición de los parámetros de protección de fuentes hídricas relacionados con las fases de consulta y concertación para el Páramo de Pisba y concertación para el páramo de Santurbán.
3. Consolidar el documento de parámetros de protección del recurso hídrico para los páramos de Santurban y Pisba, incorporando los insumos que se obtengan en las fases de consulta y concertación para Pisba y concertación para Santurban. 
4.  Acompañamiento a reuniones, foros académicos, eventos, mesas técnicas y demás espacios de discusión técnica desarrollados en el marco de las Sentencias de competencia de la Dirección
5. Apoyar a la Dirección de Gestión Integral de Recurso Hídrico en la articulación entre el Ministerio de Ambiente y Desarrollo Sostenible, las comunidades locales y las entidades de orden nacional, regional y/o local en relación con el cumplimiento de las ordenes establecidas en las sentencias del páramo de Pisba y Santurban.
6. Apoyar en la interlocución con la Dirección de Bosques, Biodiversidad y Ecosistemas del Ministerio de Ambiente y Desarrollo Sostenible y con otras entidades competentes para el cumplimiento de las Sentencias de competencia de la Dirección de Recurso Hídrico. 
7. Apoyar la elaboración de informes de avances en el cumplimiento del ineludible 4 (orden 4 de la ST 361 de 2017) de las Sentencias de Santurbán y Pisba de acuerdo con los requerimientos de los respectivos tribunales. 
8. Generar, consolidar y disponer información temática, alfanumérica o geográfica resultado del análisis de datos ambientales que hagan parte del conjunto de datos del sistema de información ambiental SIAC consulta de los usuarios interna y externa, para lo cual deberá sistematizar la información en los instrumentos definidos por el Ministerio de Ambiente y Desarrollo Sostenible para tal fin, los cuales deberán ser entregados en cuatro  (4) documentos de avance uno en los meses de Abril,  Julio, Octubre  y el documento final en el último mes de ejecución del contrato. 
9. Apoyar a la Dirección de Gestión Integral de Recurso Hídrico en la coordinación y liderazgo para el cumplimiento de las órdenes establecidas en la sentencia de Santurbán y Pisba. 
10. Apoyar a la Dirección de Gestión Integral de Recurso Hídrico en la formulación e implementación de las acciones necesarias para el cumplimiento de la misionalidad y el plan de acción de la Dirección, en virtud del cumplimiento del objeto contractual
11. Todas las demás actividades que le sean asignadas por el Supervisor del Contrato y que tenga relación con las obligaciones del contrato.</t>
  </si>
  <si>
    <t>El valor del contrato a celebrar es hasta por la suma de Sesenta y Cuatro Millones Ochocientos mil pesos  M/CTE ($64.800.000) incluido los impuestos a que haya lugar.</t>
  </si>
  <si>
    <t>CR 23 80 35 APTO 311</t>
  </si>
  <si>
    <t>pamo.viento@gmail.com</t>
  </si>
  <si>
    <t>https://community.secop.gov.co/Public/Tendering/OpportunityDetail/Index?noticeUID=CO1.NTC.1147536&amp;isFromPublicArea=True&amp;isModal=False</t>
  </si>
  <si>
    <t>https://community.secop.gov.co/Public/Tendering/OpportunityDetail/Index?noticeUID=CO1.NTC.1148814&amp;isFromPublicArea=True&amp;isModal=False</t>
  </si>
  <si>
    <t>Prestación de servicios profesionales a la Dirección de Gestión Integral de Recurso Hídrico del Ministerio de Ambiente y Desarrollo Sostenible, para apoyar en la formulación, implementación y promoción de acciones relacionadas con los instrumentos de Gobernanza del Agua.</t>
  </si>
  <si>
    <t>SANDRA MAGDALENA TRONCOSO FRASSER</t>
  </si>
  <si>
    <t>sandratroncosof@gmail.com</t>
  </si>
  <si>
    <t>CR 45 44 21</t>
  </si>
  <si>
    <t>1. Apoyar técnicamente al Ministerio en la gestión de la información resultante del desarrollo de las actividades realizadas  en la Dirección de Gestión Integral de Recurso Hídrico. Se deberá entregar informes mensuales que dé cuenta el cumplimento de esta obligación.
2. Apoyar a la Dirección de Recurso Hídrico en la organización de los eventos,  y demás espacios misionales que se desarrollen en cumplimiento de la Política Nacional de Gestión Integral de Recurso Hídrico. Se deberá entregar informes mensuales que dé cuenta del cumplimento de esta obligación.
3. Apoyar en las convocatorias de reuniones y sesiones de trabajo con actores externos, así como al interior del Ministerio en el marco de las sentencias a cargo de la Dirección de Recurso Hídrico, particularmente la T-622 de 2016, la T-361 de 2017 y la sentencia del páramo de Almorzadero. Se deberá entregar copia de las convocatorias, listados de asistencia periódicamente. 
4. Consolidar de manera estructurada la información relacionada con el cumplimiento de las Sentencias a cargo de la Dirección de Gestión Integral de Recurso Hídrico, particularmente la T-622 de 2016, la T-361 de 2017 y la sentencia del páramo de Almorzadero. Se deberá entregar informes mensuales que dé cuenta el cumplimento de esta obligación.
5.  Apoyar a la Dirección de Gestión Integral de Recurso Hídrico en la elaboración de documentos e informes que permitan dar respuesta a las entidades y ciudadanía del cumplimiento de las Sentencias. Se deberá entregar informes mensuales que dé cuenta el cumplimento de esta obligación.
6. Solicitar a los grupos de la Dirección y unificar en el formato establecido el reporte periódico que dé cuenta del cumplimento o avance de las metas del plan de acción de la Dirección. Se deberá entregar copia del formato establecido para tal fin periódicamente. 
7. Apoyar a la Dirección de Gestión Integral del Recurso Hídrico en el seguimiento de la ejecución presupuestal en el formato establecido. Se deberá entregar copia del documento a la ejecución presupuestal periódicamente.  
8. Apoyar a la Dirección de Recurso Hídrico en el seguimiento al cumplimiento de los pagos mensuales a los contratistas de la Dirección de Gestión Integral del Recurso Hídrico.  Se deberá entregar informe periódico del seguimiento. 
9. Apoyar a la Dirección de Gestión Integral de Recurso Hídrico en la formulación e implementación de las acciones necesarias para el cumplimiento de la misionalidad y el plan de acción de la Dirección, en virtud del cumplimiento del objeto contractual
10. Las demás actividades y responsabilidades que sean inherentes al desarrollo del objeto del contrato</t>
  </si>
  <si>
    <t>El valor del contrato a celebrar es hasta por la suma de Sesenta Y Tres Millones Novecientos Mil Pesos m/cte.  ($63.900.000) incluido los impuestos a que haya lugar.</t>
  </si>
  <si>
    <t>El plazo de ejecución del presente contrato será de Nueve (9) meses, previo cumplimiento de los requisitos de ejecución y previo perfeccionamiento del mismo.</t>
  </si>
  <si>
    <t>AHYDA CRISTINA GARCIA CORDOBA</t>
  </si>
  <si>
    <t>1. Apoyar en la implementación de las acciones contenidas en el plan de formación para la Gestión integral del recurso hídrico - GIRH.- para lo cual deberá elaborar un documento que contenga el análisis del desarrollo e implementación del plan de formación para la GIRH mediante procesos de capacitación y formación en temas relacionados con la Gestión integral del recurso hídrico. Se deberán entregar tres (3) documentos de avance uno en los meses de marzo, junio, septiembre y el documento final en el último mes de ejecución del contrato.
2. Gestionar la implementación de los cursos virtuales en la escuela virtual de Ministerio de ambiente y Desarrollo Sostenible y hacer seguimiento y acompañamiento a los participantes en los mismos para lo cual deberá elaborar documento que dé cuenta de la implementación de los cursos de GIRH en la escuela virtual de Ministerio de Ambiente y Desarrollo Sostenible. Se deberán entregar tres (3) documentos de avance uno en los meses de Mayo, agosto y noviembre y el documento final en el último mes de ejecución del contrato.
3. Apoyar el fortalecimiento de las instancias de articulación de la Dirección de Gestión Integral de recurso hídrico con la Academia; para lo cual deberá elaborar un documento que contenga los lineamientos desarrollados para el fortalecimiento de la articulación con la academia a través de la Red Temática de Gestión Integral del recurso Hídrico. Se deberán entregar tres (3) documentos de avance uno en los meses de Abril, agosto y Octubre y el documento final en el último mes de ejecución del contrato.
4. Apoyar en el diseño y formulación de la línea de Educación del Programa Nacional de Gobernanza del Agua y su consolidación en el país; para lo cual deberá elaborar documento que contenga los aportes realizados para la elaboración de la línea de Educación del Programa Nacional de Gobernanza del Agua. Se deberán entregar dos (2) documentos de avance uno en los meses de Febrero, y Mayo y el documento final en el mes de julio.
5. Apoyar a la Dirección de Gestión Integral de Recurso Hídrico en la implementación de acciones que propendan por el cumplimiento de las órdenes impartidas mediante las sentencias y demás instrumentos judiciales de competencia de la DGIRH, en virtud del cumplimiento del objeto contractual.
6. Apoyar a la Dirección de Gestión Integral de Recurso Hídrico en la formulación e implementación de las acciones necesarias para el cumplimiento de la misionalidad y el plan de acción de la Dirección, en virtud del cumplimiento del objeto contractual
7. Todas las demás actividades que le sean asignadas por el Supervisor del Contrato y que tenga relación con el objeto del contrato.</t>
  </si>
  <si>
    <t>C-3203-0900-2-0-3203036-02</t>
  </si>
  <si>
    <t>ahydac.garcia@gmail.com</t>
  </si>
  <si>
    <t>CR 13 40B 74 APTO 809</t>
  </si>
  <si>
    <t xml:space="preserve">CR 102 155 50 TO 6 APTO 1406 </t>
  </si>
  <si>
    <t>CR 13A 32 67 APTO 603</t>
  </si>
  <si>
    <t>El plazo de ejecución del presente contrato será de nueve (9) meses, previo cumplimiento de los requisitos de ejecución y previo perfeccionamiento del mismo.</t>
  </si>
  <si>
    <t>LILIAN ANDREA ROJAS RODRIGUEZ</t>
  </si>
  <si>
    <t xml:space="preserve">CIENCIAS SOCIALES </t>
  </si>
  <si>
    <t>Prestación de servicios profesionales a la Dirección de Gestión Integral del Recurso Hídrico del Ministerio de Ambiente y Desarrollo Sostenible, para el seguimiento y la gestión de actividades en las instancias de coordinación interinstitucional e intersectorial referidas a la GIRH.</t>
  </si>
  <si>
    <t xml:space="preserve">1. Apoyar en la preparación y desarrollo de los insumos de gestión e información de las diferentes, actividades reuniones, convocatorias y eventos que realice la Dirección de Gestión Integral de Recurso Hídrico en el marco de los Consejos Ambientales Regionales de Macrocuenca –CARMAC, el Consejo Nacional del Agua – CNA,. Se deberá entregar un documento final que contenga el informe de la gestión desarrollada para la preparación de los diferentes espacios que realice la dirección de gestión integral de recurso hídrico en el marco de los consejos ambientales regionales de macrocuenca –CARMAC, el consejo nacional del agua – CNA. En el informe final de ejecución del contrato. 
2. Acompañar a la Dirección de Gestión Integral del Recurso Hídrico en los espacios e instancias de coordinación y articulación convocadas en el marco del cumplimiento de la sentencia del Río Bogotá. Se deberá entregar periódicamente listados de asistencias con actas o ayudas de memoria o informes en los formatos establecidos. 
3. Apoyar a la Dirección de Gestión Integral de Recurso Hídrico en el seguimiento y gestión de la información documental que permita consolidar lo relacionado con el cumplimiento de la Sentencia del Río Bogotá. Se deberá entregar documento donde se consolide la información de las acciones para el  cumplimiento de las diferentes órdenes de la sentencia a cargo de los entes territoriales aferentes a la cuenca hidrográfica del Río Bogotá y demás actores que reporten estado de cumplimiento en el marco de la sentencia del Río Bogotá, se entregaran avances en el mes (2). mes (4) mes (8) y documento final en el último informe de ejecución del contrato. 
4. Apoyar a la Dirección de Gestión Integral de Recurso Hídrico en la elaboración de insumos que permitan dar a conocer permanentemente a través de las páginas web institucionales y demás redes sociales los avances relacionados con el cumplimiento de la sentencia del Río Bogotá y demás actividades relacionadas con el objeto del contrato. Se deberá entregar informe periódicos mensuales de ejecución del contrato que contenga los insumos y actividades realizadas que permitan dar a conocer permanentemente a través de las páginas web institucionales y demás redes sociales los avances relacionados con el cumplimiento de la sentencia del río Bogotá y demás actividades relacionadas con el objeto del contrato.
5. Apoyar a la Dirección de Gestión Integral de Recurso Hídrico en los espacios de capacitación y participación en  el marco de la sentencia del río Bogotá designados por el supervisor del contrato. 
6. Apoyar en la participación en diferentes reuniones, convocatorias, eventos, foros a los cuales sea designado por parte de la Dirección de Recurso Hídrico y reportar los resultados de estos. Se entregaran periódicamente en el informe de ejecución del contrato  a través de acuerdos, memorias, sistematización, consolidación, análisis y organización de la información en los formatos aprobados por el MADSIG con los debidos soportes.
7. Todas las demás que le sean asignadas por el supervisor del contrato y que tengan relación con el objeto contractual.
</t>
  </si>
  <si>
    <t>DG 40A 8 38 APTO 805</t>
  </si>
  <si>
    <t>lilianandrea85@gmail.com</t>
  </si>
  <si>
    <t>El plazo de ejecución del presente contrato será de Nueve (09) meses, previo cumplimiento de los requisitos de ejecución y, previo perfeccionamiento del mismo</t>
  </si>
  <si>
    <t>MARIANA DEL MAR CAMACHO FERNANDEZ</t>
  </si>
  <si>
    <t>MARIA EMILIA BOTERO ARIAS</t>
  </si>
  <si>
    <t>1. Elaborar documento de plan de trabajo para la ejecución del contrato el cual contenga los informes a entregar y cronograma de entrega, documento que debe ser aprobado por el supervisor.
2. Apoyar cada uno de los procesos asistenciales y administrativos que requiera la Oficina de negocios Verdes y Sostenibles, en el marco del Contrato de Reforma Sectorial para el Desarrollo Local Sostenible en Colombia”. 
3. Apoyar en el cambio de los documentos de AZ a carpetas de yute, de acuerdo a los lineamientos de la oficina de negocios Verdes y Sostenibles.
4. Apoyar en la digitalización y subida al DRIVE de los Informes mensuales de Supervisión con cada uno de los soportes contractuales y financieros de los contratistas. 
5. Atender y mantener actualizada la base de datos de consulta y préstamos - en los formatos establecidos por la entidad - de los expedientes de los archivos de gestión de la oficina solicitados por parte de los usuarios internos y externos.
6. Participar en las reuniones relacionadas con el objeto contractual para lo cual se deben allegar los soportes de la asistencia y soporte del seguimiento a los compromisos establecidos, en caso de aplicar.  
7. Las demás que determine el supervisor del contrato, relacionadas con el ejercicio de sus obligaciones y del objeto contractual.</t>
  </si>
  <si>
    <t>El valor del contrato a celebrar es hasta por la suma de DIECISEIS MILLONES CUATROCIENTOS SETENTA MIL DE PESOS M/CTE ($16.470.000), incluido los impuestos a que haya lugar.</t>
  </si>
  <si>
    <t>8201-3-167   19/02/2020</t>
  </si>
  <si>
    <t>NOTA DEL SUPERVISOR</t>
  </si>
  <si>
    <t>1. Supervisor inicial</t>
  </si>
  <si>
    <t>2. Encargdo por vacaciones del titular de supervisión</t>
  </si>
  <si>
    <t>3. El Supervisor renuncio al cargo</t>
  </si>
  <si>
    <t>CARLOS AUGUSTO OSPINA BRAVO</t>
  </si>
  <si>
    <t>CONTRATISTA</t>
  </si>
  <si>
    <t>No. CONTRATO</t>
  </si>
  <si>
    <t>MEMORANDO</t>
  </si>
  <si>
    <t>NOTA SUPERVISOR</t>
  </si>
  <si>
    <t>FECHA FINAL SUPERVISION</t>
  </si>
  <si>
    <t>FECHA INCIO SUPERVISION</t>
  </si>
  <si>
    <t>COORDINADORA DEL GRUPO DE RECURSOS GENÉTICOS DE LA DIRECCIÓN DE BOSQUES, BIODIVERSIDAD Y SERVICIOS ECOSISTÉMICOS</t>
  </si>
  <si>
    <t>PROFESIONAL ESPECIALIZADO CODIGO 2028 GRADO 19</t>
  </si>
  <si>
    <t>CÉDULA</t>
  </si>
  <si>
    <t>CONTADOR</t>
  </si>
  <si>
    <t>El valor del contrato a celebrar es hasta por la suma de NOVENTA Y NUEVE MILLONES DE PESOS M/CTE ($ 99.000.000), incluido los impuestos a que haya lugar.</t>
  </si>
  <si>
    <t xml:space="preserve">El plazo de ejecución es de once (11) meses, contados a partir del cumplimiento de los requisitos de ejecución, previo perfeccionamiento del contrato, en todo caso sin exceder a 31 de diciembre de 2020. </t>
  </si>
  <si>
    <t>ANGELA MARIA AMAYA ARIAS</t>
  </si>
  <si>
    <t>1. Presentar un plan de trabajo de las actividades a ejecutar por parte del contratista. 
2. Apoyar a la Subdirección de Educación y Participación con sus conocimientos en la elaboración de insumos jurídicos y jurisprudenciales para la proyección de iniciativas normativas elaboradas por el Ministerio y otras entidades relacionadas con participación ciudadana en la gestión ambiental, de conformidad con las directrices de la Oficina Asesora Jurídica. 
3. Contribuir desde el enfoque jurídico y jurisprudencial para aportar en el cumplimiento de los compromisos del capítulo étnico del PND en relación con aportes jurisprudenciales y proyección de iniciativas normativas por enfoque diferencial, de conformidad con las directrices de la Oficina Asesora Jurídica. 
4. Brindar insumos desde la perspectiva jurídica y jurisprudencial para el diagnóstico de la Política de participación ciudadana, de conformidad con las directrices de la Oficina Asesora Jurídica.
5. Contribuir con el análisis de la información y elaboración de insumos en relación con medidas judiciales en las que se vincule al Ministerio relacionadas con el derecho a la participación ciudadana en la gestión ambiental, de conformidad con las directrices de la Oficina Asesora Jurídica.
6. Apoyar jurídicamente a la Subdirección de Educación y Participación en la respuesta a peticiones, solicitudes y quejas relacionadas con la participación ciudadana en la gestión ambiental, de conformidad con las directrices de la Oficina Asesora Jurídica. 
7. Apoyar la recopilación de la información requerida para dar respuesta a demandas contra el Ministerio de Ambiente y Desarrollo Sostenible y elaborar los informes requeridos en cumplimiento de las órdenes judiciales en los temas que son competencia de la Subdirección, de conformidad con las directrices de la Oficina Asesora Jurídica.  
8. Las demás actividades relacionadas con su objeto contractual.</t>
  </si>
  <si>
    <t>El valor del contrato a celebrar es hasta por la suma de CINCUENTA Y SIETE MILLONES SEISCIENTOS MIL PESOS M/CTE ($ 57.600.000), incluido los impuestos a que haya lugar.</t>
  </si>
  <si>
    <t>CL 31 13A 51 APTO 2208 TO 2</t>
  </si>
  <si>
    <t>angela.maria.amaya@gmail.com</t>
  </si>
  <si>
    <t xml:space="preserve">El plazo de ejecución es de nueve (9) meses, contados a partir del cumplimiento de los requisitos de ejecución, previo perfeccionamiento del contrato, en todo caso sin exceder a 31 de diciembre de 2020. </t>
  </si>
  <si>
    <t>Prestar servicios profesionales a la Subdirección de Educación y Participación del Ministerio de Ambiente y Desarrollo Sostenible para apoyar el desarrollo de los procesos de participación ciudadana asociados al cumplimiento de medidas judiciales, diagnóstico y estrategias de participación ciudadana. Componente ambiental del capítulo étnico del PND, diálogo social y protección de conocimientos tradicionales asociado a la biodiversidad.</t>
  </si>
  <si>
    <t>https://community.secop.gov.co/Public/Tendering/OpportunityDetail/Index?noticeUID=CO1.NTC.1158653&amp;isFromPublicArea=True&amp;isModal=False</t>
  </si>
  <si>
    <t>CAMILO ARTURO JIMENEZ VALBUENA</t>
  </si>
  <si>
    <t>MAGDA MALLEN SIERRA URREGO</t>
  </si>
  <si>
    <t>NICOLLY DANIELA SANCHEZ VALCARCEL</t>
  </si>
  <si>
    <t>NELSON OBREGON NEIRA</t>
  </si>
  <si>
    <t xml:space="preserve">DIEGO ORLANDO MURILLO MARTÍNEZ </t>
  </si>
  <si>
    <t>ALEXANDRA SALINAS SALINAS</t>
  </si>
  <si>
    <t>DANIEL FERNANDO GUTIÉRREZ LOPEZ</t>
  </si>
  <si>
    <t>TECNICO PROFESIONAL EN CONTABILIDAD Y FINANZAS</t>
  </si>
  <si>
    <t>Prestar servicios a la Dirección de Bosques, Biodiversidad y Servicios Ecosistémicos para apoyar la consolidación del procedimiento para la Distribución Justa y Equitativa de Beneficios derivada del acceso a recursos genéticos e impulsar la economía forestal como parte de las iniciativas de uso sostenible de la biodiversidad.</t>
  </si>
  <si>
    <t>CALLE 22 A SUR # 7- 66 Apto. 1203</t>
  </si>
  <si>
    <t>dafeguti@gmail.com</t>
  </si>
  <si>
    <t>C-3202-0900-6-0-3201002-02</t>
  </si>
  <si>
    <t>https://community.secop.gov.co/Public/Tendering/OpportunityDetail/Index?noticeUID=CO1.NTC.1168009&amp;isFromPublicArea=True&amp;isModal=False</t>
  </si>
  <si>
    <t>Avenida Carrera 50 No. 58 A - 78 Apto 707 Bogotá, Colombia</t>
  </si>
  <si>
    <t>nobregon@javeriana.edu.co</t>
  </si>
  <si>
    <t>C-3202-0900-2-0-3203028-02</t>
  </si>
  <si>
    <t>Prestación de servicios profesionales a la Dirección de Gestión Integral del Recurso Hídrico del Ministerio de Ambiente y Desarrollo Sostenible, para apoyar la formulación, implementación y seguimiento de los instrumentos de planificación de cuencas y acuíferos en el marco de la Política Nacional para la Gestión Integral del Recurso Hídrico y su Plan Hídrico Nacional.</t>
  </si>
  <si>
    <t>INGENIERO CIVIL</t>
  </si>
  <si>
    <t>1.	Apoyar la elaboración de un diagnóstico sobre el estado actual de los Planes Estratégicos de las macrocuencas (PEM). Deberá presentar informes mensuales con las actividades realizadas.
2.	Apoyar conforme las directrices de la Dirección de Gestión Integral del Recurso Hídrico, el proceso de formulación del plan de acción (acuerdos y acciones estratégicas) de las macrocuencas, en el marco de los Planes Estratégicos, mediante acuerdos con los actores clave para la gestión integral del recurso hídrico. Deberá presentar informes mensuales con las actividades realizadas.
3.	Apoyar conforme las directrices de la Dirección de Gestión Integral del Recurso Hídrico, en el fortalecimiento y actualización de las líneas estratégicas (análisis estratégico) de las macrocuencas, con especial énfasis a la del Magdalena-Cauca. Deberá presentar informes mensuales con las actividades realizadas.
4.	Apoyar a la DGIRH en la asistencia técnica y apoyo en la construcción de acciones necesarias para la puesta en marcha de los Consejos Ambientales Regionales de Macrocuencas -CARMAC-. Deberá presentar informes mensuales con las actividades realizadas.
5.	Apoyar la evaluación de la documentación de los criterios, lineamientos metodológicos y resultados del proceso de implementación de los Planes Estratégicos de las Macrocuencas Magdalena-Cauca y formulación de los planes de trabajo y acción de PEM Caribe, Orinoco, Amazonas y Pacífico, en el marco de la Política Hídrica Nacional para la Gestión Integral del Recurso Hídrico. Deberá presentar informes mensuales con las actividades realizadas.
6.	Proponer una estrategia para la efectiva implementación de los planes de acción de los PEM. Deberá entregar dos (2) documentos que incluya el avance de esta obligación, de la siguiente manera: primer documento en el mes de junio, segundo documento en el mes de octubre y un (1) documento final “Estrategia para la efectiva implementación de los planes de acción de los PEM”, al final del contrato.
7.	Apoyar la formulación del programa de regulación hídrica el cual contenga los criterios y lineamientos por parte de la Dirección de Gestión Integral de Recurso Hídrico. Deberá presentar informes de avance en el mes de Mayo, Agosto y un documento final del programa en el mes de Octubre, en relación con la presente obligación.
8.	Apoyar la estructuración y armonización de  los diferentes programas del plan Hídrico Nacional para su efectiva implementación, para lo cual se deberá tener en cuenta los lineamientos y criterios de parte de la Dirección de Gestión Integral de Recurso Hídrico. Deberá presentar informes en el mes de Abril, Junio y un documento final con los programas del Plan Hídrico Nacional.
9.	Participar en los espacios y escenarios, incluyendo las visitas a las autoridades ambientales, comités regionales y mesas de trabajo, así como aquellas que sean requeridas por la DGIRH, en virtud del cumplimiento del objeto contractual, así como la participación en espacios donde la Dirección requiera establecer criterios en la temática. Deberá presentar informes mensuales con las actividades realizadas.
10.	 Generar, consolidar y disponer información temática alfanumérica o geográfica, resultado de análisis de datos ambientales que haga parte del conjunto de datos los sistemas de información ambiental SIAC o consulta de usuarios internos o externos, de competencia de la DGIRH y en virtud del objeto y obligaciones del contrato. Deberá presentar informes mensuales con las actividades realizadas.
11.	Apoyar todas las demás actividades que le sean asignadas por el Supervisor del Contrato y que tenga relación con las obligaciones del contrato.</t>
  </si>
  <si>
    <t>El valor del contrato a celebrar es hasta por la suma de CIENTO DOCE MILLONES QUINIENTOS MIL NUEVE PESOS M/CTE ($112.500.009), incluido los impuestos a que haya lugar.</t>
  </si>
  <si>
    <t>OSCAR DARIO TOSSE LUNA</t>
  </si>
  <si>
    <t>COORDINADOR DEL GRUPO DE PLANIFICACIÓN DE CUENCAS HIDROGRÁFICAS</t>
  </si>
  <si>
    <t xml:space="preserve">DIRECTOR DE GESTIÓN INTEGRAL DE RECURSO HÍDRICO </t>
  </si>
  <si>
    <t>LAURA CRISTINA TORRES MARÍN</t>
  </si>
  <si>
    <t>https://community.secop.gov.co/Public/Tendering/OpportunityDetail/Index?noticeUID=CO1.NTC.1168217&amp;isFromPublicArea=True&amp;isModal=False</t>
  </si>
  <si>
    <t>lauractm2791@gmail.com</t>
  </si>
  <si>
    <t>Carrera 13 # 38- 65. Apto 503</t>
  </si>
  <si>
    <t>C-3202-0900-2-0-323030-02</t>
  </si>
  <si>
    <t>1. Elaborar la propuesta de documento ajuste a la guía de formulación de Planes de Ordenación y manejo de cuencas hidrográficas, de acuerdo a los insumos generados a través de mesas de trabajo, visitas a las Autoridades Ambientales, comités técnicos y otras estrategias que defina la DGIRH. Deberá entregar dos (2) documentos que incluya el avance de esta obligación, de la siguiente manera: primer documento en el mes de junio, segundo documento en el mes de septiembre, y un (1) documento final “Propuesta del documento ajuste a la guía de formulación de Planes de Ordenación y manejo de cuencas hidrográficas”, al final del contrato.
2.	 Apoyar a la Dirección de Gestión Integral de Recurso Hídrico en la asistencia técnica a las Autoridades Ambientales para el seguimiento a la implementación de los planes de ordenación y manejo de cuencas hidrográficas, a través de mesas de trabajo, visitas a las Autoridades Ambientales, comités técnicos y otras requeridas por la DGIRH, en virtud del cumplimiento del objeto contractual. Deberá presentar informes periódicos mensuales con las actividades realizadas.
3.	 Apoyar en el seguimiento y la consolidación de la información de los procesos de implementación de Planes de Ordenación y Manejo de Cuencas Hidrográficas que realizan las Corporaciones Autónomas Regionales y de Desarrollo Sostenible, asi como el apoyo a la Dirección con la propuesta de herramienta para dicho seguimiento. Deberá entregar dos (2) documentos que incluya el avance de esta obligación, de la siguiente manera: primer documento en el mes de junio, segundo documento en el mes de septiembre y un (1) documento final “Propuesta del documento ajuste a la guía de formulación de Planes de Ordenación y manejo de cuencas hidrográficas”, al final del contrato.
4.	 Apoyo a la DGIRH en la generación de insumos para la estructuración del Programa de regulación hídrica. Deberá entregar un (1) documentos de avance en el mes de julio y un (1) documento final con los insumos del programa de regulación hídrica al finalizar el contrato
5.	 Generar, consolidar y disponer información temática alfanumérica o geográfica, resultado de análisis de datos ambientales que haga parte del conjunto de datos los sistemas de información ambiental SIAC o consulta de usuarios internos o externos. Deberá presentar informes mensuales con las actividades realizadas.
6.	 Apoyar todas las demás actividades que le sean asignadas por el Supervisor del Contrato y que tenga relación con las obligaciones del contrato.</t>
  </si>
  <si>
    <t>El valor del contrato a celebrar es hasta por la suma de CINCUENTA Y OCHO MILLONES QUINIENTOS MIL PESOS M/CTE ($58.500.000), incluido los impuestos a que haya lugar.</t>
  </si>
  <si>
    <t>https://community.secop.gov.co/Public/Tendering/OpportunityDetail/Index?noticeUID=CO1.NTC.1172276&amp;isFromPublicArea=True&amp;isModal=False</t>
  </si>
  <si>
    <t>1.	Asistir a la Subdirección administrativa y financiera, en el desarrollo de actividades de carácter administrativo, tales como atención a usuarios, recepción y direccionamiento de documentos que sean competencia del área.
2.	Proyectar y tramitar las comunicaciones internas y/o externas que sean asignadas por el supervisor del contrato.
3.	Actualizar los registros de carácter técnico y administrativo y responder por la exactitud de los mismos, así como reportar oportunamente la agenda de actividades en las que interviene la Subdirección administrativa y financiera, ante otras dependencias y entes de control.
4.	Apoyar y organizar logísticamente los eventos que lidera la Subdirección Administrativa y Financiera.
5.	Realizar el proceso de clasificación, depuración y organización del archivo total, conforme al Manual de Gestión Documental y Procedimientos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6.	Apoyar los procesos técnicos archivísticos en materia de: rotulación de carpetas y/o cajas, hoja de control e Inventario Único Documental - FUID de expedientes, foliación de los documentos de archivo,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7.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8.	Digitalizar los documentos que conforman los expedientes del Archivo de Gestión y que sean requeridos, aplicando las normas establecidas por el Archivo General de la Nación.
9.	Dar aviso a los supervisores del contrato, dentro de las 24 horas siguientes, sobre la ocurrencia de cualquier novedad o situación que se llegue a presentar en el archivo de gestión.
10.	Asistir a las reuniones, eventos, entre otros que para el efecto sean programadas o indicadas por parte de los supervisores del contrato.
11.	Todas las demás que le sean asignadas por el Supervisor del Contrato y que tenga relación con el objeto contractual.</t>
  </si>
  <si>
    <t>Prestación de servicios de apoyo a la gestión a la Subdirección Administrativa y Financiera, para el desarrollo de actividades logísticas, documentales y administrativas de la dependencia.</t>
  </si>
  <si>
    <t>CARRERA 112 A BIS # 71C-18 CASA 111 ETAPA 3</t>
  </si>
  <si>
    <t>nicollyvalcarcel@gmail.com</t>
  </si>
  <si>
    <t>https://community.secop.gov.co/Public/Tendering/OpportunityDetail/Index?noticeUID=CO1.NTC.1169517&amp;isFromPublicArea=True&amp;isModal=False</t>
  </si>
  <si>
    <t>Prestación de servicios profesionales a la Oficina de Tecnologías de la Información y la Comunicación del Ministerio de Ambiente y Desarrollo Sostenible, para desarrollar productos divulgativos y de capacitación dirigidos al mejoramiento de la gestión de la información y uso de los sistemas del SIAC</t>
  </si>
  <si>
    <t>1.	Elaborar en conjunto con los supervisores el plan de trabajo para la ejecución del contrato. Se deberá entregar un documento de plan de trabajo con la entrega del primer informe de ejecución del contrato.
2.	Gestionar y orientar la actualización y publicación de indicadores ambientales priorizados por el supervisor y que respondan al reporte del estado y uso de los recursos naturales en el marco del SIAC. Deberá entregar un informe con los avances periódicos mensuales hasta el mes de octubre y un informe final que consolide la obligación en el mes de noviembre, donde deberá adjuntarse una matriz de seguimiento que relacione el estado de gestión de los indicadores ambientales nacionales y de iniciativas internacionales.
3.	Orientar el proceso de diligenciamiento de formatos, hojas metodológicas o fichas requeridas para gestionar las temáticas de indicadores ambientales, economía circular, operaciones estadísticas y cuentas ambientales en el marco del SIAC. Deberá entregar un informe con los avances periódicos mensuales hasta el mes de octubre y un informe final que consolide la obligación en el mes de noviembre donde deberá adjuntarse hojas metodológicas diligenciadas en conjunto con los temáticos, actas y lista de asistencia de las reuniones inherentes a la temática.
4.	Apoyar y orientar el proceso de actualización de las gráficas de los indicadores o variables ambientales priorizadas por el supervisor y que respondan al reporte del estado y uso de los recursos naturales en el marco del SIAC. Apoyar los procesos de articulación interinstitucional y reporte de indicadores ambientales y de ODS priorizados conforme a los diferentes requerimientos Nacionales e Internacionales allegados en el marco del SIAC. Deberá entregar un informe con los avances periódicos mensuales hasta el mes de octubre y un informe final que consolide la obligación en el mes de noviembre, donde se deberá adjuntar una guía de presentación e interpretación de las gráficas publicadas.
5.	Elaborar una propuesta de articulación de los indicadores ambientales en el marco del SIAC en sus componentes temático y espacial. Deberá entregar un informe con los avances periódicos mensuales hasta el mes de octubre y un informe final que consolide la obligación en el mes de noviembre, adjuntado el documento propuesta de articulación de los indicadores ambientales del IDEAM en sus componentes temático y espacial"
6.	Realizar seguimiento técnico al proceso de preparación, caracterización y seguimiento de las operaciones estadística priorizadas, en el marco del SIAC., de acuerdo al Decreto 1743/2016 y Resolución 1418 de 2017 (NTCPE 1000). Deberá entregar un informe con los avances periódicos mensuales hasta el mes de octubre y un informe final que consolide la obligación en el mes de noviembre, adjuntando la matriz de seguimiento, fichas, actas y listas de asistencia, y documentos que den lugar al proceso de gestión.
7.	Apoyar los procesos de articulación DANE-SIAC relacionados con identificación de vacíos de información y demanda de la misma en las diferentes mesas temáticas convocadas por el Sistema Estadístico Nacional SEN. Deberá entregar un informe con los avances periódicos mensuales hasta el mes de octubre y un informe final que consolide la obligación en el mes de noviembre, adjuntando las actas y listas de asistencia, los documentos que devenguen el proceso de articulación.
8.	Participar en las reuniones de trabajo y/o presentaciones que convoque el supervisor del contrato. Deberá entregar un informe con los avances periódicos mensuales hasta el mes de octubre y un informe final que consolide la obligación en el mes de noviembre, adjuntando las actas y listas de asistencia, generadas de dicha reunión.
9.	Realizar cuatro (4) capacitaciones a los diferentes grupos de interés temático en el marco del SIAC, sobre construcción de indicadores, cuentas ambientales, economía circular, y operaciones estadísticas. Deberá entregar un informe con los avances periódicos mensuales hasta el mes de octubre y un informe final que consolide la obligación en el mes de noviembre, adjuntando las presentaciones soporte de las capacitaciones y listas de asistencia.</t>
  </si>
  <si>
    <t>El valor del contrato a celebrar es hasta por la suma de CINCUENTA Y DOS MILLONES TRESCIENTOS VEINTE MIL PESOS ($52.320.000), incluido los impuestos a que haya lugar.</t>
  </si>
  <si>
    <t>magdasierraurrego@gmail.com</t>
  </si>
  <si>
    <t>CRA 74 NO 49 A 30</t>
  </si>
  <si>
    <t>El plazo de ejecución de contrato es de ocho (8) meses, contado a partir del cumplimiento de los requisitos de ejecución previo su perfeccionamiento.</t>
  </si>
  <si>
    <t>https://community.secop.gov.co/Public/Tendering/OpportunityDetail/Index?noticeUID=CO1.NTC.1167301&amp;isFromPublicArea=True&amp;isModal=False</t>
  </si>
  <si>
    <t>Kpelo@hotmail.com</t>
  </si>
  <si>
    <t>Carrera 80a # 17-85 torre 3 apt 1212</t>
  </si>
  <si>
    <t>Prestación de servicios profesionales a la Oficina de Tecnologías de la Información y la Comunicación del Ministerio de Ambiente y Desarrollo Sostenible, para desarrollar productos divulgativos y de capacitación dirigidos al mejoramiento de la gestión de la información y uso de los sistemas del SIAC.</t>
  </si>
  <si>
    <t>1.	Elaborar el plan de trabajo y cronograma, durante los primeros días calendario de ejecución del contrato, el cual debe estar aprobado por el supervisor del contrato. Deberá entregar el plan de trabajo con el cronograma en el primer informe de ejecución del contrato.				
2.	Elaborar o actualizar los componentes gráficos que acompañarán los nuevos contenidos web para las diferentes secciones del portal del SIAC, los cuales deberán ser aprobados por la supervisión previamente a su publicación y en los casos que se requiera deben utilizarse los manuales de imagen oficiales de las entidades que conforman el SIAC. Deberá entregar un informe mensual con los componentes gráficos generados para el portal del SIAC. 
3.	Elaborar las piezas gráficas que deberán integrarse en el boletín electrónico del SIAC, garantizando características suficientes de calidad de las imágenes y reconocimiento a las fuentes y derechos de autor, las cuales deberán aprobarse por la supervisión previamente a su publicación y en los casos que se requiera deben utilizarse los manuales de imagen oficiales de las entidades que conforman el SIAC.  Deberá entregar el diseño del boletín del SIAC en formato PDF con los insumos para montar en el portal del SIAC
4.	Realización de productos multimedia informativos que compilen los productos de información generados en el año 2020, realización de los guiones, aprobados por el supervisor a fin de convertirse en piezas gráficas de acuerdo a los lineamientos del manual de estilo del SIAC y los formatos para web definidos por la supervisión del contrato. Deberá entregar un producto multimedia mensual.  
5.	Elaborar las imágenes, iconografía y gráficos para la implementación de cursos virtuales priorizados en el marco del SIAC. Deberá entregar informe cada dos meses de los componentes gráficos para los cursos virtuales del SIAC
6.	Mantener actualizadas las copias de los archivos fuente de los componentes gráficos generados y publicados, de acuerdo a la estructura y formato definidos por el supervisor del contrato. La información será almacenada en un servidor de versiones de la oficina de informática y en un medio de almacenamiento de la Subdirección de Ecosistemas e información ambiental. Deberá montar la información generada en los servidores.
7.	Actualizar el manual de estilo del SIAC, para que sea aplicable en los diferentes productos de información. Deberá entregar el manual de estilo del SIAC a la finalización del contrato
8.	Apoyar y orientar la construcción concertada de un plan de acción para la implementación de redes sociales del SIAC, Deberá entregar un reporte mensual de los componentes gráficos generadas para la divulgación del SIAC en redes sociales
9.	Participar en las reuniones de trabajo, y/o presentaciones que convoque el supervisor del contrato. Deberá entregar un reporte mensual de la participación en las reuniones de trabajo, y/o presentaciones convocadas por el supervisor del contrato.	
10.	Realizar la publicación y seguimiento de piezas gráficas en las redes sociales del SIAC. Deberá entregar mensualmente cifras sobre el impacto de las campañas en las redes sociales. 	
11.	Participar en los comités del SIAC que sean convocados por la secretaria técnica de los comités del SIAC. Deberá entregar un reporte mensual de la participación en los comités del SIAC convocados por la secretaría técnica del SIAC
12.	Elaborar un informe final de actividades y productos de las actividades y productos realizados durante la vigencia del contrato, recomendaciones referidas a las actividades realizadas y perspectivas de avance en la temática. Deberá entregar un documento que contenga un informe final de las actividades realizadas por producto contractual en el marco del contrato de prestación de servicios.</t>
  </si>
  <si>
    <t>El valor del contrato a celebrar es hasta por la suma de TREINTA Y OCHO MILLONES OCHOCIENTOS OCHENTA MIL PESOS ($38.880.000), incluido los impuestos a que haya lugar.</t>
  </si>
  <si>
    <t>DISEÑO GRAFICO</t>
  </si>
  <si>
    <t>C-3204-0900-10-0-3204004-02</t>
  </si>
  <si>
    <t>https://community.secop.gov.co/Public/Tendering/OpportunityDetail/Index?noticeUID=CO1.NTC.1167709&amp;isFromPublicArea=True&amp;isModal=False</t>
  </si>
  <si>
    <t>MERY JOHANNA LADINO ZULUAGA</t>
  </si>
  <si>
    <t>1.	Elaborar en conjunto con los supervisores el cronograma de actividades y propuesta de plan de trabajo que incluya una descripción detallada de las actividades que se desarrollarán en el marco del presente contrato. Se deberá entregar un documento de plan de trabajo con la entrega del primer informe de ejecución del contrato.
2.	Apoyo en la revisión del marco conceptual del SIAC propuesto en 2016, orientado a establecer una hoja de ruta del Sistema, se hará entrega de un informe de avance en los meses 3, 5 y 7 y un informe final al término del contrato.
3.	Orientar la revisión de la información y cifras derivadas de los sistemas de Información Ambiental del SIAC para fortalecer su correcto uso por parte de las Autoridades Ambientales, se hará entrega de un informe de avance en los meses 2, 4, 6 y 8 y un informe final al término del contrato.
4.	Formular concertadamente con el equipo SIAC, acciones de mejora para el reporte de información a nivel regional y nacional en los subsistemas del SIAC donde se reporte información ambiental, se hará entrega de un informe de avance en los meses 2, 4, 6 y 8 y un informe final al término del contrato.
5.	Brindar acompañamiento y apoyo a las diferentes Autoridades Ambientales y en general a las entidades del SINA en el proceso de gestión de datos e información en el marco del SIAC, se deberá reportar mensualmente dentro del informe de ejecución.
6.	Preparar y ejecutar capacitaciones y talleres dirigidos a los profesionales de las diferentes Autoridades Ambientales y en general a las entidades del SINA en los temas relacionados con la gestión de datos e información en la plataforma del SIAC, los contenidos y temas desarrollados se deberán reportar mensualmente dentro del informe de ejecución.
7.	Realizar mensualmente actividades de difusión del SIAC, de acuerdo a lo solicitado por el supervisor del contrato, se deberá reportar de manera mensual dentro del informe de ejecución.
8.	Revisar y actualizar los contenidos asignados por la supervisión y que se encuentra dispuestos en el portal web del SIAC, se hará entrega de un informe de avance en los meses 1, 3, 5 y 7 y un informe final al término del contrato.   
9.	Participar en las reuniones de trabajo, cursos, presentaciones, y demás eventos de socialización, capacitación o transferencia de capacidades en el marco del SIAC, a las que sea designado por el supervisor, las cuales deberán ser reportadas dentro del informe de ejecución mensual con los documentos de evidencia.</t>
  </si>
  <si>
    <t>El valor del contrato a celebrar es hasta por la suma de TREINTA MILLONES CUATROCIENTOS OCHENTA MIL PESOS ($30.480.000), incluido los impuestos a que haya lugar.</t>
  </si>
  <si>
    <t>mejolazu@gmail.com</t>
  </si>
  <si>
    <t>Carrera 86 # 75 A 85 apto 321</t>
  </si>
  <si>
    <t>SANDRA MILENA SERRANO RINCÓN</t>
  </si>
  <si>
    <t>https://community.secop.gov.co/Public/Tendering/OpportunityDetail/Index?noticeUID=CO1.NTC.1166681&amp;isFromPublicArea=True&amp;isModal=False</t>
  </si>
  <si>
    <t>sandys024@hotmail.com</t>
  </si>
  <si>
    <t>Calle 22f N° 86/95, Conjunto residencia fuentes del Dorado -Edificio Mirador de Modelia - Interior 4, apartamento 507</t>
  </si>
  <si>
    <t>1.	Elaborar el plan de trabajo de forma conjunta con la supervisión o con quien ésta designe, en el cual se desarrollará el cronograma de actividades relacionadas con el objeto contractual, siguiendo los lineamientos proporcionados por el supervisor. Se deberá entregar el plan de trabajo con la entrega del primer informe de ejecución del contrato.
2.	Elaborar una propuesta de implementación de cursos y capacitaciones virtuales asociadas al estado, el uso y el aprovechamiento, de los recursos naturales, en el marco del SIAC. Deberá entregar un documento con la entrega del primer informe, donde se presente la propuesta de cursos y capacitaciones virtuales a implementar en la modalidad virtual; propuesta que incluirá: temática a desarrollar, objetivos, publico objetivo, fecha de implementación, duración y responsables.
3.	Participar y orientar los procesos de concertación interinstitucional, intersectorial e interdisciplinario, para el fortalecimiento del Sistema de Información Ambiental de Colombia – SIAC. Deberá entregar un informe ejecutivo de las actividades realizadas cada dos meses para el cumplimiento de esta obligación.
4.	Apoyar la definición de criterios, fuentes de información e insumos de los contenidos a publicar en el portal web del SIAC. Deberá entregar un informe de los avances logrados cada dos meses para el cumplimiento de esta obligación.
5.	Elaborar y/o actualizar contenidos temáticos y orientar el acompañamiento, la configuración, el diseño, montaje y publicación de los cursos y capacitaciones en el marco del SIAC a implementar en la modalidad virtual. Deberá entregar de acuerdo al cronograma de actividades establecido, un documento técnico que contenga los contenidos temáticos, actividades propuestas y soportes de publicación, para cada uno de los cursos y capacitaciones a implementar en la modalidad virtual. 
6.	Efectuar la convocatoria al público objetivo, inscripción de participantes, matrículas y apertura de cada uno de los cursos y capacitaciones virtuales a ejecutar. Deberá entregar de acuerdo al cronograma de actividades establecido, un informe ejecutivo donde se relacione: Métodos de convocatoria, número de entidades participantes y número de participantes inscritos y matriculados para cada uno de los cursos y capacitaciones virtuales implementados en la modalidad virtual. 
7.	Ejecutar y realizar el seguimiento respectivo de los cursos y capacitaciones virtuales en implementación. Deberá entregar de acuerdo al cronograma de actividades establecido, un informe donde se compile y relacione cada una de las actividades realizadas y conclusiones obtenidas a lo largo de la ejecución de los cursos y capacitaciones implementadas en la modalidad virtual, con sus respectivos soportes.
8.	Presentar los resultados a los funcionarios responsables de cada uno de los cursos y capacitaciones virtuales implementados. Deberá entregar de acuerdo al cronograma de actividades establecido, los formatos de asistencia para dar cumplimiento a esta obligación.
9.	Realizar capacitaciones virtuales dirigidas a las Entidades territoriales, donde se dé a conocer el Sistema de Información Ambiental de Colombia. Deberá entregar un informe ejecutivo mensual de capacitaciones virtuales dirigidas a las Entidades territoriales.
10.	Elaborar contenidos para la sección de noticias del portal Web del SIAC, de acuerdo con las solicitudes realizadas por el supervisor del contrato. Deberá entregar un reporte mensual de los contenidos para la sección de noticias del portal Web del SIAC, de acuerdo con las solicitudes realizadas por el supervisor del contrato.
11.	Participar en las reuniones de trabajo, y/o presentaciones que convoque el supervisor del contrato. Deberá entregar un reporte mensual de la participación en las reuniones de trabajo, y/o presentaciones convocadas por el supervisor del contrato.
12.	Participar en los comités del SIAC que sean convocados por la secretaria técnica de los comités del SIAC. Deberá entregar un reporte mensual de la participación en los comités del SIAC convocados por la secretaría técnica del SIAC.
13.	Elaborar un informe final que compile los resultados por producto contractual e incluya lecciones aprendidas y perspectivas de la temática. Deberá entregar un documento que contenga un informe final de las actividades realizadas por producto contractual en el marco del contrato de prestación de servicios.
14.	Entregar, debidamente organizados, todos los archivos y documentos desarrollados durante la ejecución del contrato al supervisor del mismo, para efectos del último recibo a satisfacción.</t>
  </si>
  <si>
    <t>El valor del contrato a celebrar es hasta por la suma de CUARENTA Y DOS MILLONES DE PESOS ($42.000.000), incluido los impuestos a que haya lugar.</t>
  </si>
  <si>
    <t>https://community.secop.gov.co/Public/Tendering/OpportunityDetail/Index?noticeUID=CO1.NTC.1170598&amp;isFromPublicArea=True&amp;isModal=False</t>
  </si>
  <si>
    <t>1.	Presentar para aprobación del supervisor un plan de trabajo (actividades, cronograma y entregables) dentro de los diez (10) días calendario siguientes al cumplimiento de los requisitos de ejecución del contrato. 
2.	Apoyar técnicamente en el control, seguimiento e implementación de acciones para el cumplimiento de las sentencias relacionadas con la actividad minera.
3.	Generar insumos asociados y apoyar técnicamente en la identificación de los sistemas de información, procedimientos y operaciones de seguimiento y control ambiental de las Corporaciones Autónomas Regionales (CARs).
4.	Generar insumos técnicos para la realización del inventario de fuentes activas e inactivas de mercurio y la actualización del inventario de fuentes de emisión y liberación de mercurio - Toolkit PNUMA.
5.	Generar insumos técnicos para la identificación espacial de liberaciones de mercurio al ambiente en el marco de la Resolución 631 de 2015.
6.	Generar insumos técnicos para la actualización de información de focos de contaminación con mercurio provenientes de minería de oro en zonas priorizadas.
7.	Generar insumos asociados y apoyar técnicamente el análisis de tendencias de comportamiento del mercurio en aire, agua y suelo.
8.	Apoyar técnicamente a las autoridades ambientales en el registro de información sobre mercurio a partir del seguimiento y control ambiental, cuando sea requerido.
9.	Participar en las visitas técnicas a la cuenca del Río Atrato en el marco del cumplimiento de la sentencia T-622 de 2016, elaborar y consolidar el material que sea requerido para cada caso, elaborar las actas con el detalle de lo conversado y los compromisos adquiridos e impulsar las gestiones que correspondan a la Dirección de Asuntos Ambientales Sectorial y Urbana, cuando sea requerido.
10.	Generar insumos para la construcción de conceptos técnicos en temas relacionados con el objeto contractual, en articulación con las dependencias del MINISTERIO.
11.	Apoyar en la generación de insumos técnicos y seguimiento a la respuesta oportuna a los requerimientos de Órganos de Control y demás autoridades, que se encuentren relacionados con el objeto contractual.
12.	Elaborar respuestas a las solicitudes, derechos de petición, y en general respuestas a los usuarios en materias relacionadas con el objeto del contrato.
13.	Las demás actividades que le asigne el supervisor del contrato y que tengan relación con el objeto contractual.</t>
  </si>
  <si>
    <t>El valor del contrato a celebrar es hasta por la suma de CUARENTA Y SIETE MILLONES NOVECIENTOS SETENTA MIL PESOS MCTE ($47.970.000), incluido los impuestos a que haya lugar.</t>
  </si>
  <si>
    <t>diegomurillom@gmail.com</t>
  </si>
  <si>
    <t>Calle 32 sur # 44 A 59</t>
  </si>
  <si>
    <t>JESUS MIGUEL SEPULVEDA ESCOBAR</t>
  </si>
  <si>
    <t>https://community.secop.gov.co/Public/Tendering/OpportunityDetail/Index?noticeUID=CO1.NTC.1164318&amp;isFromPublicArea=True&amp;isModal=False</t>
  </si>
  <si>
    <t>Prestar servicios profesionales a la Dirección de Asuntos Ambientales Sectorial y Urbana del Ministerio de Ambiente y Desarrollo Sostenible en la actualización y generación de instrumentos y respuestas asociadas a la gestión ambiental del sector hidrocarburos.</t>
  </si>
  <si>
    <t>1.	Generar insumos para la formulación y actualización técnica de términos de referencia de los planes de manejo ambiental y de estudios de impacto ambiental de obras o actividades asociadas al sector hidrocarburos y apoyar técnicamente en la elaboración de los reportes mensuales sobre los avances en el tema y en la atención de los requerimientos que surjan para su adopción.
2.	Generar insumos técnicos para el proceso de ajuste de guías ambientales del sector hidrocarburos en proceso de adopción y apoyar técnicamente en la identificación de los aspectos a tener en cuenta en su actualización, en las etapas de consulta pública, socialización con el sector y adopción de las mismas. 
3.	Generar insumos técnicos asociados y participar en las instancias de concertación o discusión de iniciativas que se desarrollen en el marco de la gestión ambiental sectorial de hidrocarburos.
4.	Apoyar técnicamente en el seguimiento a las problemáticas ambientales relacionadas con el sector hidrocarburos y participar en los procesos de socialización o mesas de trabajo de acuerdo a lo requerido por el supervisor del contrato.
5.	Apoyar técnicamente en la consolidación de estrategias para viabilizar proyectos que permitan determinar criterios de planeación ambiental de la actividad de hidrocarburos en la región amazónica.
6.	Generar insumos asociados y apoyar técnicamente en la formulación de los instrumentos normativos y de gestión para los proyectos de yacimiento no convencionales.
7.	Participar en las reuniones relacionadas con el objeto contractual.
8.	Elaborar respuestas a peticiones, quejas, reclamos y solicitudes en temas relacionados con el objeto contractual.
9.	Todas las demás que le sean asignadas por el Supervisor del Contrato y que tengan relación con el objeto contractual.</t>
  </si>
  <si>
    <t>El valor del contrato a celebrar es hasta por la suma de OCHENTA Y SIETE MILLONES TRESCIENTOS MIL PESOS M/CTE ($ 87.300.000) incluido los impuestos a que haya lugar.</t>
  </si>
  <si>
    <t>CALLE 146 N 53A 40</t>
  </si>
  <si>
    <t>jmescobar01@hotmail.com</t>
  </si>
  <si>
    <t>El plazo de ejecución del contrato será de nueve (9) meses, contados a partir del cumplimiento de los requisitos de perfeccionamiento y ejecución, sin exceder el 31 de diciembre de 2020.</t>
  </si>
  <si>
    <t>https://community.secop.gov.co/Public/Tendering/OpportunityDetail/Index?noticeUID=CO1.NTC.1164512&amp;isFromPublicArea=True&amp;isModal=False</t>
  </si>
  <si>
    <t>MARTHA CECILIA HOYOS CALVETE</t>
  </si>
  <si>
    <t>hoyosmc.mh@gmail.com</t>
  </si>
  <si>
    <t>Calle 151 # 54 A 41 Torre 1 Apto 703</t>
  </si>
  <si>
    <t>1.	Generar insumos técnicos asociados y apoyar técnicamente el proceso de concertación de la Política Ambiental para la gestión integral de residuos peligrosos (2020 – 2030) con el sector público y privado.
2.	Generar insumos técnicos para la elaboración de un documento de orientación para generadores sobre clasificación de residuos peligrosos.
3.	Apoyar técnicamente el proceso de revisión y realización de pruebas funcionales del aplicativo del Sistema de Trazabilidad de residuos peligrosos para verificar su interoperabilidad con el registro de generadores de residuos peligrosos y dar soporte técnico en materia de residuos peligrosos para la implementación del RUA unificado.
4.	Generar insumos técnicos a partir de lo evidenciado en el diagnóstico de la Política de residuos peligrosos, que contribuyan a preparar la actualización del Decreto 4741 de 2005.
5.	Generar insumos técnicos asociados y participar en las actividades dirigidas a diferentes sectores productivos relacionadas con la fabricación, comercialización y uso de productos químicos peligrosos en relación con los lineamientos para la aplicación del Sistema Globalmente Armonizado de Clasificación y Etiquetado de Productos Químicos.
6.	Generar insumos técnicos para la emisión de conceptos técnicos de temas relacionados con el objeto contractual.
7.	Elaborar respuestas a peticiones, quejas o reclamos y solicitudes en temas relacionados con el objeto contractual.
8.	Las demás actividades que le asigne el supervisor del contrato y que tengan relación con el objeto contractual.</t>
  </si>
  <si>
    <t>El valor del contrato a celebrar es hasta por la suma de SETENTA Y TRES MILLONES DOSCIENTOS SEIS MIL PESOS M/CTE ($ 73.206.000) incluidos los impuestos a que haya lugar.</t>
  </si>
  <si>
    <t>El plazo de ejecución del presente contrato será de nueve (9) meses, contados a partir del cumplimiento de los requisitos de perfeccionamiento y ejecución, sin exceder el 31 de diciembre de 2020.</t>
  </si>
  <si>
    <t>https://community.secop.gov.co/Public/Tendering/OpportunityDetail/Index?noticeUID=CO1.NTC.1167426&amp;isFromPublicArea=True&amp;isModal=False</t>
  </si>
  <si>
    <t>INFORMÁTICA Y TECNOLOGÍA S.A.S. - INFOTEC</t>
  </si>
  <si>
    <t>LYDIA MARÍA PUCCINI LOCATELLI</t>
  </si>
  <si>
    <t>Contratar el servicio de administración, mantenimiento, actualización y soporte sobre la aplicación Hominis, según conformidad con las especificaciones técnicas del Ministerio de ambiente y desarrollo sostenible para la vigencia 2020</t>
  </si>
  <si>
    <t>a.	Cumplir con todos los servicios ofrecidos en la propuesta presentada al Ministerio de Ambiente y Desarrollo Sostenible, la cual hace parte integral del contrato.
b.	Realizar la actualización y administración del servidor donde el Ministerio designe el funcionamiento de la herramienta Hominis
c.	Realizar las capacitaciones que sean solicitadas por las dependencias con el fin de garantizar la apropiación y uso sobre el funcionamiento de Hominis
d.	Realizar las actualizaciones de las nuevas versiones que se presenten durante la vigencia del contrato.
e.	Realizar el proceso de parametrización o ajustes necesarios que permitan el correcto funcionamiento de la herramienta de acuerdo a los requerimientos definidos por el Ministerio.
f.	Creación, actualización o eliminación de usuarios de acuerdos a los requerimientos definidos por el Ministerio.
g.	Definir conjuntamente con el área respectiva en caso de ser necesario los formatos de salida de la información de la base de datos de Hominis de acuerdo a los requerimientos definidos por el Ministerio.
h.	Realizar el proceso de actualización necesario sobre la herramienta que garantice el 100% de su funcionamiento. 
i.	Facilitar y asesorar la migración de la información en caso de desarrollar un nuevo software  
j.	Realizar un plan piloto en el segundo semestre del 2020 para la migración y puesta en funcionamiento de una versión Web para Hominis y sobre el cual se entregue un documento de requerimientos funcionales y no funcionales a tener en cuenta por parte del Ministerio para la vigencia 2021.
k.	Realizar el proceso de migración y documentación del servidor actual al servidor definido por el Ministerio sobre el cual estaría el sistema en producción de Hominis.
l.	Proveer e instalar en caso de requerirse el licenciamiento necesario para el funcionamiento de la herramienta actual o sobre el piloto Web para la herramienta Hominis.
m.	Realizar las pruebas de migración adecuación y ajustes que serían necesarios realizar sobre el piloto para la versión Web de la herramienta Hominis
n.	Realizar el envio de los archivos resultantes de cualquier operación dentro de la herramienta a las personas designadas por los jefes de las áreas responsables.
o.	Garantizar el correcto funcionamiento de la plataforma HOMINIS por medio del servicio de mantenimiento, administración, gestión y actualización tanto del aplicativo como del servidor y bases de datos PostgreSQL, así como la configuración, instalación, actualizaciones, etc., o solución de cualquier inconveniente que se presente y que afecte el normal funcionamiento de la herramienta. 
p.	Realizar el proceso de aprovisionamiento de seguridad conjuntamene con el Ministerio para asegurar los servidores y garantizar que se tienen accesos controlados sobre la infraestructura
q.	Prestar el servicio de soporte técnico cumpliendo con los siguientes parámetros:
r.	
•	Soporte técnico general: Tiempos de respuestas de atención telefónica 4 horas 
  Tiempos de respuestas de atención presencial 8 a 12 horas 
•	Disponibilidad de lunes a viernes en horario de 8am a 5 pm 
•	
s.	Realizar la documentación, seguimiento y solución de los casos escalados por el Ministerio sobre la plataforma de gestión TI. 
t.	Entregar los manuales de usuarios y técnicos correspondientes a los nuevos desarrollos o cambios evolutivos que sean implementados.
u.	Realizar la transferencia de conocimientos cuando sea requerido por el supervisor del contrato, para los funcionarios de la entidad, de acuerdo con los requerimientos y/o necesidades de la entidad. Dicha programación deberá ser concertada con el supervisor del contrato. 
v.	Presentar el informe de ejecución de la bolsa de horas consumidas no superior a las cien (100) horas, el cual deberá contener de manera discriminada las actividades realizadas y el número de horas que se emplearon en el desarrollo de cada una de ellas, el recibo a satisfacción por parte del área o persona designada para ello por parte del Ministerio y la aprobación del supervisor del contrato.
w.	Las demás que sean necesarias para el cumplimiento del objeto contractual.</t>
  </si>
  <si>
    <t xml:space="preserve">El valor del contrato a celebrar es hasta por la suma de CINCUENTA Y SEIS MILLONES SEISCIENTOS MIL OCHOCIENTOS TRES PESOS M/CTE ($56.600.803), Incluido IVA y demás impuestos a que haya lugar. </t>
  </si>
  <si>
    <t>Calle 64 10 45 Of.201</t>
  </si>
  <si>
    <t>correo@infoteccolombia.com</t>
  </si>
  <si>
    <t>El plazo de ejecución de nueve (9) meses y veinte (20) días, sin exceder el 31 de diciembre de 2020 a partir del cumplimiento de los requisitos de perfeccionamiento y ejecución.</t>
  </si>
  <si>
    <t>LINA MARIA CORREA URIBE</t>
  </si>
  <si>
    <t>https://community.secop.gov.co/Public/Tendering/OpportunityDetail/Index?noticeUID=CO1.NTC.1172211&amp;isFromPublicArea=True&amp;isModal=False</t>
  </si>
  <si>
    <t>1.	Apoyar a la DBBSE en la organización, generación y análisis de contenidos cartográficos relacionados con los temas de su área siguiendo los lineamientos de carque de información geográficas basadas en las herramientas ESRI bajo acuerdo de licenciamiento como arcGIS online y procedimiento de cargue de información a Geodatabase asegurando la calidad, integración y consistencia de los datos consignados que dan soporte al SIAC.
2.	Apoyar a la DBBSE en el reporte de avances de gestión, en temáticas de su competencia, a través del uso de herramientas estadísticas, como los tableros de control que se encuentran incluidos en el acuerdo de licenciamiento ESRI.
3.	Elaborar y presentar servicios de mapa, geoprocesos e información que amplíen e integren datos al SIAC con el objetivo de mostrar avances en gestión y cumplimiento de metas en el Ministerio.
4.	Apoyar a la DBBSE, en la generación de insumos cartográficos para dar respuesta a las consultas a través de PQRS, que le sean asignadas,  utilizando herramientas de sistemas de información geográfica .
5.	Apoyar con el uso de herramientas de Sistemas de Información Geográfica – SIG –, la actualización, procesamiento y generación de la información cartográfica te las temáticas de competencia de la Dirección, incluyendo lo relacionado con el proyecto de consolidación de la gobernanza forestal.
6.	Apoyar a la DBBSE en la elaboración de documentos e insumos identificados para la construcción de la Infraestructura de Datos Espaciales – IDE del Ministerio de Ambiente y Desarrollo Sostenible de la cartografía de la Dirección.
7.	Participar y apoyar de las reuniones, convocatorias y eventos, a los cuales sea comisionado por parte de la Dirección, reportando los resultados en los formatos aprobados por el Ministerio.
8.	Las demás que le sean asignadas por el supervisor del contrato.</t>
  </si>
  <si>
    <t>El valor del contrato a celebrar es hasta por la suma de CINCUENTA Y UN MILLONES TRESCIENTOS MIL DE PESOS M/CTE ($51.300.000‬), incluidos los impuestos a que haya lugar.</t>
  </si>
  <si>
    <t>Calle 17 # 4-06 Barrio Centro - Santa Marta</t>
  </si>
  <si>
    <t>lmcorreau@gmail.com</t>
  </si>
  <si>
    <t>El plazo de ejecución del presente contrato será de nueve (09) meses, sin que supere el 31 de diciembre de 2020, previo cumplimiento de los requisitos de ejecución y previo perfeccionamiento del mismo.</t>
  </si>
  <si>
    <t>https://community.secop.gov.co/Public/Tendering/OpportunityDetail/Index?noticeUID=CO1.NTC.1167925&amp;isFromPublicArea=True&amp;isModal=False</t>
  </si>
  <si>
    <t>JOHAN SEBASTIAN GUTIERREZ OSORIO</t>
  </si>
  <si>
    <t>Prestar los servicios de apoyo a la gestión al Grupo de Comunicaciones a través del diseño, producción y edición de contenidos periodísticos, piezas gráficas o audiovisuales de los programas, proyectos y planes de temas ambientales que adelanta el Ministerio de Ambiente y Desarrollo Sostenible.</t>
  </si>
  <si>
    <t xml:space="preserve">1.	Apoyar al Grupo de Comunicaciones en el diseño de piezas gráficas, infografías, ajuste de presentaciones, edición digital de fotografías, impresiones de volantes, plegables y afiches que se requieran para la socialización de las sentencias que debe atender el Ministerio y que le sean asignadas por la supervisora del contrato. 
2.	Apoyar al Grupo de comunicaciones en el diseño de infografías, piezas y presentaciones de las diferentes áreas del Ministerio con el fin de explicar y socializar temas técnicos y que por su complejidad se deban realizar de manera gráfica.
3.	Elaborar y editar piezas en formato digital cuando se requiera publicar en redes sociales información interactiva del Ministerio y que le sean asignadas por la supervisora del contrato. 
4.	Apoyar con el diseño de piezas gráficas para los Talleres "Construyendo País" que adelanta Presidencia en las diferentes regiones de Colombia, y los demás que le sean asignados por el supervisor del contrato.
5.	Las demás que le sean asignada por el supervisor y que tengan relación con el objeto del contrato.
</t>
  </si>
  <si>
    <t>El valor del contrato a celebrar es por la suma de TREINTA Y CINCO MILLONES CIEN MIL PESOS MONEDA CORRIENTE ($35.100.000) incluidos todos los impuestos y costos a que haya lugar.</t>
  </si>
  <si>
    <t>felinefocus@gmail.com</t>
  </si>
  <si>
    <t>Carrera 94a # 69-42 Sur</t>
  </si>
  <si>
    <t>El plazo del contrato será de 9 meses, contados a partir del cumplimiento de los requisitos de perfeccionamiento y ejecución del contrato, sin exceder a 31 de diciembre de 2020..</t>
  </si>
  <si>
    <t>https://community.secop.gov.co/Public/Tendering/OpportunityDetail/Index?noticeUID=CO1.NTC.1156269&amp;isFromPublicArea=True&amp;isModal=False</t>
  </si>
  <si>
    <t>ANDRÉS FELIPE CARVAJAL DÍAZ</t>
  </si>
  <si>
    <t>andresfcarva@hotmail.com</t>
  </si>
  <si>
    <t>Calle 24 A No. 56-35 Torre 3 Apto 904 Portal del Salitre</t>
  </si>
  <si>
    <t>1.	Presentar para aprobación del supervisor un plan de trabajo (actividades, cronograma y entregables) dentro de los diez (10) días calendario siguientes al cumplimiento de los requisitos de ejecución del contrato. 
2.	Generar insumos técnicos asociados y apoyar técnicamente en las actividades para la expedición de los instrumentos normativos de licenciamiento ambiental para los proyectos, obras o actividades del sector de infraestructura de transporte (vial, férreo, portuaria, marítimos, fluviales y aeroportuaria).
3.	Generar insumos técnicos asociados y apoyar técnicamente el plan de fortalecimiento institucional de las capacidades de las autoridades ambientales y entes territoriales, en relación con el proceso de licenciamiento ambiental y la incorporación de la variable ambiental en proyectos del sector de infraestructura de transporte.
4.	Generar insumos técnicos para la elaboración del análisis del componente ambiental de las propuestas normativas del sector de infraestructura de transporte que se formulen en relación con los compromisos establecidos en el Plan Nacional de Desarrollo para los modos de transporte carretero, férreo, fluvial, marítimo y aéreo.
5.	Generar insumos técnicos para la elaboración de conceptos y apoyar técnicamente el fortalecimiento a autoridades ambientales, entes territoriales y otros actores involucrados para asegurar la incorporación de la variable ambiental en las iniciativas del Gobierno Nacional en relación con los modos de transporte en los Planes de Desarrollo con Enfoque Territorial – PDET. 
6.	Generar insumos técnicos para la elaboración de conceptos sobre los proyectos del sector de infraestructura de transporte que sean convocados por el Consejo Técnico Consultivo dentro del marco del licenciamiento ambiental.
7.	Elaborar respuestas a peticiones, quejas, reclamos y solicitudes en temas relacionados con el objeto contractual.
8.	Todas las demás que le sean asignadas por el Supervisor del Contrato y que tengan relación con el objeto contractual.</t>
  </si>
  <si>
    <t>El valor del contrato a celebrar es hasta por la suma de SETENTA Y CINCO MILLONES SEISCIENTOS MIL PESOS M/CTE ($ 75.600.000), incluido los impuestos a que haya lugar.</t>
  </si>
  <si>
    <t>CAMILO ERNESTO BUITRAGO SOTO</t>
  </si>
  <si>
    <t>https://community.secop.gov.co/Public/Tendering/OpportunityDetail/Index?noticeUID=CO1.NTC.1156277&amp;isFromPublicArea=True&amp;isModal=False</t>
  </si>
  <si>
    <t>1.	Presentar para aprobación del supervisor un plan de trabajo (actividades, cronograma y entregables) dentro de los diez (10) días calendario siguientes al cumplimiento de los requisitos de ejecución del contrato. 
2.	Apoyar técnicamente en el proceso de concertación de la propuesta de criterios de evaluación de estudios ambientales y de seguimiento ambiental a proyectos licenciados, en el marco del proceso de actualización de los respectivos manuales.
3.	Generar insumos técnicos asociados y participar en los talleres de fortalecimiento de las autoridades ambientales y los sectores regulados para la aplicación de la metodología general para la elaboración y presentación de estudios ambientales. 
4.	Generar insumos técnicos para la elaboración de una propuesta del plan de acción de la agenda estratégica interministerial con el Ministerio de Transporte y consolidar los informes sobre el avance en su implementación.
5.	Generar insumos técnicos asociados y apoyar técnicamente en el seguimiento periódico a la implementación de las recomendaciones de las Evaluaciones Ambientales Estratégicas de la Política Portuaria y del Plan Maestro de Transporte Intermodal.
6.	Generar insumos técnicos para la elaboración de conceptos sobre temas relacionados con el objeto contractual.
7.	Elaborar respuestas a peticiones, quejas, reclamos y solicitudes en temas relacionados con el objeto contractual.
8.	Todas las demás que le sean asignadas por el Supervisor del Contrato y que tengan relación con el objeto contractual.</t>
  </si>
  <si>
    <t>olimacog@yahoo.com</t>
  </si>
  <si>
    <t>Transversal 52B 1B 77</t>
  </si>
  <si>
    <t>LUISA FERNANDA CARVAJAL DIAZ</t>
  </si>
  <si>
    <t>https://community.secop.gov.co/Public/Tendering/OpportunityDetail/Index?noticeUID=CO1.NTC.1153708&amp;isFromPublicArea=True&amp;isModal=False</t>
  </si>
  <si>
    <t>Calle 48 CC Sur No. 42 BB 17 BL 1.3 Apto 202</t>
  </si>
  <si>
    <t>luisacarvajal0327@gmail.com</t>
  </si>
  <si>
    <t>Prestar servicios profesionales a la Dirección de Asuntos Ambientales Sectorial y Urbana del Ministerio de Ambiente y Desarrollo Sostenible en el desarrollo de instrumentos técnicos y de gestión del suelo, orientados a la prevención, remediación y seguimiento de la contaminación de los suelos.</t>
  </si>
  <si>
    <t>1.	Generar insumos técnicos para la formulación de instrumentos referentes al protocolo de muestreo de suelos y aguas subterráneas con el fin de determinar la presencia de contaminantes potencialmente riesgosos para el ambiente y la salud humana.
2.	Generar insumos técnicos para el desarrollo de instrumentos referentes al seguimiento y monitoreo de sitios contaminados por sustancias químicas.
3.	Generar insumos técnicos para la caracterización de actividades y sectores productivos en el país, identificando el uso y desecho de sustancias químicas propensas a contaminar suelos y aguas subterráneas generando riesgos para el ambiente y la salud humana.
4.	Generar insumos técnicos para la formulación de un proyecto de norma que contenga límites genéricos basados en riesgo (LGBRs), teniendo en cuenta las actividades y particularidades de los sectores productivos, con el objetivo de reglamentar la contaminación del recurso suelo.
5.	Generar insumos técnicos para el desarrollo de instrumentos referentes al catálogo de técnicas de remediación disponibles para suelos y aguas subterráneas, puntualizando en la atención de sitios contaminados por actividades productivas de los sectores: Hidrocarburos, Minería, Residuos Sólidos y Agroquímicos.
6.	Generar insumos técnicos para la formulación de un plan de gestión ambiental del sector de cueros (curtiembres) asociado a la contaminación ambiental por vertimientos en el marco de la Sentencia del Río Bogota.
7.	Generar insumos técnicos para la formulación del proyecto GEF: “Reducción de los impactos negativos en el suelo y los servicios ecosistémicos derivados del uso de productos químicos relevantes del sector agropecuario de Colombia”, en cooperación con FAO Colombia.
8.	Generar insumos técnicos para el desarrollo de instrumentos, desde el componente de sitios contaminados, para la adecuada gestión del mercurio: manejo, almacenamiento, transporte y disposición, conforme a los procesos de las instituciones relacionadas con el tema y las obligaciones definidas en el Convenio de Minamata.
9.	Gestionar y participar de reuniones relacionadas con el objeto del contrato.
10.	Apoyar cuando sea requerido, el seguimiento a la implementación de instrumentos normativos expedidos por el Ministerio en materia de contaminación de los sectores productivos relacionados con el objeto contractual.
11.	Apoyar cuando sea requerido, las jornadas de capacitación o divulgación relacionadas con el objeto contractual.
12.	Proyectar cuando sea requerido, respuestas a peticiones, quejas, reclamos y solicitudes en temas relacionados con el objeto contractual.
13.	Las demás que le sean asignadas acorde con la naturaleza del contrato.</t>
  </si>
  <si>
    <t>El valor del contrato a celebrar es hasta por la suma de OCHENTA Y CINCO MILLONES NOVECIENTOS CINCUENTA MIL PESOS M/CTE ($85.950.000), incluidos los impuestos a que haya lugar.</t>
  </si>
  <si>
    <t>C-3201-0900-4-0-3201006-02</t>
  </si>
  <si>
    <t>https://community.secop.gov.co/Public/Tendering/OpportunityDetail/Index?noticeUID=CO1.NTC.1156243&amp;isFromPublicArea=True&amp;isModal=False</t>
  </si>
  <si>
    <t>Carrera 71 C # 101-33 apto 601</t>
  </si>
  <si>
    <t>ariana.ado@gmail.com</t>
  </si>
  <si>
    <t>1.	Presentar para aprobación del supervisor un plan de trabajo (actividades, cronograma y entregables) dentro de los diez (10) días calendario siguientes al cumplimiento de los requisitos de ejecución del contrato. 
2.	Apoyar técnicamente en el control, seguimiento e implementación de acciones para el cumplimiento de las sentencias relacionadas con la actividad minera.
3.	Generar insumos técnicos para la elaboración de los lineamientos del programa de sustitución de la minería conforme a lo establecido en los numerales 19.2 y 19.3 de la Sentencia T-361 de 2017 y la Ley 1930 de 2018.
4.	Apoyar técnicamente el proceso de búsqueda, análisis y consolidación de información que contribuya a la identificación de actores y caracterización de actividades mineras, así como la identificación de los conflictos socio ambientales presentes en los Páramos de Pisba y Santurbán-Berlin. 
5.	Generar insumos técnicos asociados y participar en las reuniones relacionadas con la Sentencia T-733 de 2017. Para cada una de las reuniones en las que se participe, EL CONTRATISTA deberá elaborar las actas con el detalle de lo conversado y los compromisos adquiridos e impulsar las gestiones que correspondan a la Dirección de Asuntos Ambientales Sectorial y Urbana, cuando sea requerido. 
6.	Generar insumos técnicos asociados y participar en las reuniones relacionadas con la Sentencia 2001-90479 de 28 de marzo de 2014 emitida por el Consejo de Estado, en particular en los asuntos mineros y apoyar técnicamente en el seguimiento a la implementación de las Resoluciones 2001 de 2016 y 1499 de 2018, sobre las zonas compatibles con la actividad minera en la Sabana de Bogotá. Para cada una de las reuniones en las que se participe, EL CONTRATISTA deberá elaborar las actas con el detalle de lo conversado y los compromisos adquiridos e impulsar las gestiones que correspondan a la Dirección de Asuntos Ambientales Sectorial y Urbana, cuando sea requerido. 
7.	Generar insumos técnicos asociados y participar en las reuniones relacionadas con el Convenio Interadministrativo N° 328 de 2019. Para cada una de las reuniones en las que se participe, EL CONTRATISTA deberá elaborar las actas con el detalle de lo conversado y los compromisos adquiridos e impulsar las gestiones que correspondan a la Dirección de Asuntos Ambientales Sectorial y Urbana, cuando sea requerido. 
8.	Apoyar técnicamente en la ejecución y seguimiento de las actividades bajo responsabilidad de la Dirección de Asuntos Ambientales Sectorial y Urbana, que estén relacionadas con la actividad de cierre minero.
9.	Participar en las actividades de divulgación de las políticas, normas y proyectos relacionados con la gestión ambiental de la actividad minera cuando sea requerido por el supervisor.
10.	Generar insumos para la construcción de conceptos técnicos en temas relacionados con el objeto contractual, en articulación con las dependencias del MINISTERIO.
11.	Apoyar en la generación de insumos técnicos y seguimiento a la respuesta oportuna a los requerimientos de Órganos de Control y demás autoridades, que se encuentren relacionados con el objeto contractual.
12.	Elaborar respuestas a las solicitudes, derechos de petición, y en general respuestas a los usuarios en materias relacionadas con el objeto del contrato.
13.	Las demás actividades que le asigne el supervisor del contrato y que tengan relación con el objeto contractual.</t>
  </si>
  <si>
    <t>El valor del contrato a celebrar es hasta por la suma de SETENTA Y CINCO MILLONES SEISCIENTOS MIL PESOS MCTE ($75.600.000), incluido los impuestos a que haya lugar.</t>
  </si>
  <si>
    <t>El plazo de ejecución del contrato será de ocho (8) meses contados a partir del cumplimiento de los requisitos de perfeccionamiento y ejecución, sin exceder el 31 de diciembre de 2020.</t>
  </si>
  <si>
    <t>ANA MILENA HERNANDEZ VELÁSQUEZ</t>
  </si>
  <si>
    <t>https://community.secop.gov.co/Public/Tendering/ContractNoticePhases/View?PPI=CO1.PPI.6383786&amp;isFromPublicArea=True&amp;isModal=False</t>
  </si>
  <si>
    <t>1.	Generar insumos técnicos para la actualización de la Resolución N° 371 de 2009 “por la cual se establecen los elementos que deben ser considerados en los Planes de Gestión de Devolución de Productos Posconsumo de Fármacos o Medicamentos Vencidos” y la elaboración del documento técnico de soporte. 
2.	Generar insumos técnicos para la elaboración de la resolución sobre condiciones para el tratamiento térmico de residuos peligrosos y el documento técnico de soporte. 
3.	Apoyar técnicamente en el desarrollo de las actividades de la segunda fase de la prueba piloto para el aprovechamiento de dispositivos médicos para la reincorporación a su ciclo productivo.
4.	Generar insumos técnicos para la elaboración de un documento de diagnóstico sobre la situación actual de la gestión de residuos con riesgo biológico, generados en la atención en salud y otras actividades.
5.	Generar insumos técnicos para el proceso de reglamentación del Manual para la gestión integral de residuos de atención en Salud.  
6.	Generar insumos asociados, participar y apoyar técnicamente en las socializaciones dirigidas a generadores y autoridades ambientales en materia de residuos generados en las actividades de atención en salud.
7.	Generar insumos asociados, participar y apoyar técnicamente en los espacios de discusión sobre economía circular en materia de residuos peligrosos con el sector salud.
8.	Elaborar respuestas a peticiones, quejas o reclamos y solicitudes en temas relacionados con el objeto contractual.
9.	Generar insumos para la emisión de conceptos técnicos de temas relacionados con el objeto contractual.
10.	Las demás actividades que le asigne el supervisor del contrato y que tengan relación con el objeto contractual.</t>
  </si>
  <si>
    <t>billito02@hotmail.com</t>
  </si>
  <si>
    <t>carrera 73a #66-48</t>
  </si>
  <si>
    <t>C-3202-0900-5-0-3201001-02</t>
  </si>
  <si>
    <t>https://community.secop.gov.co/Public/Tendering/OpportunityDetail/Index?noticeUID=CO1.NTC.1171822&amp;isFromPublicArea=True&amp;isModal=False</t>
  </si>
  <si>
    <t>MIGUEL ARTURO BARRIOS CARDENAS</t>
  </si>
  <si>
    <t>Prestación de servicios profesionales al Grupo de Gestión en Biodiversidad de la Dirección de Bosques, Biodiversidad y Servicios Ecosistémicos del Ministerio de Ambiente y Desarrollo Sostenible, en torno al uso y aprovechamiento de la fauna silvestre e implementación de convenios y acuerdos internacionales, de conformidad con lo señalado en las obligaciones específicas.</t>
  </si>
  <si>
    <t>El valor del contrato a celebrar es hasta por la suma de VEINTIDÓS MILLONES QUINIENTOS MIL CINCO PESOS M/CTE ($ 22.500.005), incluidos los impuestos a que haya lugar.</t>
  </si>
  <si>
    <t>CRA 1 # 3 30 INT 11 304</t>
  </si>
  <si>
    <t>mibaminambiente@gmail.com</t>
  </si>
  <si>
    <t>SAMC No. 001 - 2020</t>
  </si>
  <si>
    <t>https://community.secop.gov.co/Public/Tendering/OpportunityDetail/Index?noticeUID=CO1.NTC.1121294&amp;isFromPublicArea=True&amp;isModal=False</t>
  </si>
  <si>
    <t>EMERMEDICA S.A</t>
  </si>
  <si>
    <t>EDUARDO MEOLA DE FEX</t>
  </si>
  <si>
    <t>Contratar los servicios de consulta médica domiciliaria, atención inicial de urgencias, emergencias y traslado médico y prestación de servicios de área protegida.</t>
  </si>
  <si>
    <t>bryan_camacho@emermedica.com.co</t>
  </si>
  <si>
    <t>Carrera 19 b # 168 - 35</t>
  </si>
  <si>
    <t>A-02-02-02-009-003</t>
  </si>
  <si>
    <t>https://community.secop.gov.co/Public/Tendering/OpportunityDetail/Index?noticeUID=CO1.NTC.1150302&amp;isFromPublicArea=True&amp;isModal=False</t>
  </si>
  <si>
    <t>1.	Presentar para aprobación del supervisor un plan de trabajo (actividades, cronograma y entregables) dentro de los diez (10) días calendario siguientes al cumplimiento de los requisitos de ejecución del contrato. 
2.	Apoyar técnica y administrativamente en el control, seguimiento e implementación de acciones para el cumplimiento de las sentencias relacionadas con el objeto contractual.
3.	Generar insumos técnicos para la actualización de instrumentos normativos relacionados con los métodos de medición de emisiones vehiculares.
4.	Generar insumos técnicos para la implementación de estrategia de mejoramiento de calidad de combustibles.
5.	Apoyar técnicamente en la implementación de los lineamientos para fortalecer el control de la circulación de vehículos contaminantes en centros urbanos.
6.	Generar insumos técnicos para el desarrollo de lineamientos técnicos para la evaluación de impacto ambiental generado por emisiones contaminantes.
7.	Generar insumos técnicos para la elaboración de conceptos relacionados con el objeto contractual. 
8.	Apoyar en la generación de insumos técnicos y seguimiento a la respuesta oportuna a los requerimientos de Órganos de Control y demás autoridades, que se encuentren relacionados con el objeto contractual.
9.	Elaborar respuestas a las solicitudes, derechos de petición, y en general respuestas a los usuarios en materias relacionadas con el objeto del contrato.
10.	Participar en reuniones y mesas de trabajo relacionadas con el objeto del contrato, cuando sea requerido por el supervisor. 
11.	Las demás actividades que le asigne el supervisor del contrato y que tengan relación con el objeto contractual.</t>
  </si>
  <si>
    <t>El valor del contrato a celebrar es hasta por la suma de SETENTA Y DOS MILLONES DOSCIENTOS CINCUENTA Y DOS MIL PESOS M/CTE ($ 72.252.000) incluido los impuestos a que haya lugar.</t>
  </si>
  <si>
    <t>Cra. 15 No. 68 - 31 Apto. 410</t>
  </si>
  <si>
    <t>https://community.secop.gov.co/Public/Tendering/OpportunityDetail/Index?noticeUID=CO1.NTC.1150005&amp;isFromPublicArea=True&amp;isModal=False</t>
  </si>
  <si>
    <t>CLAUDIA LORENA SANZ LEON</t>
  </si>
  <si>
    <t>1.	Presentar para aprobación del supervisor un plan de trabajo (actividades, cronograma y entregables) dentro de los diez (10) días calendario siguientes al cumplimiento de los requisitos de ejecución del contrato. 
2.	Apoyar técnicamente en el control, seguimiento e implementación de acciones para el cumplimiento de las sentencias relacionadas con la actividad minera.
3.	Generar insumos técnicos para la culminación de la elaboración de los términos de referencia diferenciales para el estudio de impacto ambiental de la licencia ambiental temporal para la formalización minera.
4.	Generar insumos técnicos para culminar la elaboración de los lineamientos para la obtención de la autorización ambiental para plantas de procesamiento móviles para la obtención de oro libre de mercurio.
5.	Generar insumos técnicos para culminar la elaboración de los términos de referencia diferenciales para el estudio de impacto ambiental requerido para el licenciamiento ambiental de los contratos de concesión minera de los mineros de pequeña escala.
6.	Generar insumos técnicos que se requieran y apoyar en el desarrollo de las actividades contempladas en el plan de acción para el cumplimiento de la Sentencia T-622/2016.
7.	Participar en las reuniones o mesas de trabajo de revisión o divulgación de las políticas, normas y proyectos relacionados con la gestión ambiental de la minería, la formalización minera y el control de la extracción ilícita de minerales, apoyando con la preparación de los insumos, informes técnicos y actas de reunión, cuando sea requerido.
8.	Apoyar en la ejecución y seguimiento de las actividades bajo responsabilidad de la Dirección de Asuntos Ambientales Sectorial y Urbana del MINISTERIO, que estén relacionadas con la actividad de cierre minero.
9.	Generar insumos para la construcción de conceptos técnicos en temas relacionados con el objeto contractual, en articulación con las dependencias del MINISTERIO.
10.	Apoyar en la generación de insumos técnicos y seguimiento a la respuesta oportuna a los requerimientos de Órganos de Control y demás autoridades, que se encuentren relacionados con el objeto contractual.
11.	Elaborar respuestas a las solicitudes, derechos de petición, y en general respuestas a los usuarios en materias relacionadas con el objeto del contrato.
12.	Las demás actividades que le asigne el supervisor del contrato y que tengan relación con el objeto contractual.</t>
  </si>
  <si>
    <t>CALLE 59 # 4.56 Apto 305 Edificio Miralta</t>
  </si>
  <si>
    <t>lorenasanzleon@gmail.com</t>
  </si>
  <si>
    <t>JOHANNA CRISTINA JIMÉNEZ FONSECA</t>
  </si>
  <si>
    <t>https://community.secop.gov.co/Public/Tendering/OpportunityDetail/Index?noticeUID=CO1.NTC.1150303&amp;isFromPublicArea=True&amp;isModal=False</t>
  </si>
  <si>
    <t xml:space="preserve">INGENIERIA ELECTRONICA  </t>
  </si>
  <si>
    <t>johannajimenez.ing@outlook.com</t>
  </si>
  <si>
    <t>Carrera 29# 4 a 29</t>
  </si>
  <si>
    <t>C-3201-0900-4-0-3201013-02</t>
  </si>
  <si>
    <t>https://community.secop.gov.co/Public/Tendering/OpportunityDetail/Index?noticeUID=CO1.NTC.1148782&amp;isFromPublicArea=True&amp;isModal=False</t>
  </si>
  <si>
    <t>1.	Presentar para aprobación del supervisor un plan de trabajo (actividades, cronograma y entregables) dentro de los diez (10) días calendario siguientes al cumplimiento de los requisitos de ejecución del contrato. 
2.	Apoyar técnicamente en la implementación de las acciones referentes a la línea prioritaria de envases y empaques en el marco de la estrategia nacional de economía circular - ENEC.
3.	Generar insumos para la estructuración de las bases técnicas ambientales para la nueva estructura tarifaria del servicio público de aseo.
4.	Generar insumos técnicos para la construcción de una guía, proyecto normativo y en general instrumentos que fortalezcan la gestión de residuos de envases y empaques a partir de los resultados de proyectos piloto.
5.	Generar insumos técnicos para fortalecer la gestión de información sobre los materiales de envases y empaques priorizados en términos de consumo aparente.
6.	Apoyar el seguimiento a las actividades relacionadas con los indicadores y actividades de seguimiento al plan de acción de la Dirección de Asuntos Ambientales Sectorial y Urbana, en lo relacionado con el objeto del contrato. 
7.	Elaborar respuestas a las solicitudes, derechos de petición, y en general respuestas a los usuarios en materia relacionada con el objeto del contrato.
8.	Las demás actividades que le asigne el supervisor del contrato y que tengan relación con el objeto contractual.</t>
  </si>
  <si>
    <t>El valor del contrato a celebrar es hasta por la suma de SETENTA Y SIETE MILLONES SEISCIENTOS SETENTA MIL PESOS M/CTE ($77.670.000) incluido los impuestos a que haya lugar.</t>
  </si>
  <si>
    <t>linda@breukers.co</t>
  </si>
  <si>
    <t>CRA 17 # 90 - 57</t>
  </si>
  <si>
    <t>MICHAEL ANDRES CORTES CARO</t>
  </si>
  <si>
    <t>1.	Presentar para aprobación del supervisor un plan de trabajo (actividades, cronograma y entregables) dentro de los diez (10) días calendario siguientes al cumplimiento de los requisitos de ejecución del contrato. 
2.	Apoyar técnicamente en la ejecución de actividades de la Estrategia Nacional de Economía Circular, específicamente en lo concerniente al plan de acción o prioridades definidas para 2020 de las líneas de flujos de energía, y aprovechamiento energético de la biomasa residual.
3.	Generar insumos técnicos asociados y apoyar en el desarrollo de las mesas para la definición de criterios y tipologías de residuos objeto de valorización energética, en articulación con las entidades relacionadas. 
4.	Generar insumos técnicos para la elaboración de un documento con la caracterización y tipificación de los residuos potenciales para valorización energética como soporte para la propuesta normativa para la regulación de valorización energética de residuos acorde con el artículo 18 de la Ley 1715 de 2014.
5.	Generar insumos técnicos asociados y participar en las mesas de regionalización de la Estrategia Nacional de Economía Circular a través de las Comisiones Regionales de Competitividad, que se encuentren relacionadas con el objeto contractual.
6.	Generar insumos técnicos para la estructuración de un programa de formación de Economía Circular con el Servicio Nacional de Aprendizaje SENA, que se encuentren relacionados con el objeto contractual.
7.	Generar insumos técnicos para la construcción de una propuesta de términos de referencia para la elaboración del Estudio de Impacto Ambiental en proyectos de soluciones energéticas en el sistema de Parques Nacionales Naturales. 
8.	Participar en reuniones y mesas de trabajo relacionadas con el objeto contractual.
9.	Generar insumos técnicos y hacer seguimiento a la respuesta oportuna a los requerimientos de Órganos de Control y demás autoridades, que se encuentren relacionados con el objeto contractual.
10.	Elaborar respuestas a las solicitudes, derechos de petición, y en general respuestas a los usuarios en materias relacionadas con el objeto del contrato.
11.	Las demás actividades que le asigne el supervisor del contrato y que tengan relación con el objeto contractual.</t>
  </si>
  <si>
    <t xml:space="preserve">El valor del contrato a celebrar es hasta por la suma de SETENTA Y SIETE MILLONES CUATROCIENTOS NOVENTA MIL PESOS M/CTE ($ 77.490.000), incluidos los impuestos a que haya lugar. </t>
  </si>
  <si>
    <t>and.crt@gmail.com</t>
  </si>
  <si>
    <t>Carrera 69p #67-31 piso 2</t>
  </si>
  <si>
    <t>MARÍA CECILIA CONCHA ALBÁN</t>
  </si>
  <si>
    <t>Asesor 1020 - Grado 08</t>
  </si>
  <si>
    <t>https://community.secop.gov.co/Public/Tendering/OpportunityDetail/Index?noticeUID=CO1.NTC.1149205&amp;isFromPublicArea=True&amp;isModal=False</t>
  </si>
  <si>
    <t>FILOSOFIA</t>
  </si>
  <si>
    <t>https://community.secop.gov.co/Public/Tendering/OpportunityDetail/Index?noticeUID=CO1.NTC.1145818&amp;isFromPublicArea=True&amp;isModal=False</t>
  </si>
  <si>
    <t xml:space="preserve">	Prestar los servicios profesionales con plena autonomía técnica, administrativa y financiera al Ministerio de Ambiente y Desarrollo Sostenible para que en el marco de los principios de Gobierno abierto consolide y articule las acciones estratégicas que permitan aplicar y hacer seguimiento a los principios de participación y colaboración a través de la caracterización de los usuarios y la documentación de los espacios de participación del Ministerio y del sector.	 </t>
  </si>
  <si>
    <t>1.	Apoyar a la Unidad Coordinadora para el Gobierno Abierto, en la creación de información pedagógica, generando acciones estratégicas de educación, socialización y apropiación al interior del Ministerio y del Sector.
2.	Apoyar a la Unidad Coordinadora para el Gobierno Abierto y el Sector, en el marco de los principios de gobierno abierto, articulando acciones que permitan aplicar y hacer seguimiento al principio de transparencia, anticorrupción, innovación y acceso a la información.
3.	Participar de los diferentes eventos y actividades que la Unidad Coordinadora para el Gobierno Abierto desarrolle de manera presencial o virtual, realizando un repositorio para la respectiva caracterización de los usuarios.
4.	Apoyar a la Unidad Coordinadora para el Gobierno Abierto en la formulación y seguimiento al proceso del IV Plan de Acción de Gobierno Abierto, participar en los espacios pertinentes.
5.	Dar respuesta oportuna a las PQRSD que le sean requeridas por el supervisor del contrato. 
6.	Todas las demás que le sean asignadas por el supervisor del contrato en relación con el objeto contractual.</t>
  </si>
  <si>
    <t>El valor del contrato a celebrar es hasta por la suma de CINCUENTA Y OCHO MILLONES QUINIENTOS MIL PESOS M/CTE ($58.500.000) incluido los impuestos a que haya lugar.</t>
  </si>
  <si>
    <t>felipebravo9@hotmail.com</t>
  </si>
  <si>
    <t>Calle 45 #15A-65</t>
  </si>
  <si>
    <t>El plazo de ejecución del presente contrato será de nueve (9) meses, sin que supere el 31 de diciembre de 2020, previo cumplimiento de los requisitos de ejecución y previo perfeccionamiento del mismo.</t>
  </si>
  <si>
    <t>https://community.secop.gov.co/Public/Tendering/OpportunityDetail/Index?noticeUID=CO1.NTC.1154410&amp;isFromPublicArea=True&amp;isModal=False</t>
  </si>
  <si>
    <t>julio.alvarez@urosario.edu.co</t>
  </si>
  <si>
    <t>CARRERA 13a No. 104 - 53 apto 102</t>
  </si>
  <si>
    <t>Prestación de servicios profesionales a la Oficina de Negocios Verdes y Sostenibles para apoyar la formulación, implementación y evaluación de instrumentos económicos orientados a la conservación, recuperación, manejo y uso sostenible de los bienes y servicios ecosistémicos.</t>
  </si>
  <si>
    <t>1.	Elaborar documento de plan de trabajo para la ejecución del contrato el cual contenga los informes a entregar y cronograma de entrega, documento que debe ser aprobado por el supervisor.
2.	Apoyar a la Oficina de Negocios Verdes y Sostenibles en la generación de insumos técnicos y jurídicos para definir el alcance de las responsabilidades tributarias de los acuerdos voluntarios que se realizan en el marco de proyectos de Pago por Servicio Ambientales (PSA).
3.	Apoyar a la Oficina de Negocios Verdes y Sostenibles en la formulación de las reglamentaciones asociadas a los temas que son competencia de los grupos de Análisis Económico para la Sostenibilidad y Competitividad y Promoción de los Negocios Verdes y Sostenibles, de conformidad con las directrices de la Oficina Asesora Jurídica.
4.	Realizar apoyo jurídico a la Oficina de Negocios Verdes y Sostenibles en la elaboración de presentaciones, informes y demás documentos necesarios para el diseño de incentivos aplicables a las categorías establecidas en el Plan Nacional de Negocios Verdes.
5.	Apoyar a la Oficina de Negocios Verdes y Sostenibles en la formulación de las reglamentaciones y procedimientos para el desarrollo del mecanismo Obras por Impuestos, de conformidad con lo establecido en el Capítulo IV del Título V de la Ley 2010 de 2019, así como las directrices de la Oficina Asesora Jurídica.
6.	Realizar las acciones y seguimiento jurídico tributario a la Oficina de Negocios Verdes y Sostenibles durante los talleres de socialización y mesas técnicas con las autoridades ambientales y entidades territoriales, orientados a fortalecer la implementación de los instrumentos económicos de acuerdo a la normativa vigente, de conformidad con las directrices de la Oficina Asesora Jurídica
7.	Proyectar conceptos y apoyar jurídicamente a la Oficina de Negocios Verdes y Sostenibles en la revisión legal y tributaria, relacionada con los instrumentos económicos y financieros, de conformidad con las directrices de la Oficina Asesora Jurídica.
8.	Apoyar la formulación de las respuestas a los comentarios recibidos en el marco de las consultas públicas de los actos administrativos proyectados por la Oficina de Negocios Verdes y Sostenibles, así como los demás procedimientos requeridos para la expedición de los actos administrativos a cargo de la dependencia, de conformidad con las directrices de la Oficina Asesora Jurídica.
9.	Participar en reuniones, con sectores relevantes, autoridades ambientales, entidades territoriales, discusiones y eventos alrededor de la normativa asociada a instrumentos económicos y financieros a los cuales sea designado por el Jefe de la Oficina de Negocios Verdes y Sostenibles, para lo cual debe allegar los soportes de la asistencia, ayudas de memoria y soporte del seguimiento a los compromisos establecidos, en caso de aplicar. 
10.	Las demás que determine el supervisor del contrato, relacionadas con el ejercicio de sus obligaciones y del objeto contractual.</t>
  </si>
  <si>
    <t>El valor del contrato a celebrar es hasta por la suma de OCHENTA Y TRES MILLONES CUATROCIENTOS TREINTA MIL PESOS M/CTE ($83.430.000), incluido los impuestos a que haya lugar.</t>
  </si>
  <si>
    <t xml:space="preserve">El plazo del contrato será hasta por nueve (9) meses, contado a partir del cumplimiento de los requisitos de perfeccionamiento y ejecución, sin que exceda el 31 de diciembre de 2020. </t>
  </si>
  <si>
    <t>JHON ALEXANDER MORA YAVNAPE</t>
  </si>
  <si>
    <t>https://community.secop.gov.co/Public/Tendering/OpportunityDetail/Index?noticeUID=CO1.NTC.1153730&amp;isFromPublicArea=True&amp;isModal=False</t>
  </si>
  <si>
    <t>jamoray@unal.edu.co</t>
  </si>
  <si>
    <t>Calle 1C N 3-25</t>
  </si>
  <si>
    <t>1.	Elaborar documento plan de trabajo para la ejecución del contrato el cual contenga los informes a entregar y el cronograma, el cual deberá de incluir el proceso de consulta previa. documento que debe ser aprobado por el supervisor.
2.	Apoyar la formulación y ejecución de acciones para la articulación y acercamiento del Ministerio de Ambiente y Desarrollo Sostenible, con los pueblos y comunidades indígenas para la construcción y concertación de la ruta metodológica y el proceso de consulta previa, orientada a la construcción de una propuesta de reglamentación del incentivo Pago por Servicios Ambientales – PSA y otros incentivos a la conservación para los pueblos y comunidades indígenas a ser presentado ante la Mesa Permanente de Concertación.
3.	Apoyar el proceso y adelantar las acciones requeridas como apoyo del Gobierno Nacional en cabeza del Ministerio de Ambiente y Desarrollo Sostenible para la participación de las organizaciones indígenas en la construcción de propuesta de reglamentación de Pagos por Servicios Ambientales – PSA y otros incentivos a la conservación para los pueblos y comunidades indígenas a ser presentado ante la Mesa Permanente de Concertación.
4.	Participar en los espacios de diálogo y de concertación de actores del Gobierno Nacional, regional, local y las organizaciones indígenas que asisten a la Mesa Permanente de Concertación – MPC, con el fin de concertar y construir la ruta metodológica para la propuesta reglamentación del incentivo Pago por Servicios Ambientales – PSA y otros incentivos a la conservación para los pueblos y comunidades indígenas de conformidad con el artículo 319 de la Ley 1955 de 2019 - Plan Nacional de Desarrollo.
5.	Participar en los espacios de diálogo y de concertación de actores del Gobierno Nacional y las organizaciones indígenas que asisten a la Mesa Permanente de Concertación – MPC, y con los pueblos y comunidades indígenas que participen en el proceso de consulta previa, con el fin de construir la propuesta reglamentación de Pagos por Servicios Ambientales – PSA y otros incentivos a la conservación para los pueblos y comunidades indígenas de conformidad con el artículo 319 de la Ley 1955/19 PND.
6.	Apoyar en la elaboración del documento técnico soporte de la reglamentación de Pagos por Servicios Ambientales – PSA y otros incentivos a la conservación para los pueblos y comunidades indígenas.
7.	Participar en las reuniones relacionadas con el objeto contractual para lo cual se deben allegar los soportes de la asistencia, ayudas de memoria y soporte del seguimiento a los compromisos establecidos, en caso de aplicar. 
8.	Realizar los informes y demás documentos necesarios para los entes de control e instancias de seguimiento del Programa enmarcado en el Contrato de Reforma Sectorial para el Desarrollo Local Sostenible-DLS”, en lo relacionado con los resultados de la ejecución hasta el año 2020.
9.	Las demás que determine el supervisor del contrato, relacionadas con el ejercicio de sus obligaciones y del objeto contractual.</t>
  </si>
  <si>
    <t>El valor del contrato a celebrar es hasta por la suma de CUARENTA MILLONES QUINIENTOS NOVENTA MIL PESOS M/CTE ($40.590.000), incluido los impuestos a que haya lugar.</t>
  </si>
  <si>
    <t>1.	Elaborar documento plan de trabajo para la ejecución del contrato el cual contenga los informes a entregar y el cronograma, documento que debe ser aprobado por el supervisor.
2.	Elaborar insumos técnicos para el desarrollo de la línea estratégica del programa nacional de Pago por Servicios Ambientales para la región de la Amazonía, de conformidad con la normatividad vigente. 
3.	Elaborar insumos técnicos para el desarrollo de la línea estratégica del programa nacional de Pago por Servicios Ambientales para la región de la Orinoquia, de conformidad con el Plan Nacional de Desarrollo.
4.	Apoyar en la generación de insumos técnicos para el diseño del Proyecto “tipo” de Pago por Servicios Ambientales de conformidad con los lineamientos de estandarización de la normatividad vigente. 
5.	Apoyar en la generación de insumos técnicos para la consolidación de las propuestas de incentivos a la conservación.
6.	Apoyar en la construcción y consolidación de un portafolio de proyectos de PSA que faciliten su gestión frente a los mecanismos de financiación nacional e internacional establecidos en la política pública.
7.	Apoyar en el desarrollo de los compromisos de la Oficina de Negocios Verdes y Sostenibles relacionados con Pagos por Servicios Ambientales en los Documentos CONPES.
8.	Participar en las reuniones relacionadas con el objeto contractual para lo cual se deben allegar los soportes de la asistencia, ayudas de memoria y soporte del seguimiento a los compromisos establecidos, en caso de aplicar. 
9.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10.	Las demás que determine el supervisor del contrato, relacionadas con el ejercicio de sus obligaciones y del objeto contractual.</t>
  </si>
  <si>
    <t>https://community.secop.gov.co/Public/Tendering/OpportunityDetail/Index?noticeUID=CO1.NTC.1153624&amp;isFromPublicArea=True&amp;isModal=False</t>
  </si>
  <si>
    <t>alejandracastromorales@gmail.com</t>
  </si>
  <si>
    <t>Calle 126 # 52a - 96 Apto 612</t>
  </si>
  <si>
    <t>https://community.secop.gov.co/Public/Tendering/OpportunityDetail/Index?noticeUID=CO1.NTC.1144678&amp;isFromPublicArea=True&amp;isModal=False</t>
  </si>
  <si>
    <t>“Prestar servicios profesionales para apoyar la gerencia, planeación, coordinación y monitoreo del programa de siembra de 180 millones de árboles en el territorio nacional que adelanta el Gobierno Nacional-Ministerio de Ambiente y Desarrollo Sostenible para el período comprendido entre 2018 y 2022, como parte del cumplimiento de la meta del Plan Nacional de Desarrollo relacionada con la restauración de 300.000 millones de hectáreas de ecosistemas degradados.”</t>
  </si>
  <si>
    <t xml:space="preserve">1.	Ajustar la Estrategia Nacional de Restauración, en los aspectos administrativos, de planeación y financieros.
2.	Elaborar la estrategia de implementación del programa de siembra de 180 millones de árboles. 
3.	Apoyar a la Dirección de Bosques, Biodiversidad y Servicios Ecosistémicos, en la implementación y el desarrollo de las actividades del programa de restauración activa que tiene como uno de sus principales objetivos la siembra de los 180 millones de árboles.
4.	Elaborar el portafolio de actores estratégicos, programas y proyectos que se desarrolla y desarrollarán en el país y contribuirán al cumplimiento de la meta de siembra de 180 millones de árboles.
5.	Formular la estrategia de acercamiento y vinculación de los actores estratégicos que aportarán al cumplimiento de la meta de siembra de 180 millones de árboles.
6.	Apoyar a la Dirección de Bosques, Biodiversidad y Servicios Ecosistémicos, en el monitoreo de las actividades del programa de restauración activa que tiene como objetivo la siembra de 180 millones de árboles, comparar los resultados con las metas propuestas, corregir las desviaciones y retroalimentar para la redefinición de objetivos o estrategias, si fuera necesario.
7.	Documentar el avance del proceso de siembra de 180 millones, en cada uno de los componentes de la estrategia que para tal fin se diseñó.
8.	Las demás que le sean asignadas por el supervisor del contrato y que tengan relación directa con el objeto contractual. </t>
  </si>
  <si>
    <t>El valor del contrato a celebrar es hasta por la suma de CIENTO TREINTA Y NUEVE MILLONES QUINIENTOS MIL DE PESOS M/CTE (139.500.000.00), incluido los impuestos a que haya lugar.</t>
  </si>
  <si>
    <t>ricardoromero@mac.com</t>
  </si>
  <si>
    <t>Carrera 13a # 89-31</t>
  </si>
  <si>
    <t>El plazo de ejecución será de nueve (09) meses, contados a partir del cumplimiento de los requisitos de ejecución, previo su perfeccionamiento, sin exceder al 31 de diciembre de 2020.</t>
  </si>
  <si>
    <t>https://community.secop.gov.co/Public/Tendering/OpportunityDetail/Index?noticeUID=CO1.NTC.1144227&amp;isFromPublicArea=True&amp;isModal=False</t>
  </si>
  <si>
    <t>RICHARD ERNESTO ROMERO RAAD</t>
  </si>
  <si>
    <t>PATRICK ANDREA DEL CASTILLO ORTEGA</t>
  </si>
  <si>
    <t>https://community.secop.gov.co/Public/Tendering/OpportunityDetail/Index?noticeUID=CO1.NTC.1145447&amp;isFromPublicArea=True&amp;isModal=False</t>
  </si>
  <si>
    <t>PUBLICIDAD Y MERCADEO</t>
  </si>
  <si>
    <t>Prestar los servicios profesionales, para apoyar en el diseño del material gráfico y/o audiovisual que se requiera en el marco de las funciones adelantadas por la Dirección de Bosques, Biodiversidad y Servicios Ecosistémicos.</t>
  </si>
  <si>
    <t xml:space="preserve">1.	Apoyar a la Dirección de Bosques, Biodiversidad y Servicios Ecosistémicos en el diseño y diagramación de piezas gráficas como: brochures, volantes, afiches, folletos, cartillas, boletines e historietas, entre otras piezas, para realizar la comunicación y divulgación de las funciones adelantadas por la Dirección, bajo los lineamientos del Grupo de Comunicaciones del Ministerio.
2.	Apoyar a la Dirección de Bosques, Biodiversidad y Servicios Ecosistémicos en el diseño y ajuste de presentaciones, boletines, informes y circulares oficiales manteniendo el buen uso del manual de imagen y los lineamientos del Grupo de Comunicaciones del Ministerio de Ambiente y Desarrollo Sostenible. 
3.	Apoyar a la Dirección de Bosques, Biodiversidad y Servicios Ecosistémicos en el diseño de piezas para entornos digitales que requieran ser publicados en la página web u otro medio digital de la entidad asociado con el objeto del contrato, bajo los lineamientos del Grupo de Comunicaciones del Ministerio.
4.	Apoyar a DBBSE en la edición y desarrollo de material audiovisual que se requieran para divulgar las funciones adelantadas por la Dirección de Bosques, Biodiversidad y Servicios Ecosistémicos, bajo los lineamientos del Grupo de Comunicaciones del Ministerio.
5.	Participar en las reuniones que le sean requeridas en el marco del objeto del contrato.
6.	Todas las demás que le sean asignadas por el supervisor del contrato y que tenga relación con el objeto contractual </t>
  </si>
  <si>
    <t>El valor del contrato a celebrar es hasta por la suma de TREINTA MILLONES NOVECIENTOS MIL PESOS M/CTE ($30.900.000), incluidos los impuestos a que haya lugar.</t>
  </si>
  <si>
    <t>C-3202-09006-0-3202040-02</t>
  </si>
  <si>
    <t>patrickandrea@yahoo.com</t>
  </si>
  <si>
    <t>calle 91 # 9 - 11</t>
  </si>
  <si>
    <t>El plazo de ejecución será de cinco (5) meses contados a partir del cumplimiento de los requisitos de ejecución, previo perfeccionamiento del contrato.</t>
  </si>
  <si>
    <t>https://community.secop.gov.co/Public/Tendering/OpportunityDetail/Index?noticeUID=CO1.NTC.1146868&amp;isFromPublicArea=True&amp;isModal=False</t>
  </si>
  <si>
    <t>1.	Elaborar documento de plan de trabajo para la ejecución del contrato el cual contenga los informes a entregar y cronograma de entrega, documento que debe ser aprobado por el supervisor.
2.	Elaborar una propuesta de hoja de ruta en agrosistemas sostenibles y biocomercio como Negocios Verdes, que incluyan el componente ambiental, social y económico para su aplicación en los ecosistemas estratégicos intervenidos por la oficina de Negocios Verdes
3.	Dar lineamientos técnicos para el acompañamiento en las categorías de agrosistemas sostenibles, biocomercio, a empresarios y Autoridades Ambientales intervenidos por del Programa de Generación de Negocios Verdes
4.	Promover el establecimiento de Alianzas estratégicas para implementación de los planes de mejora de Negocios Verdes en las categorías de Agrosistemas y biocomercio 
5.	Realizar acompañamiento a Autoridades Ambientales y empresarios de negocios verdes, en la formulación proyectos para la búsqueda de financiación en la implementación de planes de mejora y acciones que fomenten la implementación de Negocios Verdes en las regiones.
6.	Realizar acciones para la elaboración de herramientas de apoyo para la certificación en competencias laborales, dirigida a verificadores de criterios de negocios Verdes, a través de la construcción de instrumentos técnicos para la recolección y validación de evidencias de desempeño y conocimiento.
7.	Apoyar con el suministro de información al componente de monitoreo y seguimiento y el de comunicaciones y divulgación para la promoción de los resultados de la intervención. 
8.	Articular el diseño y desarrollo del plan de trabajo concertado con las autoridades ambientales priorizadas para la priorización de Negocios Verdes y la intervención del Programa de Generación de Negocios Verdes del año 2020. 
9.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10.	Realizar alianzas para el desarrollo de estrategias sectoriales, que contribuyan al cumplimiento de la meta de la generación de los 12.630. Negocios Verdes verificados en el Conpes 3934 de 2018 y el plan Nacional de Desarrollo, desde el componente a cargo.
11.	Apoyar la estructuración de la estrategia de intervención del Programa de Generación de Negocios Verdes para el año 2020 desde rol a cargo y la elaboración técnica de los insumos precontractuales necesarios para adelantar los procesos de contratación necesarios que demande la Oficina de Negocios Verdes y Sostenibles con cargo a los recursos del Apoyo Presupuestario de la Unión Europea, denominado “Contrato de Reforma Sectorial para el Desarrollo Local Sostenible-DLS”.
12.	Participar en las reuniones relacionadas con el objeto contractual para lo cual se deben allegar los soportes de la asistencia, ayudas de memoria y soporte del seguimiento a los compromisos establecidos, en caso de aplicar. 
13.	Las demás que determine el supervisor del contrato, relacionadas con el ejercicio de sus obligaciones y del objeto contractual.</t>
  </si>
  <si>
    <t>El valor del contrato a celebrar es hasta por la suma de VEINTICUATRO MILLONES DE PESOS M/CTE ($24.000.000), incluido los impuestos a que haya lugar.</t>
  </si>
  <si>
    <t>olgarciagiraldo@gmail.com</t>
  </si>
  <si>
    <t>Calle 138 No 56 60</t>
  </si>
  <si>
    <t>1.	Apoyar a la Dirección de Gestión Integral de Recurso Hídrico en la asistencia técnica a las Autoridades Ambientales en la formulación e implementación de los planes de ordenación y manejo de cuencas hidrográficas, a través de mesas de trabajo, visitas a las Autoridades Ambientales, comités técnicos y otras requeridas por la DGIRH, en virtud del cumplimiento del objeto contractual. Deberá presentar informe periódico mensual con las actividades realizadas.
2.	Apoyar seguimiento y la consolidación de la información de los procesos de formulación de Planes de Ordenación y Manejo de Cuencas Hidrográficas que realizan las Corporaciones Autónomas Regionales y de Desarrollo Sostenible, elaborar los informes y reportes respectivos que se requieran en la vigencia del contrato. Deberá presentar informe periódicos mensual con las actividades realizadas.
3.	Apoyar técnicamente a la DGIRH en la identificación de lecciones aprendidas de los procesos de formulación y/o ajuste de los POMCA y generar insumos técnicos que permitan actualizar la guía para la formulación de POMCA´s. Deberá entregar dos (2) documentos de avance que incluya el cumplimiernto de la obligación de la siguiente manera: primer documento en el mes de mayo, segundo documento en el mes de agosto y el documento final con los insumos técnicos descritos anteriormente, al final del contrato.
4.	Apoyo a la DGIRH en la generación de insumos para la estructuración del Programa de articulación y armonización de instrumentos de planificación de cuencas hidrográficas y planificación territorial, deberá entregar (2) documentos de avance, de la siguiente manera: primer documento en el mes de mayo, un segundo documento en el mes de octubre y el documento final con el programa descrito en la obligación, al finalizar el contrato.
5.	 Apoyar técnicamente a la DGIRH en la elaboración de insumos  para la formulación del programa de regulación hídrica. Deberá presentar informes periódicos mensuales con las actividades realizadas y un documento que consolide los insumos técnicos generado en cumplimiento de esta obligación en el informe final del contrato. 
6.	Generar, consolidar y disponer información temática alfanumérica o geográfica, resultado de análisis de datos ambientales que haga parte del conjunto de datos los sistemas de información ambiental SIAC o consulta de usuarios internos o externos, de competencia de la DGIRH y en virtud del objeto y obligaciones del contrato. Deberá presentar informe periódico mensual con las actividades realizadas.
7.	Apoyar todas las demás actividades que le sean asignadas por el Supervisor del Contrato y que tenga relación con las obligaciones del contrato.</t>
  </si>
  <si>
    <t>https://community.secop.gov.co/Public/Tendering/OpportunityDetail/Index?noticeUID=CO1.NTC.1146787&amp;isFromPublicArea=True&amp;isModal=False</t>
  </si>
  <si>
    <t>RAIMUNDO HUMBERTO TAMAYO MEDINA</t>
  </si>
  <si>
    <t>rtamayomedina@gmail.com</t>
  </si>
  <si>
    <t>Carrera 47 A No. 22 - 74 Apto. 401</t>
  </si>
  <si>
    <t>C-3203-0900-2-0-3203030-02</t>
  </si>
  <si>
    <t>JOHN ALEXANDER CHAVARRO DIAZ</t>
  </si>
  <si>
    <t>https://community.secop.gov.co/Public/Tendering/OpportunityDetail/Index?noticeUID=CO1.NTC.1147721&amp;isFromPublicArea=True&amp;isModal=False</t>
  </si>
  <si>
    <t>INGENIERIA AGRICOLA</t>
  </si>
  <si>
    <t>1.	Apoyar a la DGIRH en la elaboración de un diagnóstico sobre el estado actual de los Planes Estratégicos de las macrocuencas Orinoco y Amazonas. Deberá entregar tres (3) documentos que incluya el avance de esta obligación, de la siguiente manera: primer documento en el mes de mayo, segundo documento en el mes de agosto, el tercer documento en el mes de octubre y un (1) documento final del diagnóstico sobre el estado actual de los Planes Estratégicos de las macrocuencas Orinoco y Amazonas, al final del contrato. 
2.	Apoyar conforme las directrices de la Dirección de Gestión Integral del Recurso Hídrico, el proceso de formulación del plan de acción (acuerdos y acciones estratégicas) de las macrocuencas Orinoco y Amazonas, en el marco de los Planes Estratégicos, mediante acuerdos con los actores clave para la gestión integral del recurso hídrico. Deberá entregar tres (3) documentos que incluya el avance de esta obligación, de la siguiente manera: primer documento en el mes de mayo, segundo documento en el mes de agosto, el tercer documento en el mes de octubre y un (1) documento final plan de acción (acuerdos y acciones estratégicas) de las macrocuencas Orinoco y Amazonas, al final del contrato.
3.	Apoyar a la DGIRH en la asistencia técnica y apoyo en la construcción de acciones necesarias para la puesta en marcha de los Consejos Ambientales Regionales de Macrocuencas -CARMAC-. Deberá presentar informes mensuales con las actividades realizadas.
4.	Apoyar la documentación de los criterios, lineamientos metodológicos y resultados del proceso de formulación de los Planes Estratégicos de las Macrocuencas Orinoco y Amazonas, en el marco de la Política Hídrica Nacional para la Gestión Integral del Recurso Hídrico y el Plan Hídrico Nacional. Deberá presentar informes mensuales con las actividades realizadas.
5.	Apoyar la actualización y fortalecimiento de las líneas estratégicas (análisis estratégico) de la macrocuenca Magdalena-Cauca. Deberá presentar informes mensuales con las actividades realizadas.
6.	Participar en los espacios y escenarios, incluyendo las visitas a las autoridades ambientales, comités regionales y mesas de trabajo, así como aquellas que sean requeridas por la DGIRH, en virtud del cumplimiento del objeto contractual, así como la participación en espacios donde la Dirección requiera establecer criterios en la temática. Deberá presentar informes mensuales con las actividades realizadas.
7.	Generar, consolidar y disponer información temática alfanumérica o geográfica, resultado de análisis de datos ambientales que haga parte del conjunto de datos los sistemas de información ambiental SIAC o consulta de usuarios internos o externos. Deberá presentar informes mensuales con las actividades realizadas.
8.	Apoyar todas las demás actividades que le sean asignadas por el Supervisor del Contrato y que tenga relación con las obligaciones del contrato.</t>
  </si>
  <si>
    <t>jchavarrodiaz@gmail.com</t>
  </si>
  <si>
    <t>CALLE 43 No. 14-40 APTO 311</t>
  </si>
  <si>
    <t>BELKYS GERARDINA GÓMEZ CAMACHO</t>
  </si>
  <si>
    <t>1.	Realizar seguimiento y apoyo técnico a los procesos de ordenación de cuencas hidrográficas y administración del recurso hídrico donde se desarrollen procesos de consultas previas. Deberá presentar informes mensuales con las actividades realizadas. 
2.	Presentar recomendaciones para el desarrollo de Consultas Previas en los procesos de implementación de los instrumentos de Gestión Integral de Recurso Hídrico, en coordinación con el Grupo de Educación de la Subdirección de Educación y participación de este Ministerio. Deberá entregar dos (2) documentos que incluya el avance de esta obligación, de la siguiente manera: primer documento en el mes de Junio, y un (1) documento final de recomendaciones para el desarrollo de Consultas Previas en los procesos de implementación de los instrumentos de Gestión Integral de Recurso Hídrico, al final del contrato.
3.	Apoyar técnicamente  a la DGIRH en la  definición de lineamientos  para  participación de  en los instrumentos de gestión Integral de recurso hídrico, incluyendo la articulación y  fortalecimiento de consejos de cuenca, mesas de trabajo y CARMAC, en coordinación con el Grupo de Educación de la Subdirección de Educación y participación de este Ministerio. Deberá entregar dos (2) documentos que incluya el avance de esta obligación, de la siguiente manera: primer documento en el mes de Julio y un (1) documento final de lineamientos para  participación de  en los instrumentos de gestión Integral de recurso hídrico, incluyendo la articulación y  fortalecimiento de consejos de cuenca, mesas de trabajo y CARMAC, al final del contrato. 
4.	Efectuar seguimiento al desarrollo de las instancias de participación de la Gestión Integral del Recurso Hídrico, conforme a lo establecido en el Decreto 1076 de 2015 y otras herramientas definidas para su desarrollo. Deberá presentar informes mensuales con las actividades realizadas.
5.	Participar en todos los espacios y escenarios, incluyendo las visitas a las autoridades ambientales, comités técnicos de Comisiones Conjuntas, así como aquellas que sean requeridas por la DGIRH, en virtud del cumplimiento del objeto contractual. Deberá presentar informes mensuales con las actividades realizadas.
6.	Apoyar todas las demás actividades que le sean asignadas por el Supervisor del Contrato y que tenga relación con las obligaciones del contrato.</t>
  </si>
  <si>
    <t>https://community.secop.gov.co/Public/Tendering/OpportunityDetail/Index?noticeUID=CO1.NTC.1147821&amp;isFromPublicArea=True&amp;isModal=False</t>
  </si>
  <si>
    <t>belkysgerardinagomez@gmail.com</t>
  </si>
  <si>
    <t>Calle 52 C #78 A- 46</t>
  </si>
  <si>
    <t>El valor del contrato a celebrar es hasta por la suma de Sesenta y tres millones Novecientos Mil pesos m/cte ($63.900.000), incluido los impuestos a que haya lugar.</t>
  </si>
  <si>
    <t>El plazo de ejecución del presente contrato será de Nueve (09) meses, previo cumplimiento de los requisitos de ejecución y, previo perfeccionamiento del mismo.</t>
  </si>
  <si>
    <t>PAULA ANDREA VILLEGAS GONZÁLEZ</t>
  </si>
  <si>
    <t>https://community.secop.gov.co/Public/Tendering/OpportunityDetail/Index?noticeUID=CO1.NTC.1145330&amp;isFromPublicArea=True&amp;isModal=False</t>
  </si>
  <si>
    <t>1.	Apoyar a la Dirección de Gestión Integral del Recurso Hídrico en la elaboración de un diagnóstico sobre el estado actual de los Planes Estratégicos de las Macrocuencas Caribe y Pacífico. Deberá entregar tres (3) documentos que incluya el avance de esta obligación, de la siguiente manera: primer documento en el mes de mayo, segundo documento en el mes de agosto, el tercer documento en el mes de octubre y un (1) documento final del diagnóstico sobre el estado actual de los Planes Estratégicos de las Macrocuencas Caribe y Pacífico, al final del contrato. 
2.	Apoyar conforme las directrices de la Dirección de Gestión Integral del Recurso Hídrico, el proceso de formulación del plan de acción (acuerdos y acciones estratégicas) de las Macrocuencas Caribe y Pacífico, en el marco de los Planes Estratégicos, mediante acuerdos con los actores clave para la gestión integral del recurso hídrico. Deberá entregar tres (3) documentos que incluya el avance de esta obligación, de la siguiente manera: primer documento en el mes de mayo, segundo documento en el mes de agosto, el tercer documento en el mes de octubre y un (1) documento final plan de acción (acuerdos y acciones estratégicas) de las Macrocuencas Caribe y Pacífico, en el informe final del contrato.
3.	Apoyar a la DGIRH en la asistencia técnica y apoyo en la construcción de acciones necesarias para la puesta en marcha de los Consejos Ambientales Regionales de Macrocuencas -CARMAC-. Deberá presentar informes periódicos mensuales con las actividades realizadas.
4.	Apoyar en el análisis de la información sobre los criterios, lineamientos metodológicos y resultados del proceso de formulación de los Planes Estratégicos de las Macrocuencas Caribe y Pacífico, en el marco de la Política Hídrica Nacional para la Gestión Integral del Recurso Hídrico y el Plan Hídrico Nacional. Deberá presentar informes mensuales con las actividades realizadas.
5.	Apoyar la actualización y fortalecimiento de las líneas estratégicas (análisis estratégico) del Plan Estratégico de la Macrocuenca Magdalena-Cauca. Deberá presentar informes periódicos mensuales con las actividades realizadas.
6.	Participar en los espacios y escenarios, incluyendo el acompañamiento técnico a las autoridades ambientales, comités regionales y mesas de trabajo, así como aquellas que sean requeridas por la DGIRH, en virtud del cumplimiento del objeto contractual, así como la participación en espacios donde la Dirección requiera establecer criterios en la temática. Deberá presentar informes periódicos mensuales con las actividades realizadas.
7.	Generar, consolidar y disponer información temática alfanumérica o geográfica, resultado de análisis de datos ambientales que haga parte del conjunto de datos los sistemas de información ambiental SIAC o consulta de usuarios internos o externos, de competencia de la DGIRH y en virtud del objeto y obligaciones del contrato. Deberá presentar informes mensuales con las actividades realizadas.
8.	Apoyar a la Dirección de Bosques del Ministerio de Ambiente y Desarrollo Sostenible, en el desarrollo de actividades que fortalezcan las sinergias necesarias para el logro de la meta de sembrar 180.000.000 de árboles.
9.	Apoyar todas las demás actividades que le sean asignadas por el Supervisor del Contrato y que tenga relación con el objeto y obligaciones del contrato.</t>
  </si>
  <si>
    <t>Prestación de servicios profesionales a la Dirección de Gestión Integral del Recurso Hídrico del Ministerio de Ambiente y Desarrollo Sostenible, para apoyar la formulación, implementación y seguimiento de los instrumentos de planificación de cuencas y acuíferos en el marco de la Política Nacional para la Gestión Integral del Recurso Hídrico y su Plan Hídrico Nacional</t>
  </si>
  <si>
    <t>C-3203-0900-2-0-3203028-02</t>
  </si>
  <si>
    <t>paitica@gmail.com</t>
  </si>
  <si>
    <t>Calle 47 A # 28-53 apto 705 Belalcazar, en la ciudad de Bogotá D.C.</t>
  </si>
  <si>
    <t>https://community.secop.gov.co/Public/Tendering/OpportunityDetail/Index?noticeUID=CO1.NTC.1159702&amp;isFromPublicArea=True&amp;isModal=False</t>
  </si>
  <si>
    <t>ENIF MEDINA BELLO</t>
  </si>
  <si>
    <t>enifmed@yahoo.es</t>
  </si>
  <si>
    <t>Transv 60 #103B-10 apto 402</t>
  </si>
  <si>
    <t>1.	Apoyar a la DGIRH en la definición de mecanismos para avanzar en la línea base de conocimiento de acuíferos priorizados en los municipios con riesgo de desabastecimiento, los cuales deben ser concertados con las entidades del nivel nacional (Minvivienda, IDEAM, SGC, UNGRD) en el marco del Programa Nacional de Aguas Subterraneas - PNASUB. Deberá presentar un (1) informe mensual con las actividades realizadas.
2.	Apoyar a la DGIRH en la asistencia técnica a las autoridades ambientales para promover la formulación e implementación de los Planes de Manejo Ambiental de Acuiferos - PMAA. Deberá presentar un (1) informe mensual con las actividades realizadas.
3.	Apoyar el acompañamiento técnico y el seguimiento a las Mesas de Trabajo y a las Mesas Técnicas de Concertación que hayan sido conformadas para los sistemas de acuíferos priorizados objeto de PMAA. Deberá presentar (1) informe mensual con las actividades realizadas.
4.	Apoyar a la DGIRH generando insumos para la actualización del diagnóstico sobre la capacidad técnica y logística que tienen las Autoridades Ambientales con jurisdicción en acuíferos priorizados, para abordar las diferentes fases de los planes de manejo ambiental de acuíferos, y realizar las recomendaciones pertinentes. Deberá entregar tres (3) documentos que incluya el avance de esta obligación, de la siguiente manera: primer documento en el mes de mayo, segundo documento en el mes de agosto, el tercer documento en el mes de octubre y un (1) documento en el informe final que de cuenta el cumplimiento de la obligación.
5.	Apoyar a la DGIRH en los espacios de socialización del componente de gestión del riesgo de la guía metodológica para la formulación de los planes de manejo ambiental de acuíferos. Deberá presentar (1)  informe mensual con las actividades realizadas.
6.	Apoyar técnicamente a la DGIRH en el componente programático y tecnológico del proyecto demostrativo del Programa Institucional Regional de Monitoreo del Agua (PIRMA) en lo relacionado con el módulo de aguas subterráneas, el cual se adelanta en la Corporación Autónoma Regional del Alto Magdalena. Deberá entregar tres (3) documentos que incluya el avance de esta obligación, de la siguiente manera: primer documento en el mes de mayo, segundo documento en el mes de agosto, el tercer documento en el mes de octubre y un (1) documento en el informe final que de cuenta el cumplimiento de la obligación.
7.	Generar o consolidar o disponer información temática alfanumérica o geográfica, resultado de análisis de datos ambientales que haga parte del conjunto de datos los sistemas de información ambiental SIAC o consulta de usuarios internos o externos, de competencia de la DGIRH y en virtud del objeto y obligaciones del contrato. Deberá presentar informe periódico mensual con las actividades realizadas.
8.	Todas las demás actividades que le sean asignadas por el Supervisor del Contrato y que tenga relación con las obligaciones del contrato.</t>
  </si>
  <si>
    <t>El valor del contrato a celebrar es hasta por la suma de OCHENTA Y SEIS MILLONES CUATROCIENTOS MIL PESOS M/CTE ($86.400.000), incluido los impuestos a que haya lugar.</t>
  </si>
  <si>
    <t>C-3203-0900-2-0-3203032-02</t>
  </si>
  <si>
    <t>https://community.secop.gov.co/Public/Tendering/OpportunityDetail/Index?noticeUID=CO1.NTC.1146969&amp;isFromPublicArea=True&amp;isModal=False</t>
  </si>
  <si>
    <t>LINDA IRENE GOMEZ FERNANDEZ</t>
  </si>
  <si>
    <t>1.	Elaborar un plan de trabajo para el desarrollo del objeto y las obligaciones del contrato. Se deberá entregar un documento de avance de la presente obligación en el primer informe de ejecución; así como un documento final en el último informe de ejecución que consolide la obligación.
2.	Consolidar documentos de validación y socialización del Plan Hídrico Nacional - PHN Fase III con los principales actores del Sistema Nacional Ambiental – SINA y los diferentes sectores involucrados. Se deberá entregar un documento de avance de la presente obligación en los meses de mayo y octubre, así como un documento final en el último informe de ejecución que consolide la obligación.
3.	Apoyar a la DGIRH, en la secretaria técnica del Consejo Nacional del Agua en la elaboración de documentos relacionados con los temas sectoriales que se prioricen en las sesiones de dicho Consejo. Se deberá entregar un documento de avance de la presente obligación en los meses de abril y septiembre, así como un documento final en el último informe de ejecución que consolide la obligación.
4.	Apoyar el seguimiento y articulación de los indicadores y metas de la Política Nacional de Gestión Integral de Recurso Hídrico con la formulación de los programas del Plan Hídrico Nacional especialmente en lo relacionado con indicadores de seguimiento y cumplimiento. Se deberá entregar un documento de avance de la presente obligación en los meses de abril, julio y septiembre; así como un documento final en el último informe de ejecución que consolide la obligación.
5.	Apoyar a la DGIRH en la Gestión, consolidación y/o generación de insumos técnicos provenientes de diferentes actores que le sean necesarios para reportar el seguimiento anual del avance del PHN fase III y las plataformas colaborativas. Se deberá entregar un documento de avance de la presente obligación en los meses de marzo, junio y Noviembre; así como un documento final en el último informe de ejecución que consolide la obligación.
6.	Apoyar la conformación y puesta en marcha de las Plataformas Colaborativas orientadas a la articulación de inversiones y acciones públicas y privadas en torno a las cuencas para la gestión integral de recurso hídrico especialmente en el levantamiento de línea base de las priorizadas por la DGIRH e identificación del mapa de actores. Se deberá entregar un documento de avance de la presente obligación en los meses de marzo, mayo, julio, septiembre y noviembre; así como un documento final en el último informe de ejecución que consolide la obligación.
7.	Elaborar los reportes mensuales del indicador de resultado relacionado con las plataformas colaborativas para el cumplimiento de la meta en el PND. Se deberá entregar un documento de avance de la presente obligación periódicamente; así como un documento final en el último informe de ejecución que consolide la obligación.
8.	Apoyar a la DGIRH en el ejercicio de la secretaria técnica del Consejo Nacional del Agua en cabeza de la DGIRH especialmente en lo relacionado con la articulación del PHN fase III al plan de acción del Consejo Nacional del Agua. Se deberá entregar un documento de avance de la presente obligación en los meses de agosto y noviembre; así como un documento final en el último informe de ejecución que consolide la obligación.
9.	Apoyar como enlace técnico desde la DGIRH en la identificación de procesos y procedimientos en la gestión de información geográfica asociada a la gestión integral del recurso hídrico que realiza la dirección en el marco del proceso de modernización de la gestión y manejo de los sistemas información geográfica desde la competencia de esta dirección para el MADS que viene adelantando la oficina de TICs. Se deberá entregar un documento de avance de la presente obligación en los meses de mayo y octubre; así como un documento final en el último informe de ejecución que consolide la obligación.
10.	Realizar el acompañamiento técnico en temas geográficos y cartográficos a la DGIRH, mediante la generación de análisis cartográficos y/o cartografía relacionados con la implementación de la Política Nacional de Gestión Integral del Recurso Hídrico. Se deberá entregar un documento de avance de la presente obligación en los meses de marzo, mayo y septiembre; así como un documento final en el último informe de ejecución que consolide la obligación.
11.	Apoyar todas las demás actividades que le sean asignadas por el Supervisor del Contrato y que tenga relación con las obligaciones y el objeto del contrato.</t>
  </si>
  <si>
    <t>Prestación de servicios profesionales a la Dirección de Gestión Integral del Recurso Hídrico del Ministerio de Ambiente y Desarrollo Sostenible, para apoyar la implementación y seguimiento de actividades en el marco de la gestión integral del recurso hídrico.</t>
  </si>
  <si>
    <t>INGENIERIA GEOGRAFICA</t>
  </si>
  <si>
    <t>El valor del contrato a celebrar es hasta por la suma de OCHENTA Y CINCO MILLONES CINCUENTA MIL PESOS M/CTE ($85.050.000), incluido los impuestos a que haya lugar.</t>
  </si>
  <si>
    <t>CALLE 16 SUR No 18 - 50 ESTE TORRE 4 APTO 201</t>
  </si>
  <si>
    <t>lgomez@minambiente.gov.co</t>
  </si>
  <si>
    <t xml:space="preserve">Asesor grado 12 código 1020 </t>
  </si>
  <si>
    <t>El plazo de ejecución del presente contrato será por Nueve (09) meses,  previo cumplimiento de los requisitos de ejecución y, previo perfeccionamiento del mismo.</t>
  </si>
  <si>
    <t>https://community.secop.gov.co/Public/Tendering/OpportunityDetail/Index?noticeUID=CO1.NTC.1159822&amp;isFromPublicArea=True&amp;isModal=False</t>
  </si>
  <si>
    <t>katherinebernalvargas@gmail.com</t>
  </si>
  <si>
    <t>cra 20 bis # 9c - 31</t>
  </si>
  <si>
    <t>TECNOLOGIA EN ADMINISTRACIÓN DE SISTEMAS DE INFORMACIÓN Y DOCUMENTACIÓN</t>
  </si>
  <si>
    <t>1.	Realizar el proceso de clasificación, depuración y organización del archivo total, conforme al Manual de Gestión Documental y Procedimientos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2.	Realizar la rotulación de carpetas y/o cajas,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3.	Realizar el proceso técnico y archivístico de Descripción (Hoja de control e Inventario Único Documental - FUID) de expedientes, de conformidad con las indicaciones que para el efecto le sean señaladas por el Supervisor. Este proceso deberá cumplir con parámetros de calidad y ser acordes a las metas diarias de intervención, de conformidad con la asignación dada por el líder del Archivo Central y avalada por el supervisor del contrato.
4.	Realizar el proceso técnico de foliación de los documentos de archivo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5.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6.	Apoyar la identificación de documentos que contengan biodeterioro y realizar la separación, e informar a la Coordinación de Gestión Documental del Ministerio.
7.	Digitalizar los documentos que conforman los expedientes del Archivo de Gestión y que sean requeridos, aplicando las normas establecidas por el Archivo General de la Nación.
8.	Apoyar a la Oficina de Negocios Verdes y Sostenibles en lo concerniente al proceso de Gestión Documental. 
9.	Dar aviso a los supervisores del contrato, dentro de las 24 horas siguientes, sobre la ocurrencia de cualquier novedad o situación que se llegue a presentar en el archivo de gestión.
10.	Asistir a las reuniones, eventos, entre otros que para el efecto sean programadas o indicadas por parte de los supervisores del contrato.
11.	Todas las demás que le sean asignadas por el Supervisor del Contrato y que tenga relación con el objeto contractual.</t>
  </si>
  <si>
    <t>El valor del contrato a celebrar es hasta por la suma de VEINTIOCHO MILLONES OCHOCIENTOS MIL PESOS MONEDA CORRIENTE. ($28.800.000), incluido los impuestos a que haya lugar.</t>
  </si>
  <si>
    <t>https://community.secop.gov.co/Public/Tendering/OpportunityDetail/Index?noticeUID=CO1.NTC.1155202&amp;isFromPublicArea=True&amp;isModal=False</t>
  </si>
  <si>
    <t>CARLOS ANDRES LOPEZ AREVALO</t>
  </si>
  <si>
    <t>Prestar los servicios a la Oficina Asesora de Planeación del Ministerio de Ambiente y Desarrollo Sostenible, en el apoyo técnico de la evaluación y las actividades relacionadas con las funciones del Ministerio en el Sistema General de Regalías-SGR.</t>
  </si>
  <si>
    <t>1.	Realizar la revisión, verificar el cumplimiento de requisitos generales y sectoriales y evaluación de los proyectos de inversión y/o solicitudes de ajuste de los proyectos de inversión presentados al Sistema General de Regalías – SGR, emitiendo los respectivos pronunciamientos según los formatos establecidos y en los términos establecidos por la normatividad vigente.
2.	Participar en las mesas técnicas, y/o en los OCAD, convocadas por las entidades líderes y secretarías técnicas de los Órganos Colegiados de Administración y Decisión – OCAD, requeridas para apoyar la estructuración de proyectos de inversión del sector ambiental, y/o participar en los Pre Ocad con la participación de los ministerios miembros, para definir el sentido de voto por parte del Gobierno Nacional.
3.	Servir de apoyo a los OCAD Regionales y de las Corporaciones Autónomas Regionales, para gestionar la emisión de los pronunciamientos de pertinencia relacionados con los componentes ambientales de los proyectos de otros sectores y como contacto con las entidades territoriales para el cumplimiento 0064e los propósitos del Sistema General de Regalías – SGR.
4.	Preparar la información requerida para la participación del delegado del Ministerio de Ambiente y Desarrollo Sostenible en las sesiones convocadas por las secretarías técnicas de los Órganos Colegiados de Administración y Decisión – OCAD, con los soportes documentales emigrados al SUIFP para los proyectos incluidos en la citación y diligenciar el formato “INTENCIÓN DE VOTO”.
5.	Apoyar en la construcción, revisión y ajuste de documentos, guías, manuales y procedimientos relacionados con la presentación, evaluación y seguimiento de proyectos de inversión del sector ambiental. 
6.	Apoyar las respuestas a los derechos de petición o requerimientos y/o solicitudes que presenten los entes de control o los ciudadanos o Entidades del Orden Nacional Público o Privado y/o las dependencias del Ministerio o entidades del Sector de Ambiente y Desarrollo Sostenible y cuya competencia en materia de proyectos ambientales sea de la Oficina Asesora de Planeación
7.	Todas las demás asignadas por el supervisor del contrato y que tengan relación con el objeto contractual.</t>
  </si>
  <si>
    <t>El valor del contrato a celebrar es hasta por la suma de SESENTA Y TRES MILLONES TRESCIENTOS SESENTA MIL PESOS M/CTE ($63.360.000,00) incluido los impuestos a que haya lugar.</t>
  </si>
  <si>
    <t>andreslopez036@hotmail.com</t>
  </si>
  <si>
    <t>CARRERA 101 No 153 10</t>
  </si>
  <si>
    <t>El plazo de ejecución del contrato será de nueve (9) meses, previo cumplimiento de los requisitos de perfeccionamiento y ejecución, sin que supere el 31 de diciembre del año 2020.</t>
  </si>
  <si>
    <t>SANDRA RUIZ RUIZ (ANULADO)</t>
  </si>
  <si>
    <t>MARCELA ALEXANDRA CRANE DE NARVAEZ</t>
  </si>
  <si>
    <t>https://community.secop.gov.co/Public/Tendering/OpportunityDetail/Index?noticeUID=CO1.NTC.1185297&amp;isFromPublicArea=True&amp;isModal=False</t>
  </si>
  <si>
    <t>Prestación de servicios profesionales a la Dirección de Gestión Integral de Recurso Hídrico del Ministerio de Ambiente y Desarrollo Sostenible, en la implementación y seguimiento de las actividades requeridas para la descontaminación de la cuenca del río Atrato establecidos en el Plan de Acción, así como las demás obligaciones específicas del contrato.</t>
  </si>
  <si>
    <t>cranealex@yahoo.com</t>
  </si>
  <si>
    <t>CALLE 78 # 4-04 Apto 404</t>
  </si>
  <si>
    <t>BIOLOGIA CON ENFASIS EN RECURSOS NATURALES</t>
  </si>
  <si>
    <t>1.	Apoyar técnicamente a la Dirección de Gestión Integral de Recurso Hídrico del Ministerio de Ambiente y Desarrollo Sostenible para la toma de decisiones correspondientes a la adecuada implementación del Plan de Acción de la orden quinta y/o compromisos adquiridos en el marco de la Sentencia T-622 de 2016.
2.	Apoyar a la Dirección de Gestión Integral de Recurso Hídrico en el desarrollo de las acciones que dan cumplimiento de la Orden 4 de la Sentencia T-622 de 2016 en el marco de las competencias institucionales.
3.	Apoyar a la Dirección de Gestión Integral de Recurso Hídrico en la estructuración técnica de proyectos y demás instrumentos, programas y acciones que permitan la implementación del plan de acción de la Orden quinta de la Sentencia T-622 en materia de RH; para lo cual deberá elaborar un documento que dé cuenta de los proyectos, programas, acciones e instrumentos formulados para la implementación del plan de acción de la Orden quinta de la Sentencia T-622 en materia de RH. Se deberán entregar tres (3) documentos de avance uno en los meses de abril, junio y octubre y el documento final en el último mes de ejecución del contrato.
4.	Generar, consolidar y disponer información temática, alfanumérica o geográfica resultado del análisis de datos ambientales que hagan parte del conjunto de datos del sistema de información ambiental SIAC consulta de los usuarios interna y externa, para lo cual deberá sistematizar la información en los instrumentos definidos por el Ministerio de Ambiente y Desarrollo Sostenible para tal fin, los cuales deberán ser entregados en cuatro  (4) documentos de avance uno en los meses de mayo,  Julio, Octubre  y el documento final en el último mes de ejecución del contrato. 
5.	Apoyar a la Dirección de Gestión Integral de Recurso Hídrico en la coordinación técnica para la formulación, ajuste y/o revisión de los indicadores ambientales indicados en la Orden Octava para el cumplimiento de Sentencia T-622 de 2016, producto del cual deberá elaborar un documento de Plan de Acción de la Orden Quinta que contenga los indicadores ambientales formulados y/o ajustados en el marco de las ordenes 5 y octava de la Sentencia T-622 de 2016. Se deberán entregar dos (2) documentos de avance en los meses de abril y mayo y el documento final en el mes de junio.
6.	Apoyar a la Dirección de Gestión Integral de Recurso Hídrico en la participación, liderazgo y representación técnica del Ministerio en los diferentes espacios y escenarios de trabajo, planificación y concertación que se desarrollen en cumplimiento del objeto del contrato.
7.	Apoyar a la Dirección de Gestión Integral de Recurso Hídrico en la articulación intrainstitucional e interinstitucional para la construcción de los planes de acción y/o diferentes documentos técnicos requeridos para el cumplimiento de las órdenes 4, 5 y 8 definidas en la Sentencia, producto del cual deberá elaborar un documento que dé cuenta de las acciones desarrolladas en función de la articulación intra e interinstitucional para el cumplimiento de las órdenes 4, 5 y 8 definidas en la Sentencia T-622 de 2016. Se deberán entregar tres (3) documentos de avance uno en los meses de mayo, julio, septiembre y el documento final en el último mes de ejecución del contrato.
8.	Apoyar técnicamente en la elaboración y consolidación de los informes y documentos técnicos requeridos para dar respuesta a los órganos de control, las comunidades accionantes y demás actores con respecto al objeto del contrato. Se deberán entregar dos (2) documentos consolidados de informe de cumplimiento en los meses de mayo y noviembre. 
9.	Apoyar a la Dirección de Gestión Integral de Recurso Hídrico en la identificación de posibles fuentes de financiación nacionales e internacionales, para la implementación del Plan de Acción de la Orden Quinta de la sentencia T 622 de 2016 producto del cual deberá elaborar un documento que dé cuenta de las fuentes de financiación identificadas para la implementación de programas, proyectos y acciones que permitan la implementación del Plan de Acción de la Orden Quinta de la sentencia T 622 de 2016. Se deberán entregar tres (3) documentos de avance uno en los meses de mayo, junio y octubre y el documento final en el último mes de ejecución del contrato.
10.	Apoyar a la Dirección de Gestión Integral de Recurso Hídrico en la formulación e implementación de las acciones necesarias para el cumplimiento de la misionalidad y el plan de acción de la Dirección, en virtud del cumplimiento del objeto contractual
11.	Todas las demás que le sean asignadas por el supervisor del contrato en relación con el objeto contractual.</t>
  </si>
  <si>
    <t>El valor del contrato a celebrar es hasta por la suma de OCHENTA Y OCHO MILLONES DOSCIENTOS MIL PESOS $88.200.000 incluido los impuestos a que haya lugar.</t>
  </si>
  <si>
    <t>1.	Elaborar documento de plan de trabajo para la ejecución del contrato el cual contenga los informes a entregar y cronograma de entrega, documento que debe ser aprobado por el supervisor.
2.	Estructurar base datos para el registro de la información, relacionada con la inversión del 1% de los ingresos corrientes de las entidades territoriales, así como la correspondiente a los Esquemas de Pago por Servicios Ambientales.
3.	Realizar la actualización de las bases de datos de las tasas ambientales, a partir de los reportes enviados por las autoridades ambientales; y la gestión necesaria para obtener la información no reportada.   
4.	Apoyar la actualización de los contenidos del portal web de la Oficina de Negocios Verdes y Sostenibles. 
5.	Participar en las reuniones relacionadas con el objeto contractual para lo cual se deben allegar los soportes de la asistencia, ayudas de memoria y soporte del seguimiento a los compromisos establecidos, en caso de aplicar. 
6.	Las demás que determine el supervisor del contrato, relacionadas con el ejercicio de sus obligaciones y del objeto contractual.</t>
  </si>
  <si>
    <t>El valor del contrato a celebrar es hasta por la suma de VEINTIOCHO MILLONES OCHOCIENTOS MIL PESOS M/CTE ($28.800.000), incluido los impuestos a que haya lugar.</t>
  </si>
  <si>
    <t>https://community.secop.gov.co/Public/Tendering/OpportunityDetail/Index?noticeUID=CO1.NTC.1146893&amp;isFromPublicArea=True&amp;isModal=False</t>
  </si>
  <si>
    <t>https://community.secop.gov.co/Public/Tendering/OpportunityDetail/Index?noticeUID=CO1.NTC.1147513&amp;isFromPublicArea=True&amp;isModal=False</t>
  </si>
  <si>
    <t>AN</t>
  </si>
  <si>
    <t>1. SI</t>
  </si>
  <si>
    <t>2. NO</t>
  </si>
  <si>
    <t>https://community.secop.gov.co/Public/Tendering/OpportunityDetail/Index?noticeUID=CO1.NTC.1156376&amp;isFromPublicArea=True&amp;isModal=False</t>
  </si>
  <si>
    <t>JORGE JULIÁN PULIDO DÍAZ</t>
  </si>
  <si>
    <t xml:space="preserve">1	Realizar, producir, editar, graficar, y postproducir videos institucionales y piezas audiovisuales para mantener actualizados los canales de comunicación externa e interna del Ministerio.
2	Realizar el cubrimiento y reportería gráfica y audiovisual de los eventos y/o actividades, tanto internas como externas de la gestión a las que asista el Ministro y/o voceros de la Entidad, en calidad de editor. 
3	Producir, editar y graficar, sistematizar, organizar y actualizar en forma digital el archivo audiovisual del Ministerio. 
4	Las demás que le sean asignadas por el supervisor y que tengan relación con el objeto del contrato. </t>
  </si>
  <si>
    <t>Prestar los servicios profesionales al Grupo de Comunicaciones a través del diseño, producción y edición de contenidos periodísticos, piezas gráficas o audiovisuales de los programas, proyectos y planes de temas ambientales que adelanta el Ministerio de Ambiente y Desarrollo Sostenible.</t>
  </si>
  <si>
    <t xml:space="preserve">El valor del contrato a celebrar es por la suma de CUARENTA MILLONES QUINIENTOS MIL NUEVE PESOS ($40.500.009 incluidos todos los impuestos y costos a que haya lugar. </t>
  </si>
  <si>
    <t>El plazo del contrato será de 9 meses, contados a partir del cumplimiento de los requisitos de perfeccionamiento y ejecución del contrato, sin exceder a 31 de diciembre de 2020.</t>
  </si>
  <si>
    <t>https://community.secop.gov.co/Public/Tendering/OpportunityDetail/Index?noticeUID=CO1.NTC.1095080&amp;isFromPublicArea=True&amp;isModal=False</t>
  </si>
  <si>
    <t>1.	Realizar el cubrimiento y reportería a eventos y/o actividades de gestión a las que asista el Ministro y/o voceros de la Entidad, en calidad de periodista, de conformidad con las instrucciones que para el efecto le señale el supervisor
2.	Realizar el seguimiento de los temas relacionados con educación y participación ambiental o cualquier otro relacionado con el interés del Ministerio, de conformidad con las instrucciones que para el efecto le señale el supervisor del contrato.
3.	Prestar apoyo a la elaboración de estrategias de comunicación que adelante la dependencia, a desarrollar en las plataformas de radio, televisión, prensa y medios electrónicos de conformidad con las instrucciones que para el efecto le señale el supervisor del contrato.
4.	Redactar comunicados de prensa y piezas periodísticas que permitan la divulgación de la gestión misional del Ministerio.
5.	Las demás que le sean asignadas por el supervisor y que tengan relación con el objeto del contrato.</t>
  </si>
  <si>
    <t xml:space="preserve">El valor del contrato a celebrar es por la suma de CUARENTA Y CINCO MILLONES DE PESOS, MONEDA CORRIENTE ($45.000.000) incluidos todos los impuestos y costos a que haya lugar. </t>
  </si>
  <si>
    <t xml:space="preserve">Prestación de servicios profesionales al Grupo de Gestión Documental adscrito a la Subdirección Administrativa y Financiera del Ministerio de Ambiente y Desarrollo Sostenible, para dar cumplimiento con las acciones y metas del Plan de Mejoramiento Archivístico –PMA	 </t>
  </si>
  <si>
    <t>1.	Elaborar y presentar dentro de los cinco (5) días siguientes a la suscripción del contrato, el plan de trabajo que detalle fases/hitos, tiempo, actividades detalladas y número de actividades totales por el periodo de ejecución del contrato.
2.	Apoyo a la identificación de periodos organizacionales de los fondos MMA y MDE, objeto de construcción de la Tabla de Valoración Documental –TVD-, a través de la compilación de información institucional.
3.	Apoyo en la elaboración del diagnóstico que refleje la realidad de los fondos INDERENA, MMA y MDE, objeto de elaboración de TVD.
4.	Hacer revisión de los inventarios documentales de los fondos MMA y MDE, y del INDERENA en caso de requerirse. En caso de no existir, coordinar la elaboración o complemento de los mismos, verificando que se encuentren debidamente elaborados.
5.	Elaborar los Cuadros de Clasificación Documental –CCD- presentando de forma unificada y debidamente codificada y jerarquizada, la información concerniente a las agrupaciones documentales de los fondos documentales MMA y MDE.
6.	Apoyar la elaboración de la valoración documental, identificando los valores primarios y secundarios que posee la información de los fondos MMA y MDE objeto de elaboración de la TVD.
7.	Construir las Tablas de Valoración Documental -TVD- conforme a los periodos establecidos por cada uno de los fondos MMA y MDE.
8.	Realizar la memoria descriptiva de las TVD de los fondos MMA y MDE, y del INDERENA en caso de no contar con ella, conforme lo establece el Acuerdo 004 de 2019, para realizar la presentación al Archivo General de la Nación –AGN-.
9.	Presentar las TVD de los fondos INDERENA, MMA y MDE al Archivo General de la Nación –AGN-, para el proceso de convalidación.
10.	Realizar los ajustes que surjan en las TVD de los fondos INDERENA, MMA y MDE, a partir de los conceptos técnicos emitidos por el AGN.
11.	Desarrollar actividades de capacitación en materia archivística, de gestión documental, de acuerdo a su competencia y cuando sean requerida por la coordinación de Gestión Documental
12.	Realizar actividades de asistencia técnica y socialización de instrumentos archivísticos, de acuerdo con los requerimientos y necesidades del Ministerio y la Coordinación de gestión Documental.
13.	Realizar el seguimiento individual al trabajo efectuado por los técnicos de archivo que laboran en los archivos de gestión de las diferentes áreas del ministerio y que tengan la supervisión compartida con la Coordinación del Grupo de Gestión Documental, para verificar el cumplimiento de las metas asignadas en aspectos técnicos de conformidad con las indicaciones que para el efecto sean señaladas por el supervisor.
14.	Actualizar los procesos, procedimientos, guías, manuales e instructivos que le sean requeridos por el Supervisor del contrato y que seas acordes con el proceso asignado.
15.	Programar una mesa de trabajo mensualmente con la Coordinación de Gestión Documental, para presentar los avances de la ejecución del contrato.
16.	Asistir a las reuniones, eventos, entre otros que para el efecto sean programadas o indicadas por parte del supervisor del contrato y que se encuentren relacionadas con el objeto del contrato.
17.	Todas las demás que le sean asignadas por el Supervisor del Contrato y que tenga relación con el objeto contractual.</t>
  </si>
  <si>
    <t>Prestación de servicios profesionales al Grupo de Gestión Documental adscrito a la Subdirección Administrativa y Financiera del Ministerio de Ambiente y Desarrollo Sostenible, para dar cumplimiento con las acciones y metas del Plan de Mejoramiento Archivístico –PMA</t>
  </si>
  <si>
    <t xml:space="preserve">1.	Elaborar y presentar dentro de los cinco (5) días siguientes a la suscripción del contrato, el plan de trabajo que detalle fases/hitos, tiempo, actividades detalladas y número de actividades totales por el periodo de ejecución del contrato.
2.	Apoyo a la identificación de periodos organizacionales de los fondos MAVDT y MADS, objeto de construcción de la Tabla de Valoración Documental –TVD-, a través de la compilación de información institucional.
3.	Apoyo en la elaboración del diagnóstico que refleje la realidad de los fondos MAVDT y MADS, objeto de elaboración de TVD.
4.	Hacer revisión de los inventarios documentales de los fondos MAVDT y MADS. En caso de no existir, coordinar la elaboración o complemento de los mismos, verificando que se encuentren debidamente elaborados.
5.	Elaborar los Cuadros de Clasificación Documental –CCD- presentando de forma unificada y debidamente codificada y jerarquizada, la información concerniente a las agrupaciones documentales de los fondos documentales MAVDT y MADS.
6.	Apoyar la elaboración de la valoración documental, identificando los valores primarios y secundarios que posee la información de los fondos MAVDT y MADS objeto de elaboración de la TVD.
7.	Construir las Tablas de Valoración Documental -TVD- conforme a los periodos establecidos por cada uno de los fondos MAVDT y MADS.
8.	Realizar la memoria descriptiva de las TVD de los fondos MAVDT y MADS conforme lo establece el Acuerdo 004 de 2019, para realizar la presentación al Archivo General de la Nación –AGN-.
9.	Presentar las TVD de los fondos MAVDT y MADS, al Archivo General de la Nación –AGN-, para el proceso de convalidación.
10.	Realizar los ajustes que surjan en las TVD de los fondos MAVDT y MADS, a partir de los conceptos técnicos emitidos por el AGN.
11.	Desarrollar actividades de capacitación en materia archivística, de gestión documental, de acuerdo a su competencia y cuando sean requerida por la coordinación de Gestión Documental
12.	Realizar actividades de asistencia técnica y socialización de instrumentos archivísticos, de acuerdo con los requerimientos y necesidades del Ministerio y la Coordinación de gestión Documental.
13.	Realizar el seguimiento individual al trabajo efectuado por los técnicos de archivo que laboran en los archivos de gestión de las diferentes áreas del ministerio y que tengan la supervisión compartida con la Coordinación del Grupo de Gestión Documental, para verificar el cumplimiento de las metas asignadas en aspectos técnicos de conformidad con las indicaciones que para el efecto sean señaladas por el supervisor.
14.	Actualizar los procesos, procedimientos, guías, manuales e instructivos que le sean requeridos por el Supervisor del contrato y que seas acordes con el proceso asignado.
15.	Programar una mesa de trabajo mensualmente con la Coordinación de Gestión Documental, para presentar los avances de la ejecución del contrato.
16.	Asistir a las reuniones, eventos, entre otros que para el efecto sean programadas o indicadas por parte del supervisor del contrato y que se encuentren relacionadas con el objeto del contrato.
17.	Todas las demás que le sean asignadas por el Supervisor del Contrato y que tenga relación con el objeto contractual.
</t>
  </si>
  <si>
    <t>https://community.secop.gov.co/Public/Tendering/OpportunityDetail/Index?noticeUID=CO1.NTC.1156709&amp;isFromPublicArea=True&amp;isModal=False</t>
  </si>
  <si>
    <t>DIAGONAL 10 NO 22BIS-2-74 CONJUNTO LAS MARGARITAS CASA 20 mz D</t>
  </si>
  <si>
    <t>alvanarios@gmail.com</t>
  </si>
  <si>
    <t>1.Realizar el cubrimiento y reportería a eventos y/o actividades de gestión a las que asista el Ministro y/o voceros de la Entidad, en calidad de periodista, de conformidad con las instrucciones que para el efecto le señale el supervisor. 
2.	Producir los contenidos necesarios para informar oportunamente a los medios de comunicación y diferentes grupos de interés, de los temas que le sean asignados por el supervisor del contrato. 
3.	Aportar semanalmente información de carácter periodístico ante el Grupo de Comunicaciones de conformidad con las instrucciones que para el efecto le señale el supervisor. 
4.	Apoyar el registro, cubrimiento y difusión de los avances en el cumplimiento de las órdenes judiciales que debe atender el Ministerio.
5.	Las demás que le sean asignadas por el supervisor y que tengan relación con el objeto del contrato.</t>
  </si>
  <si>
    <t>El valor del contrato a celebrar es por la suma de CUARENTA Y CINCO MILLONES DE PESOS, MONEDA CORRIENTE ($45.000.000) incluidos todos los impuestos y costos a que haya lugar.</t>
  </si>
  <si>
    <t xml:space="preserve">El plazo del contrato será de 9 meses, contados a partir del cumplimiento de los requisitos de perfeccionamiento y ejecución del contrato, sin exceder a 31 de diciembre de 2020.
</t>
  </si>
  <si>
    <t>1.	Elaborar y presentar dentro de los cinco (5) días siguientes a la suscripción del contrato, el plan de trabajo que detalle fases/hitos, tiempo, actividades detalladas y número de actividades totales por el periodo de ejecución del contrato.
2.	Apoyar al equipo de trabajo en la identificación de periodos organizacionales de los fondos MMA y MDE, objeto de construcción de la Tabla de Valoración Documental –TVD-, para compilar la información institucional.
3.	Apoyar al equipo de trabajo en la recolección de información, para la elaboración del diagnóstico que refleje la realidad de los fondos INDERENA, MMA y MDE, objeto de elaboración de TVD.
4.	Apoyar la revisión y cruce de inventarios documentales de los fondos MMA y MDE, y del INDERENA en caso de requerirse. En caso de no existir, elaborarlos o complementarlos, cuidando que queden debidamente elaborados.
5.	Apoyar la elaboración de los Cuadros de Clasificación Documental –CCD- presentando de forma unificada y debidamente codificada y jerarquizada, la información concerniente a las agrupaciones documentales de los fondos documentales MMA y MDE.
6.	Realizar y recopilar los registros y actas de reunión que surjan de la realización de las mesas de trabajo y demás reuniones que lleve a cabo el grupo de trabajo de elaboración de las TVD de los fondos MMA y MDE.
7.	Prestar apoyo en los ajustes y correcciones que surjan en las TVD de los fondos INDERENA, MMA y MDE, a partir de los conceptos técnicos emitidos por el AGN.
8.	Programar una mesa de trabajo mensualmente con la Coordinación de Gestión Documental, para presentar los avances de la ejecución del contrato.
9.	Asistir a las reuniones, eventos, entre otros que para el efecto sean programadas o indicadas por parte del supervisor del contrato y que se encuentren relacionadas con el objeto del contrato.
10.	Todas las demás que le sean asignadas por el Supervisor del Contrato y que tenga relación con el objeto contractual.</t>
  </si>
  <si>
    <t>Prestación de servicios de apoyo a la gestión al Grupo de Gestión Documental adscrito a la Subdirección Administrativa y Financiera del Ministerio de Ambiente y Desarrollo Sostenible, para dar cumplimiento con las acciones y metas del Plan de Mejoramiento Archivístico –PMA</t>
  </si>
  <si>
    <t>1.	Elaborar y presentar dentro de los cinco (5) días siguientes a la suscripción del contrato, el plan de trabajo que detalle fases/hitos, tiempo, actividades detalladas y número de actividades totales por el periodo de ejecución del contrato.
2.	Asistir y apoyar en las mesas de trabajo establecidas con el Archivo General de la Nación –AGN- para llevar a cabo las transferencias documentales secundarias a que haya lugar.
3.	Realizar el alistamiento técnico archivístico de las series y subseries documentales que son objeto de transferencia secundaria hacia el AGN, en función de la aplicación de la TRD del MMA, para lo cual el contratista se compromete a ejecutar de acuerdo a la actividad asignada, los siguientes procesos: clasificación, ordenación, descripción, digitalización y en general todas las tareas archivísticas destinadas a la preparación de la transferencia. Este proceso deberá cumplir con parámetros de calidad y ser acordes a las metas diarias de intervención, de conformidad con la asignación dada por el líder del Archivo Central y avalada por el supervisor del contrato.
4.	Aportar técnicamente sobre las series y subseries que son objeto de selección y transferencia secundaria hacia el AGN, en función de la aplicación de la TRD del MMA y realizar el alistamiento técnico, para lo cual el contratista se compromete a ejecutar de acuerdo a la actividad asignada, los siguientes procesos: clasificación, ordenación, descripción, digitalización y en general todas las tareas archivísticas destinadas a la preparación de la transferencia. Este proceso deberá cumplir con parámetros de calidad y ser acordes a las metas diarias de intervención, de conformidad con la asignación dada por el líder del Archivo Central y avalada por el supervisor del contrato.
5.	Realizar las acciones concernientes a la eliminación de la información que no es objeto de transferencia secundaria hacia el AGN, en función de la aplicación de la TRD del MMA. Este proceso deberá cumplir con parámetros de calidad y ser acordes a las metas diarias de intervención, de conformidad con la asignación dada por el líder del Archivo Central y avalada por el supervisor del contrato.
6.	Prestar el acompañamiento técnico a las dependencias que lo requieran, en relación con la realización de las transferencias documentales primarias hacia el Archivo Central.
7.	Apoyar técnicamente en la demarcación de la estantería y la elaboración de los mapas de ubicación de la información.
8.	Programar una mesa de trabajo mensualmente con la Coordinación del Grupo de Gestión Documental, para presentar los avances de la ejecución del contrato.
9.	Asistir a las reuniones, eventos, entre otros que para el efecto sean programadas o indicadas por parte del supervisor del contrato y que se encuentren relacionadas con el objeto del contrato.
10.	Todas las demás que le sean asignadas por el Supervisor del Contrato y que tenga relación con el objeto contractual.</t>
  </si>
  <si>
    <t>https://community.secop.gov.co/Public/Tendering/OpportunityDetail/Index?noticeUID=CO1.NTC.1158170&amp;isFromPublicArea=True&amp;isModal=False</t>
  </si>
  <si>
    <t>1.	Presentar un documento con el plan de trabajo que contenga la descripción de actividades a desarrollar y un cronograma adjunto al primer informe mensual.
2.	Prestar apoyo jurídico en la planeación y desarrollo de procesos de participación ciudadana para la gobernanza ambiental con grupos étnicos en el marco del plan de acción de la Subdirección de Educación y Participación.
3.	Prestar apoyo jurídico al Subdirector de Educación y Participación en los temas derivados de la ratificación del Acuerdo Regional sobre el Acceso a la Información, la Participación Pública y el Acceso a la Justicia en Asuntos Ambientales en América Latina y el Caribe -Acuerdo de Escazú-.
4.	Prestar apoyo jurídico al Subdirector de Educación y Participación en la implementación de Mesa Intersectorial para la Democracia Ambiental (MIDA) de acuerdo a los avances que se presenten con relación a la ratificación del Acuerdo de Escazú. 
5.	Apoyar los asuntos jurídicos relativos a los centros de dialogo ambiental los cuales buscan la facilitación, articulación, participación, cooperación y reflexión para la identificación, priorización y discusión de alternativas de prevención y transformación positiva de los conflictos de índole socio ambiental y de impacto regional.
6.	Apoyar a la Subdirección de Educación y Participación en la construcción de informes de gestión de la dependencia que guarden relación con el objeto contractual. 
7.	Asistir técnicamente  los espacios de articulación y gestión institucional relacionada con el objeto contractual, qué le indique el supervisor del contrato.
8.	Apoyar la recopilación de la información requerida para dar respuesta a acciones judiciales contra el Ministerio de Ambiente y Desarrollo Sostenible y elaborar los informes requeridos en cumplimiento de las órdenes judiciales en los temas que son competencia de la Subdirección de Educación y Participación en coordinación con la Oficina Asesora Jurídica. 
9.	Apoyar la gestión de insumos y/o proyectar respuesta a derechos de petición, consultas de entes de control o Congreso de la República en los temas de participación ciudadana en la gestión ambiental que le sean asignados que guarden relación con el objeto contractual en coordinación con la Oficina Asesora Jurídica.
10.	Presentar y revisar aspectos jurídicos de los documentos que se requieran en el marco del proceso de formulación de estrategias y metodologías para la promoción de la participación ciudadana en la gestión ambiental, que sean lideradas por el grupo de participación de la Subdirección de Educación y Participación en coordinación con la Oficina Asesora Jurídica.
11.	Las demás actividades relacionadas con su objeto contractual.</t>
  </si>
  <si>
    <t>El valor del contrato a celebrar es hasta por la suma de SESENTA Y TRES MILLONES  DE PESOS  M/CTE ($ 63.000.000), incluido los impuestos a que haya lugar.</t>
  </si>
  <si>
    <t>LUIS FELIPE GUZMAN JIMENEZ</t>
  </si>
  <si>
    <t>Carrera 19 a N 143 a-07</t>
  </si>
  <si>
    <t>guzmanjimenezluisfelipe@gmail.com</t>
  </si>
  <si>
    <t>C-3208-0900-2-0-3208006-02</t>
  </si>
  <si>
    <t>JORGE IVÁN HURTADO MORA - CLAUDIA ADALGIZA ARIAS CUADROS</t>
  </si>
  <si>
    <t>79461036 -</t>
  </si>
  <si>
    <t>SUBDIRECCION DE EDUCACION Y PARTICIPACION - OFICINA ASESORA JURIDICA</t>
  </si>
  <si>
    <t>SUBDIRECTOR DE EDUCACION Y PARTICIPACION - JEFE DE LA OFICINA ASESORA JURIDICA</t>
  </si>
  <si>
    <t xml:space="preserve">El plazo de ejecución es de nueve (09) meses, contados a partir del cumplimiento de los requisitos de ejecución, previo perfeccionamiento del contrato, en todo caso sin exceder a 31 de diciembre de 2020. </t>
  </si>
  <si>
    <t>1.	Elaborar y presentar dentro de los cinco (5) días siguientes a la suscripción del contrato, el plan de trabajo que detalle fases/hitos, tiempo, actividades detalladas y número de actividades totales por el periodo de ejecución del contrato.
2.	Asistir y apoyar en las mesas de trabajo establecidas con el Archivo General de la Nación –AGN- para llevar a cabo las transferencias documentales secundarias a que haya lugar.
3.	Realizar el alistamiento técnico archivístico de las series y subseries documentales que son objeto de transferencia secundaria hacia el AGN, en función de la aplicación de la TRD del MMA, para lo cual el contratista se compromete a ejecutar de acuerdo a la actividad asignada, los siguientes procesos: clasificación, ordenación, descripción, digitalización y en general todas las tareas archivísticas destinadas a la preparación de la transferencia. Este proceso deberá cumplir con parámetros de calidad y ser acordes a las metas diarias de intervención, de conformidad con la asignación dada por el líder del Archivo Central y avalada por el supervisor del contrato.
4.	Aportar técnicamente sobre las series y subseries que son objeto de selección y transferencia secundaria hacia el AGN, en función de la aplicación de la TRD del MMA y realizar el alistamiento técnico, para lo cual el contratista se compromete a ejecutar de acuerdo a la actividad asignada, los siguientes procesos: clasificación, ordenación, descripción, digitalización y en general todas las tareas archivísticas destinadas a la preparación de la transferencia. Este proceso deberá cumplir con parámetros de calidad y ser acordes a las metas diarias de intervención, de conformidad con la asignación dada por el líder del Archivo Central y avalada por el supervisor del contrato.
5.	Realizar las acciones concernientes a la eliminación de la información que no es objeto de transferencia secundaria hacia el AGN, en función de la aplicación de la TRD del MMA. Este proceso deberá cumplir con parámetros de calidad y ser acordes a las metas diarias de intervención, de conformidad con la asignación dada por el líder del Archivo Central y avalada por el supervisor del contrato.
6.	Prestar el acompañamiento técnico a las dependencias que lo requieran, en relación con la realización de las transferencias documentales primarias hacia el Archivo Central.
7.	Realizar y recopilar las actas de reunión que surjan de la legalización de las transferencias documentales primarias de cada una de las dependencias del Ministerio.
8.	Recopilar los inventarios documentales que surjan de las transferencias documentales primarias recibidas en el Archivo Central.
9.	Programar una mesa de trabajo mensualmente con la Coordinación del Grupo de Gestión Documental, para presentar los avances de la ejecución del contrato.
10.	Asistir a las reuniones, eventos, entre otros que para el efecto sean programadas o indicadas por parte del supervisor del contrato y que se encuentren relacionadas con el objeto del contrato.
11.	Todas las demás que le sean asignadas por el Supervisor del Contrato y que tenga relación con el objeto contractual.</t>
  </si>
  <si>
    <t>https://community.secop.gov.co/Public/Tendering/OpportunityDetail/Index?noticeUID=CO1.NTC.1150391&amp;isFromPublicArea=True&amp;isModal=False</t>
  </si>
  <si>
    <t>SILKA MILENA CRUZ MARTÍNEZ</t>
  </si>
  <si>
    <t>1.	Elaborar y presentar dentro de los cinco (5) días siguientes a la suscripción del contrato, el plan de trabajo que detalle fases/hitos, tiempo, actividades detalladas y número de actividades totales por el periodo de ejecución del contrato.
2.	Apoyar al equipo de trabajo en la identificación de periodos organizacionales de los fondos MAVDT y MADS, objeto de construcción de la Tabla de Valoración Documental –TVD-, para compilar la información institucional.
3.	Apoyar al equipo de trabajo en la recolección de información, para la elaboración del diagnóstico que refleje la realidad de los fondos MAVDT y MADS, objeto de elaboración de TVD.
4.	Apoyar la revisión y cruce de inventarios documentales de los fondos MAVDT y MADS. En caso de no existir, elaborarlos o complementarlos, cuidando que queden debidamente elaborados.
5.	Apoyar la elaboración de los Cuadros de Clasificación Documental –CCD- presentando de forma unificada y debidamente codificada y jerarquizada, la información concerniente a las agrupaciones documentales de los fondos documentales MAVDT y MADS.
6.	Realizar y recopilar los registros y actas de reunión que surjan de la realización de las mesas de trabajo y demás reuniones que lleve a cabo el grupo de trabajo de elaboración de las TVD de los fondos MAVDT y MADS.
7.	Prestar apoyo en los ajustes y correcciones que surjan en las TVD de los fondos MAVDT y MADS, a partir de los conceptos técnicos emitidos por el AGN.
8.	Programar una mesa de trabajo mensualmente con la Coordinación de Gestión Documental, para presentar los avances de la ejecución del contrato.
9.	Asistir a las reuniones, eventos, entre otros que para el efecto sean programadas o indicadas por parte del supervisor del contrato y que se encuentren relacionadas con el objeto del contrato.
10.	Todas las demás que le sean asignadas por el Supervisor del Contrato y que tenga relación con el objeto contractual.</t>
  </si>
  <si>
    <t>El valor del contrato a celebrar es hasta por la suma de VEINTIOCHO MILLONES OCHOCIENTOS MIL PESOS MONEDA CORRIENTE. ($28.800.000), incluido los impuestos a que haya lugar</t>
  </si>
  <si>
    <t>DIEGO FERNANDO SALOM GARCÍA</t>
  </si>
  <si>
    <t>https://community.secop.gov.co/Public/Tendering/OpportunityDetail/Index?noticeUID=CO1.NTC.1123326&amp;isFromPublicArea=True&amp;isModal=False</t>
  </si>
  <si>
    <t>1.	Adelantar las actividades de recepción, organización y entrega de los pedidos solicitados por las diferentes áreas de la entidad al almacén. 
2.	Llevar estricto control y organización de las actividades desarrolladas en el marco del comité de seguridad vial de la entidad, y las cuales tenga a cargo la dependencia, para lo cual deberá entre otras actividades debe realizar: 
2.1.	Gestionar las convocatorias con los involucrados en el Comité de Seguridad Vial de la entidad y realizar el levantamiento de las actas. 
2.2.	Realizar el seguimiento a los compromisos adquiridos por los integrantes del comité de seguridad vial
2.3.	Gestionar la información y solicitudes a las diferentes entidades a fin de contar con la documentación prevista en el Plan de Seguridad Vial 
2.4.	 Incorporar en la carpeta compartida la documentación que se desarrolle en el marco del comité de Seguridad Vial 
2.5.	Gestionar la solicitud de documentación requerida ante las áreas involucradas, a fin de que el Comité de Seguridad Vial proyecte el Plan de Seguridad Vial de la entidad. 
3.	Llevar a través de una tabla dinámica actualizada un control de alertas sobre los estados de los diversos trámites y actividades a cargo del Grupo de Servicios Administrativos en cumplimiento de las funciones asignadas a la dependencia. 
4.	Contribuir en la atención, solución, y respuesta oportuna a los requerimientos propios del Grupo de Servicios Administrativos que le sean asignados por el supervisor del contrato.
5.	Atender diligentemente los requerimientos y las peticiones que formulen las diferentes dependencias del Ministerio, los particulares y las demás entidades”.
6.	Asistir y participar en las reuniones y/o eventos requeridos por el supervisor del contrato.
7.	Las demás actividades asignadas por el supervisor del contrato.</t>
  </si>
  <si>
    <t>1.	Apoyar el proceso de validación y construcción participativa del Plan de Acción presentado a la Corte Suprema de Justicia para contrarrestar la deforestación en la Amazonia y demás órdenes establecidas en la sentencia 4360 de 2018 que se relacionan con la gobernanza forestal.
2.	Realizar acciones de seguimiento y apoyo a las autoridades ambientales de la amazonia colombiana vinculadas a la Sentencia STC4360 de 2018 (CORPOAMAZONIA, CDA, CORMACARENA, CRC, CORPONARIÑO, CORPORINOQUIA) en la implementación de los planes de acción para contrarrestar de reducción de la deforestación; esto en el marco de lo establecido en la sentencia 4360 de 2018 y las audiencias de seguimiento del Tribunal Supremo.
3.	Participar, brindar apoyo técnico y generar articulación en los espacios de diálogo, reuniones, socializaciones y demás que sean convocados a nivel, regional y local relacionadas con los aspectos de gobernanza forestal que sean desarrolladas como parte del cumplimiento de la Sentencia 4360 de 2018.
4.	 Participar en los espacios de diálogo y articulación que se adelanten con el Ministerio de Agricultura y Desarrollo Rural, Presidencia de la República y las demás entidades de orden nacional que tengan a cargo acciones en materia de reducción de la deforestación y gobernanza forestal para el cumplimiento de la sentencia 4360 de 2018.
5.	En el marco del objeto del presente contrato, proyectar dentro de los términos legales, respuestas a consultas, derechos de petición y solicitudes en general que sean asignadas por parte de la Dirección de Bosques Biodiversidad y Servicios Ecosistémicos. 
6.	Las demás que sean asignadas por el supervisor del contrato.</t>
  </si>
  <si>
    <t>El valor del contrato a celebrar es hasta por la suma de SESENTA Y UN MILLONES CIENTO OCHENTA Y DOS MIL PESOS M/CTE ($61.182.000), incluido los impuestos a que haya lugar.</t>
  </si>
  <si>
    <t>1.	Apoyar a la Secretaría General y a la Subdirección Administrativa y Financiera en el desarrollo de los eventos y las actividades generadas al interior del Ministerio, así como las actividades con el sector ambiente.
2.	Elaborar los informes en los cuales se describa la ejecución de los eventos en los cuales participa el Ministerio a nivel nacional e Internacional.
3.	Apoyar a la Subdirección Administrativa y Financiera en la gestión administrativa y operativa realizada por el operador logístico en los eventos en los cuales se requiera.
4.	Participar en reuniones y/o mesas de trabajo en el ministerio o a nivel sectorial, con el objetivo de fortalecer su contribución y hacer seguimiento a los compromisos adquiridos.
5.	Apoyar a la Secretaría General en lo que le corresponda en el desarrollo de actividades relacionadas con la planeación y organización de la Feria Internacional del Medio Ambiente – FIMA 2020.
6.	Apoyar a la Secretaría General en la organización y ejecución de las jornadas y actividades del día “Viernes de Patas y Garras” donde sean protagonistas los animales de compañía.
7.	Apoyar a la Secretaría General y a la Subdirección Administrativa y Financiera en la organización del evento de la Rendición de Cuentas.
8.	Todas las demás que le sean asignadas por el supervisor del contrato en relación con el objeto contractual.</t>
  </si>
  <si>
    <t xml:space="preserve">El valor del contrato a celebrar es hasta por la suma de CUARENTA Y NUEVE MILLONES QUINIENTOS MIL ONCE PESOS M/CTE ($49.500.011) incluido los impuestos a que haya lugar. </t>
  </si>
  <si>
    <t>El plazo de ejecución del contrato será de once (11) meses, previo cumplimiento de los requisitos de perfeccionamiento y ejecución, sin que supere el 31 de diciembre de 2020.</t>
  </si>
  <si>
    <t>1.	Apoyar al Grupo de Talento Humano en los diferentes trámites operativos y administrativos que se requieran para la atención del pasivo pensional a cargo del Ministerio.  
2.	Apoyar al Grupo de Talento Humano en la elaboración de certificaciones laborales de pensionados del Inderena en la plataforma que para el efecto le sea señalado a través del supervisor.
3.	Apoyar al Grupo de Talento Humano en los tramites inherentes a la atención y control de las solicitudes que se efectúen relacionadas con el pasivo pensional 
4.	Apoyar al Grupo de Talento Humano en la generación de informes a que haya lugar, de conformidad con las instrucciones que para el efecto le señale el supervisor del contrato. 
5.	Atender las solicitudes de documentación que realicen los diferentes usuarios internos y externos relacionados con el pasivo laboral y gestión del talento humano de conformidad con las instrucciones que para el efecto le señale el supervisor del contrato.
6.	Las demás que le asigne el supervisor del contrato y que tengan relación directa con el objeto contractual.</t>
  </si>
  <si>
    <t>El valor del contrato a celebrar es hasta por la suma de VEINTE MILLONES SETECIENTOS MIL NUEVE PESOS MCTE ($ 20.700.009) incluidos los impuestos a que haya lugar.</t>
  </si>
  <si>
    <t>1.	Apoyar la generación de información técnica a partir de la evaluación de la implementación de la Política Nacional de Humedal Interiores de Colombia elaborada en el año 2002, como insumo para la identificación y requerimientos para la actualización de esta Política. 
2.	Generar insumos técnicos para el cumplimiento del Plan de Mejoramiento generado como respuesta a los requerimientos realizados en el marco de la Auditoria de desempeño a la Política Nacional de Humedales Interiores de Colombia – PNHIC, realizada por parte de la Contraloría General de Nación, a través del seguimiento y consolidación de las acciones desarrolladas. 
3.	Generar los insumos técnicos y contenidos que contribuyan y se requieran en el marco de la implementación de la Convención Ramsar en el país. 
4.	Apoyar a la Dirección de Bosques, Biodiversidad y Servicios Ecosistemicos llevando en la generación del documento: “Actualización del Plan de Manejo del Sitio Ramsar Sistema Delta Estuarino río Magdalena, Ciénaga Grande de Santa Marta”.
5.	Apoyar el proceso de construcción del programa nacional de monitoreo de ecosistemas humedales.
6.	Proyectar las respuestas a las PQRS que sean asignadas, dentro de los tiempos requeridos. 
7.	Participar en las reuniones que sean requeridas y se encuentren relacionadas con el objeto de contrato y reportar los resultados en los formatos aprobados por el Ministerio de Ambiente y Desarrollo Sostenible 
8.	Todas las demás que le sean asignadas por el supervisor del contrato y que tengan relación con el objeto contractual.</t>
  </si>
  <si>
    <t>jois712@hotmail.com</t>
  </si>
  <si>
    <t>calle 48 i bis No. 5 - 55</t>
  </si>
  <si>
    <t>SUBDIRECCIÓN ADMINISTRATIVA Y FINANCIERA</t>
  </si>
  <si>
    <t>cra 26 # 68-52</t>
  </si>
  <si>
    <t>jonnox139@gmail.com</t>
  </si>
  <si>
    <t>Calle 94a #58-41</t>
  </si>
  <si>
    <t>jobetosa@gmail.com</t>
  </si>
  <si>
    <t>Calle 6d Nº 88d-59 bloq 11 apto 201</t>
  </si>
  <si>
    <t>citajacome@gmail.com</t>
  </si>
  <si>
    <t>carrera 71 # 67A - 21</t>
  </si>
  <si>
    <t>gustavozapataferro@hotmail.com</t>
  </si>
  <si>
    <t xml:space="preserve">1. Apoyar la Coordinación de la preparación de información técnica con las diferentes dependencias del Ministerio, que sea requerida por el Viceministro para la correcta gestión de su Despacho, así como el relacionamiento y gestión de agendas con las entidades del Gobierno Nacional y el sector privado.
2. Hacer seguimiento y gestión a los compromisos técnicos adquiridos por parte del señor Viceministro en los diferentes espacios, a través de matrices de cumplimiento y de la realización de mesas de trabajo internas y externas.
3. Apoyar las actividades técnicas relacionadas con el fortalecimiento institucional de las Corporaciones Autónomas Regionales y de Desarrollo Sostenible, Autoridades Ambientales Urbanas y los Institutos de Investigación que hacen parte del Sistema Nacional Ambiental-SINA
4. Apoyar de acuerdo a la misionalidad del Viceministerio de Ordenamiento Ambiental del Territorio, la construcción de las diferentes fases del Plan Estratégico Nacional de Investigación Ambiental-PENIA
5. Coordinar y acompañar técnicamente las diferentes juntas, comités y demás actividades internas y externas en las cuales tenga participación el señor Viceministro de Ordenamiento Ambiental del Territorio.
6. Apoyar la conceptualización metodológica de la operación de los Centros Regionales de Diálogo Ambiental, en articulación con los Institutos de Investigación del SINA, así como la realización de pilotos en los territorios priorizados.
7. Las demás actividades que se relacionen con el objeto contractual. </t>
  </si>
  <si>
    <t>1. Apoyar al Despacho del Viceministerio ambiental del territorio en el seguimiento del Fondo de Compensación Ambiental-FCA y del Fondo Nacional Ambiental-FONAM definiendo y actualizando los procesos para que las corporaciones puedan acceder a los recursos de estos fondos eficientemente y cumplan con las metas expuestas en el PND 2018-2022.
2. Apoyar la estrategia que permita racionalizar y estandarizar nuevos procesos de trámites de las corporaciones autónomas regionales e impulsar el seguimiento de los pactos por el crecimiento identificando los tramites que más impacto generen 
3. Generar e impulsar, conforme a las instrucciones del supervisor las agendas de diálogos intersectoriales que permitan el trabajo conjunto con los sectores productivos.
4. Impulsar desde el despacho del Viceministerio de Ordenamiento Ambiental del Territorio la planeación e implementación de la Iniciativa Presidencial de Biodiverciudades.
5. Apoyar en la revisión de los procesos y procedimientos priorizados por de la Dirección de Ordenamiento Ambiental del Territorio y SINA de acuerdo con el Sistema Integrado de Gestión del Ministerio de Ambiente y Desarrollo Sostenible tales como función ecológica de la prioridad.
6.  Apoyar la diagramación de procesos no incluidos en el sistema de gestión tales como el proceso de creación del plan de acción.  
7. Participar en reuniones y comités inherentes al objeto del contrato.</t>
  </si>
  <si>
    <t>1. Apoyar el proceso de formulación del Plan Estratégico Nacional de Investigación Ambiental (PENIA), en el marco de la dirección y coordinación de la planificación y la ejecución armónica de las actividades en materia ambiental de las entidades integrantes del Sistema Nacional Ambiental (SINA).
2. Apoyar los procesos de fortalecimiento del Instituto de investigaciones Ambientales del Pacifico “John Von Newmann”, del Instituto de Investificaciones Cientificas Marinas y Costeras INVEMAR y del Instituto de Hidrología, Meteorología y Estudios Ambientales IDEAM, propiciando la transmisión de la información, espacios de trabajo técnicos y mecanismos de comunicación con las diferentes dependencias del Ministerio de Ambiente y Desarrollo Sostenible y demás entidades integrantes del Sistema Nacional Ambiental (SINA).
3. Apoyar el desarrollo de la iniciativa de carbono azul y de otras acciones para zonas marino-costeras, en el marco de la política en materia de cambio climático y gestión del riesgo ecológico, y hacer seguimiento al cumplimiento de los compromisos adquiridos durante las sesiones de la Comisión Colombiana del Océano. 
4. Apoyar el desarrollo de acciones y la definición de criterios y lineamientos de infraestructura sostenible para lograr el uso, manejo y aprovechamiento sostenible de los recursos naturales renovables o del ambiente y prevenir el riesgo ecológico.
5. Apoyar, en coordinación con el Sistema Nacional Ambiental, la implementación de la Estrategia Nacional de Economía Circular y la ejecución de otras acciones que promuevan la conservación y uso sostenible de la biodiversidad, impulsando procesos de participación y articulación y la apropiación y protección del conocimiento científico ambiental y tradicional.
6. Participar en los Consejos, reuniones, comisiones y/o comités intra e interinstitucionales en representación del Viceministerio de Ordenamiento Ambiental del Territorio y/o del Ministerio de Ambiente y Desarrollo Sostenible según sea requerido.
7. Las demás actividades y responsabilidades que determine el Ministerio y/o supervisor del contrato siempre y cuando guarden relación con el objeto contractual.</t>
  </si>
  <si>
    <t>El valor del contrato a celebrar es hasta por la suma de SETENTA Y NUEVE MILLONES DOSCIENTOS MIL PESOS M/CTE ($79.200.000.000) incluido los impuestos a que haya lugar.</t>
  </si>
  <si>
    <t>1.	Apoyar la elaboración del documento de análisis de las tendencias nacionales e internacionales en materia de orientaciones o lineamientos ambientales para el ordenamiento territorial de actividades industriales en suelo rural, incluyendo los instrumentos de ordenamiento territorial relacionados con las actividades de industria.
2.	Apoyar la elaboración del documento de diagnóstico ambiental relacionado con el ordenamiento de actividades de industria en suelo rural. La información local se recogerá con base en una muestra representativa de municipios.
3.	Generar la propuesta de lineamentos ambientales para la incorporación de consideraciones de ordenamiento ambiental de las actividades industriales en suelo rural.
4.	Apoyar la socialización y consulta con los actores involucrados (entidades del nivel nacional, regional y local) de la propuesta de lineamentos ambientales para la incorporación de consideraciones de ordenamiento ambiental para actividades de industria en suelo rural.
5.	Apoyar la formulación e implementación de lineamientos ambientales relacionados con el ordenamiento del suelo rural.
6.	Asistir a reuniones convocadas en el marco de las obligaciones específicas, dando cumplimiento al objeto contractual.
7.	Todas las demás que sean asignadas por el supervisor y que tengan relación con el objeto del presente contrato.</t>
  </si>
  <si>
    <t>El valor del contrato a celebrar es hasta por la suma de SESENTA Y TRES MILLONES NOVECIENTOS NOVENTA Y CUATRO MIL PESOS ($63.994.000) M/CTE, incluido los impuestos a que haya lugar.</t>
  </si>
  <si>
    <t>El plazo de ejecución del contrato será de siete (7) meses, previo cumplimiento de los requisitos de perfeccionamiento y ejecución del contrato.</t>
  </si>
  <si>
    <t>1.	Apoyar la construcción de documentos técnicos, conceptuales y metodológicos, relacionados con los temas del Convenio sobre Diversidad Biológica -CDB-, de la Convención sobre el Comercio  Internacional de Especies Amenazadas de Fauna y Flora Silvestres -CITES-, y de la Organización Internacional de las Maderas Tropicales -OIMT- para las negociaciones multilaterales en eventos nacionales e internacionales.
2.	Apoyar a la Oficina de Asuntos Internacionales -OAI- en los procesos relacionados con la consolidación de la política y técnica del Sistema Nacional Ambiental -SINA- en el marco global Post 2020 del Convenio sobre Diversidad Biológica -CDB.
3.	Elaborar, preparar y sustentar los documentos o conceptos relacionados con las discusiones y negociaciones que se adelantan en el marco de la Plataforma Intergubernamental de Biodiversidad y Servicios Ecosistémicos.  
4.	Apoyar la preparación técnica, conceptual, metodológica y participativa en lo referente a la realización de la tercera reunión del grupo de composición abierta -OEWG-3- del Convenio sobre Diversidad Biológica -CDB.
5.	Apoyar la construcción de documentos y presentaciones técnicas, y participar en las reuniones relacionadas con la Conferencia de las Partes -CoP 15-, la Organización Internacional de las Maderas Tropicales -OIMT- y la Convención de Comercio  Internacional de Especies Amenazadas de Fauna y Flora Silvestres -CITES.
6.	Apoyar la gestión, implementación y seguimiento del Proyecto del Fondo de Cooperación para el Carbono de los Bosques -FCPF.
7.	Las demás que le asigne el supervisor del contrato y que tengan relación directa con el objeto contractual.</t>
  </si>
  <si>
    <t>El valor del contrato a celebrar es hasta por la SUMA SETENTA Y DOS MILLONES SEISCIENTOS MIL PESOS M/CTE ($72.600.000) incluido los impuestos a que haya lugar.</t>
  </si>
  <si>
    <t>1.	Apoyar en la gestión de portafolios de cooperación internacional de socios estratégicos tales como: Alemania y Noruega. 
2.	Elaborar los documentos para el seguimiento y participación de reuniones internacionales o nacionales en las que participe el Minambiente, en materia de cooperación técnica y financiera del “International Climate Initiative” (IKI), financiadas por el Ministerio Federal del Medio Ambiente para la Conservación de la Naturaleza, Construcción y Seguridad Nuclear alemán (BMUB)
3.	Formular y justificar los reportes de seguimiento de los proyectos de cooperación a cargo; Alemania y Noruega.
4.	Efectuar el seguimiento de compromisos relacionados con el Fondo Colombia Sostenible.
5.	Elaborar y sustentar un documento que evidencie el estado actual de los proyectos de cooperación con Alemania y Noruega, de conformidad con los lineamientos que para el efecto le señale el supervisor del contrato.
6.	Efectuar el seguimiento de los compromisos en el marco de la declaración conjunta de intención firmada con Alemania, Noruega y Reino Unido Las demás que le asigne el supervisor del contrato y que tengan relación directa con el objeto contractual.</t>
  </si>
  <si>
    <t>El valor del contrato a celebrar es hasta por la suma SESENTA MILLONES QUINIENTOS MIL PESOS M/CTE ($60.500.000) incluido los impuestos a que haya lugar.</t>
  </si>
  <si>
    <t>1.	Apoyar la construcción, revisión y seguimiento jurídico de instrumentos internacionales que sean solicitados por el supervisor del contrato en el marco de los temas de cooperación internacional.
2.	Apoyar en la elaboración de los conceptos presentados ante la cancillería en temas relacionados con instrumentos jurídicos internacionales.
3.	Apoyar en la revisión jurídica internacional del documento de posición en negociaciones internacionales a las que participe el Ministerio. 
4.	Participar en representación de la Oficina de Asuntos Internacionales de Minambiente en las reuniones internas, interinstitucionales, nacionales e internacionales en los temas objeto de contrato, generando los informes y documentos técnicos que para el efecto sean solicitados por el supervisor del contrato.
5.	Apoyar en la estructuración de las modificaciones a los acuerdos de cooperación internacional de conformidad con las directrices y lineamientos impartidos por el supervisor del contrato. 
6.	Apoyar a la Oficina de Asuntos Internacionales en la gestión precontractual de los memorandos de entendimiento, convenios, contratos y demás documentos contractuales de la dependencia y actuar como enlace entre la OAI y el Grupo de Contratos del Ministerio en los asuntos que correspondan.
7.	Las demás que le asigne el supervisor del contrato y que tengan relación directa con el objeto contractual.</t>
  </si>
  <si>
    <t>El valor del contrato a celebrar es hasta por la suma de SESENTA Y TRES MILLONES OCHOCIENTOS MIL PESOS M/CTE ($63.800.000) incluido los impuestos a que haya lugar.</t>
  </si>
  <si>
    <t>1.	Actualizar e implementar la estrategia de comunicaciones para la Dirección de Cambio Climático y Gestión del Riesgo, tomando como base la estrategia de comunicaciones del Ministerio.
2.	Elaborar y difundir contenidos para informar a diferentes audiencias sobre la gestión de la Dirección de Cambio Climático y Gestión del Riesgo. 
3.	Servir de enlace entre la Oficina de Comunicaciones y la Dirección de Cambio Climático y Gestión del Riesgo para implementar la estrategia de comunicaciones.
4.	Realizar y socializar un monitoreo de las principales noticias relacionadas con cambio climático y gestión del riesgo a la Dirección de Cambio Climático y Gestión del Riesgo.
5.	Realizar el cubrimiento de los eventos de la Dirección de Cambio Climático y Gestión del Riesgo, en lo referente a posicionamiento de imagen institucional y protocolo. 
6.	Realizar la actualización de la página web del MinAmbiente en los temas de cambio climático y gestión del riesgo.
7.	Proyectar dentro de los términos legales, respuestas a las consultas y/o solicitudes que se radiquen en la Dirección de Cambio Climático y Gestión del Riesgo, por parte de usuarios externos o de otras dependencias del MinAmbiente, en el marco del objeto del presente contrato.
8.	Las demás actividades y responsabilidades que determine el supervisor del contrato siempre y cuando guarden relación con el objeto contractual.</t>
  </si>
  <si>
    <t>El valor del contrato a celebrar es hasta por la suma de CUARENTA Y NUEVE MILLONES QUINIENTOS MIL PESOS MCTE ($49.500.000), incluido los impuestos a que haya lugar.</t>
  </si>
  <si>
    <t>1.	Realizar las acciones de relacionamiento interinstitucional de las entidades territoriales con el Viceministerio de Ordenamiento Ambiental del Territorio y la Dirección de Cambio Climático y Gestión del Riesgo, estableciendo los canales de comunicación y contactos de interacción respectivos, para socializar la Estrategia Territorial de Cambio Climático y la Estrategia Colombiana Baja en Carbono, así como las medidas de adaptación y mitigación contenidas en los Planes Intersectoriales de Cambio Climático. 
2.	Realizar las acciones de relacionamiento intersectorial del Viceministerio de Ordenamiento Ambiental del Territorio y la Dirección de Cambio Climático y Gestión del Riesgo con los distintos gremios, organizaciones e instituciones, con el objeto de que se adopten proyectos de adaptación y mitigación al cambio climático en cumplimiento de las metas sectoriales de reducción de emisiones de CO2 definidas en el Plan Nacional de Desarrollo. 
3.	Gestionar la estructura de trabajo a desarrollarse en el marco de las actividades de planeación y ejecución que se definan en desarrollo del Plan Integral Sectorial de Cambio Climático del Ministerio de Minas y Energía- PIGCC- adoptado mediante la  Resolución 40807 de 2018.	
4.	Articular desde la Dirección de Cambio Climático y Gestión del Riesgo, con las demás áreas del Ministerio de Ambiente y Desarrollo Sostenible, los planes y proyectos asociados al sector energético, en particular el desarrollo de las energías renovables no convencionales y los programas de eficiencia energética, en el marco de la Estrategia Colombiana de Desarrollo Energético Bajo en Carbono para disminuir las emisiones de Gases Efecto Invernadero.
5.	Elaborar presentaciones, informes, ayudas de memoria y otra documentación que sea requerida por el Director de Cambio Climático y Gestión del Riesgo y que estén relacionados con el objeto del presente contrato.
6.	Todas las demás que sean asignadas por el supervisor y que tengan relación con el objeto del presente contrato.</t>
  </si>
  <si>
    <t>El valor del contrato a celebrar es hasta por la suma de CIENTO TREINTA Y SIETE MILLONES QUINIENTOS MIL PESOS MCTE ($137.500.000), incluido los impuestos a que haya lugar.</t>
  </si>
  <si>
    <t xml:space="preserve">1.	Apoyar jurídicamente a las diferentes dependencias para la estructuración y desarrollo de los respectivos procesos de contratación.
2.	Elaborar los pliegos de condiciones, invitaciones y demás documentos, con base en la información técnica, financiera y de evaluación que remitan las dependencias de la entidad.
3.	Realizar la verificación jurídica correspondiente a los procesos asignados por el Supervisor del Contrato
4.	Apoyar al grupo de contratos en la proyección y trámite a las solicitudes de adición, prórroga, terminación anticipada, modificación y suspensión de contratos y/o convenios suscritos por el Ministerio.
5.	Hacer la revisión jurídica de los expedientes contractuales y proyectar las actas de liquidación de los contratos y/o convenios que le sean asignados.
6.	Publicar en la oportunidad legal en el SECOP II y en La Tienda Virtual, los documentos exigidos en la normatividad de contratación estatal vigente, de conformidad a las instrucciones o directrices impartidas por Colombia compra eficiente.
7.	Gestionar jurídicamente si hay lugar a ello, el trámite de imposición de multas, declaratorias de incumplimientos, o declaratorias de caducidad, en los términos establecidos en el artículo 86 de la Ley 1474 de 2011, para tal efecto deberá proyectar las citaciones, resoluciones y demás actos administrativos asociados.
8.	Revisar y realizar las modificaciones al manual de contratación de la Entidad, de acuerdo a las instrucciones del Supervisor
9.	Dar respuesta a las peticiones y / o solicitudes asignadas por el supervisor.
10.	Participar y asistir en las reuniones y/o eventos requeridos por el Supervisor.
11.	Todas las demás que le sean asignadas por el supervisor acorde con el objeto del contrato. </t>
  </si>
  <si>
    <t>1.	Articular entre las dependencias del Ministerio de Ambiente y Desarrollo Sostenible el seguimiento a las sentencias en las cuales se encuentre vinculada la entidad, especialmente en el componente de Cambio Climático, participando de las mesas de trabajo para dar cumplimiento a las órdenes impartidas en el fallo.
2.	Elaborar los informes y respuestas unificadas a los requerimientos de los entes de control, en relación con los procesos a los que se haga seguimiento desde la Dirección de Cambio Climático y Gestión del Riesgo. 
3.	Elaborar presentaciones, informes, ayudas de memoria y otra documentación que sea requerida por el Director de Cambio Climático y Gestión del Riesgo y que estén relacionados con el objeto del presente contrato.
4.	Gestionar los procesos contractuales de la Dirección de Cambio Climático y Gestión del Riesgo, tanto en su etapa precontractual como pos contractual, conforme al manual de contratación del Ministerio de Ambiente y Desarrollo Sostenible. 
5.	Atender oportunamente y proyectar respuestas a las PQRS que le sean asignadas, en el marco del objeto del presente contrato. 
6.	Realizar informes y seguimiento a los trámites que involucren pronunciamientos y conceptos de la Dirección de Cambio Climático y Gestión del Riesgo. 
7.	Todas las demás que sean asignadas por el supervisor y que tengan relación con el objeto del presente contrato.</t>
  </si>
  <si>
    <t>Prestar los servicios profesionales a la Unidad Coordinadora para el Gobierno Abierto del Sector Ambiental, para realizar el ejercicio de analítica institucional a través de la generación de estadísticas y otros elementos relacionados con las peticiones, quejas, reclamos, sugerencias y denuncias que se radiquen en el Ministerio de Ambiente y Desarrollo Sostenible</t>
  </si>
  <si>
    <t>ANA MARIA NIÑO BERMUDEZ</t>
  </si>
  <si>
    <t xml:space="preserve">El valor del contrato a celebrar es hasta por la suma de VENTICINCO MILLONES SEISCIENTOS MIL PESOS (M/CTE) ($25.600.000), incluido los impuestos a que haya lugar. </t>
  </si>
  <si>
    <t>https://community.secop.gov.co/Public/Tendering/OpportunityDetail/Index?noticeUID=CO1.NTC.1172031&amp;isFromPublicArea=True&amp;isModal=False</t>
  </si>
  <si>
    <t>IPMC No. 001 - 2020</t>
  </si>
  <si>
    <t>QUALITAS SALUD LTDA</t>
  </si>
  <si>
    <t>Nubia Stella Montejo Leon</t>
  </si>
  <si>
    <t>“Realizar las evaluaciones médicas ocupacionales de ingreso, egreso, periódicos, por cambio de ocupación y post incapacidad, valoraciones complementarias y análisis de puestos de trabajo programados por el grupo de talento humano del Ministerio de Ambiente y Desarrollo Sostenible”.</t>
  </si>
  <si>
    <t xml:space="preserve">1.	Cumplir lo previsto en las disposiciones de las especificaciones técnicas, así como en la propuesta presentada. 
2.	Acatar la Constitución, la ley, las normas legales y procedimentales establecidas por el Gobierno Nacional y el Ministerio de Ambiente y Desarrollo Sostenible.
3.	Dar cumplimiento a las obligaciones con los sistemas de seguridad social, salud, pensiones y aportes parafiscales, cuando haya lugar y presentar los documentos respectivos que así lo acrediten, conforme lo establecido en el artículo 50 de la Ley 789 de 2002, en la Ley 828 de 2003 y demás normas que las adicionen, complementen o modifiquen.
4.	Reportar de manera inmediata cualquier novedad o anomalía al Supervisor del contrato.
5.	Adoptar las medidas financieras, logísticas y administrativas pertinentes para la ejecución del contrato.
6.	Acoger las recomendaciones y observaciones del Ministerio formuladas a través del supervisor, en la ejecución del Contrato.
7.	Remitir los informes en medio impreso y magnético según los plazos establecidos en el cronograma fijado con el supervisor del contrato.
8.	Concurrir con el Ministerio de Ambiente y Desarrollo Sostenible a la liquidación formal del contrato.
9.	Dar aplicación al Sistema Integrado de Gestión, al Sistema de Seguridad de la Información y demás aprobados por el Ministerio.
10.	Responder ante las autoridades competentes por los actos u omisiones que ejecute en desarrollo del contrato cuando en ellos se cause perjuicio a la administración o a terceros en los términos del artículo 52 de las Ley 80 de 1993. 
11.	Reparar los daños e indemnizar los perjuicios que cause al Ministerio por el incumplimiento del contrato. 
12.	Suscribir las actas que resulten con ocasión y ejecución del contrato. 
13.	Guardar total reserva de la información que por razón del servicio y desarrollo de sus actividades obtenga. Esta es de propiedad del MADS y solo salvo expreso requerimiento de autoridad competente podrá ser divulgada.
14.	Constituir las garantías pactadas en el contrato 
15.	Los demás que se deriven de la naturaleza del contrato y que garanticen su cabal y oportuna ejecución </t>
  </si>
  <si>
    <t>farah.solorzano@qualitas-salud.com</t>
  </si>
  <si>
    <t>Carrera 10 A No 67 - 63</t>
  </si>
  <si>
    <t>https://community.secop.gov.co/Public/Tendering/OpportunityDetail/Index?noticeUID=CO1.NTC.1139810&amp;isFromPublicArea=True&amp;isModal=False</t>
  </si>
  <si>
    <t>OSCAR FRANCISCO MANTILLA REY</t>
  </si>
  <si>
    <t>Correo electronico 20 de abril</t>
  </si>
  <si>
    <t xml:space="preserve">ANGELA LILIANA RODRÍGUEZ GONZÁLEZ </t>
  </si>
  <si>
    <t>LINK DE PUBLICACIÓN SECOP</t>
  </si>
  <si>
    <t>Correo electronico 24 de abril</t>
  </si>
  <si>
    <t>El valor del contrato a celebrar es hasta por la suma de VEINTICINCO MILLONES SEISCIENTOS MIL PESOS MONEDA CORRIENTE ($25.600.000), incluido los impuestos a que haya lugar.</t>
  </si>
  <si>
    <t>BACHILLE</t>
  </si>
  <si>
    <t>El plazo del contrato es de ocho (8) meses, contados a partir del cumplimiento de los requisitos de perfeccionamiento y ejecución.</t>
  </si>
  <si>
    <t>CYNTHIA GISELLE LOPEZ PARRA</t>
  </si>
  <si>
    <t>https://community.secop.gov.co/Public/Tendering/OpportunityDetail/Index?noticeUID=CO1.NTC.1217812&amp;isFromPublicArea=True&amp;isModal=False</t>
  </si>
  <si>
    <t>Prestación de servicios profesionales a la Oficina de Tecnologías de la Información y la Comunicación y la Dirección de Gestión Integral del Recurso Hídrico del Ministerio de Ambiente y Desarrollo Sostenible para Consolidar la implementación y mejoramiento de las tecnologías de gestión de información del sistema de información ambiental de Colombia (SIAC), incluyendo el Sistema de Información del Recurso Hídrico (SIRH) de conformidad con lo señalado en las obligaciones específicas.</t>
  </si>
  <si>
    <t>1.	Elaborar en conjunto con los supervisores el plan de trabajo para la ejecución del contrato. 
2.	Validar con diferentes tipos de usuarios y socios del sistema las mejoras aplicables al SIRH y al observatorio de Gobernanza del Agua, en relación a mejores características de usabilidad, mejoras en la navegación de contenidos, nuevas características de diseño, presentación de gráficos estadísticos, disposición intuitiva de servicios, mecanismos de sintetización de la información, y accesibilidad móvil, atendiendo las directrices que para el efecto sean impartidas por la supervisión del contrato, generando los informes mensuales que den cuenta del cumplimiento de esta obligación. 
3.	Apoyar a la DGIRH y la Oficina de TIC para facilitar el proceso de especificación y documentación de requerimientos funcionales y no funcionales que deben ser incorporados al rediseño del SIRH y de los Observatorios del agua, de conformidad con los lineamientos que para el efecto le señale la supervisión del contrato. 
4.	Apoyar a la Oficina de TIC y la DGIRH para adelantar los espacios de discusión que sean necesarios con el IDEAM, el INVEMAR, las CAR y la Dirección de Gestión Integral del Recurso Hídrico y otros usuarios del sistema generando los documentos e informes técnicos a que haya lugar.   . 
5.	Elaborar un informe final que compile los resultados por producto contractual e incluya lecciones aprendidas y perspectivas de la temática. 
6.	Entregar, debidamente organizados, todos los archivos y documentos desarrollados durante la ejecución del contrato al supervisor del mismo, para efectos del último recibo a satisfacción.
7.	Todas las demás actividades que le sean asignadas por la supervisión del Contrato y que tenga relación con el objeto del contrato.</t>
  </si>
  <si>
    <t>El valor del contrato a celebrar es hasta por la suma de Cuarenta y dos Millones de Pesos m/cte ($42.000.000), incluido los impuestos a que haya lugar.</t>
  </si>
  <si>
    <t>CRA 16 #54-07</t>
  </si>
  <si>
    <t>cynthia.loparra@gmail.com</t>
  </si>
  <si>
    <t>YENNY PAOLA DEVIA - DAVID ROMÁN CHAVERRA</t>
  </si>
  <si>
    <t xml:space="preserve">JEFE OFICINA DE TECNOLOGIA DE LA INFORMACION Y LA COMUNICACIÓN - GRADO 24 - GRUPO DE FORTALECIMIENTO Y GOBERNANZA DEL AGUA </t>
  </si>
  <si>
    <t xml:space="preserve">OFICINA DE TECNOLOGIA DE LA INFORMACION Y LA COMUNICACIÓN - DIRECTOR DE GESTIÓN INTEGRAL DE RECURSO HÍDRICO </t>
  </si>
  <si>
    <t xml:space="preserve">El plazo de ejecución de contrato es de siete (7) meses, contado a partir del cumplimiento de los requisitos de ejecución previo su perfeccionamiento del mismo. </t>
  </si>
  <si>
    <t>DIANA MARITZA CUJABAN GARCIA</t>
  </si>
  <si>
    <t>https://community.secop.gov.co/Public/Tendering/OpportunityDetail/Index?noticeUID=CO1.NTC.1218014&amp;isFromPublicArea=True&amp;isModal=False</t>
  </si>
  <si>
    <t>1.	Elaborar en conjunto con los supervisores el plan de trabajo para la ejecución del contrato. 
2.	Apoyar a la DGIRH y la Oficina de TIC para realizar el proceso de identificación de nuevas funcionalidades que deben ser incorporados en la mejora del SIRH y de los Observatorios del agua donde se validen las unidades de negocio y los servicios de información que debe contener para que pueda dar cumplimiento a los objetivos planteados en el ARTÍCULOS 2.2.3.5.1.3, 2.2.3.5.1.4 y 2.2.3.5.1.5 del Decreto Único Reglamentario 1076 de conformidad con los lineamientos que para el efecto le señale la supervisión del contrato.
3.	Apoyar a la DGIRH y la Oficina de TIC para hacer la revisión del estado de los datos cargados en las bases de datos que actualmente contiene el SIRH, entregando un documento que contenga la simplificación de variables del sistema en aras de optimizar su eficiencia, realizando los ajustes necesarios durante la vigencia del contrato, atendiendo en todo momento las indicaciones efectuadas por la supervisión. 
4.	Apoyar a la DGIRH y la Oficina de TIC para identificar y convocar los usuarios clave del SIRH y promover espacios de discusión, que permita retroalimentar el avance a las obligaciones del contrato, generando los documentos e informes técnicos a que haya lugar.  
5.	Generar un documento técnico en materia de flujos de información que deben integrarse al SIRH, así como de los servicios de información a presentar en los observatorios del agua, de conformidad con los lineamientos que para el efecto le señale la supervisión del contrato.
6.	Apoyar a la DGIRH y la Oficina de TIC para estandarizar los índices de reporte y seguimiento de los instrumentos de la Política Nacional para la Gestión integral del Recurso Hídrico definidos por la supervisión del contrato, de conformidad con los lineamientos que para el efecto le señale la supervisión del contrato.  
7.	Realizar las actividades que permitan establecer una batería de servicios de información orientados a las necesidades de información y planificación de los sectores productivos, y también para los entes territoriales y autoridades ambientales y usuarios en general, que contribuyan a procesos de gestión integral del agua y a la toma de decisiones, generando los documentos e informes técnicos a que haya lugar.  
8.	Elaborar un informe final que compile los resultados por producto contractual e incluya lecciones aprendidas y perspectivas de la temática. 
9.	Todas las demás actividades que le sean asignadas por asignadas por la supervisión del contrato y que tenga relación con el objeto del contrato.</t>
  </si>
  <si>
    <t>Carrera 106 a Nro. 142 - 09, Apto 201</t>
  </si>
  <si>
    <t>dimacu84@hotmail.com</t>
  </si>
  <si>
    <t>https://community.secop.gov.co/Public/Tendering/OpportunityDetail/Index?noticeUID=CO1.NTC.1217715&amp;isFromPublicArea=True&amp;isModal=False</t>
  </si>
  <si>
    <t>LADY JULIETH MONROY HERNÁNDEZ</t>
  </si>
  <si>
    <t>GEOGRAFIA</t>
  </si>
  <si>
    <t>1.	Elaborar y presentar el plan de trabajo para los componentes a desarrollar en este objeto contractual para aprobación por parte de los supervisores. 
2.	Apoyar a la Oficina de TIC y la DGIRH en la en la generación de insumos técnicos (documentos, presentaciones, informes, entre otros) que permitan definir y proporcionar la especificación de requerimientos funcionales del SIRH, la definición del sistema requerido y las reglas de negocio, para implementar componentes de Tecnologías de Información-TI de conformidad con los lineamientos que para el efecto le señale la supervisión del contrato. 
3.	Apoyar a la Oficina de TIC y la DGIRH en la generación de insumos técnicos (documentos, presentaciones, informes, entre otros) relacionados con la infraestructura física-tecnológica necesaria, el modelo de Datos Geográficos, sus componentes Conceptual y Lógico, teniendo en cuenta el Modelo de Datos actual del SIRH para el funcionamiento de un Sistema de Información Geográfico robusto que soporte la escalabilidad hacia la modernización del SIRH, de conformidad con los lineamientos que para el efecto le señale la supervisión del contrato. 
4.	Apoyar a la Oficina de TIC y la DGIRH para adelantar los espacios de discusión que sean necesarios con el IDEAM, el INVEMAR, las CAR y la Dirección de Gestión Integral del Recurso Hídrico y otros usuarios del sistema, generando los documentos e informes técnicos a que haya lugar.   
5.	Entregar, debidamente organizados, todos los archivos y documentos desarrollados durante la ejecución del contrato a la supervisión, para efectos del último recibo a satisfacción.
6.	Elaborar un informe final que compile los resultados por producto contractual e incluya lecciones aprendidas y perspectivas de la temática. 
7.	Todas las demás actividades que le sean asignadas por la supervisión del Contrato y que tenga relación con el objeto del contrato.</t>
  </si>
  <si>
    <t>El valor del contrato a celebrar es hasta por la suma de Treinta y ocho millones quinientos mil pesos m/cte ($38.500.000), incluido los impuestos a que haya lugar.</t>
  </si>
  <si>
    <t>CALLE 19 A No. 110 - 30</t>
  </si>
  <si>
    <t>juliethmh@gmail.com</t>
  </si>
  <si>
    <t>https://community.secop.gov.co/Public/Tendering/OpportunityDetail/Index?noticeUID=CO1.NTC.1217718&amp;isFromPublicArea=True&amp;isModal=False</t>
  </si>
  <si>
    <t>EDWIN ALBERTO PIRAGAUTA VARGAS</t>
  </si>
  <si>
    <t>1.	Elaborar en conjunto con los supervisores el plan de trabajo para la ejecución del contrato.
2.	Realizar la implementación de componentes de software que permitan la sincronización entre información alfanumérica, formatos de captura Survey 123, con fuentes de datos espaciales disponibles en las bases de datos geográficas del Ministerio de Ambiente y Desarrollo Sostenible, generando los informes mensuales que den cuenta del cumplimiento de esta obligación..
3.	Realizar el desarrollo y mantenimiento de tableros de datos sobre ArcGis OnLine compuestos por gráficos estadísticos, filtros, mapas en línea y tablas de datos sobre información ambiental que le sean asignados, así como generar la documentación técnica asociada a los ajustes o desarrollos de nuevos tableros de datos de ArcGis Online.  
4.	Incorporar  los procesos, procedimientos y actividades de los profesionales del equipo para la mejora y desarrollo de funcionalidades para las tecnologías de información del SIAC como los tableros de datos del SIAC, generando los informes mensuales que den cuenta del cumplimiento de esta obligación. 
5.	Apoyar a la Oficina TIC y la DGIRH en las actividades de diseño e implementación de productos geográficos asociados al catastro multipropósito en los componentes correspondientes por este Ministerio, generando los informes mensuales que den cuenta del cumplimiento de esta obligación.
6.	Apoyar a la Oficina de TIC y la DGIRH para adelantar los espacios de discusión que sean necesarios al interior del Ministerio así como el IDEAM, el INVEMAR, las autoridades ambientales  y otros usuarios del sistema, para ello deberá realizar la convocatoria, elaborar actas de reuniones en los formatos establecidos y aportar listados de asistencia, elaborando los respectivos informes y documentos técnicos a que haya lugar.
7.	Entregar, debidamente organizados, todos los archivos y documentos desarrollados durante la ejecución del contrato al supervisor del mismo, para efectos del último recibo a satisfacción.
8.	Todas las demás actividades que le sean asignadas por el Supervisor del Contrato y que tenga relación con el objeto del contrato.</t>
  </si>
  <si>
    <t>El valor del contrato a celebrar es hasta por la suma de OCHENTA Y OCHO MILLONES DE PESOS MCTE ($88.000.000), incluido los impuestos a que haya lugar.</t>
  </si>
  <si>
    <t>Calle 59 # 56-63 Torre 5 Apto 820</t>
  </si>
  <si>
    <t>edwin.piragauta@gmail.com</t>
  </si>
  <si>
    <t xml:space="preserve">El plazo de ejecución de contrato es de ocho (8) meses, contado a partir del cumplimiento de los requisitos de ejecución previo su perfeccionamiento del mismo. </t>
  </si>
  <si>
    <t>https://community.secop.gov.co/Public/Tendering/OpportunityDetail/Index?noticeUID=CO1.NTC.1214421&amp;isFromPublicArea=True&amp;isModal=False</t>
  </si>
  <si>
    <t>ANDRES FELIPE BERMONT BARRERA</t>
  </si>
  <si>
    <t>Prestación de servicios profesionales a la Dirección de Asuntos Ambientales y Sectorial Urbana y a la Oficina Asesora Jurídica del Ministerio de Ambiente y Desarrollo Sostenible para apoyar en la elaboración de actos administrativos, conceptos jurídicos, directivas, circulares jurídicas y respuestas a peticiones relacionadas con temas ambientales sectoriales.</t>
  </si>
  <si>
    <t>andres.bermont@gmail.com</t>
  </si>
  <si>
    <t>Calle 115 No. 52-30 apto 105</t>
  </si>
  <si>
    <t>1.	Apoyar a la Dirección de Asuntos Ambientales Sectorial y Urbana y a la Oficina Asesora Jurídica en la revisión, conceptualización jurídica y proyección de los respectivos actos administrativos, propuestos en la Agenda Regulatoria 2020. 
2.	Apoyar la labor de conceptualización jurídica en lo referente al licenciamiento ambiental, proceso sancionatorio ambiental, minería, permisos, sustitución y reconversión de actividades agropecuarias, entre otros. 
3.	Elaborar los proyectos de actos administrativos relacionados con el objeto del contrato, que sean requeridos por la Dirección de Asuntos Ambientales Sectorial y Urbana y la Oficina Asesora Jurídica. 
4.	Acompañar todas las tareas necesarias para llevar a cabo el cumplimiento de las órdenes judiciales que sean asignadas por el supervisor del contrato, dentro de dichas tareas se pueden listar las siguientes: reuniones con las Direcciones Técnicas del Ministerio y con las demás entidades integrantes del SINA, consecución de insumos necesarios para dar respuesta oportuna a los órganos judiciales, asistencia a audiencias de seguimiento, reuniones con comunidades, entre otras. 
5.	Proyectar dentro de los términos legales las respuestas a los requerimientos que efectúen los órganos de control, el Congreso de la República y demás entidades del estado relacionados con el objeto del contrato. 		
6.	Analizar, revisar y proyectar respuestas a derechos de petición, solicitados por el supervisor, en temas relacionados con el objeto del contrato. 
7.	Participar y apoyar a la Dirección de Asuntos Ambientales y Sectorial Urbana y a la Oficina Asesora Jurídica en el desarrollo de las diferentes reuniones y visitas requeridas en el cumplimiento del objeto del contrato. 	
8.	Las demás que le sean asignadas por el supervisor en relación con el objeto del contrato.</t>
  </si>
  <si>
    <t>El valor del contrato a celebrar es hasta por la suma TREINTA Y UN MILLONES QUINIENTOS MIL SIETE PESOS. ($31.500.007), incluidos los impuestos a que haya lugar.</t>
  </si>
  <si>
    <t>El plazo de ejecución del contrato será de siete (7) meses y será contado a partir del cumplimiento de los requisitos de perfeccionamiento y ejecución del contrato sin exceder el 31 de diciembre de 2020.</t>
  </si>
  <si>
    <t>https://community.secop.gov.co/Public/Tendering/OpportunityDetail/Index?noticeUID=CO1.NTC.1218009&amp;isFromPublicArea=True&amp;isModal=False</t>
  </si>
  <si>
    <t>ALEJANDRO CAICEDO TORRES</t>
  </si>
  <si>
    <t>act.1983@gmail.com</t>
  </si>
  <si>
    <t>Cll 112 6B 22</t>
  </si>
  <si>
    <t>1.	Presentar para aprobación del supervisor un plan de trabajo (actividades, cronograma y entregables) dentro de los diez (10) días calendario siguientes al cumplimiento de los requisitos de ejecución del contrato. 
2.	Generar insumos técnicos asociados y participar en el proceso de concertación, planificación y seguimiento a la implementación de las Agendas Estratégicas Interministeriales y Acuerdos sectoriales suscritos o a suscribir por el MINISTERIO.
3.	Generar insumos y apoyar técnicamente en la definición de los planes de acción, en el seguimiento de las actividades allí establecidas, en el ejercicio de la secretaria técnica y en la actualización y organización de la documentación asociada a las Agendas Estratégicas Interministeriales y Acuerdos sectoriales suscritos o a suscribir por el MINISTERIO.
4.	Generar insumos técnicos para la elaboración de estrategias e instrumentos para fomentar el mercado de proyectos de investigación y de bienes servicios sostenibles y en el marco de la administración y el seguimiento e implementación del Protocolo Verde y la Unión Universitaria para el desarrollo Sostenible.
5.	Apoyar técnicamente en el seguimiento a las actividades relacionadas con los indicadores y actividades de seguimiento al plan de acción de la Dirección de Asuntos Ambientales Sectorial y Urbana, en lo relacionado con el objeto del contrato. 
6.	Elaborar respuestas a las solicitudes, derechos de petición, y en general respuestas a los usuarios en materia relacionada con el objeto del contrato.
7.	Las demás actividades que le asigne el supervisor del contrato y que tengan relación con el objeto contractual.</t>
  </si>
  <si>
    <t>El valor del contrato a celebrar es hasta por la suma de SETENTA Y TRES MILLONES SEISCIENTOS MIL PESOS M/CTE ($73.600.000) incluido los impuestos a que haya lugar.</t>
  </si>
  <si>
    <t>https://community.secop.gov.co/Public/Tendering/OpportunityDetail/Index?noticeUID=CO1.NTC.1217103&amp;isFromPublicArea=True&amp;isModal=False</t>
  </si>
  <si>
    <t>Prestar servicios profesionales a la Dirección de Gestión Integral del Recurso Hídrico del Ministerio de Ambiente y Desarrollo Sostenible para apoyar la compilación, análisis, integración de la información técnica aportada por las entidades que conforman la Mesa Interinstitucional para la elaboración del documento técnico a que se refiere la Orden Quinta de la Sentencia SU 698/17.</t>
  </si>
  <si>
    <t>1.	Presentar para aprobación del supervisor un plan de trabajo (actividades, cronograma y entregables) dentro de los diez (10) días calendario siguientes al cumplimiento de los requisitos de ejecución del contrato. 
2.	Elaborar la propuesta metodológica para consolidar, integrar, analizar y armonizar la información técnica aportada por las entidades que conforman la Mesa Interinstitucional de la Sentencia SU698/17, que permita abordar cada una de las incertidumbres e interrogantes contenidos en la sentencia.
3.	Apoyar técnicamente el seguimiento a las entidades que conforman el subcomité técnico, en cuanto al aporte de información y conceptos requeridos para  abordar cada una de las incertidumbres e interrogantes contenidas en la Sentencia SU 698/17. 
4.	Convocar y documentar en coordinación con la secretaría técnica de la Sentencia SU 698/17 las reuniones del subcomité técnico, aportando en cada convocatoria el orden del día, información temática asociada a cada incertidumbre a ser tratada, avances y resultados esperados de cada reunión. 
5.	Sistematizar la información técnica aportada por el subcomité técnico  y los diferentes subcomités conformados en el marco de la Mesa Interinstitucional de la Sentencia SU 698/17, para abordar cada una de las incertidumbres e interrogantes contenidas en la Sentencia SU 698/17. 
6.	Generar insumos asociados y apoyar técnicamente al subcomité técnico de la Sentencia SU 698/17, en la elaboración del estudio técnico completo que ofrezca una respuesta informada a las incertidumbres e interrogantes contenidos en el capítulo de dicha providencia denominado “Incertidumbres sobre los impactos ambientales y sociales del proyecto de modificación parcial del cauce del Arroyo Bruno”, con base en la consolidación, integración, análisis y armonización de la información temática aportada por cada una de las entidades que integran la Mesa Interinstitucional. 
7.	Generar insumos técnicos para la elaboración de respuestas de Minambiente a la auditoría de cumplimiento de la Sentencia SU698/17 que lleva a cabo la Contraloría General de la República CGR, así como las respuestas del subcomité técnico a entes de control, comunidades, demandantes, expertos e intervinientes, mesa interinstitucional y las demás que se requieran en el marco del cumplimiento de la Orden Quinta de la Sentencia SU 698/17.
8.	Las demás actividades que le asigne el supervisor del contrato y que tengan relación con el objeto contractual.</t>
  </si>
  <si>
    <t>ANDREA PIÑEROS BOTERO</t>
  </si>
  <si>
    <t>El valor del contrato a celebrar es hasta por la suma de SESENTA Y SEIS MILLONES DE PESOS M/CTE ($66.000.000) incluido los impuestos a que haya lugar.</t>
  </si>
  <si>
    <t>CALLE 127 C No. 2 B - 80 Torre B Apto 608</t>
  </si>
  <si>
    <t>pinerosab@gmail.com</t>
  </si>
  <si>
    <t>DORIS LILIANA OTALVARO HOYOS</t>
  </si>
  <si>
    <t>PROFESIONAL ESPECIALIZADO GRADO 21, DEL GRUPO DE PLANIFICACIÓN DE CUENCAS</t>
  </si>
  <si>
    <t xml:space="preserve">DIRECCIÓN DE GESTIÓN INTEGRAL DE RECURSO HÍDRICO </t>
  </si>
  <si>
    <t>El plazo de ejecución del presente contrato será de seis (6) meses contados a partir del cumplimiento de los requisitos de perfeccionamiento y ejecución, sin exceder el 31 de diciembre de 2020.</t>
  </si>
  <si>
    <t>https://community.secop.gov.co/Public/Tendering/OpportunityDetail/Index?noticeUID=CO1.NTC.1214487&amp;isFromPublicArea=True&amp;isModal=False</t>
  </si>
  <si>
    <t>DIDIER MAURICIO HURTADO COLLAZOS</t>
  </si>
  <si>
    <t>Prestación de servicios profesionales a la Oficina de Tecnologías de la Información y las Comunicaciones, y al Grupo de Gestión Documental del Ministerio de Ambiente y Desarrollo Sostenible, para dar cumplimiento con las acciones y metas del Plan de Mejoramiento Archivístico -PMA, de conformidad con las obligaciones específicas.</t>
  </si>
  <si>
    <t>1.	Elaborar y presentar dentro de los cinco (5) días siguientes a la suscripción del contrato, el plan de trabajo que detalle fases/hitos, tiempo, actividades detalladas y número de actividades totales por el periodo de ejecución del contrato.
2.	Participar en las mesas técnicas de implementación del Sistema de Gestión de Documento Electrónico de Archivo -SGDEA-.
3.	Definir el modelo de requisitos del Sistema de Gestión de Documento Electrónico de Archivo -SGDEA-, atendiendo los lineamientos establecidos por el AGN y de conformidad a las indicaciones dadas por los supervisores del contrato.
4.	Elaborar el diagnóstico técnico-funcional para desarrollar la fase de análisis en la implementación del SGDEA de acuerdo a la guía establecida por el AGN.
5.	Apoyar en la elaboración de contenidos de capacitación que requiera el equipo de trabajo y que tengan que ver con gestión documental.
6.	Apoyar las capacitaciones que se requieran, sobre el funcionamiento y uso de la herramienta SGDEA.
7.	Realizar un informe que dé cuenta de la información almacenada en el gestor documental electrónico que se encuentra inhabilitado en el Ministerio, el cual incluya la trazabilidad de la información allí contenida.
8.	Apoyar en la actualización de procesos, procedimientos, manuales, guías y formatos del Sistema de Gestión de Calidad, en lo competente al Grupo de Gestión Documental.
9.	Realizar una mesa de trabajo mensualmente con la Coordinación de Gestión Documental, para presentar los avances de la ejecución del contrato.
10.	Asistir a las reuniones, eventos, entre otros que para el efecto sean programadas o indicadas por parte del supervisor del contrato y que se encuentren relacionadas con el objeto del contrato.
11.	Todas las demás que le sean asignadas por el Supervisor del Contrato y que tenga relación con el objeto contractual.</t>
  </si>
  <si>
    <t>El valor del contrato a celebrar es hasta por la suma de TREINTA Y SEIS MILLONES OCHO PESOS MONEDA CORRIENTE. ($36.000.008), incluido los impuestos a que haya lugar.</t>
  </si>
  <si>
    <t>Cra 79 #10D-95</t>
  </si>
  <si>
    <t>didierhurtado@gmail.com</t>
  </si>
  <si>
    <t>El plazo del contrato es de ocho (8) meses, contados a partir del cumplimiento de los requisitos de perfeccionamiento y ejecución, en todo caso sin exceder el 31 de diciembre de 2020.</t>
  </si>
  <si>
    <t>https://community.secop.gov.co/Public/Tendering/OpportunityDetail/Index?noticeUID=CO1.NTC.1215117&amp;isFromPublicArea=True&amp;isModal=False</t>
  </si>
  <si>
    <t>BRIAN ELKIN SANABRIA PÉREZ</t>
  </si>
  <si>
    <t>Prestación de servicios profesionales a la Oficina de Tecnologías de la Información y las Comunicaciones, y al Grupo de Gestión Documental del Ministerio de Ambiente y Desarrollo Sostenible, para dar cumplimiento con las acciones y metas del Plan de Mejoramiento Archivístico -PMA, de conformidad con las obligaciones específicas</t>
  </si>
  <si>
    <t>1.	Elaborar y presentar dentro de los cinco (5) días siguientes a la suscripción del contrato, el plan de trabajo que detalle fases/hitos, tiempo, actividades detalladas y número de actividades totales por el periodo de ejecución del contrato.
2.	Participar en las mesas técnicas de implementación del Sistema de Gestión de Documento Electrónico de Archivo -SGDEA-, de acuerdo a los lineamientos de la Oficina de Tecnologías de la Información y las Comunicaciones y la Coordinación del Grupo de Gestión Documental.
3.	Desarrollar los componentes necesarios para la implementación del SGDEA, usando tecnologías ágiles para desarrollo y despliegue continuo.
4.	Documentar técnicamente los módulos desarrollados de las fases I y II, así como cada componente tecnológico que implemente, almacenando en el repositorio de versiones los artefactos creados y/o actualizados.
5.	Apoyar al equipo en las actividades de automatización y despliegue de los módulos del Orfeo.
6.	Desarrollar y actualizar los servicios web relacionados con ORFEO, que se requieran durante la ejecución del contrato.
7.	Asistir y participar en las reuniones, eventos, entre otros, que para el efecto sean programadas o indicadas por parte de los supervisores y que se encuentren relacionadas con el objeto del contrato.
8.	Todas las demás que le sean asignadas por el supervisor del contrato y que tenga relación con el objeto contractual.</t>
  </si>
  <si>
    <t>Carrera 93 c bis # 127 b 16</t>
  </si>
  <si>
    <t>brisaning@gmail.com</t>
  </si>
  <si>
    <t>CAROLINA ESPINOSA MAYORGA - YENNY PAOLA DEVIA</t>
  </si>
  <si>
    <t>53093005 - 52527301</t>
  </si>
  <si>
    <t>COORDINADOR DEL GRUPO DE GESTION DOCUMENTAL - JEFE OFICINA DE TECNOLOGIA DE LA INFORMACION Y LA COMUNICACIÓN</t>
  </si>
  <si>
    <t>GRUPO DE GESTION DOCUMENTAL - OFICINA DE TECNOLOGIA DE LA INFORMACION Y LA COMUNICACIÓN</t>
  </si>
  <si>
    <t>LUIS BEDREDIN CARVAJAL CELEMIN</t>
  </si>
  <si>
    <t>https://community.secop.gov.co/Public/Tendering/OpportunityDetail/Index?noticeUID=CO1.NTC.1214815&amp;isFromPublicArea=True&amp;isModal=False</t>
  </si>
  <si>
    <t>COMUNICACIÓN SOCIAL Y PERIODISMO</t>
  </si>
  <si>
    <t>Prestación de Servicios en la formulación y divulgación del Plan Estratégico Nacional de Investigación Ambiental - PENIA 2020 – 2030, que el Ministerio viene adelantando en armonía con los objetivos del Sistema Nacional Ambiental – SINA</t>
  </si>
  <si>
    <t>a)	Apoyar metodológica, conceptual y operativamente la formulación del Plan Estratégico Nacional de Investigación Ambiental – PENIA, mediante la realización de talleres virtuales o presenciales, espacios de intercambio de experiencias y foros, entre otros. 
b)	Realizar documento de análisis, evaluación de cumplimiento y resultados del Plan Estratégico Nacional de Investigación Ambiental – PENIA, vigente para el año 2018.
c)	Apoyar la elaboración de documentos de análisis de los Planes Institucionales Cuatrienales de Investigación Ambiental – PICIAS  de los institutos de investigación ambiental adscritos al SINA.
d)	Elaborar el marco conceptual y proponer una estructura de contenido del Plan Estratégico Nacional de Investigación Ambiental – PENIA 2020 –2030.
e)	Elaborar informes que consoliden los resultados de los diferentes foros y talleres presenciales y virtuales, realizados en el marco de la formulación del PENIA 2020 –2030, junto con la sistematización y análisis de las encuestas.
f)	Realizar una bitácora con los resultados de las reuniones de trabajo y comités presenciales y virtuales relacionadas con el PENIA 2020 –2030 y las demás, relacionadas con el objeto contractual, que incluya  el seguimiento a los acuerdos y compromisos
g)	Apoyar la elaboración de documentos, presentaciones, difusión y pronunciamientos de la Dirección de Ordenamiento Ambiental Territorial SINA, relacionados con la formulación del PENIA 2020 –2030.
h)	Todas las demás obligaciones relacionadas con la formulación del PENIA 2020 –2030 que sean requeridas por el supervisor del contrato.</t>
  </si>
  <si>
    <t>El valor estimado del contrato a celebrar es hasta por la suma de CINCUENTA Y SIETE MILLONES SEISCIENTOS MIL PESOS ($57.600.000) M/CTE incluidos los impuestos a que haya lugar.</t>
  </si>
  <si>
    <t>CARRERA 56 B No. 127 - 27 BLOQUE 3 APTO 309</t>
  </si>
  <si>
    <t>ideacolombia@yahoo.es</t>
  </si>
  <si>
    <t>El plazo de ejecución del contrato será por ocho (08) meses. El término será contado a partir del cumplimiento de los requisitos de perfeccionamiento y ejecución del contrato.</t>
  </si>
  <si>
    <t>https://community.secop.gov.co/Public/Tendering/OpportunityDetail/Index?noticeUID=CO1.NTC.1215022&amp;isFromPublicArea=True&amp;isModal=False</t>
  </si>
  <si>
    <t>ALEJANDRO MOLINA VILLAMIZAR</t>
  </si>
  <si>
    <t>1.	Elaborar y presentar dentro de los cinco (5) días siguientes a la suscripción del contrato, el plan de trabajo que detalle fases/hitos, tiempo, actividades detalladas y número de actividades totales por el periodo de ejecución del contrato.
2.	 Realizar las actividades necesarias para levantamiento de información que requiera el proyecto.
3.	Realizar las actividades de gestión del cambio y capacitaciones sobre el gestor documental que le sean asignadas por los supervisores del contrato. 
4.	Apoyar en el cargue y la generación de contenido en la herramienta dispuesta para capacitaciones y gestión del cambio.
5.	Dar soporte técnico y funcional que se requiera durante la vigencia del contrato.
6.	Construir la base del conocimiento para incluir en la herramienta de capacitaciones.
7.	Asistir y participar en las reuniones, eventos, entre otros, que para el efecto sean programadas o indicadas por parte de los supervisores y que se encuentren relacionadas con el objeto del contrato.
8.	Todas las demás que le sean asignadas por el Supervisor del Contrato y que tenga relación con el objeto contractual.</t>
  </si>
  <si>
    <t>El valor del contrato a celebrar es hasta por la suma de VEINTICUATRO MILLONES DE PESOS MONEDA CORRIENTE. ($24.000.000), incluido los impuestos a que haya lugar.</t>
  </si>
  <si>
    <t>TRANSVERSAL 18 A BIS No. 37 - 08 APTO. 302</t>
  </si>
  <si>
    <t>alejo.molinav@gmail.com</t>
  </si>
  <si>
    <t>https://community.secop.gov.co/Public/Tendering/OpportunityDetail/Index?noticeUID=CO1.NTC.1217134&amp;isFromPublicArea=True&amp;isModal=False</t>
  </si>
  <si>
    <t>KAREN LORENA PATIÑO ANACONA</t>
  </si>
  <si>
    <t>lorenita1986@gmail.com</t>
  </si>
  <si>
    <t>calle 19f # 64 32 sur</t>
  </si>
  <si>
    <t>https://community.secop.gov.co/Public/Tendering/OpportunityDetail/Index?noticeUID=CO1.NTC.1217317&amp;isFromPublicArea=True&amp;isModal=False</t>
  </si>
  <si>
    <t>HELBERT ARBEY BLANCO VALENCIA</t>
  </si>
  <si>
    <t xml:space="preserve">TECNICO PROFESIONAL EN SISTEMAS </t>
  </si>
  <si>
    <t>Prestación de servicios de apoyo a la gestión a la Oficina de Tecnologías de la Información y las Comunicaciones, y al Grupo de Gestión Documental del Ministerio de Ambiente y Desarrollo Sostenible, para dar cumplimiento con las acciones y metas del Plan de Mejoramiento Archivístico -PMA, de conformidad con las obligaciones específicas.</t>
  </si>
  <si>
    <t>1.	Elaborar y presentar dentro de los cinco (5) días siguientes a la suscripción del contrato, el plan de trabajo que detalle fases/hitos, tiempo, actividades detalladas y número de actividades totales por el periodo de ejecución del contrato.
2.	Realizar las actividades de gestión del cambio y capacitaciones sobre el gestor documental que le sean asignadas por los supervisores del contrato.
3.	Capacitar al equipo técnico en soporte en las diferentes funcionalidades del nuevo gestor documental.
4.	Apoyar la construcción de los manuales técnicos y funcionales del gestor documental.
5.	Realizar los ciclos de ejecución de pruebas funcionales a los nuevos desarrollos.
6.	Registrar y gestionar los hallazgos encontrados durante las pruebas funcionales.
7.	Apoyar en la construcción de la base de conocimiento.
8.	Asistir y participar en las reuniones, eventos, entre otros, que para el efecto sean programadas o indicadas por parte de los supervisores y que se encuentren relacionadas con el objeto del contrato.
9.	Todas las demás que le sean asignadas por el Supervisor del Contrato y que tenga relación con el objeto contractual.</t>
  </si>
  <si>
    <t>METALHELBERT@GMAIL.COM</t>
  </si>
  <si>
    <t>CR 2 A ESTE 45-15 SUR</t>
  </si>
  <si>
    <t>https://community.secop.gov.co/Public/Tendering/OpportunityDetail/Index?noticeUID=CO1.NTC.1218459&amp;isFromPublicArea=True&amp;isModal=False</t>
  </si>
  <si>
    <t xml:space="preserve">	Prestar servicios profesionales a la Dirección de Asuntos Ambientales Sectorial y Urbana del Ministerio de Ambiente y Desarrollo Sostenible en el desarrollo de instrumentos técnicos y de gestión del suelo, orientados a la prevención, remediación y seguimiento de la contaminación de los suelos.</t>
  </si>
  <si>
    <t>https://community.secop.gov.co/Public/Tendering/OpportunityDetail/Index?noticeUID=CO1.NTC.1221335&amp;isFromPublicArea=True&amp;isModal=False</t>
  </si>
  <si>
    <t>Prestación de Servicios profesionales en las acciones de fortalecimiento, coordinación, articulación, análisis y seguimiento de la gestión de las instituciones que conforman el Sistema Nacional Ambiental -SINA, de acuerdo con las normas y políticas vigentes.</t>
  </si>
  <si>
    <t>https://community.secop.gov.co/Public/Tendering/OpportunityDetail/Index?noticeUID=CO1.NTC.1225586&amp;isFromPublicArea=True&amp;isModal=False</t>
  </si>
  <si>
    <t>NIDIA MILENA LÓPEZ PENAGOS</t>
  </si>
  <si>
    <t>1.	Presentar un documento con el plan de trabajo y cronograma que contenga la descripción de actividades relacionadas con el objeto a contratar.
2.	Realizar el análisis socio económico, cultural–ambiental, que sirva como insumo para diseñar estrategias y mecanismos de participación, teniendo en cuenta las dimensiones del diálogo social así:  a) Analizar información secundaria (censo oficial, investigaciones oficiales, académicas, documentos oficiales de alcaldías y gobernaciones departamental. b) Analizar información de fuentes primarias con herramientas desde la etnografía social (observación participante, visita de campo, entrevistas, grupo focales, seguimiento a redes sociales, etc.). 
3.	Identificar y caracterizar actores sociales que puedan estar involucrados en los procesos de participación; así como mantener actualizada la base de datos con datos de contacto de los diversos actores (nombres, cargo, organización que representa, teléfono dirección, posición frente al proceso, influencia, etc.).
4.	Realizar la construcción de documentos que contribuyan a fortalecer la estrategia y mecanismos de participación de las comunidades y demás actores involucrados en el marco del cumplimiento de las medidas judiciales relacionadas con la delimitación de ecosistemas de páramos y otros ecosistemas estratégicos.
5.	Apoyar el proceso a través del seguimiento y acompañamiento de espacios que permitan avanzar en el cumplimiento de compromisos suscritos con grupos étnicos en el marco del PND, derivados del dialogo social y otros espacios participativos que lidere la dependencia.
6.	Entregar insumos técnicos desde el componente social, para la construcción de informes de gestión de la dependencia e informes dirigidos a entes de control en el marco del seguimiento al cumplimiento de medidas judiciales, cuyas ordenes guarden relación con las competencias de la dependencia; así como para la consolidación y seguimiento de actividades relacionadas con participación ciudadana y conflictividad socioambiental. 
7.	Apoyar en la construcción y desarrollo de espacios de diálogo social en el marco de las competencias de la Subdirección de Educación y participación, y realizar visitas de campo relacionadas con el objeto del contrato cuando sea requerido por el supervisor, si a ello hubiere lugar, respondiendo por la salvaguarda de la información y documentos que se le asignen.
8.	Elaborar documentos técnicos que contribuyan en la formulación de la estrategia institucional para la participación ciudadana y la construcción, ejecución y evaluación de las estrategias metodológicas a implementar en el marco de procesos de participación ciudadana en la gestión ambiental.
9.	Atender solicitudes y requerimientos relacionados con los procesos participativos para el manejo y conservación de ecosistemas estratégicos y aquellos que guarden relación con el objeto del contrato.  
10.	Participar en la elaboración de insumos técnicos que contribuyan en el fortalecimiento de la educación ambiental y participación ciudadana en el marco de la implementación de la política de Gestión Ambiental Urbana y la Política de Humedales
11.	Las demás actividades relacionadas con su objeto contractual.</t>
  </si>
  <si>
    <t>El valor del contrato a celebrar es hasta por la suma de CINCUENTA Y UN MILLONES DOSCIENTOS MIL PESOS M/CTE ($51.200.000), incluido los impuestos a que haya lugar.</t>
  </si>
  <si>
    <t>Carrera 10 No. 54-13 apto 205 Chapinero</t>
  </si>
  <si>
    <t>t.s.milenalopez@gmail.com</t>
  </si>
  <si>
    <t xml:space="preserve">El plazo de ejecución es de ocho (8) meses, contados a partir del cumplimiento de los requisitos de ejecución, previo perfeccionamiento del contrato, en todo caso sin exceder a 31 de diciembre de 2020. </t>
  </si>
  <si>
    <t>NATALIA RUIZ RODGERS</t>
  </si>
  <si>
    <t>nruizrodgers@gmail.com</t>
  </si>
  <si>
    <t>CALLE 111 Nº47A-82</t>
  </si>
  <si>
    <t>OLGA LUCIA GÓMEZ CERON</t>
  </si>
  <si>
    <t>1.	Presentar para aprobación del supervisor un plan de trabajo (actividades, cronograma y entregables) dentro de los diez (10) días calendario siguientes al cumplimiento de los requisitos de ejecución del contrato. 
2.	Generar insumos requeridos y apoyar técnicamente en la revisión, socialización y actualización de los criterios de priorización de atención de sitios contaminados y pasivos ambientales.
3.	Generar insumos requeridos y apoyar técnicamente en la revisión, socialización y actualización de la metodología de identificación de riesgos de sitios contaminados con autoridades ambientales.
4.	Generar insumos requeridos y apoyar técnicamente en la revisión y definición de la Metodología de Valoración Económica para proyectos de Intervención de Pasivos.
5.	Generar insumos requeridos y apoyar técnicamente en la estructuración del sistema para el Trámite para la Gestión de Sitios Contaminados y Pasivos Ambientales, en articulación con la Oficina de Tecnologías de la Información y la Comunicación.
6.	Generar insumos requeridos y apoyar técnicamente en la socialización con las autoridades ambientales, Sectores de interés (Ministerios, Agencias, entre otros) de la propuesta del sistema para el Trámite para la Gestión de Sitios Contaminados.
7.	Gestionar y participar de reuniones relacionadas con el objeto del contrato.
8.	Apoyar cuando sea requerido, el seguimiento a la implementación de instrumentos normativos expedidos por el Ministerio, en materia de contaminación de los sectores productivos relacionados con el objeto contractual.
9.	Apoyar técnicamente y cuando sea requerido las jornadas de capacitación o divulgación relacionadas con el objeto contractual.
10.	Elaborar respuestas a peticiones, quejas, reclamos y solicitudes en temas relacionados con el objeto contractual.
11.	Las demás que le sean asignadas acorde con la naturaleza del contrato.</t>
  </si>
  <si>
    <t>El valor del contrato a celebrar es hasta por la suma de CINCUENTA Y CINCO MILLONES TREINTA Y DOS MIL PESOS M/CTE ($55.032.000), incluidos los impuestos a que haya lugar.</t>
  </si>
  <si>
    <t>Cr. 20. No. 184-48 casa 49</t>
  </si>
  <si>
    <t>olgalucia44@gmail.com</t>
  </si>
  <si>
    <t>https://community.secop.gov.co/Public/Tendering/OpportunityDetail/Index?noticeUID=CO1.NTC.1225291&amp;isFromPublicArea=True&amp;isModal=False</t>
  </si>
  <si>
    <t>ROSA ANGELA SALAMANCA CAMARGO</t>
  </si>
  <si>
    <t>Prestar sus servicios profesionales a la Subdirección de Educación y Participación del Ministerio de Ambiente y Desarrollo Sostenible para apoyar los procesos de fortalecimiento territorial de las estrategias de la Política Nacional de Educación Ambiental, en el marco interinstitucional e intersectorial del SINA.</t>
  </si>
  <si>
    <t>1.	Presentar para aprobación del supervisor un plan de trabajo (actividades, cronograma y entregables) dentro de los diez (10) días calendario siguientes al cumplimiento de los requisitos de ejecución del contrato. 
2.	Apoyar a la Subdirección de Educación y Participación en la construcción de la estrategia de educación ambiental con grupos étnicos.
3.	Apoyar la identificación de experiencias en educación ambiental de los pueblos Rrom en el país en el marco de los compromisos adquiridos en el Plan Nacional de Desarrollo.
4.	Apoyar la construcción de un documento que oriente la inclusión de la educación ambiental de los pueblos Rrom en el marco de los compromisos adquiridos en el Plan Nacional de Desarrollo.
5.	Apoyar el desarrollo de una estrategia para la actualización de las estrategias de la Política Nacional de Educación Ambiental, de acuerdo al Plan Nacional de Desarrollo.
6.	Apoyar por medio de asistencia técnica, la consolidación de los Comités Interinstitucionales de Educación Ambiental CIDEA, de acuerdo a la Política Nacional de Educación Ambiental. 
7.	Apoyar la inclusión de la dimensión ambiental en la educación formal, de acuerdo a la Política Nacional de Educación Ambiental.
8.	Apoyar la construcción de documentos técnicos de las estrategias de educación ambiental contempladas en la Política Nacional de Educación Ambiental. 
9.	Responder peticiones, quejas, solicitudes y reclamos asociados al objeto del contrato. 
10.	Las demás que sean necesarias para la adecuada ejecución del objeto contractual.</t>
  </si>
  <si>
    <t>El valor del contrato a celebrar es hasta por la suma de CINCUENTA Y DOS MILLONES OCHOCIENTOS MIL PESOS M/CTE ($ 52.800.000), incluido los impuestos a que haya lugar.</t>
  </si>
  <si>
    <t>Carrera 11 No. 67 D - 81</t>
  </si>
  <si>
    <t>angela.ea25@gmail.com</t>
  </si>
  <si>
    <t>https://community.secop.gov.co/Public/Tendering/OpportunityDetail/Index?noticeUID=CO1.NTC.1225809&amp;isFromPublicArea=True&amp;isModal=False</t>
  </si>
  <si>
    <t>Prestar servicios profesionales a la Subdirección de Educación y Participación del Ministerio de Ambiente y Desarrollo Sostenible para apoyar el desarrollo de los procesos de participación ciudadana asociados al cumplimiento de medidas judiciales, diagnóstico y estrategias de participación ciudadana. Componente ambiental del capítulo étnico del PND, diálogo social y protección de conocimientos tradicionales asociado a la biodiversidad</t>
  </si>
  <si>
    <t>MÓNICA YULIET GÓMEZ SILVA</t>
  </si>
  <si>
    <t>mygomezsilva@gmail.com</t>
  </si>
  <si>
    <t>CLL 23 NO. 5-35 apto 1603</t>
  </si>
  <si>
    <t>https://community.secop.gov.co/Public/Tendering/OpportunityDetail/Index?noticeUID=CO1.NTC.1224879&amp;isFromPublicArea=True&amp;isModal=False</t>
  </si>
  <si>
    <t>JEIMY TATIANA BARRERA TORRES</t>
  </si>
  <si>
    <t>1.	Apoyar la elaboración de estudios técnicos requeridos, bajo los lineamientos del Departamento Administrativo de la Función Pública.
2.	Apoyar los temas de materia organizacional del Ministerio y ajuste de estructura, planta, manual de funciones y modelo de operación de la entidad.
3.	Apoyar la evaluación y valoración de las nuevas funciones o metas asignadas al Ministerio en relación con el rediseño institucional.
4.	Elaborar el diagnóstico para el estudio técnico que permita la reorganización de dependencias, grupos, empleos, funciones en el Ministerio.
5.	Apoyar y acompañar el proceso de talento humano para el concurso de méritos.
6.	Elaborar los documentos técnicos requeridos para la realización del proceso de selección requeridos por la Comisión Nacional del servicio civil 
7.	Proyectar actas, informes y respuestas de las reuniones o de las consultas relacionados con el proceso de selección de conformidad con las indicaciones señaladas por el supervisor.
8.	Apoyar y acompañar el proceso de actualización del Manual específico de funciones y competencias laborales de acuerdo a los lineamientos del Departamento Administrativo de la Función Pública y de la Comisión Nacional del Servicio Civil .
9.	Realizar apoyo en los demás temas requeridos en los procesos del Grupo de Talento Humano.
10.	Las demás que le sean asignadas por el supervisor en relación con el objeto del contrato.</t>
  </si>
  <si>
    <t>Prestar los servicios para la ejecución de las actividades que se requieran para el desarrollo políticas, planes y programas relacionados con la gestión estratégica del talento humano.</t>
  </si>
  <si>
    <t>El valor del contrato a celebrar es hasta por la suma de VEINTIOCHO MILLONES DE PESOS MCTE ($ 28.000.000) incluido los impuestos a que haya lugar.</t>
  </si>
  <si>
    <t>tatiana7torres@gmail.com</t>
  </si>
  <si>
    <t>Calle 65 # 86-50 int 3 apto 504</t>
  </si>
  <si>
    <t>El plazo del contrato será de ocho (8) meses, contados a partir del cumplimiento de los requisitos de perfeccionamiento y ejecución del contrato.</t>
  </si>
  <si>
    <t>https://community.secop.gov.co/Public/Tendering/OpportunityDetail/Index?noticeUID=CO1.NTC.1226003&amp;isFromPublicArea=True&amp;isModal=False</t>
  </si>
  <si>
    <t>valenciablair30@gmail.com</t>
  </si>
  <si>
    <t>Calle 4B No. 39B - 90, Interior 5, Apartamento 303</t>
  </si>
  <si>
    <t>https://community.secop.gov.co/Public/Tendering/OpportunityDetail/Index?noticeUID=CO1.NTC.1226210&amp;isFromPublicArea=True&amp;isModal=False</t>
  </si>
  <si>
    <t>OSCAR ALEJANDRO CELIS TORRES</t>
  </si>
  <si>
    <t>1.	Presentar un documento con el plan de trabajo y cronograma que contenga la descripción de actividades relacionadas con el objeto a contratar.
2.	Elaborar documentos técnicos que apoyen el proceso de articulación interinstitucional para el desarrollo de espacios de dialogo, en el marco de la implementación de la resolución 2035 de 2018 –Centros Regionales de Diálogo Ambiental-.
3.	Contribuir en proceso de actualización del mapeo y caracterización de actores sociales e institucionales para cada uno de los Centros Regionales de Diálogo Ambiental.
4.	Acompañar los diferentes espacios de participación en el marco de la implementación de los Centros Regionales de Diálogo Ambiental, y otros espacios de participación en el marco de las competencias de la Subdirección de Educación y participación. Si a ello hubiere lugar.
5.	Apoyar en la elaboración de documentos técnicos asociados a los procesos de educación ambiental para el diálogo social en el marco de la implementación de la resolución 2035 de 2018. 
6.	Articular acciones con diferentes entidades u organizaciones en el territorio con el fin de apoyar la realización de convocatorias a los actores sociales institucionales en el marco del desarrollo de ejercicios de participación ciudadana, si a ello hubiere lugar.
7.	Apoyar con insumos la elaboración de documentos técnicos asociados a la implementación de la política de educación ambiental.
8.	Atender solicitudes y requerimientos relacionados con el objeto del contrato asignados por el supervisor.
Las demás actividades relacionadas con su objeto contractual.</t>
  </si>
  <si>
    <t xml:space="preserve">ADMINISTRACIÓN AMBIENTAL   </t>
  </si>
  <si>
    <t>aleceto@gmail.com</t>
  </si>
  <si>
    <t>Calle 42g sur Nº 74d-34</t>
  </si>
  <si>
    <t>https://community.secop.gov.co/Public/Tendering/OpportunityDetail/Index?noticeUID=CO1.NTC.1225960&amp;isFromPublicArea=True&amp;isModal=False</t>
  </si>
  <si>
    <t>DAVID GERARDO BRAVO ESQUINAS</t>
  </si>
  <si>
    <t>davidbravoe@gmail.com</t>
  </si>
  <si>
    <t>Calle 146 # 81-65</t>
  </si>
  <si>
    <t>IPMC No. 002 - 2020</t>
  </si>
  <si>
    <t>https://community.secop.gov.co/Public/Tendering/OpportunityDetail/Index?noticeUID=CO1.NTC.1188354&amp;isFromPublicArea=True&amp;isModal=False</t>
  </si>
  <si>
    <t>ADQUIRIR EL SEGURO OBLIGATORIO DE ACCIDENTES DE TRÁNSITO (SOAT) PARA LOS VEHÍCULOS Y UNA (1) MOTOCICLETA DE PROPIEDAD DEL MINISTERIO DE AMBIENTE Y DESARROLLO SOSTENIBLE Y POR LOS VEHÍCULOS QUE LLEGARE A SER LEGALMENTE RESPONSABLE LA ENTIDAD</t>
  </si>
  <si>
    <t>ASEGURADORA SOLIDARIA DE COLOMBIA ENTIDAD COOPERATIVA - SOLIDARIA</t>
  </si>
  <si>
    <t>RAMIRO ALBERTO RUIZ CLAVIJO</t>
  </si>
  <si>
    <t>A-02-02-02-007-001</t>
  </si>
  <si>
    <t>calle 100 No. 9 A - 45</t>
  </si>
  <si>
    <t>apuerto@solidaria.com.co</t>
  </si>
  <si>
    <t>https://community.secop.gov.co/Public/Tendering/ContractNoticePhases/View?PPI=CO1.PPI.6656841&amp;isFromPublicArea=True&amp;isModal=False</t>
  </si>
  <si>
    <t>ANDRÉS DARÍO SALAZAR FIERRO</t>
  </si>
  <si>
    <t>1.	Presentar para aprobación del supervisor un plan de trabajo (actividades, cronograma y entregables) dentro de los diez (10) días calendario siguientes al cumplimiento de los requisitos de ejecución del contrato. 
2.	Apoyar técnicamente en el control, seguimiento e implementación de acciones para el cumplimiento de las sentencias relacionadas con la actividad minera.
3.	Generar insumos asociados y apoyar técnicamente en el proceso de articulación con sectores económicos, instituciones públicas o privadas y comunidades en la construcción de estrategias de intervención social en las sentencias o autos de competencia de la Dirección de Asuntos Ambientales Sectorial y Urbana, cuando sea requerido y de manera articulada con la Subdirección de Educación y Participación.  
4.	Participar en las acciones de cumplimiento de la Sentencia N° 038 de 2019 emitida por el Tribunal Superior de Medellín, elaborar y consolidar el material que sea requerido para cada caso, las actas con el detalle de lo conversado y los compromisos adquiridos e impulsar las gestiones que correspondan a la Dirección de Asuntos Ambientales Sectorial y Urbana.
5.	Generar insumos técnicos asociados y participar en las visitas técnicas o reuniones nacionales, regionales y locales, con actores institucionales, sociales y comunidades, para el establecimiento de acuerdos en las sentencias judiciales y otros procesos competencia de la Dirección de Asuntos Ambientales Sectorial y Urbana, cuando sea requerido y de manera articulada con la Subdirección de Educación y Participación.  
6.	Generar insumos técnicos asociados y apoyar en la ejecución y seguimiento de las actividades previstas en el plan de acción de la vigencia 2020, sentencias judiciales y demás actividades bajo responsabilidad de la Dirección de Asuntos Ambientales Sectorial y Urbana del MINISTERIO, relacionadas con el objeto contractual. 
7.	Generar insumos para la construcción de conceptos técnicos o instrumentos técnicos o normativos en temas relacionados con el objeto contractual, en articulación con las dependencias del MINISTERIO.
8.	Apoyar en la generación de insumos técnicos y seguimiento a la respuesta oportuna a los requerimientos de Órganos de Control y demás autoridades, que se encuentren relacionados con el objeto contractual.
9.	Elaborar respuestas a las solicitudes, derechos de petición, y en general respuestas a los usuarios en materias relacionadas con el objeto del contrato.
10.	Las demás actividades que le asigne el supervisor del contrato y que tengan relación con el objeto contractual.</t>
  </si>
  <si>
    <t>El valor del contrato a celebrar es hasta por la suma de CUARENTA Y DOS MILLONES DE PESOS MCTE ($ 42.000.000), incluido los impuestos a que haya lugar.</t>
  </si>
  <si>
    <t>andasafi@gmail.com</t>
  </si>
  <si>
    <t>Cr 63 98B 51</t>
  </si>
  <si>
    <t>https://community.secop.gov.co/Public/Tendering/ContractNoticePhases/View?PPI=CO1.PPI.7017329&amp;isFromPublicArea=True&amp;isModal=False</t>
  </si>
  <si>
    <t>Prestar servicios profesionales a la Dirección de Asuntos Ambientales Sectorial y Urbana del Ministerio de Ambiente y Desarrollo Sostenible para apoyar la formulación de instrumentos técnicos para el desarrollo sostenible del sector agropecuario.</t>
  </si>
  <si>
    <t>1.	Presentar para aprobación del supervisor un plan de trabajo (actividades, cronograma y entregables) dentro de los diez (10) días calendario siguientes al cumplimiento de los requisitos de ejecución del contrato. 
2.	Generar insumos técnicos e informes de gestión ambiental sectorial, relacionados con la reconversión y sustitución de actividades agropecuarias en ecosistemas de páramo y ecorregiones. 
3.	Generar insumos técnicos para la construcción de instrumentos, iniciativas, estrategias o programas, relacionados con la gestión ambiental agropecuaria, con entidades del sector y comunidades, cuando sea requerido. 
4.	Generar insumos técnicos asociados y participar en las visitas técnicas o reuniones nacionales, regionales y locales, con actores institucionales, sociales y comunidades, para el establecimiento de acuerdos relacionados con la reconversión productiva agropecuaria en páramos y ecorregiones priorizadas, cuando sea requerido.
5.	Generar insumos técnicos relacionados con ganadería sostenible, articulación interinstitucional en la cadena cárnica, orientación de actividades de beneficio animal de acuerdo con las responsabilidades e instancias en las que participa la Dirección de Asuntos Ambientales Sectorial y Urbana. 
6.	Generar insumos técnicos para el diseño e implementación de la planificación de los usos y manejos sostenibles de los suelos del país y su articulación en la zonificación ambiental, monitoreo y seguimiento de la calidad ambiental y degradación del suelo.
7.	Generar insumos técnicos para la elaboración de los informes sobre la ejecución y seguimiento de las actividades definidas en el plan de acción del año 2020 o que sean responsabilidad de la Dirección de Asuntos Ambientales Sectorial y Urbana. 
8.	Generar insumos técnicos para la construcción de iniciativas normativas en temas relacionados con el objeto contractual de manera articulada con la Oficina Asesora Jurídica del MINISTERIO.
9.	Participar en reuniones y mesas de trabajo relacionadas con el objeto contractual.
10.	Generar insumos técnicos y hacer seguimiento a la respuesta oportuna a los requerimientos de Órganos de Control y demás autoridades, que se encuentren relacionados con el objeto contractual.
11.	Elaborar respuestas a las solicitudes, derechos de petición, y en general respuestas a los usuarios en materias relacionadas con el objeto del contrato.
12.	Las demás actividades que le asigne el supervisor del contrato y que tengan relación con el objeto contractual.</t>
  </si>
  <si>
    <t xml:space="preserve">El valor del contrato a celebrar es hasta por la suma de SESENTA Y CINCO MILLONES CUARENTA MIL PESOS M/CTE ($65.040.000), incluidos los impuestos a que haya lugar. </t>
  </si>
  <si>
    <t>Kra 7 No. 47-23, BOGOTÁ, D.C.</t>
  </si>
  <si>
    <t>alexasalinas1@gmail.com</t>
  </si>
  <si>
    <t xml:space="preserve">El presupuesto oficial estimado para el presente proceso es hasta por la suma de VEINTE MILLONES DE PESOS MTC ($20.000.000). </t>
  </si>
  <si>
    <t xml:space="preserve">La ejecución del contrato se contará desde la fecha de aprobación de la garantía, previo registro presupuestal hasta el 31 de diciembre de 2020 </t>
  </si>
  <si>
    <t>Correo electronico 2 de mayo</t>
  </si>
  <si>
    <t>LUISA DEL PILAR GALINDO GARZON</t>
  </si>
  <si>
    <t>1.	Participar de las Mesas de Arquitectura para los proyectos de Tecnologías de la Información que le sean asignados.
2.	Construir conforme a su experticia profesional los términos de referencia que le sean solicitados.
3.	Atender los requerimientos conforme a su experticia profesional que le sean asignados por la Mesa de Ayuda.
4.	Realizar la revisión técnica de los productos que le sean asignados, de acuerdo a su experticia profesional.
5.	Gestionar y hacer seguimiento a los proyectos de Tecnologías de la Información que le sean asignados.
6.	Acompañar a la Oficina de Tecnologías de la Información y Comunicación en el análisis y especificación de requerimientos para el diseño de nuevos servicios de información, y reingeniería de aquellos cuyo ciclo de vida esté en finalización.
7.	Definir las acciones de mejora, uso y apropiación de herramientas diseñadas actualmente para la consolidación de información sobre los impactos y afectación de los recursos naturales
8.	Generar propuestas encaminadas al desarrollo y mantenimiento de soluciones informáticas, enmarcadas en la planeación estratégica del SIAC para permitir y facilitar la gestión de la información ambiental por parte de los usuarios del sector ambiente, 
9.	Participar técnicamente en las reuniones y demás espacios técnicos que adelante el Ministerio de Ambiente y Desarrollo Sostenible con actores internos y externos, referente a temas de información cartográfica y que contribuyan al fortalecimiento del SIAC.
10.	Participar en el diseño de estrategias y espacios que permitan la divulgación de las actividades y desarrollos técnicos enfocados a la información cartográfica, con las diferentes dependencias del ministerio.
11.	Las demás actividades que le asigne el supervisor del contrato y que tengan relación con el objeto contractual.</t>
  </si>
  <si>
    <t>Memo por correo del 4 de mayo</t>
  </si>
  <si>
    <t>C3203-0900-2-0-3203037-02</t>
  </si>
  <si>
    <t>BLAIR VALENCIA ARRIAGA</t>
  </si>
  <si>
    <t>LIBRO 3</t>
  </si>
  <si>
    <t>SUBATOURS S.A.S</t>
  </si>
  <si>
    <t>GRUPO DE COMISIONES Y APOYO LOGÍSTICO</t>
  </si>
  <si>
    <t>Suministrar los tiquetes aéreos a través de la tienda virtual del estado colombiano a destinos nacionales e internacionales para el desplazamiento de los servidores públicos y contratistas del Ministerio de Ambiente y Desarrollo Sostenible para dar cumplimiento a los mandatos judiciales y el cabal cumplimiento de las actividades propias de la entidad.</t>
  </si>
  <si>
    <t>VER MINUTA</t>
  </si>
  <si>
    <t>Carrera 92 # 147B-68 Piso 2</t>
  </si>
  <si>
    <t>colombiacompra@subatours.com.co</t>
  </si>
  <si>
    <t>El plazo de ejecución del contrato será a partir del cumplimiento de los requisitos de perfeccionamiento y ejecución hasta el treinta y uno (31) de diciembre de 2020 o hasta agotar los recursos, lo primero que ocurra.</t>
  </si>
  <si>
    <t>a)	Elaborar un plan de trabajo para la formulación del Plan Estratégico Nacional de Investigación Ambiental-PENIA 2020-2030 que incluya productos y resultados.
b)	Apoyar metodológica, conceptual y operativamente la construcción del Plan Estratégico Nacional de Investigación Ambiental-PENIA 2020-2030, teniendo en cuenta el Plan Nacional de Desarrollo 2018-2022, el informe de la Misión de Sabios 2019, los resultados de los estudios previos y los referentes internacionales relacionados con la investigación en temas ambientales y los Objetivos de Desarrollo Sostenible, entre otros.
c)	Apoyar la orientación de la construcción metodológica, conceptual y operativa de actividades, que permitan la participación de diversos actores de la comunidad académica y científica en diferentes regiones del país de manera virtual y/o presencial; con el fin de formular el Plan Estratégico Nacional de Investigación Ambiental-PENIA 2020-2030
d)	Gestionar y participar en los espacios de articulación interinstitucional ya sea de manera virtual y/o presencial, así como reuniones internas y demás relacionados con el Plan Estratégico Nacional de Investigación Ambiental-PENIA 2020-2030
e)	Apoyar la orientación relacionada con la construcción de un documento de análisis del Plan Estratégico Nacional de Investigación Ambiental-PENIA 2008 y de los Plan Institucional Cuatrienal de Investigación Ambiental- PICIAS de los Institutos de Investigación ambiental del SINA, con el fin de aportar con información cuantitativa y cualitativa, en forma sistémica a la formulación del PENIA 2020-2030
f)	Generar y proponer estrategias de apropiación del PENIA 2020-2030 por los diferentes actores del Sistema de Investigación Nacional Ambiental.
g)	Todas las demás obligaciones relacionadas la formulación del PENIA 2020 –2030 que sean requeridas por el supervisor del contrato.</t>
  </si>
  <si>
    <t>El valor estimado del contrato a celebrar es hasta por la suma de OCHENTA Y OCHO MILLONES DE PESOS ($88.000.000) M/CTE incluidos los impuestos a que haya lugar.</t>
  </si>
  <si>
    <t>El plazo de ejecución del contrato será por 8 meses. El término será contado a partir del cumplimiento de los requisitos de perfeccionamiento y ejecución del contrato.</t>
  </si>
  <si>
    <t xml:space="preserve">INGENIERÍA QUÍMICA </t>
  </si>
  <si>
    <t>https://community.secop.gov.co/Public/Tendering/OpportunityDetail/Index?noticeUID=CO1.NTC.1240582&amp;isFromPublicArea=True&amp;isModal=False</t>
  </si>
  <si>
    <t>DIANA CATALINA JIMÉNEZ TORRES</t>
  </si>
  <si>
    <t xml:space="preserve">1.	Presentar para aprobación del supervisor un plan de trabajo (actividades, cronograma y entregables) dentro de los diez (10) días calendario siguientes al cumplimiento de los requisitos de ejecución del contrato. 
2.	Generar insumos para la elaboración del documento técnico de soporte de la incidencia de solutos en la matriz suelo para compuestos orgánicos e inorgánicos, considerando las características del suelo como: orden del suelo, régimen de humedad, clases y subclases agrológicas, conforme a la taxonomía y los factores formadores del suelo.
3.	Generar insumos para el análisis técnico de las consideraciones generales que determinan la aplicabilidad de la norma de límites de vertimientos al suelo.
4.	Generar insumos técnicos para el análisis de los parámetros requeridos en la normatividad vigente y la elaboración de los protocolos para levantamiento de línea base, seguimiento y control de vertimientos de aguas residuales tratadas al suelo.
5.	Gestionar y participar en las reuniones o actividades relacionadas con el objeto del contrato.
6.	Apoyar cuando sea requerido, el seguimiento a la implementación de instrumentos normativos expedidos por el Ministerio en materia de contaminación de los sectores productivos relacionados con el objeto contractual.
7.	Apoyar técnicamente y cuando sea requerido las jornadas de capacitación o divulgación relacionadas con el objeto contractual.
8.	Elaborar respuestas a peticiones, quejas, reclamos y solicitudes en temas relacionados con el objeto contractual.
9.	Las demás que le sean asignadas acorde con la naturaleza del contrato.
</t>
  </si>
  <si>
    <t>El valor del contrato a celebrar es hasta por la suma de TREINTA Y OCHO MILLONES CUATROCIENTOS MIL SEIS PESOS M/CTE ($ 38.400.006), incluidos los impuestos a que haya lugar.</t>
  </si>
  <si>
    <t>CALLE 25 N 40 - 74</t>
  </si>
  <si>
    <t>dcatajimenezt@gmail.com</t>
  </si>
  <si>
    <t>El plazo de ejecución del contrato será de seis (6) meses contados a partir del cumplimiento de los requisitos de perfeccionamiento y ejecución, sin exceder el 31 de diciembre de 2020.</t>
  </si>
  <si>
    <t>1.	Cumplir con el objeto del contrato. 
2.	Presentar los informes y/o productos de conformidad con lo establecido en el contrato. 
3.	Dar cumplimiento a las obligaciones con los Sistemas de Seguridad Social en salud, pensión, Sistema General de Riesgos Laborales y aportes parafiscales, cuando haya lugar a ello, y presentar los documentos respectivos que así lo acrediten, conforme lo establecido en el artículo 50 de la Ley 789 de 2002, en la Ley 828 de 2003, la Ley 1562 de 2012, decreto 1072 de 2015 y demás normas que regulen la materia. 
4.	Reportar al supervisor, de manera inmediata, cualquier novedad o anomalía que pueda afectar la ejecución del contrato. 
5.	Guardar total reserva de la información que por razón de la prestación del servicio y desarrollo de sus actividades obtenga, pues en virtud del presente contrato dicha información se considera de propiedad del Ministerio y solo salvo expreso requerimiento de autoridad competente podrá ser divulgada, para lo cual deberá dar cumplimiento a lo contenido en la circular de confidencialidad e integridad de la información expedida por la entidad. Así mismo deberá asistir a las socializaciones que sobre la materia programe el Ministerio.
6.	Dar aplicación a las políticas expedidas por el Ministerio en materia del Sistema Integrado de Gestión, Sistema de Seguridad de la Información, Sistema de Gestión Ambiental y demás que adopte la Entidad y emplear los formatos que para tal fin apruebe el Ministerio. 
7.	Responder por la salvaguarda y preservación de los equipos y elementos que le sean asignados para el cumplimiento de sus actividades contractuales. 
8.	Acatar las instrucciones que durante el desarrollo del contrato le imparta el Ministerio de Ambiente y Desarrollo Sostenible, a través de comunicado escrito por el supervisor del contrato. 
9.	Cargar los informes de ejecución del contrato en la plataforma SECOP II, de acuerdo a los lineamientos establecidos por Colombia Compra Eficiente de conformidad a los manuales y guías elaborados por la Agencia Nacional de Contratación Pública. 
10.	El contratista deberá cumplir con todas los procedimientos y exigencias establecidos para los contratos y sus modificaciones en la plataforma SECOP II, de manera inmediata. 
11.	Desplazarse al lugar en que se requiera la prestación del servicio (siempre que sea diferente al lugar de ejecución del contrato), en cumplimiento del objeto contractual. 
12.	Informar a la entidad administradora de riesgos laborales, a la cual se encuentra afiliado para que ésta realice la correspondiente novedad en la afiliación del nuevo contrato (inciso 2 del artículo 2.2.4.2.2.9 del Decreto 1072 de 2015). 
13.	Diligenciar el formato F-A-GFI-38 “Anexo usos catálogo de clasificación presupuestal – CCP”, o el que haga sus veces, publicado en el Sistema Integrado de Gestión y presentarlo anexo a cada cuenta. 
14.	Practicarse un examen pre-ocupacional y allegar el certificado respectivo al MINISTERIO en los términos y oportunidades, establecidos en el artículo 2.2.4.2.2.18 del Decreto 1072 de 2015. 
15.	Conocer y aplicar la normatividad y disposiciones legales vigentes en seguridad y salud en el trabajo en la ejecución de sus actividades. 
16.	Durante el desarrollo de las actividades, el contratista debe conocer y aplicar normas, procedimientos e instructivos para la prevención de accidentes de trabajo y lesiones establecidas por el Ministerio de Ambiente y Desarrollo Sostenible. 
17.	Suscribir conjuntamente con el Supervisor el Acta de confidencialidad de la información establecido en el MADSIG cuando aplique según el objeto del contrato y lo establecido en el Manual de Contratación de la Entidad. 
18.	Cuando el objeto del contrato verse sobre realización de análisis de proyectos, documentos técnicos y demás asuntos en materia de medio ambiente y desarrollo sostenible o cualquier otro tema relacionado con la misión institucional, así como productos tales como videos, cartografía, material publicitario o promocional que se genere del ejercicio contractual o de la actividad institucional, el contratista deberá remitir al Centro de Documentación del Ministerio, copia en medio digital de los informes y productos finales, salvo que sobre los mismos pesen restricciones establecidas por la Ley. 
19.	Las demás inherentes al objeto y a la naturaleza del contrato y aquellas indicadas por el Supervisor para el cabal cumplimiento del objeto del contrato. 
20.	Al terminar el contrato, ya sea de manera normal o anormal, el contratista deberá diligenciar el formato de paz y salvo que se encuentra en el MADSIG.</t>
  </si>
  <si>
    <t>1.	Ejecutar el contrato de seguro - SOAT adjudicado en los términos y condiciones señalados en la invitación pública y en la propuesta presentada por el ASEGURADOR, y de conformidad con las normas legales que los regulen.
2.	Expedir las pólizas de SOAT para la totalidad del parque automotor del Ministerio sin restricción alguna de acuerdo a las especificaciones técnicas del proceso, en un plazo máximo de cinco (5) días siguientes a la adjudicación del presente proceso. 
3.	Entregar los SOAT en los plazos establecidos en el contrato a suscribir, a través de los siguientes correos electrónicos  rochoa@minambiente.gov.co  y   meperez@minambiente.gov.co
4.	Garantizar que la reexpedición y entrega de la póliza SOAT, no genere costos adicionales para la Entidad, que solicite a reexpedición, salvo a la tasa RUNT establecida por el Ministerio de Transporte.  Cuando la reexpedición se deba a causas imputables a la Compañía de Seguros; el Ministerio se exime del pago de la tasa del RUNT.
5.	Cumplir con las coberturas condicionales, términos, pagos, gastos e indemnizaciones definidos en la normativa aplicable al ramo del SOAT. 
6.	Realizar las modificaciones, inclusiones o exclusiones, o prórrogas, en las mismas condiciones contratadas para el seguro.
7.	Atender y pagar las reclamaciones y siniestros que presente la entidad, o sus beneficiarios, en los términos, plazos y condiciones señalados en la oferta presentada y de conformidad con la legislación vigente, sin dilaciones.
8.	Brindar en caso que sea requerido asesoría sobre el manejo de pólizas de SOAT
9.	Sostener los precios ofertados durante la vigencia del contrato, incluidas las modificaciones por inclusiones o exclusiones y adiciones.
10.	Prestar todos y cada uno de los servicios descritos en su propuesta.
11.	Atender y responder las solicitudes y requerimientos que realice la entidad. 
12.	Pagar las comisiones al intermediario de seguros de la entidad, que para el presente proceso es JARGU S.A. CORREDORES DE SEGUROS, de conformidad con el artículo 1341 del Código de Comercio, con las disposiciones vigentes y con el ofrecimiento realizado en la oferta. 
13.	Suministrar un número de teléfono de atención 24 horas los 7 días de la semana, con el propósito de brindar ayuda inmediata a la entidad, en caso de atención de siniestros.
14.	Informar oportunamente al supervisor del contrato sobre las imposibilidades o dificultades que se presenten en la ejecución del mismo.
15.	No comunicar, divulgar, ni aportar, ni utilizar la información que le sea suministrada o que le haya confiado o que obtenga en desarrollo del objeto contractual y/o de los servicios prestados, a ningún título frente a terceros ni en provecho propio, sin previo consentimiento escrito por parte de la entidad.
16.	Las demás que surjan del contenido del contrato, de las presentes cláusulas adicionales que se incorporan al mismo o de la propuesta presentada por el ASEGURADOR</t>
  </si>
  <si>
    <t>El valor del contrato a celebrar es hasta por la suma de NUEVE MILLONES CUATROSCIENTOS ONCE MIL DOSCIENTOS NOVENTA Y CUATRO MIL PESOS M/CTE ($9.411.294), incluido los impuestos a que haya lugar.</t>
  </si>
  <si>
    <t>El plazo de ejecución del contrato de seguros será de TRESCIENTOS SESENTA Y CINCO DIAS (365), contados a partir del vencimiento actual de cada una de las pólizas.</t>
  </si>
  <si>
    <t>C-3208-09000-2-0-3208001-02</t>
  </si>
  <si>
    <t xml:space="preserve">El plazo de ejecución es de siete (7) meses y (25) días, contados a partir del cumplimiento de los requisitos de ejecución, previo perfeccionamiento del contrato, en todo caso sin exceder a 31 de diciembre de 2020. </t>
  </si>
  <si>
    <t>El valor del contrato a celebrar es hasta por la suma de CINCUENTA MILLONES CIENTOTREINTA Y TRES MIL TRESCIENTOS TREINTA Y TRES PESOS M/CTE ($50.133.333), incluido los impuestos a que haya lugar.</t>
  </si>
  <si>
    <t>https://community.secop.gov.co/Public/Tendering/OpportunityDetail/Index?noticeUID=CO1.NTC.1237039&amp;isFromPublicArea=True&amp;isModal=False</t>
  </si>
  <si>
    <t>DINEIDA ORTIZ ROJAS</t>
  </si>
  <si>
    <t>1.	Realizar la revisión, verificar el cumplimiento de requisitos generales y sectoriales y evaluación de los proyectos de inversión y/o solicitudes de ajuste de los proyectos de inversión presentados al Sistema General de Regalías – SGR, emitiendo los respectivos pronunciamientos técnicos según los formatos establecidos y en los términos establecidos por la normatividad vigente.
2.	Participar en las mesas técnicas convocadas por las entidades líderes y secretarías técnicas de los Órganos Colegiados de Administración y Decisión – OCAD para apoyar la estructuración de proyectos de inversión del sector ambiental, asistir a los Pre Ocad con los demás miembros para definir el sentido de voto por parte del Gobierno Nacional y a los OCAD cuando sea solicitado.
3.	Servir de apoyo a los OCAD Regionales y de las Corporaciones Autónomas Regionales, para gestionar la emisión de los pronunciamientos de pertinencia relacionados con los componentes ambientales de los proyectos de otros sectores y como contacto con las entidades territoriales para el cumplimiento de los propósitos del Sistema General de Regalías – SGR.
4.	Preparar la información requerida para la participación del delegado del Ministerio de Ambiente y Desarrollo Sostenible en las sesiones convocadas por las secretarías técnicas de los Órganos Colegiados de Administración y Decisión – OCAD, con los soportes documentales migrados al SUIFP para los proyectos incluidos en la citación y diligenciar el formato “INTENCIÓN DE VOTO”.
5.	Apoyar las respuestas a los derechos de petición o requerimientos y/o solicitudes que presenten los entes de control o los ciudadanos o Entidades del Orden Nacional Público o Privado y/o las dependencias del Ministerio o entidades del Sector de Ambiente y Desarrollo Sostenible y cuya competencia en materia de proyectos ambientales sea de la Oficina Asesora de Planeación
6.	Todas las demás asignadas por el supervisor del contrato y que tengan relación con el objeto contractual.</t>
  </si>
  <si>
    <t>El valor del contrato a celebrar es hasta por la suma de CUARENTA MILLONES SEISCIENTOS SETENTA MIL PESOS M/CTE ($40.670.000,00) incluido los impuestos a que haya lugar.</t>
  </si>
  <si>
    <t>Carrera 5 P 49 B 58 sur barrio Marruecos</t>
  </si>
  <si>
    <t>dineida.ortiz@gmail.com</t>
  </si>
  <si>
    <t>El plazo de ejecución del contrato será de siete (7) meses, previo cumplimiento de los requisitos de perfeccionamiento y ejecución.</t>
  </si>
  <si>
    <t>https://community.secop.gov.co/Public/Tendering/OpportunityDetail/Index?noticeUID=CO1.NTC.1236842&amp;isFromPublicArea=True&amp;isModal=False</t>
  </si>
  <si>
    <t>FERNANDO IVAN SANTOS MARTINEZ</t>
  </si>
  <si>
    <t>Prestar los servicios a la Oficina Asesora de Planeación del Ministerio de Ambiente y Desarrollo Sostenible, apoyando la gestión de los fondos en el marco de las funciones inherentes a las respectivas Secretarías Técnicas.</t>
  </si>
  <si>
    <t>1.	Asesorar jurídicamente el análisis normativo aplicable en el marco de la actualización del Reglamento Operativo - ROP del Fondo de Compensación Ambiental. FCA y Fondo Nacional Ambiental - FONAM.
2.	Analizar la nueva reglamentación del Sistema General de Regalías - SGR para construir una propuesta de procedimiento aplicable a las actividades que desempeña el Minambiente en el marco de la implementación del SGR.
3.	Apoyar la revisión del marco legal de Colombia para el cumplimiento de las recomendaciones OCDE relacionadas con el Gasto Público Ambiental - GPA.
4.	Asesorar en el marco normativo del sector de ambiente y desarrollo sostenible, la respuesta a los requerimientos de las entidades de control tanto internas como externas, en el ámbito de las auditorías a los procesos y fondos que administra el Ministerio de Ambiente y Desarrollo Sostenible.
5.	Emitir los conceptos jurídicos a los que haya lugar en el proceso de evaluación técnica y de seguimiento a los proyectos de inversión financiados por los fondos que administra Minambiente.
6.	Todas las demás asignadas por el supervisor del contrato y que tengan relación con el objeto contractual.</t>
  </si>
  <si>
    <t>El valor del contrato a celebrar es hasta por la suma de CINCUENTA MILLONES CUATROCIENTOS MIL PESOS M/CTE ($50.400.000,00) incluido los impuestos a que haya lugar.</t>
  </si>
  <si>
    <t>calle 25B No. 72-80 Torre 17 Apto 506</t>
  </si>
  <si>
    <t>fisantosm@hotmail.com</t>
  </si>
  <si>
    <t>El plazo de ejecución del contrato será de siete (7) meses, previo cumplimiento de los requisitos de perfeccionamiento y ejecución, sin que supere el 31 de diciembre del 2020.</t>
  </si>
  <si>
    <t>https://community.secop.gov.co/Public/Tendering/OpportunityDetail/Index?noticeUID=CO1.NTC.1232906&amp;isFromPublicArea=True&amp;isModal=False</t>
  </si>
  <si>
    <t>Prestar servicios profesionales a la Dirección de Asuntos Ambientales Sectorial y Urbana del Ministerio de Ambiente y Desarrollo Sostenible en el proceso de formulación, desarrollo y seguimiento a los compromisos e instrumentos técnicos para la implementación de la Estrategia Nacional de Economía Circular-ENEC.</t>
  </si>
  <si>
    <t>Calle 43a #9-06</t>
  </si>
  <si>
    <t>1.	Presentar para aprobación del supervisor un plan de trabajo (actividades, cronograma y entregables) dentro de los quince (15) días calendario siguientes al cumplimiento de los requisitos de ejecución del contrato. 
2.	Generar insumos y consolidar información, para el seguimiento y reporte del avance del plan de acción de la Dirección de Asuntos Ambientales Sectorial y Urbana, en materia de implementación de la Estrategia Nacional de Economía Circular-ENEC.
3.	Apoyar técnicamente y proponer recomendaciones para el diseño de instrumentos que promuevan la economía circular en dos flujos prioritarios, a partir de información técnica consolidada.
4.	Generar actualizaciones mensuales o cuando sean requeridas del plan de acción para la regionalización de la Estrategia Nacional de Economía Circular-ENEC, en el marco de las Comisiones Regionales de Competitividad e Innovación.
5.	Generar insumos requeridos y apoyar técnicamente a la Dirección en el relacionamiento con ministerios, entidades territoriales y otros actores de interés y el trabajo conjunto en el marco del Comité Técnico Mixto de Sostenibilidad.
6.	Elaborar y consolidar los  documentos requeridos para la obtención de recursos en dinero y en especie en las convocatorias de cooperación internacional en materia de economía circular, en articulación con la Oficina de Asuntos Internacionales.
7.	Elaborar una propuesta de plan de trabajo para el desarrollo de los compromisos de la segunda fase del programa de Desarrollo Local Sostenible – DLS II con la Unión Europea.
8.	Generar insumos técnicos para el desarrollo y actualización de la plataforma nacional de economía circular. 
9.	Generar insumos y apoyar técnicamente en la consolidación de la información y el seguimiento a los programas, proyectos y actividades asociados a la implementación de la Estrategia Nacional de Economía Circular-ENEC, al Comité Técnico Mixto de Sostenibilidad, a las Mesas Regionales de Economía Circular, a las responsabilidades asumidas como Secretaría Técnica de la Mesa de Información de Economía Circular y a los indicadores que se deben reportar a la Cooperación Internacional y demás compromisos relacionados con el objeto contractual.
10.	Participar en las reuniones y mesas de trabajo relacionadas con el objeto del contrato.
11.	Elaborar respuestas a las solicitudes, derechos de petición, y en general respuestas a los usuarios en materias relacionadas con el objeto del contrato.
12.	Las demás actividades que le asigne el supervisor del contrato y que tengan relación con el objeto contractual.</t>
  </si>
  <si>
    <t>El valor del contrato a celebrar es hasta por la suma de CINCUENTA Y SEIS MILLONES DE PESOS M/CTE ($ 56.000.000) incluido los impuestos a que haya lugar.</t>
  </si>
  <si>
    <t>El plazo de ejecución del presente contrato será de siete (7) meses contados a partir del cumplimiento de los requisitos de perfeccionamiento y ejecución, sin exceder el 31 de diciembre de 2020.</t>
  </si>
  <si>
    <t>https://community.secop.gov.co/Public/Tendering/OpportunityDetail/Index?noticeUID=CO1.NTC.1236746&amp;isFromPublicArea=True&amp;isModal=False</t>
  </si>
  <si>
    <t>LUISA FERNANDA AGUILAR TRUJILLO</t>
  </si>
  <si>
    <t>1.	Orientar las actividades requeridas para la alineación del Sistema de Gestión de Calidad implementado en el Ministerio con las Políticas del Modelo Integrado de Planeación y Gestión.
2.	Elaborar, revisar o actualizar los procedimientos y la documentación que soporta las actividades de los procesos del Sistema Integrado de Gestión del Ministerio.
3.	Acompañar los procesos del Ministerio para realizar el reporte, cargue, actualización, seguimiento y parametrización de las herramientas dispuestas para la medición del Sistema Integrado de Gestión.
4.	Apoyar las actividades necesarias para el desarrollo de auditorías o autoevaluación del Sistema Integrado de Gestión de acuerdo a lo establecido por la alta dirección.
5.	Orientar y acompañar los procesos en la formulación y seguimiento del mapa y plan de manejo de riesgos institucional, enmarcada en la política de administración de riesgos adoptada por el Ministerio.
6.	Acompañar los procesos en la formulación y seguimiento de planes de mejoramiento que propendan por la mejora continua en cumplimiento a lo establecido en el Sistema Integrado de Gestión.
7.	Apoyar las actividades de la campaña somos MADS con los temas relacionados al sistema de gestión de calidad y a la implementación de la herramienta MADSIGestión o la que haga sus veces, según se requiera.
8.	Acompañar el proceso de implementación o actualización de la herramienta MADSIGestión en lo relacionado a la documentación de los procesos del Sistema Integrado de Gestión del Ministerio.
9.	Las demás actividades relacionadas con el objeto del presente contrato.</t>
  </si>
  <si>
    <t>El valor del contrato a celebrar es hasta por la suma de CUARENTA Y DOS MILLONES SETECIENTOS SETENTA MIL PESOS M/CTE ($42.770.000,00) incluido los impuestos a que haya lugar.</t>
  </si>
  <si>
    <t>luisa_fer23@hotmail.com</t>
  </si>
  <si>
    <t>Calle 127 B Bis N°71 A 36 Apt 102</t>
  </si>
  <si>
    <t>El plazo de ejecución del presente contrato es de siete (7) meses, contado partir del cumplimiento de los requisitos de perfeccionamiento y ejecución del mismo, sin que supere el 31 de diciembre de 2020.</t>
  </si>
  <si>
    <t>https://community.secop.gov.co/Public/Tendering/OpportunityDetail/Index?noticeUID=CO1.NTC.1237201&amp;isFromPublicArea=True&amp;isModal=False</t>
  </si>
  <si>
    <t>LAURA JULIANA ÁLVAREZ ESPITIA</t>
  </si>
  <si>
    <t>1. Realizar la revisión, verificar el cumplimiento de requisitos generales y sectoriales de los proyectos de inversión presentados al Sistema General de Regalías – SGR, según los formatos establecidos y en los términos establecidos por la normatividad vigente.
2. Servir de apoyo a los OCAD Regionales y de las Corporaciones Autónomas Regionales, para gestionar la emisión de los pronunciamientos de pertinencia relacionados con los componentes ambientales de los proyectos de otros sectores y como contacto con las entidades territoriales para el cumplimiento de los propósitos del Sistema General de Regalías – SGR.
3. Preparar la información requerida para la participación del delegado del Ministerio de Ambiente y Desarrollo Sostenible en las sesiones convocadas por las secretarías técnicas de los Órganos Colegiados de Administración y Decisión – OCAD, con el formato resumen de los proyectos del sector de ambiente, soportes documentales migrados al SUIFP para los proyectos incluidos en la citación y diligenciar el formato “INTENCIÓN DE VOTO”.
4. Apoyar las respuestas a los derechos de petición o requerimientos y/o solicitudes que presenten los entes de control o los ciudadanos o Entidades del Orden Nacional Público o Privado y/o las dependencias del Ministerio o entidades del Sector de Ambiente y Desarrollo Sostenible y cuya competencia en materia de proyectos ambientales sea de la Oficina Asesora de Planeación.
5. Elaborar y tramitar los Informes consolidados trimestrales de la gestión técnica y financiera de los recursos asignados para el fortalecimiento del Ministerio en el marco del Sistema General de Regalías – SGR, reportados al Departamento Nacional de Planeación - DNP
6.Todas las demás asignadas por el supervisor del contrato y que tengan relación con el objeto contractual.</t>
  </si>
  <si>
    <t>El valor del contrato a celebrar es hasta por la suma de TREINTA Y UN MILLONES QUINIENTOS SETENTA MIL PESOS M/CTE ($31.570.000,00) incluido los impuestos a que haya lugar.</t>
  </si>
  <si>
    <t>laurajuliana1209@hotmail.com</t>
  </si>
  <si>
    <t>Avenida Caracas # 39 - 71</t>
  </si>
  <si>
    <t>https://community.secop.gov.co/Public/Tendering/OpportunityDetail/Index?noticeUID=CO1.NTC.1172628&amp;isFromPublicArea=True&amp;isModal=False</t>
  </si>
  <si>
    <t>Contratar las obras necesarias para la adecuación de cuatro (4) baños ubicados en el Ministerio de Ambiente y Desarrollo Sostenible.</t>
  </si>
  <si>
    <t>CARLOS MAURICIO BOHORQUEZ CAMARGO</t>
  </si>
  <si>
    <t>cbc.notisecop@gmail.com</t>
  </si>
  <si>
    <t>cra 19 a 23 a 40</t>
  </si>
  <si>
    <t>SAMC No. 002 - 2020</t>
  </si>
  <si>
    <t>CBC INGENIERIA CIVIL Y MANTENIMIENTO SAS</t>
  </si>
  <si>
    <t>C-3299-0900-14-0-3299011-02</t>
  </si>
  <si>
    <t>https://community.secop.gov.co/Public/Tendering/OpportunityDetail/Index?noticeUID=CO1.NTC.1241420&amp;isFromPublicArea=True&amp;isModal=False</t>
  </si>
  <si>
    <t>SERGIO ALEJANDRO DUEÑAS BOHORQUEZ</t>
  </si>
  <si>
    <t>1.	Actualización de la base de datos para el registro, control y seguimiento del estado actual de los proyectos de inversión presentados y financiados, cuya información será utilizada para el cumplimiento de las funciones asignadas a las Secretarías Técnicas según corresponda.
2.	Verificar el listado de requisitos de los proyectos presentados por las Corporaciones Beneficiarias de los Fondos para la remisión al Grupo de Evaluación de Proyectos o su devolución a la Corporación para el cumplimiento de los mismos. Lo anterior, de acuerdo con las Corporaciones asignadas por la coordinación del grupo.
3.	Articular con el Grupo de Evaluación y Seguimiento de la OAP, la oportuna evaluación y emisión de los conceptos técnicos de los proyectos de inversión y las solicitudes de modificación técnica de los Planes Operativos de acuerdo con las Corporaciones asignadas.
4.	Apoyar a las secretarías técnicas de los Fondos en el proceso de control y actualización de la base de datos con la ejecución física de los proyectos de inversión, como soporte para el seguimiento al cumplimiento de las obligaciones de las corporaciones, de acuerdo con las Corporaciones asignadas por la coordinación del grupo.
5.	Apoyar la revisión de expedientes y de la documentación remitida por las Corporaciones beneficiarias, relacionada con los informes de avance, informes finales y dar respuesta a las solicitudes de modificación de POA en cuanto a los cronogramas de ejecución, para que Secretaría Técnica del Fondo continúe con los trámites pertinentes, de acuerdo con las Corporaciones asignadas.
6.	Preparar y consolidar informes y comunicaciones dirigidas a las Corporaciones Beneficiarias de los Fondos con los resultados de las evaluaciones de los informes técnicos de avance y finales de la ejecución física, generar alertas hacia las corporaciones sobre el incumplimiento en la entrega de los informes y ajustes de los mismos.
7.	Las demás actividades que le sean asignadas por el supervisor y que tengan relación con el objeto contra</t>
  </si>
  <si>
    <t>calle 153 N 8a - 23</t>
  </si>
  <si>
    <t>ingalejandro88@gmail.com</t>
  </si>
  <si>
    <t>https://community.secop.gov.co/Public/Tendering/OpportunityDetail/Index?noticeUID=CO1.NTC.1243219&amp;isFromPublicArea=True&amp;isModal=False</t>
  </si>
  <si>
    <t>LUZ EDITH ORTEGA ROJAS</t>
  </si>
  <si>
    <t>1.	Apoyar a la Dirección de Gestión Integral de Recurso Hídrico en la elaboración de los documentos técnicos que se requieran en relación con los componentes de oferta, calidad y demanda del recurso hídrico relacionado con los lineamientos que guíen la estructuración de la línea base en cumplimiento de las sentencias de los Páramos de Sumapaz y Almorzadero. Los avances deben ser presentado bimensualmente y el documento final al terminar la ejecución del contrato.
2.	Apoyar el análisis y la consolidación la instrumentación de planificación, administración del recurso hídrico, de manejo de áreas protegidas (RUNAP), de ordenamiento del territorio, existente en el área de interés, con el fin de cruzar la información de la línea base con la información de los diagnósticos y componentes programáticos y planes estratégicos de dichos instrumentos.
3.	Apoyar las actividades de socialización y retroalimentación que se requieran para la definición de los parámetros de protección de fuentes hídricas que se realicen para el cumplimiento de las ordenes contenidas en las Sentencias de los Páramos de Sumapaz y Almorzadero.
4.	Consolidar el documento de parámetros de protección del recurso hídrico para los páramos de Sumapaz y Almorzadero, incorporando los insumos que se obtengan en las reuniones y demás espacios de interlocución en el territorio. Los avances deben ser presentado bimensualmente y el documento final al terminar la ejecución del contrato.
5.	Apoyar la interlocución con la Dirección de bosques, Biodiversidad y Ecosistemas del Ministerio de Ambiente y Desarrollo Sostenible y con otras entidades competentes en relación con el objeto del contrato. 
6.	 Apoyar a la Dirección de Gestión Integral de Recurso Hídrico en el cumplimiento de la orden 8 establecida en la sentencia T-622 de 2016, de competencia del MADS.
7.	Apoyar la elaboración de informes de avances en el cumplimiento de las órdenes establecidas en las Sentencias de Sumapaz y Almorzadero de acuerdo con los requerimientos de los respectivos tribunales, entes de control o solicitudes en general. Los avances deben ser presentado bimensualmente y el documento final al terminar la ejecución del contrato.
8.	Generar, consolidar y disponer información temática, alfanumérica o geográfica resultado del análisis de datos ambientales que hagan parte del conjunto de datos del sistema de información ambiental SIAC consulta de los usuarios interna y externa, para lo cual deberá sistematizar la información en los instrumentos definidos por el Ministerio de Ambiente y Desarrollo Sostenible para tal fin, los cuales deberán ser entregados en tres  (3) documentos de avance uno en los meses de Julio, Octubre  y el documento final en el último mes de ejecución del contrato
9.	Apoyar a la Dirección de Gestión Integral de Recurso Hídrico en la formulación e implementación de las acciones necesarias para el cumplimiento de la misionalidad y el plan de acción de la Dirección, en virtud del cumplimiento del objeto contractual
10.	Todas las demás actividades que le sean asignadas por el Supervisor del Contrato y que tenga relación con las obligaciones del contrato.</t>
  </si>
  <si>
    <t>El valor del contrato a celebrar es hasta por la suma de CUARENTA Y CINCO MILLONES QUINIENTOS MIL PESOS M/CTE ($45.500.000) incluido los impuestos a que haya lugar.</t>
  </si>
  <si>
    <t>milu1607_98@hotmail.com</t>
  </si>
  <si>
    <t>calle 78 f # 111 d - 19</t>
  </si>
  <si>
    <t>LUZ FRANCY NAVARRO CUERVO</t>
  </si>
  <si>
    <t>PROFESIONAL ESPECIALIZADO GRADO 21 DEL GRUPO DE FORTALECIMIENTO Y GOBERNANZA DEL AGUA</t>
  </si>
  <si>
    <t>El plazo de ejecución del presente contrato será de siete (07) meses, previo cumplimiento de los requisitos de ejecución y previo perfeccionamiento del mismo.</t>
  </si>
  <si>
    <t>LIZBETH FERRER HUFFINGTON</t>
  </si>
  <si>
    <t>https://community.secop.gov.co/Public/Tendering/OpportunityDetail/Index?noticeUID=CO1.NTC.1243649&amp;isFromPublicArea=True&amp;isModal=False</t>
  </si>
  <si>
    <t>Prestación de servicios profesionales para apoyar a la Oficina de Asuntos Internacionales en el seguimiento contable y financiero de los distintos procesos a cargo de la dependencia, de conformidad con las obligaciones específicas</t>
  </si>
  <si>
    <t>FINANZAS Y RELACIONES INTERNACIONALES</t>
  </si>
  <si>
    <t>1.	Realizar las actividades tendientes a la construcción, actualización y seguimiento del Plan Anual de adquisiciones de la OAI, el Programa Anual Mensualizado de Caja y la preparación de informes sobre la ejecución presupuestal que le sean requeridos por el supervisor, generando los informes a que haya lugar.
2.	Realizar las actividades tendientes a la formulación, programación, ejecución y seguimiento del Proyecto de Inversión de la OAI, con sus productos y entregables, de acuerdo a los lineamientos impartidos por la Oficina Asesora de Planeación del Minambiente y en las plataformas dispuesta para el efecto. 
3.	Participar en las reuniones que requieran de apoyo relativo a la ejecución de los recursos de cooperación internacional y finanzas públicas aplicadas a la cooperación internacional generando los informes y documentos técnicos a que haya lugar.
4.	Asistir  en temas financieros  a los proyectos de cooperación internacional. 
5.	Responder a los entes de control a los requerimientos efectuados a la OAI sobre la ejecución de recursos de cooperación internacional.
6.	Efectuar revisión previa de los informes a presentar a los cooperantes en relativo a la ejecución de los recursos, y generar los informes y documentos técnicos que para el efecto sean solicitados por el supervisor. 
7.	Ser enlace de la Oficina de Asuntos Internacionales ante la Oficina Asesora de Planeación y la Subdirección Administrativa y Financiera de la Secretaría General para mantener informada con las diferentes cifras de cooperación internacional que estén por iniciar, en ejecución,  finalizados o gestionando, para que genere  los informes a que haya lugar. 
8.	Realizar y registrar el seguimiento a los recursos de cooperación internacional en los que el Ministerio es beneficiario generando los informes a que haya lugar. 
9.	Presentar informes en la periodicidad que para el efecto le sea señalada por el supervisor del contrato que evidencie el estado actual de todos los proyectos de cooperación internacional. 
10.	Apoyar con la preparación de insumos que permitan la sistematización de la información de los proyectos de cooperación que alimentarán la herramienta de seguimiento de la cooperación internacional. 
11.	Las demás que le asigne el supervisor del contrato y que tengan relación directa con el objeto contractual.</t>
  </si>
  <si>
    <t>lizhuffington@hotmail.com</t>
  </si>
  <si>
    <t>Calle 160 # 58-50 Torre 3 Apto. 202</t>
  </si>
  <si>
    <t>El plazo de ejecución del contrato será de siete (7) meses, previo cumplimiento de los requisitos de perfeccionamiento y ejecución, sin exceder a 31 de diciembre de 2020.</t>
  </si>
  <si>
    <t>ASIC</t>
  </si>
  <si>
    <t>Contratar el suministro de componentes de certificados de firma digital para la función pública en token criptográfico</t>
  </si>
  <si>
    <t>21120 -
19620</t>
  </si>
  <si>
    <t>01/04/2020 -
30/01/2020</t>
  </si>
  <si>
    <t>138420 -
138520</t>
  </si>
  <si>
    <t>A-02-02-02-008-003 - 
C-3299-0900-15-0-3299062-02</t>
  </si>
  <si>
    <t>paulina.fontecha@asicamericas.com</t>
  </si>
  <si>
    <t>TIENDA VIRTUAL</t>
  </si>
  <si>
    <t xml:space="preserve">El plazo de ejecución será dos meses  a partir de la suscripción de la orden de compra. </t>
  </si>
  <si>
    <t>https://community.secop.gov.co/Public/Tendering/OpportunityDetail/Index?noticeUID=CO1.NTC.1247100&amp;isFromPublicArea=True&amp;isModal=False</t>
  </si>
  <si>
    <t>ANGELINA CASTRO GUILLEN</t>
  </si>
  <si>
    <t xml:space="preserve">MEDICINA  </t>
  </si>
  <si>
    <t>Prestar los servicios profesionales para apoyar la estructuración e implementación del plan retorno a la sede del Ministerio, así como la aplicación y seguimiento del protocolo de bioseguridad que adopte el Ministerio de Ambiente, en el marco de lo establecido por el Ministerio de Salud y Protección Social.</t>
  </si>
  <si>
    <t>1.	Apoyar a la Coordinación de Talento Humano en la estructuración de la estrategia de retorno en sus fases de alistamiento, monitoreo y seguimiento en coordinación con las demás dependencias del Ministerio.
2.	Apoyar a la Coordinación de Talento humano en la definición y puesta en marcha de los requerimientos para la implementación del Protocolo de Bioseguridad en el marco de la Resolución No. 666 de 2020 del Ministerio de Salud y protección Social.
3.	Apoyar el desarrollo de actividades de salud en el trabajo referenciadas en el protocolo de bioseguridad a implementar. 
4.	Evaluar el procedimiento y las medidas indicadas en el protocolo a implementar en el Ministerio y presentar sugerencias, recomendaciones relacionadas con la ejecución del protocolo de bioseguridad.
5.	Actualizar y adoptar en el protocolo de Bioseguridad todas las medidas exigidas en las reglamentaciones expedidas por el Ministerio de Salud y Protección Social en el marco de la Pandemia COVID-19.
6.	Recomendar desde su conocimiento, acciones, procedimientos y elementos de protección personal que deban ser incorporadas o establecidas en el protocolo de  bioseguridad que adopte el Ministerio.  
7.	Asistir a reuniones por solicitud de la Secretaría General o la coordinación de talento humano relacionadas con el objeto del contrato.
8.	Las demás que le sean asignadas por el supervisor del contrato en cumplimiento del objeto contractual.</t>
  </si>
  <si>
    <t>El valor del contrato a celebrar es hasta por la suma de CINCUENTA Y SEIS MILLONES DE PESOS MCTE ($ 56.000.000) incluido los impuestos a que haya lugar.</t>
  </si>
  <si>
    <t>angelina.castro2017@gmail.com</t>
  </si>
  <si>
    <t>Cra 16 No 95 - 47 apto 501</t>
  </si>
  <si>
    <t>El plazo del contrato será de siete (7) meses, contados a partir del cumplimiento de los requisitos de perfeccionamiento y ejecución del contrato.</t>
  </si>
  <si>
    <t>https://community.secop.gov.co/Public/Tendering/OpportunityDetail/Index?noticeUID=CO1.NTC.1250397&amp;isFromPublicArea=True&amp;isModal=False</t>
  </si>
  <si>
    <t>BIBLOTECOLOGIA Y ARCHIVISTICA</t>
  </si>
  <si>
    <t>1.	Elaborar y presentar dentro de los cinco (5) días siguientes a la suscripción del contrato, el plan de trabajo que detalle fases/hitos, tiempo, actividades detalladas y número de actividades totales por el periodo de ejecución del contrato.
2.	Apoyar al equipo de trabajo en el levantamiento de información y diagnóstico integral de archivo para la elaboración de los instrumentos archivísticos (PINAR – PGD – SIC).
3.	Realizar la logística requerida para la divulgación e implementación de los instrumentos archivísticos, bien sea de forma presencial o virtual.
4.	Apoyar las reuniones, presenciales o virtuales, con productores documentales en caso de actualizaciones de la Tabla de Retención Documental.
5.	Realizar y recopilar los registros y actas de reunión electrónicas y físicas, que surjan de las mesas de trabajo y demás reuniones que lleve a cabo el grupo de trabajo en razón de la actualización de la TRD.
6.	Realizar los procesos técnicos archivísticos (clasificación, organización, foliación y rotulación) de los archivos de gestión del Grupo de Gestión Documental.
7.	Realizar el alistamiento de los documentos del Grupo de Gestión Documental, objeto de transferencias documentales primarias hacia el archivo central.
8.	Apoyo en la revisión individual a los contratistas que efectúan labores archivísticas en cada una de las dependencias del Ministerio y que estén bajo la supervisión de la coordinación de Gestión Documental.
9.	Informar oportunamente al superior inmediato, sobre las anomalías, daños y fallas que se puedan presentar en la infraestructura física donde funcionan los archivos o, a los documentos que realiza intervención directa.
10.	Programar una mesa de trabajo mensualmente con la Coordinación de Gestión Documental, para presentar los avances de la ejecución del contrato.
11.	Asistir a las reuniones, eventos, entre otros, presenciales o virtuales, que para el efecto sean programadas o indicadas por parte del supervisor del contrato y que se encuentren relacionadas con el objeto del contrato.
12.	Todas las demás que le sean asignadas por el Supervisor del Contrato y que tenga relación con el objeto contractual.</t>
  </si>
  <si>
    <t>El valor del contrato a celebrar es hasta por la suma de VEINTIDOS MILLONES CUATROCIENTOS MIL PESOS MONEDA CORRIENTE. ($22.400.000), incluido los impuestos a que haya lugar.</t>
  </si>
  <si>
    <t>Kra 98 No 54d - 18 sur</t>
  </si>
  <si>
    <t>El plazo del contrato es de siete (7) meses, contados a partir del cumplimiento de los requisitos de perfeccionamiento y ejecución, en todo caso sin exceder el 31 de diciembre de 2020.</t>
  </si>
  <si>
    <t>https://community.secop.gov.co/Public/Tendering/OpportunityDetail/Index?noticeUID=CO1.NTC.1252024&amp;isFromPublicArea=True&amp;isModal=False</t>
  </si>
  <si>
    <t>JESUS DAVID AVELLANEDA CONTRERAS</t>
  </si>
  <si>
    <t>1.	Elaborar y presentar dentro de los cinco (5) días siguientes a la suscripción del contrato, el plan de trabajo que detalle fases/hitos, tiempo, actividades detalladas y número de actividades totales por el periodo de ejecución del contrato.
2.	Asistir y apoyar en las mesas de trabajo establecidas con el Archivo General de la Nación –AGN- para llevar a cabo las transferencias documentales secundarias a que haya lugar.
3.	Realizar el alistamiento técnico archivístico de las series y subseries documentales que son objeto de transferencia secundaria hacia el AGN, en función de la aplicación de la TRD del MMA, para lo cual el contratista se compromete a ejecutar de acuerdo a la actividad asignada, los siguientes procesos: clasificación, ordenación, descripción, digitalización y en general todas las tareas archivísticas destinadas a la preparación de la transferencia. Este proceso deberá cumplir con parámetros de calidad y ser acordes a las metas diarias de intervención, de conformidad con la asignación dada por el líder del Archivo Central y avalada por el supervisor del contrato.
4.	Aportar técnicamente sobre las series y subseries que son objeto de selección y transferencia secundaria hacia el AGN, en función de la aplicación de la TRD del MMA y realizar el alistamiento técnico, para lo cual el contratista se compromete a ejecutar de acuerdo a la actividad asignada, los siguientes procesos: clasificación, ordenación, descripción, digitalización y en general todas las tareas archivísticas destinadas a la preparación de la transferencia. Este proceso deberá cumplir con parámetros de calidad y ser acordes a las metas diarias de intervención, de conformidad con la asignación dada por el líder del Archivo Central y avalada por el supervisor del contrato.
5.	Realizar las acciones concernientes a la eliminación de la información que no es objeto de transferencia secundaria hacia el AGN, en función de la aplicación de la TRD del MMA. Este proceso deberá cumplir con parámetros de calidad y ser acordes a las metas diarias de intervención, de conformidad con la asignación dada por el líder del Archivo Central y avalada por el supervisor del contrato.
6.	Prestar el acompañamiento técnico a las dependencias que lo requieran de forma presencial o virtual, en relación con la realización de las transferencias documentales primarias hacia el Archivo Central.
7.	Informar oportunamente al superior inmediato, sobre las anomalías, daños y fallas que se puedan presentar en la infraestructura física donde funcionan los archivos o, a los documentos que realiza intervención directa.
8.	Realizar y recopilar los registros y actas de reunión electrónicas y físicas, que surjan de la realización de las mesas de trabajo y demás reuniones que lleve a cabo el grupo de trabajo en razón de las transferencias documentales secundarias hacia el AGN.
9.	Programar una mesa de trabajo mensualmente con la Coordinación del Grupo de Gestión Documental, para presentar los avances de la ejecución del contrato.
10.	Asistir a las reuniones, eventos, entre otros, presenciales o virtuales, que para el efecto sean programadas o indicadas por parte del supervisor del contrato y que se encuentren relacionadas con el objeto del contrato.
11.	Todas las demás que le sean asignadas por el Supervisor del Contrato y que tenga relación con el objeto contractual.</t>
  </si>
  <si>
    <t>avellaneda.dave@outlook.com</t>
  </si>
  <si>
    <t>CALLE 21 SUR 26-15</t>
  </si>
  <si>
    <t>https://community.secop.gov.co/Public/Tendering/OpportunityDetail/Index?noticeUID=CO1.NTC.1250648&amp;isFromPublicArea=True&amp;isModal=False</t>
  </si>
  <si>
    <t>1.	Elaborar y presentar dentro de los cinco (5) días siguientes a la suscripción del contrato, el plan de trabajo que detalle fases/hitos, tiempo, actividades detalladas y número de actividades totales por el periodo de ejecución del contrato.
2.	Apoyar la entrega de insumos para la elaboración de las transferencias documentales secundarias a que haya lugar.
3.	Apoyar la gestión de préstamos y consultas que se requieran de las diferentes áreas del Ministerio, al archivo central.
4.	Informar oportunamente al superior inmediato, sobre las anomalías, daños y fallas que se puedan presentar en la infraestructura física o con los documentos, donde opera el archivo central.
5.	Apoyar al superior inmediato en la gestión logística, de forma presencial o virtual, que se requiera sobre el personal al cual tiene acceso a la bodega donde opera el archivo central.
6.	Realizar el cambio de unidades de almacenamiento que se encuentren deterioradas y que hagan parte del archivo central.
7.	Asignar la identificación a la estantería, pasillos y bodega en general, que sea asignada en el mapa de ubicación proporcionado por el superior inmediato.
8.	Realizar actividades de apoyo a alistamiento de documentación e inventarios, para las transferencias documentales primarias y secundarias que puedan surgir en los archivos de gestión de las diferentes dependencias o en el archivo central.
9.	Programar una mesa de trabajo mensualmente con la Coordinación de Gestión Documental, para presentar los avances de la ejecución del contrato.
10.	Asistir a las reuniones, eventos, entre otros, presenciales o virtuales, que para el efecto sean programadas o indicadas por parte del supervisor del contrato y que se encuentren relacionadas con el objeto del contrato.
11.	Todas las demás que le sean asignadas por el Supervisor del Contrato y que tenga relación con el objeto contractual.</t>
  </si>
  <si>
    <t>El valor del contrato a celebrar es hasta por la suma de DIECISIETE MILLONES QUINIENTOS MIL PESOS MONEDA CORRIENTE. ($17.500.000), incluido los impuestos a que haya lugar.</t>
  </si>
  <si>
    <t>Dig 72 D #18 J 56 Sur</t>
  </si>
  <si>
    <t>1.	Cumplir con las condiciones técnicas de los bienes y servicios requeridos establecidas y descritas en el ANEXO TÉCNICO Y SUS RESPECTIVOS PLANOS LOS CUALES CONTIENEN LAS CARACTERISTICAS DE LOS BIENES Y SERVICIOS REQUERIDOS.
2.	Las partes deberán constituir y firmar el acta de inicio correspondiente, tal como lo establece el contenido contractual y dentro del día siguiente al perfeccionamiento del contrato. El acta de Inicio deberá suscribirse por el contratista de obra, y la supervisión.
3.	Elaborar para aprobación de los supervisores del contrato, el Plan de trabajo dentro de los dos (2) días siguientes a la suscripción del acta de inicio, el cual deberá incluir el cronograma y el Plan de adecuación y puesta en funcionamiento de los baños, y el cual deberá incluir la programación de las rutinas de trabajo. 
4.	Llevar durante la ejecución del contrato un libro de obra, el cual deberá contener un adecuado desarrollo metodológico, que incluya además todos los procedimientos realizados. Este libro deberá estar a disposición de los supervisores de la obra y de las personas que sean designadas por la entidad, de igual forma deberá hacer entrega de las actas de los comités de obra y cortes de obra, y en él se deben consignar:
•	Acta de inicio
o	Actas de reuniones (comités de obra, reuniones de coordinación, etc.)
o	Acta de suspensión (si hubiere lugar)
o	Acta de reinicio (si hubiere lugar)
o	Actas de aprobación de trabajos parciales
o	Actas de liquidación de sanciones y moras (si hubiere lugar)
o	Acta de entrega final de la Obra
5.	Asistir a una reunión semanal o en la frecuencia que crea necesaria los supervisores que se denominará "Comité de Obra", al cual asistirán el contratista de obra, los supervisores del contrato o quien delegue el Ministerio y demás personas que deban asistir. 
6.	Actuar con autonomía y responsabilidad, desarrollando y ejecutando todas aquellas actividades que sean compatibles con el objeto del contrato de Obra y demás contenidas en la misma.
7.	Entregar las actividades ejecutadas de conformidad con las especificaciones técnicas y una vez se cumpla con todos los puntos expuestos en las especificaciones técnicas descritas en el anexo técnico, y en donde se muestre las instalaciones en operación al 100%. 
8.	Garantizar la correcta disposición de residuos peligrosos generados en desarrollo del contrato de Obra, de acuerdo a la normatividad ambiental vigente al momento de la generación de los mismos.
9.	Suscribir el acta de liquidación del contrato.
10.	Acatar las instrucciones que imparta el Ministerio, para el cabal cumplimiento del contrato de obra, a través de los supervisores del contrato.
11.	El Ministerio de Ambiente y Desarrollo Sostenible se reserva el derecho de efectuar inspección física de los trabajos y en caso de no ser satisfactoria la realización de los mismos, el contratista se obliga a efectuar nuevamente dichos trabajos sin ningún costo adicional.
12.	Disponer del equipo de trabajo requerido para la ejecución del contrato de Obra. El personal ofrecido no podrá ser cambiado durante la ejecución del contrato, salvo si existe una justa causa para ello, la cual deberá ser debidamente sustentada para su evaluación y posterior autorización por parte de los supervisores. En este caso, el personal deberá reemplazarse por uno de igual o mejor perfil.
13.	Toda la infraestructura adecuada y funcional deberá quedar correctamente instalada.
14.	En caso de defectos en los materiales, estos serán imputados al contratista y deberán ser corregidos y pagados por su cuenta; sin perjuicio de las acciones contractuales o legales que decida emprender el contratante.
15.	Adquirir todos los materiales y herramientas para el desarrollo del contrato de obra, debiendo ser todos de primera calidad, en las cantidades exigidas y bajo las especificaciones técnicas ofrecidas en la propuesta.
16.	Retirar del sitio en donde se ejecutan las actividades, y asumiendo su responsabilidad, cualquier material o elemento generado luego de las actividades realizadas durante, y al finalizar el contrato de Obra, y todo lo que infiera escombro deberá ser retirado de las instalaciones del Ministerio. Garantizando el cumplimiento de la normatividad ambiental vigente que le sea aplicable a los residuos generados.
17.	Entregar a los supervisores del contrato de Obra un informe final detallando en medio magnético y medio físico de los trabajos realizados en donde se incluyan los informes técnicos con la evidencia fotográfica inicial y final de los baños, lo cual debe reflejar las respectivas adecuaciones realizadas. Además, en donde debe relacionarse las pruebas técnicas que permitan verificar su correcto funcionamiento.
18.	Cumplir con las condiciones jurídicas, técnicas, económicas, comerciales y financieras presentadas en la propuesta.
19.	El contratista se debe hacer cargo a todo costo del traslado y acopio de los equipos, materiales etc., que se dispondrá para la ejecución del contrato de Obra, los cuales deberán ser trasladados de acuerdo al cronograma establecido para cada actividad. 
20.	Garantizar el personal ofertado, el cual debe ser calificado e idóneo, debidamente identificado con carnet, con equipo, uniforme y distintivo que los identifique y elementos de protección personal que cumplan con las normas de seguridad industrial según la labor a ejecutar y utilizar herramientas, instrumentos de medición y señalización adecuadas para la prestación del servicio. 
21.	El contratista realizará las actividades de lunes a viernes en horarios no laborales, estos horarios de trabajo serán concertados entre le MADS y el contratista en el plan de trabajo presentado, incluyendo fines de semana y feriados.
22.	Elaborar un informe detallado del estado y funcionamiento de la red sanitaria de la Entidad en el cual se propongan soluciones a corto, mediano y largo plazo, de mejoramiento sobre la red existente, y el cual debe estar avalado por el Director de obra.</t>
  </si>
  <si>
    <t>El valor del presente contrato es de OCHENTA Y NUEVE MILLONES SETECIENTOS SESENTA Y UN MIL CUATROCIENTOS VEINTISIETE PESOS M/cte. ($ 89.761.427). IVA incluido, así como demás tasas, impuestos, gravámenes etc.,</t>
  </si>
  <si>
    <t>El plazo de ejecución del contrato será de 30 días contados a partir de la suscripción por parte de los supervisores, y contratista del acta de inicio, previa aprobación de las garantías exigidas</t>
  </si>
  <si>
    <t>DORCY MAYLY DOMINGUEZ JARAMILLO</t>
  </si>
  <si>
    <t>COORDINADORA DEL GRUPO DE CONTABILIDAD</t>
  </si>
  <si>
    <t>GRUPO DE CONTABILIDAD</t>
  </si>
  <si>
    <t>El valor del contrato a celebrar es hasta por la suma de SETENTA Y SIETE MILLONES CUATROCIENTOS NOVENTA MIL PESOS M/CTE ($ 77.490.000) incluido los impuestos a que haya lugar.</t>
  </si>
  <si>
    <t>El valor del contrato a celebrar es hasta por la suma de TREINTA Y SEIS MILLONES DE PESOS M/CTE ($35.250.000), incluido los impuestos a que haya lugar.</t>
  </si>
  <si>
    <t>https://community.secop.gov.co/Public/Tendering/OpportunityDetail/Index?noticeUID=CO1.NTC.1257301&amp;isFromPublicArea=True&amp;isModal=False</t>
  </si>
  <si>
    <t>NANCY MILENA MARTIN MARTINEZ</t>
  </si>
  <si>
    <t>1.	Realizar el proceso de clasificación, depuración y organización del archivo total, conforme al Manual de Gestión Documental y Procedimientos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2.	Realizar la rotulación de carpetas y/o cajas,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3.	Realizar el proceso técnico y archivístico de Descripción (Hoja de control e Inventario Único Documental - FUID) de expedientes, de conformidad con las indicaciones que para el efecto le sean señaladas por el Supervisor. Este proceso deberá cumplir con parámetros de calidad y ser acordes a las metas diarias de intervención, de conformidad con la asignación dada por el líder del Archivo Central y avalada por el supervisor del contrato.
4.	Realizar el proceso técnico de foliación de los documentos de archivo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5.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6.	Apoyar la identificación de documentos que contengan biodeterioro y realizar la separación, e informar a la Coordinación de Gestión Documental del Ministerio.
7.	Digitalizar los documentos que conforman los expedientes del Archivo de Gestión y que sean requeridos, aplicando las normas establecidas por el Archivo General de la Nación.
8.	Dar aviso a los supervisores del contrato, dentro de las 24 horas siguientes, sobre la ocurrencia de cualquier novedad o situación que se llegue a presentar en el archivo de gestión.
9.	Asistir a las reuniones, eventos, entre otros que para el efecto sean programadas o indicadas por parte de los supervisores del contrato.
10.	Todas las demás que le sean asignadas por el Supervisor del Contrato y que tenga relación con el objeto contractual.</t>
  </si>
  <si>
    <t>El valor del contrato a celebrar es hasta por la suma de VEINTIDÓS MILLONES CUATROCIENTOS MIL PESOS M/CTE ($22.400.000,00), incluido los impuestos a que haya lugar.</t>
  </si>
  <si>
    <t>milena9123@gmail.com</t>
  </si>
  <si>
    <t>carrera 107A No. 156-47 casa 2</t>
  </si>
  <si>
    <t xml:space="preserve">JEFE OFICINA ASESORA DE PLANEACION - COORDINADOR DEL GRUPO DE GESTION DOCUMENTAL </t>
  </si>
  <si>
    <t>OFICINA ASESORA DE PLANEACION - GRUPO DE GESTION DOCUMENTAL</t>
  </si>
  <si>
    <t>https://community.secop.gov.co/Public/Tendering/OpportunityDetail/Index?noticeUID=CO1.NTC.1257601&amp;isFromPublicArea=True&amp;isModal=False</t>
  </si>
  <si>
    <t>EVELIA DE JESUS ESQUIVEL MANJARRES</t>
  </si>
  <si>
    <t>eveliaesquivel07@gmail.com</t>
  </si>
  <si>
    <t>CARRERA 81G BIS # 54A 14 SUR</t>
  </si>
  <si>
    <t>https://community.secop.gov.co/Public/Tendering/OpportunityDetail/Index?noticeUID=CO1.NTC.1257304&amp;isFromPublicArea=True&amp;isModal=False</t>
  </si>
  <si>
    <t>LEIDY ALEJANDRA MORALES ESLAVA</t>
  </si>
  <si>
    <t>leidymorales11@gmail.com</t>
  </si>
  <si>
    <t>Calle 10 # 86 - 90 Int 18 Apto 604</t>
  </si>
  <si>
    <t>https://community.secop.gov.co/Public/Tendering/OpportunityDetail/Index?noticeUID=CO1.NTC.1264525&amp;isFromPublicArea=True&amp;isModal=False</t>
  </si>
  <si>
    <t>CARLOS CHAPARRO MOJICA</t>
  </si>
  <si>
    <t>Prestación de servicios profesionales a la Dirección de Bosques, Biodiversidad y Servicios Ecosistémicos y a la Oficina Asesora Jurídica del Ministerio de Ambiente y Desarrollo Sostenible, en la revisión y seguimiento a las sentencias con órdenes vigentes, a cargo del Ministerio.</t>
  </si>
  <si>
    <t>1.	Representar judicialmente al Ministerio de Ambiente y Desarrollo Sostenible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las Direcciones Técnicas del mismo, a fin de ejercer la defensa de los intereses de la entidad.  
2.	Apoyar las labores de depuración que adelante la Oficina Asesora Jurídica, ante la Agencia Nacional de Defensa Jurídica del Estado -  ANDJE, para tener información oportuna y real sobre proceso judiciales terminados, en el Sistema Único de Información Litigiosa del Estado –EKOGUI. 
3.	Generar la respectiva ficha de seguimiento de cada una de las sentencias y órdenes judiciales que sean definidas conjuntamente entre la OAJ y la DBBSE, identificando en estas las que son de competencia del Ministerio y las Direcciones Técnicas del mismo y demás entidades con las cuales se debe interactuar para su cumplimiento, mantener actualizada la misma.  
4.	Elaborar los reportes y/o informes que sean requeridos por el Supervisor del Contrato, respecto del seguimiento a las órdenes judiciales. 
5.	Proyectar dentro de los términos legales las respuestas a los requerimientos, así como participar en las reuniones de seguimiento que efectúen o convoquen los Órganos de Control, el Congreso de la República y demás entidades del estado relacionados con el objeto del contrato. 	
6.	Impulsar al interior de las Direcciones Técnicas del Ministerio y demás entidades del SINA, las gestiones para que incluyan en sus respectivos Planes de Acción el Cumplimiento a las sentencias y/u órdenes judiciales, para lo cual deberá realizarse una reunión al mes de manera virtual ó presencial con la DBBSE y la OAJ en el que se analicen el estado de cumplimiento de las diferentes ordenes judiciales y presente sus recomendaciones sobre cada caso. 	
7.	Analizar, revisar y proyectar respuestas y conceptos jurídicos, solicitados por el supervisor, en temas relacionados con el objeto del contrato. 
8.	Apoyar, participar y colaborar jurídicamente a la Dirección de Bosques, Biodiversidad y Servicios Ecosistémicos y a la Oficina Asesora Jurídica en el desarrollo de las diferentes reuniones y visitas requeridas en el cumplimiento del objeto del contrato. 	
9.	Las demás que le sean asignadas por el supervisor en relación con el objeto del contrato.</t>
  </si>
  <si>
    <t>CALLE 33 17 05</t>
  </si>
  <si>
    <t>carloschaparroabogado@gmail.com</t>
  </si>
  <si>
    <t>TECNOLOGIA EN ADMINISTRACIÓN DOCUMENTAL</t>
  </si>
  <si>
    <t>https://community.secop.gov.co/Public/Tendering/OpportunityDetail/Index?noticeUID=CO1.NTC.1268592&amp;isFromPublicArea=True&amp;isModal=False</t>
  </si>
  <si>
    <t>1.	Apoyar en la participación en diferentes reuniones, convocatorias, eventos designado por parte de la Dirección de Recurso Hídrico en el marco de la sentencia del Río Bogotá y reportar los resultados de estos, a través de acuerdos, memorias, sistematización, consolidación, análisis y organización de la información en los formatos aprobados por el MADSIG con los debidos soportes. Se deberá entregar informes periódicos mensuales de ejecución de las actividades de gestión, seguimiento y participación para el cumplimiento de las diferentes órdenes de la sentencia del rio Bogotá. con soportes, actas, ayuda de memoria, listado de asistencia. 
2.	Apoyar a la Dirección de Gestión Integral del Recurso Hídrico desde el componente técnico en la construcción del plan de acción del Consejo estratégico de la cuenca hidrográfica del Río Bogotá. Se deberá entregar un documento de plan de acción del CECH, de avance en el mes primero, y un documento final en el mes tercero de ejecución del contrato.  
3.	Apoyar a la Dirección de Gestión Integral del Recurso Hídrico en la participación y conceptualización técnica de los diferentes temas referidos a las órdenes de la sentencia del Rio Bogotá, en los espacios establecidos para tal fin. se deberá entregar un documento final con un avance en el cuarto mes de ejecución el contrato. 
4.	Apoyar a la Dirección de Gestión Integral de Recurso Hídrico en el seguimiento y gestión de la información técnica que permita consolidar lo relacionado con el cumplimiento de la Sentencia del Río Bogotá, en el marco de la secretaria técnica del Consejo estratégico de la cuenca.se deberá entregar documento donde se analice la información técnica de las acciones para el cumplimiento de las diferentes órdenes de la sentencia a cargo de los municipios de la cuenca hidrográfica. Entregable de avance en el mes segundo, avance en el mes cuarto y un documento final consolidado con la entrega del informe final. 
5.	Todas las demás que le sean asignadas por el supervisor del contrato y que tengan relación con el objeto contractual.</t>
  </si>
  <si>
    <t>ALEXANDER ACERO RIVERA</t>
  </si>
  <si>
    <t>INGENIERIA QUIMICA</t>
  </si>
  <si>
    <t>El valor del contrato a celebrar es hasta por la suma de CUARENTA Y NUEVE MILLONES SETECIENTOS MIL PESOS MONEDA CTE. ($49.700.000) incluido los impuestos a que haya lugar.</t>
  </si>
  <si>
    <t>alexanderacerorivera@gmail.com</t>
  </si>
  <si>
    <t>Calle 1 B No. 28-14</t>
  </si>
  <si>
    <t>El plazo de ejecución del presente contrato será de siete (07) meses, previo cumplimiento de los requisitos de ejecución y, previo perfeccionamiento de este.</t>
  </si>
  <si>
    <t>https://community.secop.gov.co/Public/Tendering/OpportunityDetail/Index?noticeUID=CO1.NTC.1267487&amp;isFromPublicArea=True&amp;isModal=False</t>
  </si>
  <si>
    <t>JENNYFER INSUASTY TORRES</t>
  </si>
  <si>
    <t>1.	Generar insumos técnicos como resultado de la revisión y análisis de los documentos y aportes de diversas fuentes de información en el marco de los procesos de delimitación de los páramos. 
2.	Brindar apoyo técnico en el proceso de reglamentación para el manejo y gestión de ecosistemas estratégicos.
3.	Realizar cuando le sea asignada la revisión de documentos técnicos relacionados con uso, aprovechamiento, manejo y gestión de la biodiversidad y ecosistemas estratégicos, y proyectar los correspondientes conceptos.
4.	Apoyar, asistir y participar en la planificación y ejecución de reuniones, talleres y demás espacios de trabajo y diálogo que garanticen la participación de los actores involucrados en los procesos de manejo y conservación de ecosistemas estratégicos y otras estrategias de conservación.
5.	Generar, consolidar y disponer información temática alfanumérica o geográfica resultado de análisis de datos ambientales que haga parte del conjunto de datos del sistema de información ambiental SIAC consulta de los usuarios interna y externa; cuando haya lugar.
6.	Efectuar las visitas técnicas que involucren la temática del objeto del contrato cuando éstas le sean asignadas.
7.	Atender las solicitudes relacionadas con el objeto y obligaciones derivadas y demás correspondencia que le sea asignada por el supervisor del contrato.</t>
  </si>
  <si>
    <t>El valor del contrato a celebrar es hasta por la suma de CUARENTA Y TRES MILLONES DOSCIENTOS SESENTA MIL PESOS M/CTE ($ 43.260.000), incluidos los impuestos a que haya lugar.</t>
  </si>
  <si>
    <t>jinsuastyt@gmail.com</t>
  </si>
  <si>
    <t>Calle 9 A # 14F - 28 Chía; Cundinamarca</t>
  </si>
  <si>
    <t>El plazo de ejecución del presente contrato será de siete (7) meses, contados a partir del cumplimiento de los requisitos de perfeccionamiento y ejecución.</t>
  </si>
  <si>
    <t>Contratar la adquisición y suministro de materiales necesarios para ejecutar las actividades de mantenimiento preventivo y correctivo en la infraestructura de la planta física de la sede del Ministerio de Ambiente y Desarrollo Sostenible.</t>
  </si>
  <si>
    <t>SASI No 001 - 2020</t>
  </si>
  <si>
    <t>1.	Garantizar la entrega de los ítems (bienes y/o insumos) objeto del contrato en las instalaciones del MADS (almacén), asumiendo los costos y gastos que se causen por transporte, carga y descarga.
2.	Entregar los bienes objeto de adquisición y suministro, especificados en el ANEXO TECNICO-  ESPECIFICAS TECNICAS MINIMAS REQUERIDAS, previo requerimiento del supervisor, en las cantidades solicitadas. Así mismo, debe entregar las especificaciones técnicas (ficha técnica, y/o hoja de seguridad) de aquellos elementos que lo requieran. 
3.	Garantizar que los medios de transporte utilizados para el desplazamiento de los elementos entregados al Ministerio, cumplan con lo reglamentado en materia de transporte. 
4.	Garantizar que todos los bienes que se suministren durante el desarrollo del contrato sean nuevos, originales y de la misma manera deben cumplir con todas las normas técnicas, ambientales, de seguridad y salud en el trabajo, calidad, aplicables, tales como procedencia legal, ICONTEC, ISO, RETIE, RETILAP y en general las normas que rijan los materiales objeto del presente contrato. 
5.	Realizar el cambio de los bienes sin costo adicional dentro de las 48 horas siguientes a la notificación realizada al contratista sobre el cambio del bien; si en el desarrollo de la labor se llegaran a encontrar defectuosos y/o no cumplen con las especificaciones técnicas requeridas. Este trámite estará a cargo del supervisor del contrato o el que este designe, el cual dejará constancia expresa a través de un documento de entrega del cambio del insumo.
6.	Si la Entidad llegase a  requerir uno o más elementos que no se encuentran en el listado relacionado en el anexo técnico y que correspondan a la finalidad del objeto contractual, el contratista los suministra a pedido del Ministerio, siempre y cuando lo tenga en existencia, y de la siguiente manera: a) una vez el contratista conozca el requerimiento, y en un plazo no mayor a 24 horas el contratista presentará la cotización (precios unitarios, IVA y valor total), que contenga sus especificaciones técnicas del o de los elementos requeridos para que sea aprobada por el supervisor. b) El supervisor del contrato en conjunto con el equipo técnico, determinara la viabilidad de aceptar o no la cotización presentada mediante un sondeo de precios comparativos en el mercado. Esto, en pro de prevenir que las cotizaciones estén por fuera de los precios promedio que establece el mercado para el tipo de elemento requerido. c) Una vez aceptada la cotización por el supervisor, el contratista tendrá un plazo máximo de entrega de dicho(s) elemento(s) no mayor a 72 horas de presentada la solicitud por escrito por parte del supervisor; y b) En cualquier caso el Ministerio no aceptará entrega de pedidos parciales por lo que los mismos deberán ser entregados en su totalidad.
7.	La Orden de Remisión entregada en las instalaciones del Ministerio de Ambiente y Desarrollo Sostenible- Almacén-, de los elementos solicitados deberán incluir los respectivos valores tales como: (precios unitarios, IVA y valor total), las cuales serán empleadas como soporte para la verificación de las facturas. 
8.	Aplicar la normatividad ambiental vigente para el manejo de sustancias y residuos peligrosos que se deriven del cumplimiento de las actividades del objeto contractual.
9.	Mantener los precios sobre los insumos y elementos ofertados durante la totalidad del plazo de ejecución del contrato.
10.	Las demás inherentes al objeto y a la naturaleza del contrato y aquellas indicadas por el supervisor para el cabal cumplimiento del objeto contractual.</t>
  </si>
  <si>
    <t>INVERSIONES RODRIGUEZ APONTE S EN C </t>
  </si>
  <si>
    <t>GUILLERMO RODRIGUEZ APONTE</t>
  </si>
  <si>
    <t>Que el presupuesto oficial estimado para la presente contratación incluidos todos los impuestos vigentes al momento de la apertura del presente proceso y demás costos directos e indirectos que la ejecución del contrato conlleve, está proyectado hasta la suma de CINCUENTA MILLONES DE PESOS M/CTE. ($50.000.000), amparado con el certificado de disponibilidad presupuestal N° 6720 de 17 de marzo de 2020, expedido por la Coordinadora del Grupo de Presupuesto del Ministerio.</t>
  </si>
  <si>
    <t>A-02-02-01-004-004</t>
  </si>
  <si>
    <t>ferresurtidora@yahoo.es</t>
  </si>
  <si>
    <t>ALLE 14 20 - 68</t>
  </si>
  <si>
    <t>https://community.secop.gov.co/Public/Tendering/OpportunityDetail/Index?noticeUID=CO1.NTC.1225349&amp;isFromPublicArea=True&amp;isModal=False</t>
  </si>
  <si>
    <t>CONTRATO DE SUMINISTRO</t>
  </si>
  <si>
    <t xml:space="preserve">El plazo de ejecución del contrato será hasta el 31 de diciembre de 2020, a partir del cumplimiento de los requisitos de ejecución y perfeccionamiento, o hasta que se agoten los recursos financieros, lo que primero ocurra. </t>
  </si>
  <si>
    <t>https://community.secop.gov.co/Public/Tendering/OpportunityDetail/Index?noticeUID=CO1.NTC.1268848&amp;isFromPublicArea=True&amp;isModal=False</t>
  </si>
  <si>
    <t>DIANA LUCERO SIERRA TORRES</t>
  </si>
  <si>
    <t>Prestación de servicios profesionales a la gestión a la Dirección de Bosques, Biodiversidad y Servicios Ecosistémicos del Ministerio de Ambiente y Desarrollo Sostenible, en la gestión de los procedimientos a cargo del despacho de la dirección.</t>
  </si>
  <si>
    <t>1.	Adelantar y mantener actualizado un inventario de pasivos judiciales, cumplimientos y solicitudes de los requerimientos judiciales o administrativos relacionados con las funciones de la dirección.
2.	Elaborar respuesta desde el componente jurídico para dar cumplimiento a requerimientos judiciales o administrativos relacionadas con las funciones de la dirección e identificados en la obligación anterior.
3.	Prestar apoyo jurídico para la articulación con las instituciones del SINA espacios de dialogo, reuniones, socializaciones para gestionar el cumplimiento de los requerimientos judiciales o administrativos relacionadas con las funciones de la dirección.
4.	Compilar la información que se requiera para la elaboración de informes de gestión relacionados con el cumplimiento a requerimientos judiciales o administrativos relacionadas con las funciones de la dirección. 
5.	Proyectar dentro de los términos legales, respuestas a consultas, derechos de petición y solicitudes en general que sean asignadas por parte de la Dirección de bosques, Biodiversidad y Servicios Ecosistémicos.
6.	Asistir a las reuniones, mesas de trabajo, espacios de dialogo según las indicaciones del supervisor del contrato, generando insumos para el cumplimiento de los compromisos a cargo de la Dirección en los formatos establecidos por el Ministerio.
7.	Las demás actividades que sean asignadas por el supervisor de contrato.</t>
  </si>
  <si>
    <t>El valor del contrato a celebrar es hasta por la suma de CUARENTA Y DOS MILLONES DE PESOS M/CTE ($42.000.000‬), incluidos los impuestos a que haya lugar.</t>
  </si>
  <si>
    <t>dilusito@hotmail.com</t>
  </si>
  <si>
    <t>Carrera 7B No. 134B-63</t>
  </si>
  <si>
    <t>El plazo de ejecución del presente contrato será de siete (07) meses, sin que supere el 31 de diciembre de 2020, previo cumplimiento de los requisitos de ejecución y previo perfeccionamiento del mismo.</t>
  </si>
  <si>
    <t>1.	Brindar apoyo técnico de manera virtual o presencial en el manejo de la Ventanilla Integral de Trámites – VITAL a los usuarios que requieran realizar trámites de la Dirección de Bosques, Biodiversidad y Servicios Ecosistémicos.
2.	Realizar la radicación de las solicitudes enviadas por los usuarios a través de la Ventanilla Integral de Trámites – VITAL en relación con los trámites de sustracción de áreas en las zonas de reservas forestales nacionales, levantamiento parcial de veda de flora silvestres de ordena nacional y contratos de acceso a recursos genéticos, de competencia de la Dirección de Bosques, Biodiversidad y Servicios Ecosistémicos
3.	Realizar la digitalización y cargue de la documentación asignados, en la Ventanilla Integral de Trámites – VITAL de las solicitudes de los trámites de la Dirección de Bosques, Biodiversidad y Servicios Ecosistémicos.
4.	Apoyar la digitalización y cargue de la correspondencia de salida relacionada con los trámites de los trámites En la Ventanilla Integral de Trámites – VITAL 
5.	Realizar la validación y aprobación en SILAMC de los usuarios registrados para el Ministerio de Ambiente y Desarrollo Sostenible en la Ventanilla Integral de Trámites – VITAL.
6.	Realizar un reporte mensual relacionado con las solicitudes radicadas desde la Ventanilla Integral de Trámites – Vital.
7.	Las demás actividades que sean asignadas por el supervisor del contrato.</t>
  </si>
  <si>
    <t>NELSON ANDRES JAIMES GONZALEZ</t>
  </si>
  <si>
    <t>https://community.secop.gov.co/Public/Tendering/OpportunityDetail/Index?noticeUID=CO1.NTC.1268679&amp;isFromPublicArea=True&amp;isModal=False</t>
  </si>
  <si>
    <t>TEGNOLOGIA EN SISTEMAS E INFORMATICA EMPRESARIAL</t>
  </si>
  <si>
    <t>El valor del contrato a celebrar es hasta por la suma de VEINTICUATRO MILLONES QUINIENTOS MIL PESOS M/CTE ($24.500.000‬), incluidos los impuestos a que haya lugar.</t>
  </si>
  <si>
    <t>andresjaimes17@hotmail.com</t>
  </si>
  <si>
    <t>Carrera 79A 42G 34 sur</t>
  </si>
  <si>
    <t>https://community.secop.gov.co/Public/Tendering/OpportunityDetail/Index?noticeUID=CO1.NTC.1268590&amp;isFromPublicArea=True&amp;isModal=False</t>
  </si>
  <si>
    <t>ADIELA ROCÍO BOTÍA SÁNCHEZ</t>
  </si>
  <si>
    <t>1.	Elaborar respuesta desde el componente técnico para dar cumplimiento a requerimientos judiciales o administrativos relacionadas con las funciones de la dirección e identificados en la obligación anterior.
2.	Prestar apoyo técnico para articular con las instituciones del SINA, a través de espacios virtuales o presenciales de dialogo, reuniones, socializaciones, para gestionar el cumplimiento de los requerimientos judiciales o administrativos relacionadas con las funciones de la dirección.
3.	Compilar la información que se requiera para la elaboración de informes de gestión relacionados con el cumplimiento a requerimientos judiciales o administrativos relacionadas con las funciones de la dirección. 
4.	Proyectar dentro de los términos legales, respuestas a consultas, derechos de petición y solicitudes en general que sean asignadas por parte de la Dirección de bosques, Biodiversidad y Servicios Ecosistémicos.
5.	Asistir a las reuniones, mesas de trabajo, espacios de dialogo según las indicaciones del supervisor del contrato, generando insumos para el cumplimiento de los compromisos a cargo de la Dirección en los formatos establecidos por el Ministerio.
6.	Las demás actividades que sean asignadas por el supervisor de contrato.</t>
  </si>
  <si>
    <t>adielarocio@gmail.com</t>
  </si>
  <si>
    <t>Carrera 2 A Nº 33 42 casa 24 Chía, Cundinamarca</t>
  </si>
  <si>
    <t>https://community.secop.gov.co/Public/Tendering/OpportunityDetail/Index?noticeUID=CO1.NTC.1274350&amp;isFromPublicArea=True&amp;isModal=False</t>
  </si>
  <si>
    <t>UNIDAD NACIONAL DE PROTECCIÓN - UNP</t>
  </si>
  <si>
    <t>contratos@unp.gov.co</t>
  </si>
  <si>
    <t>Carrera 63 No. 14 - 97</t>
  </si>
  <si>
    <t>SANDRA PATRICIA BORRAEZ DE ESCOBAR</t>
  </si>
  <si>
    <t>Contratar los recursos físicos y humanos del esquema de protección del señor Ministro de Ambiente y Desarrollo Sostenible quien en razón de su cargo y funciones ostenta un nivel de riesgo extraordinario.</t>
  </si>
  <si>
    <t>1.	Cumplir con el objeto del Contrato con plena autonomía técnica, administrativa y bajo su responsabilidad, de acuerdo con los términos contractuales ofertados. 
2.	Adelantar las gestiones administrativas, contractuales, logísticas y financieras necesarias para garantizar la ejecución de las actividades a desarrollar en materia de protección.  
3.	Articular y coordinar la prestación del servicio de protección del Ministro de Ambiente y Desarrollo Sostenible con las entidades competentes a nivel nacional y territorial, en especial con la Policía Nacional, cuando así se requiera.
4.	Realizar el seguimiento y evaluación a la oportunidad, idoneidad y eficiencia de los programas y medidas de protección implementadas para el Ministro de Ambiente y Desarrollo Sostenible.
5.	Destinar los recursos recibidos del Ministerio de Ambiente y Desarrollo Sostenible, única y exclusivamente en la ejecución del objeto del contrato de acuerdo con el presupuesto.
6.	Poner a disposición del Ministerio cuatro (4) camionetas blindadas, para el esquema fijo de protección del Ministro y servicios adicionales a nivel nacional de acuerdo a las condiciones de seguridad del Ministro de Ambiente y Desarrollo Sostenible y conforme al requerimiento del Ministerio. Las camionetas deben tener las siguientes características: 
a.	Las camionetas durante la ejecución del contrato no deben tener límite de kilometraje. 
b.	Modelo: mínimo 2017, Cilindraje: Mínimo 2.900 C.C. DIESEL, NIVEL DE BLINDAJE III-A DE LA NORMA NIJ 0108.01 y dependiendo la disponibilidad. 
c.	Las Camionetas deben venir con estribos, y exploradoras. La UNP debe poseer y anexar copia de la licencia de funcionamiento expedida por la Superintendencia de Vigilancia y Seguridad Privada.
d.	Las camionetas  deben contar con una póliza  de automóviles con cobertura completa de todo riesgo, Responsabilidad Civil Extracontractual, Daños a bienes de terceros con una cobertura de riesgo de hasta  $400.000.000, Muerte o lesiones a una persona  con una cobertura de riesgo de hasta $400.000.000, Muerte o lesiones a dos o más personas con una cobertura de riesgo de hasta $800.000.000, Asistencia Jurídica en Proceso Penal,  Pérdida Total por Daños, Pérdida Parcial por Daño, Pérdida Total y Parcial por Hurto, Amparo Patrimonial, Terremoto Temblor o Erupción Volcánica, Huelga, Motín, asonada, Conmoción civil o popular, terrorismo, Asistencia en Viaje. - La UNP deberá aportar dentro del primer mes de ejecución del contrato los siguientes documentos: SOAT vigente por cada una de las camionetas, copia de la póliza todo riesgo de cada uno de los vehículos y los datos de asistencia de la aseguradora para activar los servicios adicionales que requiera el Ministerio de Ambiente cuando sea necesario, certificación de Revisión técnico-mecánica, si aplica. - La UNP deberá prestar el mantenimiento preventivo y correctivo a las camionetas suministradas en concesionarios y talleres autorizados. 
e.	La UNP deberá poseer varios vehículos de las mismas características, ya que, en caso de falla Mecánica, eléctrica, siniestro o similar, el vehículo deberá ser reparado o cambiado dentro de las cuarenta y ocho (48) horas siguientes al hecho, por otro vehículo de las mismas características, sin límite de Kilometraje y uso del vehículo a nivel nacional, dependiendo la disponibilidad de los mismos- Se deberá entregar toda la documentación completa para el libre tránsito del vehículo a nivel nacional. Garantizar que los vehículos suministrados se encuentren al día en impuestos y demás obligaciones, de manera que se permita su libre circulación en el territorio nacional.
7.	En caso de requerirse, poner a disposición del Ministerio un (1) conductor escolta armado, quien conducirá la camioneta blindada adicional (la cual deberá contar con las características establecidas en el numeral anterior), que complemente el esquema de seguridad del señor Ministro de Ambiente cuando este se desplace a cualquier destino del territorio nacional, diferente a la capital. Nota: Los servicios adicionales que se requieran deberán solicitarse con un mínimo de 48 horas a la prestación del esquema por parte del supervisor, y los vehículos que se entregaran serán de acuerdo con la disponibilidad, las características que se deben mantener son las de nivel de blindaje que cumplan con las medidas de protección.
8.	En caso de que se deba cambiar o remplazar algún vehículo del esquema fijo asignado al  ministro ,  este será un vehículo de similares características modelo 2017 o en adelante , cilindraje mínimo 2900 cc, DIESEL O GASOLINA nivel de blindaje IIIA,  dependiendo la disponibilidad  que cuenta la UNP, en todo caso una vez la UNP cuente con el vehículo descrito en la obligación 6, éste será asignado al Ministerio. 
9.	En caso de siniestro, brindar atención inmediata para todos los ocupantes del vehículo y terceros afectados, dentro del nivel nacional. 
10.	Cancelar lo correspondiente a infracciones de tránsito y comparendos atribuibles a los conductores suministrados por la UNP.
11.	Las camionetas suministradas NO tendrán límite de kilometraje para su desplazamiento a nivel nacional.
12.	Garantizar atención 24x7 a los requerimientos del Ministerio de Ambiente y Desarrollo Sostenible.
13.	Garantizar que los mantenimientos preventivos y correctivos efectuados a los vehículos se realicen en el marco de las disposiciones ambientales vigentes establecidas por la autoridad ambiental competente. Las evidencias de los cumplimientos de tales disposiciones serán solicitadas por el Supervisor del Contrato.
14.	Destinar los recursos recibidos del Ministerio de Ambiente y Desarrollo Sostenible, única y exclusivamente en la ejecución del objeto del Contrato de acuerdo con el presupuesto. 
15.	Dar respuesta en un tiempo no mayor de 10 hábiles para trámites administrativos, o en un tiempo menor de 5 días hábiles dependiendo de la urgencia, a las solicitudes que realice el Ministerio, en el marco del presente contrato.
16.	La Unidad Nacional de Protección presentará informes (operativo y de ejecución) mensuales en los que se indicará el balance de las gestiones realizadas en el marco de las actividades desarrolladas y el esquema de seguridad implementado para la protección del Señor Ministro de Ambiente y Desarrollo Sostenible los cuales deberán contener la validación por parte del supervisor del Contrato.</t>
  </si>
  <si>
    <t xml:space="preserve">Del Análisis del Sector, el presupuesto estimado para dicha contratación después de verificada la información con el área técnica asciende a la suma de DOSCIENTOS SETENTA MILLONES SETECIENTOS SESENTA Y DOS MIL PESOS M/CTE ($270.762.000). </t>
  </si>
  <si>
    <t>A-02-02-02-007-003</t>
  </si>
  <si>
    <t>El plazo de ejecución del contrato será hasta el 30 de Noviembre de 2020 o hasta agotar los recursos, previo cumplimiento de los requisitos de perfeccionamiento y ejecución.</t>
  </si>
  <si>
    <t>297 - CESION</t>
  </si>
  <si>
    <t>DIEGO JOSE RUBIANO RUBIANO</t>
  </si>
  <si>
    <t>El valor sin ejecutar y que se cede del Contrato de Prestación de Servicios de Profesionales No. CD - 297 de 2020 es de SETENTA Y CINCO MILLONES DE PESOS M/CTE ($75.000.000) incluidos impuestos a que haya lugar.</t>
  </si>
  <si>
    <t>diegojoserubiano@gmail.com</t>
  </si>
  <si>
    <t>Cra 77B No. 63B-59</t>
  </si>
  <si>
    <t>El valor del contrato a celebrar es hasta por la suma CINCUENTA Y CINCO MILLONES PESOS M/CTE ($55.000.000) incluido los impuestos a que haya lugar.</t>
  </si>
  <si>
    <t>46020 
46220</t>
  </si>
  <si>
    <t>LEIDY JOHANNA MARTINEZ CRISTIANO</t>
  </si>
  <si>
    <t>Memo 8300-3-000018</t>
  </si>
  <si>
    <t>COORDINADORA GRUPO DE COMISIONES Y APOYO LOGÍSTICO</t>
  </si>
  <si>
    <t>https://community.secop.gov.co/Public/Tendering/OpportunityDetail/Index?noticeUID=CO1.NTC.1286209&amp;isFromPublicArea=True&amp;isModal=False</t>
  </si>
  <si>
    <t>CONVENIO ESPECIAL DE COOPERACIÓN</t>
  </si>
  <si>
    <t>ENRIQUE FORERO GONZÁLEZ</t>
  </si>
  <si>
    <t>Cra 28 A 39A 63</t>
  </si>
  <si>
    <t>catalina@accefyn.org.co</t>
  </si>
  <si>
    <t>Aunar esfuerzos científicos, técnicos, y financieros entre el Ministerio de Ambiente y Desarrollo Sostenible y la Academia Colombiana de Ciencias Exactas, Físicas y Naturales, en el proceso de formulación del Plan Estratégico Nacional de Investigación Ambiental-PENIA, (2020 – 2030) a través de la generación de espacios de participación e intercambio de experiencias con los expertos vinculados a la Academia.</t>
  </si>
  <si>
    <t>ACADEMIA COLOMBIANA DE CIENCIAS EXACTAS FÍSICAS Y NATURALES</t>
  </si>
  <si>
    <t>20-22-15791</t>
  </si>
  <si>
    <t>IPMC No. 003 - 2020</t>
  </si>
  <si>
    <t>RIDA SOLUCIONES INTEGRALES S.A.S.</t>
  </si>
  <si>
    <t>JAIME ALEXANDER RINCON VELEZ</t>
  </si>
  <si>
    <t xml:space="preserve">“Contratar el servicio de mantenimiento preventivo, correctivo y programado de tres (3) plantas eléctricas ubicadas en las instalaciones del Ministerio de Ambiente y Desarrollo Sostenible y La Autoridad Nacional de Licencias Ambientales - ANLA. </t>
  </si>
  <si>
    <t>El Contratista se comprometerá a cumplir, con las siguientes Obligaciones específicas.
1.	Prestar el servicio, de acuerdo con las especificaciones técnicas descritas en el Anexo Técnico No. 1 de características y especificaciones técnicas de los bienes requeridos y criterios de sostenibilidad ambiental, y en la oferta económica.
2.	Elaborar y entregar para aprobación de los Supervisores el Plan de Mantenimiento Integral (Preventivo y Correctivo), tres (3) días después de legalizado el contrato, y el cual deberá incluir el cronograma que incluya la programación de las rutinas de mantenimiento preventivo, programado y correctivo. 
3.	El contratista deberá adjuntar un informe en el cual se evidencien los mantenimientos preventivos, programados y correctivos (de ser requeridos) realizados, señalando detalladamente las actividades ejecutadas, anexando el correspondiente registro fotográfico, y la factura para cada entidad. 
4.	De presentarse alguna emergencia con el correcto funcionamiento del Sistema de plantas eléctricas, el contratista deberá cubrir el servicio y por lo tanto deberá contar con disponibilidad de atención de lunes a domingo en horario 7x24. Estos requerimientos deberán ser atendidos en un tiempo de respuesta máximo de cuatro (4) horas, al momento de la recepción de la solicitud, por personal técnico calificado e idóneo de la Empresa Contratista. 
5.	El Contratista y su personal deberán efectuar las diferentes labores conforme al Plan de mantenimiento y Cronograma de trabajo que aprueben los supervisores, cumpliendo con las normas de seguridad y salud en el trabajo SST. 
6.	El contratista deberá entregar e instalar los repuestos nuevos y originales descritos en el literal b) del alcance del objeto y los que llegasen a ser necesarios para el correcto funcionamiento de las plantas eléctricas en un plazo máximo de setenta y dos (72) horas, previa presentación del diagnóstico, envío de cotización y aprobación por parte de los supervisores del contrato. En todos los casos, las Entidades contratantes validarán que los precios ofertados por el contratista sean acordes con los precios del mercado, para lo cual, una vez recibida la cotización se solicitará estimación por escrito a mínimo dos (2) empresas especializadas del mismo sector conservando la misma descripción y cantidades en función de comprobar la pertinencia de la oferta; Dado el caso de que la cotización enviada por el contratista resulte ser superior al valor verificado por las Entidades incluyendo el valor del IVA y demás impuestos a que haya lugar en un porcentaje superior al IPC del año 2019, se procederá a convocar al contratista para revisar de manera conjunta la oferta y así determinar y definir de manera concertada, la realización del respectivo ajuste sobre los precios que garantice a las Entidades el pago de un valor acorde con la realidad del mercado.
7.	Realizar acompañamientos técnicos cuando se requiera intervenir las instalaciones hidroneumáticas de las entidades y se vea obligado el uso de los equipos (plantas eléctricas) con el fin de garantizar su correcto funcionamiento.
8.	Abstenerse de realizar trabajos que no hayan sido autorizados por los supervisores del contrato. En consecuencia, deberá solicitar la autorización previa a la intervención de los trabajos. 
9.	Asegurar la calidad de los trabajos realizados, con el fin de realizar su entrega a satisfacción a los Supervisores, velando por la optimización de tiempos en la prestación del servicio. 
10.	Permitir al vigilante o cualquier persona autorizada por las Entidades, la revisión de los elementos que ingresen o se retiren por parte del Contratista de las instalaciones de las Entidades. 
11.	Ofrecer una garantía directa sobre los elementos y repuestos que se suministren, mínimo por un (1) año a partir de la entrega e instalación de los mismos. 
12.	Dar cumplimiento a los Criterios de Sostenibilidad Ambiental establecidos por el Ministerio de Ambiente y Desarrollo Sostenible – MADS y la Autoridad Nacional de Licencias Ambientales - ANLA, conforme aplique al objeto de este proceso. 
13.	Suministrar la mano de obra idónea para realizar los mantenimientos de plantas eléctricas.
14.	Dar cumplimiento a la Resolución No. 1188 de 2003 "Por la cual se adopta el manual de normas y procedimientos para la gestión de aceites usados en el Distrito Capital" y el Decreto 1076 de 2015 Titulo 6, o la normativa que lo sustituya. “El cual tiene como objeto prevenir la generación de residuos o desechos peligrosos, con el fin de proteger la salud humana y el ambiente en la disposición adecuada de residuos de combustible o aceites consumibles, insumos, filtros, lubricantes y otros materiales a elementos usados en la prestación del servicio”.
15.	Las demás que se deriven de la naturaleza y del objeto del contrato</t>
  </si>
  <si>
    <t>El presupuesto oficial, incluido el Impuesto al Valor Agregado (IVA.), cuando a ello hubiere lugar y demás impuestos, tasas, contribuciones de carácter municipal, costos directos e indirectos, es hasta por la suma de DIECIOCHO MILLONES NOVECIENTOS DIECIOCHO MIL CUATROCIENTOS OCHENTA Y CUATRO PESOS M/CTE: ($18.918.484), el cual se encuentra respaldado en los Certificados de Disponibilidad Presupuestal números 7920  expedido el 13 de enero de 2020  del Ministerio y 16920 de fecha 18 de mayo de 2020, de ANLA.</t>
  </si>
  <si>
    <t>Calle 13 Sur No 24 H 54 TO 1 Oficina 404</t>
  </si>
  <si>
    <t>ridasoluciones@gmail.com</t>
  </si>
  <si>
    <t>AUTORIDAD NACIONAL DE LICENCIAS AMBIENTALES - ANLA -</t>
  </si>
  <si>
    <t xml:space="preserve">900.467.239-2 </t>
  </si>
  <si>
    <t>A-02-02-02-008-007</t>
  </si>
  <si>
    <t>7920 -
16920 ANLA</t>
  </si>
  <si>
    <t>13/01/2020 -
18/05/2020 ANLA</t>
  </si>
  <si>
    <t>149620 -
25820 ANLA</t>
  </si>
  <si>
    <t>El plazo de ejecución del contrato será hasta el 31 de Julio de 2020, contado a partir del cumplimiento de los requisitos de perfeccionamiento y ejecución.</t>
  </si>
  <si>
    <t>•	Presentar dentro de los quince (15) días calendario, siguientes al perfeccionamiento del convenio, un Plan de Trabajo detallado que incluya un plan de inversiones ajustado, así como un cronograma de ejecución, indicadores y responsables.
●	Analizar los PICIA actuales de los Institutos de Investigación Ambiental del SINA apoyando desde la perspectiva de la Academia con base en los insumos aportados por el Mads.
●	Realizar un análisis y comentarios de los diferentes referentes internacionales en relación a las tendencias de investigación mundial, tales como los Objetivos de Desarrollo Sostenible (ODS), los lineamientos de la Organización para la Cooperación y el Desarrollo Económico (OCDE) en materia ambiental, la Plataforma Intergubernamental Científico-Normativa sobre Diversidad Biológica y Servicios Ecosistémicos (IPBES), el Panel Intergubernamental de Cambio Climático (IPCC), entre otros, como insumo para la construcción del PENIA.
●	De acuerdo a las orientaciones del MADS.Organizar y desarrollar espacios de análisis e intercambios de experiencias y conocimientos, (virtuales y presenciales), con la participación de los expertos vinculados a la Academia, en las diferentes fases de construcción del PENIA con enfoque regional.
●	De acuerdo a las orientaciones del MADS. Apoyar la realización de los talleres regionales (virtuales y presenciales) que alimenten y enriquezcan el conocimiento científico para la construcción del Plan Estratégico Nacional de Investigación Ambiental -PENIA.
●	Apoyar las diferentes fases de formulación del Plan Estratégico Nacional de Investigación Ambiental-PENIA, de acuerdo a las orientaciones del MADS</t>
  </si>
  <si>
    <t>El valor total de los aportes del presente convenio es de CIENTO DIEZ MILLONES OCHOCIENTOS OCHENTA MIL PESOS M/CTE ($110.880.000) de los cuales el MINISTERIO aporta SESENTA MILLONES DE PESOS M/cte ($60.000.000) y la ACADEMIA aporta CINCUENTA MILLONES OCHOCIENTOS OCHENTA MIL PESOS M/cte ($50.880.000) en especie.</t>
  </si>
  <si>
    <t>El plazo de ejecución del contrato será de (6) meses previo cumplimiento de los requisitos de perfeccionamiento y ejecución, sin exceder a 31 de diciembre de 2020.</t>
  </si>
  <si>
    <t>DIRECTOR GENERAL DE ORDENAMIENTO AMBIENTAL, TERRITORIAL Y COORDINACION DEL SISTEMA NACIONAL AMBIENTAL -SINA</t>
  </si>
  <si>
    <t>https://community.secop.gov.co/Public/Tendering/OpportunityDetail/Index?noticeUID=CO1.NTC.1288809&amp;isFromPublicArea=True&amp;isModal=False</t>
  </si>
  <si>
    <t>DIANA KASANDRA ACOSTA LOPEZ</t>
  </si>
  <si>
    <t>CALLE 74 A # 83-89</t>
  </si>
  <si>
    <t>kassis89@hotmail.com</t>
  </si>
  <si>
    <t>El valor del contrato a celebrar es hasta por la suma de VEINTIÚN MILLONES DE PESOS MONEDA CORRIENTE. ($21.000.000), incluido los impuestos a que haya lugar.</t>
  </si>
  <si>
    <t>El plazo del contrato es de seis (06) meses, contados a partir del cumplimiento de los requisitos de perfeccionamiento y ejecución, en todo caso sin exceder el 31 de diciembre de 2020.</t>
  </si>
  <si>
    <t>https://community.secop.gov.co/Public/Tendering/OpportunityDetail/Index?noticeUID=CO1.NTC.1288121&amp;isFromPublicArea=True&amp;isModal=False</t>
  </si>
  <si>
    <t>NATALIA MARCELA TREJOS MARIN</t>
  </si>
  <si>
    <t>1. Hacer seguimiento permanente de la información generada por las dependencias de la entidad, en temas relacionados con recurso hídrico, y demás temas asignados por el supervisor del contrato y promover la difusión de datos informativos, decisiones, planes, programas y proyectos que permitan dar a conocer al público interno y externo, sobre los avances del Ministerio en el cumplimiento de sus objetivos y funciones.
2. Realizar labores de gestión de la información, redacción, reportería y acopio de temas enfocados en la tarea pedagógica y de educación ambiental a los públicos internos, externos, medios de comunicación, entre otros, generando los informes y documentos técnicos a que haya lugar.
3. Realizar labores de enlace administrativo desde el componente periodístico al Grupo de Comunicaciones, en las diferentes actividades que para el efecto sean asignadas por el supervisor del contrato.
4. Brindar acompañamiento técnico desde el componente periodístico y de comunicación social a las actividades relacionadas con los procesos de contratación que sean requeridos por el Grupo de Comunicaciones, de conformidad con los lineamientos establecidos para el efecto por el supervisor del contrato.
5. Las demás que le sean asignadas por el supervisor, que tengan relación con el objeto del contrato.</t>
  </si>
  <si>
    <t>El valor del contrato a celebrar es por la suma de TREINTA Y NUEVE MILLONES DE  PESOS MONEDA CORRIENTE ($39.000.000) incluidos todos los impuestos y costos a que haya lugar.</t>
  </si>
  <si>
    <t>CARRERA 17 #42 - 29</t>
  </si>
  <si>
    <t>natmarts@hotmail.com</t>
  </si>
  <si>
    <t>El plazo del contrato será de 6 meses, contados a partir del cumplimiento de los requisitos de perfeccionamiento y ejecución del contrato.</t>
  </si>
  <si>
    <t>https://community.secop.gov.co/Public/Tendering/OpportunityDetail/Index?noticeUID=CO1.NTC.1293689&amp;isFromPublicArea=True&amp;isModal=False</t>
  </si>
  <si>
    <t>MARIA NATALIA ARIAS SANCHEZ</t>
  </si>
  <si>
    <t>1.	Apoyar a la Dirección de Bosques, Biodiversidad y Servicios Ecosistémicos la generación de insumos técnicos para los reportes de deforestación y apoyar la aproximación de la degradación de bosques naturales asociada al tráfico ilegal de madera nacional.
2.	 Apoyar a la Dirección de Bosques, Biodiversidad y Servicios Ecosistémicos en la generación de insumos técnicos para el cálculo de cuantificación de emisiones por movilizaciones de madera a partir de información generada por el SUNL, con articulación del equipo técnico del IDEAM
3.	Apoyar a la Dirección de Bosques, Biodiversidad y Servicios Ecosistémicos en la generación de insumos técnicos relacionados con la deforestación que faciliten la articulación y la generación de análisis con los insumos del SMByC del IDEAM, con la Dirección de Bosques, Biodiversidad y Servicios Ecosistémicos
4.	 Apoyar a la Dirección de Bosques, Biodiversidad y Servicios Ecosistémicos en las acciones de capacitación en prevención, control y vigilancia del bosque, con el fin de contribuir a la actualización y cualificación de las capacidades a las autoridades de apoyo como La Fiscalía, Fuerzas Militares, Policía Nacional y demás entidades que lo requieran.
5.	Apoyar a la Dirección de Bosques, Biodiversidad y Servicios Ecosistémicos en la generación de insumos técnicos para el control al tráfico ilegal de productos maderables de la flora silvestre, en coordinación con el grupo de Biodiversidad. 
6.	Proyectar dentro de los términos legales, respuestas a consultas, derechos de petición y solicitudes en general que sean asignadas por parte del supervisor del contrato.
7.	Realizar visitas o acompañamiento a proyectos y actividades, eventos nacionales e internacionales, relacionadas con el control a la deforestación y tráfico de flora y de competencia de la Dirección. 
8.	Las demás actividades que sean asignadas por el supervisor del contrato.</t>
  </si>
  <si>
    <t>El valor del contrato a celebrar es hasta por la suma de TREINTA Y CUATRO MILLONES OCHOCIENTOS MIL PESOS M/CTE ($34.800.000‬), incluidos los impuestos a que haya lugar.</t>
  </si>
  <si>
    <t>Calle 63DBis #113A - 06</t>
  </si>
  <si>
    <t>nataliatita3@gmail.com</t>
  </si>
  <si>
    <t>El plazo de ejecución del presente contrato será de seis (6) meses, sin que supere el 31 de diciembre de 2020, previo cumplimiento de los requisitos de ejecución y previo perfeccionamiento del mismo.</t>
  </si>
  <si>
    <t>https://community.secop.gov.co/Public/Tendering/OpportunityDetail/Index?noticeUID=CO1.NTC.1293776&amp;isFromPublicArea=True&amp;isModal=False</t>
  </si>
  <si>
    <t>Prestación de servicios de apoyo a la gestión documental del Ministerio de Ambiente y Desarrollo Sostenible, para dar cumplimiento con las acciones y metas del Plan de Mejoramiento Archivístico – PMA, en cuanto a la conformación de los archivos públicos a través de la implementación de los instrumentos archivísticos con actividades de clasificación, depuración y organización documental</t>
  </si>
  <si>
    <t>MANUEL GILBERTO GONZALEZ</t>
  </si>
  <si>
    <t>Calle 50 Sur N. 98 B 67</t>
  </si>
  <si>
    <t>mngonza850820@gmail.com</t>
  </si>
  <si>
    <t>https://community.secop.gov.co/Public/Tendering/OpportunityDetail/Index?noticeUID=CO1.NTC.1293783&amp;isFromPublicArea=True&amp;isModal=False</t>
  </si>
  <si>
    <t>ALCY JUVENAL PINEDO CASTRO</t>
  </si>
  <si>
    <t>1.	Apoyar la proyección de actos administrativos requeridos por el supervisor, dentro de las actuaciones administrativas ambientales de carácter sancionatorias de la Dirección de Bosques, Biodiversidad y Servicios Ecosistémicos.
2.	Proyectar y revisar las respuestas a derechos de petición y solicitudes entes de control así solicitudes entes de control, relacionados con los procesos administrativos sancionatorios ambientales, que sean asignados por el supervisor del contrato.
3.	Elaborar, las comunicaciones internas para informar y gestionar con las diferentes dependencias de este Ministerio, el cumplimiento de actuaciones administrativas que surjan en lo relacionado con los procesos administrativos sancionatorios ambientales, cuando se requiera.
4.	Asistir a las reuniones relacionadas con el procedimiento sancionatorio, en las áreas de competencia de la Dirección de Bosques, Biodiversidad y Servicios Ecosistémicos del Ministerio.
5.	Las demás actividades que sean asignadas por el supervisor del contrato.</t>
  </si>
  <si>
    <t>El valor del contrato a celebrar es hasta por la suma de TREINTA Y CUATRO MILLONES OCHOCIENTOS MIL PESOS MIL M/CTE ($34.800.000‬), incluidos los impuestos a que haya lugar.</t>
  </si>
  <si>
    <t>alcypinedos@gmail.com</t>
  </si>
  <si>
    <t>Calle 30 bis Sur 1 A 34</t>
  </si>
  <si>
    <t>https://community.secop.gov.co/Public/Tendering/OpportunityDetail/Index?noticeUID=CO1.NTC.1295219&amp;isFromPublicArea=True&amp;isModal=False</t>
  </si>
  <si>
    <t>CARMEN LUCIA SANCHEZ AVELLANEDA</t>
  </si>
  <si>
    <t>Prestar los servicios profesionales a la Oficina Asesora Jurídica del Ministerio de Ambiente y Desarrollo Sostenible, para asesorar al Despacho de la Jefe, en la articulación de un equipo de seguimiento a sentencias judiciales, así como las gestiones contractuales a cargo de la Oficina, la elaboración de conceptos, peticiones y/o consultas e instrumentos de regulación y requerimientos relacionados con la agenda legislativa del Congreso</t>
  </si>
  <si>
    <t>1.	Apoyar la articulación con el Despacho de la Oficina Asesora Jurídica, del equipo de profesionales contratados para el Seguimiento a Sentencias Judiciales, que depende del Grupo de Procesos Judiciales de la Oficina Asesora Jurídica. 
2.	Apoyar a la Jefe de la Oficina Asesora Jurídica en el seguimiento a la atención oportuna de la Agenda Legislativa del Congreso, para lo cual deberá elaborar una matriz con los radicados de entrada y salida de dichos requerimientos, articulando los conceptos que requieran el concurso de varios grupos de la Oficina.
3.	Apoyar a la Jefe de la Oficina Asesora Jurídica en el seguimiento a la Agenda Reglamentaria, articulando con los grupos de conceptos de la Oficina, los reportes de avance correspondientes.
4.	Apoyar al Despacho de la Jefe de la Oficina Asesora Jurídica en el seguimiento al cumplimiento de los compromisos del Plan Anticorrupción y Atención al Ciudadano.
5.	Realizar seguimiento a los requerimientos de la Oficina de Control Interno del Ministerio de Ambiente y Desarrollo Sostenible, llevando el reporte de control correspondiente.
6.	Revisar y conceptuar sobre la información requerida para apoyar a la Jefe de la Oficina Asesora Jurídica en su participación de los diferentes Comités Internos del Ministerio y llevar el seguimiento a los compromisos adquiridos.
7.	Proyectar, revisar o consolidar según corresponda, dentro de los términos legales, las respuestas a los requerimientos que efectúen los Órganos de Control, Congreso de la República y demás entidades del Estado relacionados con el objeto del contrato
8.	Apoyar y articular la elaboración, revisión o consolidación según corresponda, de conceptos jurídicos, directivas y circulares jurídicas relacionados con la normativa en materia ambiental y en general las reglamentaciones, y conceptos sobre actos administrativos que le sean solicitados por la Jefe de la Oficina Asesora Jurídica. 
9.	Elaborar conceptos de viabilidad jurídica sobre los proyectos de actos administrativos relacionados con el objeto del contrato, que sean requeridos por la Jefe de la Oficina Asesora Jurídica 
10.	Apoyar al Despacho de la Oficina Asesora Jurídica en relación con la actualización del Buscador Jurídico, articulando con los Grupos de Concepto de la Oficina, la identificación de los conceptos que deben ser objeto de publicación en dicho buscador; y la identificación de la reglamentación ambiental que debe ser objeto de publicación en la web del Ministerio.
11.	 Apoyar al Despacho de la Oficina Asesora Jurídica en relación con el proceso de planificación y ejecución presupuestal, incluido su seguimiento; así como en la consolidación de la información que debe ser reportada en el marco del MIPG.
12.	Apoyar al Despacho de la Jefe de la Oficina Asesora Jurídica en los temas relacionados con los procesos de contratación de competencia de la Oficina.
13.	Participar y apoyar a la Oficina Asesora Jurídica en el desarrollo de las diferentes reuniones y visitas requeridas en el cumplimiento del objeto del contrato. 
14.	Las demás que le sean asignadas por el supervisor en relación con el objeto del contrato.</t>
  </si>
  <si>
    <t>El valor del contrato a celebrar es hasta por la suma de SESENTA MILLONES DE PESOS M/CTE ($60.000.000) incluido los impuestos a que haya lugar.</t>
  </si>
  <si>
    <t>CALLE 53 #4 A -52 ap. 301</t>
  </si>
  <si>
    <t>lsancheza2009@gmail.com</t>
  </si>
  <si>
    <t>CLAUDIA ADALGIZA ARIAS CUADROS</t>
  </si>
  <si>
    <t>JEFE DE LA OFICINA ASESORA JURÍDICA</t>
  </si>
  <si>
    <t>OFICINA ASESORA JURÍDICA</t>
  </si>
  <si>
    <t>El plazo de ejecución del contrato será de seis (6) meses, previo cumplimiento de los requisitos de perfeccionamiento y ejecución.</t>
  </si>
  <si>
    <t>https://community.secop.gov.co/Public/Tendering/OpportunityDetail/Index?noticeUID=CO1.NTC.1296201&amp;isFromPublicArea=True&amp;isModal=False</t>
  </si>
  <si>
    <t>JORMMY MARITZA MACHADO HERNANDEZ</t>
  </si>
  <si>
    <t>1.	Participar de las Mesas de Arquitectura para los proyectos de Tecnologías de la Información que le sean asignados.
2.	Realizar la revisión técnica de los productos que le sean asignados, de acuerdo a su experticia profesional.
3.	Gestionar y hacer seguimiento a los proyectos de Tecnologías de la Información que le sean asignados.
4.	Acompañar a la Oficina de Tecnologías de la Información y Comunicación en el análisis y especificación de requerimientos desde el componente biótico en servicios de información.  
5.	Revisar y documentar desde el componente biótico, datos, cifras e información ambiental de las entidades del SINA y de otros sectores, que deben incorporarse en los procedimientos de intercambio y flujo de información del sector para contribuir en el fortalecimiento del SIAC.
6.	Brindar aportes técnicos y recomendaciones desde el componente biótico para contribuir en estructurar, centralizar, consolidar o disponer los datos, cifras e información ambiental que gestionan y producen en diferentes instrumentos y herramientas del sector.
7.	Generar aportes técnicos desde el componente biótico, encaminados a la optimización de los datos, cifras o información ambiental para facilitar el desarrollo y disponibilidad de indicadores de biodiversidad que contribuyan desde el Sistema de Información Ambiental de Colombia en la toma de decisiones y en el afianzamiento de directrices de políticas en materia ambiental.
8.	Participar técnicamente en las reuniones y demás espacios técnicos que adelante el Ministerio de Ambiente y Desarrollo Sostenible con actores internos y externos, referente a temas de información ambiental que contribuyan al fortalecimiento del SIAC.
9.	Las demás actividades que le asigne el supervisor del contrato que tengan relación con el objeto contractual.</t>
  </si>
  <si>
    <t>hernandezmach@gmail.com</t>
  </si>
  <si>
    <t>DIAGONAL 60 #22A-07</t>
  </si>
  <si>
    <t>El plazo de ejecución de contrato es de 6 meses, contados a partir del cumplimiento de los requisitos de ejecución previo su perfeccionamiento.</t>
  </si>
  <si>
    <t>https://community.secop.gov.co/Public/Tendering/OpportunityDetail/Index?noticeUID=CO1.NTC.1296981&amp;isFromPublicArea=True&amp;isModal=False</t>
  </si>
  <si>
    <t>GERARDO ALBERTO VILLAMIL SÁNCHEZ</t>
  </si>
  <si>
    <t xml:space="preserve">1.	Apoyar jurídicamente a las diferentes dependencias para la estructuración y desarrollo de los respectivos procesos de contratación.
2.	Elaborar los pliegos de condiciones, invitaciones y demás documentos, con base en la información técnica, financiera y de evaluación que remitan las dependencias de la entidad.
3.	Realizar la verificación jurídica correspondiente a los procesos asignados por el Supervisor del Contrato.
4.	Apoyar al grupo de contratos en la proyección y trámite a las solicitudes de adición, prórroga, terminación anticipada, modificación y suspensión de contratos y/o convenios suscritos por el Ministerio.
5.	Hacer la revisión jurídica de los expedientes contractuales y proyectar las actas de liquidación de los contratos y/o convenios que le sean asignados.
6.	Publicar en la oportunidad legal en el SECOP II y en La Tienda Virtual, los documentos exigidos en la normatividad de contratación estatal vigente, de conformidad a las instrucciones o directrices impartidas por Colombia compra eficiente.
7.	Validar en la plataforma SECOP II, que los expedientes contractuales se encuentren publicados en debida forma para de esta manera garantizar la publicidad del ejercicio contractual.
8.	Efectuar seguimiento a la plataforma SECOP II, generando los reportes, informes que para el efecto le sean solicitados por el supervisor.
9.	Gestionar jurídicamente si hay lugar a ello, el trámite de imposición de multas, declaratorias de incumplimientos, o declaratorias de caducidad, en los términos establecidos en el artículo 86 de la Ley 1474 de 2011, para tal efecto deberá proyectar las citaciones, resoluciones y demás actos administrativos asociados.
10.	Revisar y realizar las modificaciones al manual de contratación de la Entidad, de acuerdo a las instrucciones del Supervisor.
11.	Dar respuesta a las peticiones y / o solicitudes asignadas por el supervisor.
12.	Participar y asistir en las reuniones y/o eventos requeridos por el Supervisor.
13.	Todas las demás que le sean asignadas por el supervisor acorde con el objeto del contrato. </t>
  </si>
  <si>
    <t>El valor del contrato a celebrar es hasta por la suma de TREINTA Y NUEVE MILLONES DE PESOS M/CTE ($39.000.000) incluido los impuestos a que haya lugar.</t>
  </si>
  <si>
    <t>CARRERA 46 # 60 - 44</t>
  </si>
  <si>
    <t>villamilgerardo@hotmail.com</t>
  </si>
  <si>
    <t>El plazo de ejecución del contrato será de seis (6) meses previo cumplimiento de los requisitos de perfeccionamiento y ejecución, sin exceder a 31 de diciembre de 2020.</t>
  </si>
  <si>
    <t>Suministro de elementos de bioseguridad requeridos en los protocolos, tendientes a mitigar riesgos de contagio de COVID-19.</t>
  </si>
  <si>
    <t>HB INTERNATIONAL CORP SOCIEDAD POR ACCIONES SIMPLIFICADA SAS</t>
  </si>
  <si>
    <t>LUIS ROBERTO ANDRADE MANTILLA</t>
  </si>
  <si>
    <t>SECOP@HBCORP.CO</t>
  </si>
  <si>
    <t>El plazo de ejecución del contrato será de quince (15) días contados a partir del cumplimiento de los requisitos de perfeccionamiento y ejecución de la Orden de Compra, en todo caso sin sobrepasar el término de vigencia del instrumento de Agregación de Demanda Emergencia COVID – 19 IAD Emergencia COVID-19, ni el 31 de diciembre de 2020.</t>
  </si>
  <si>
    <t>https://community.secop.gov.co/Public/Tendering/OpportunityDetail/Index?noticeUID=CO1.NTC.1304179&amp;isFromPublicArea=True&amp;isModal=False</t>
  </si>
  <si>
    <t>LUZ AMPARO DIMATÉ CASTELLANOS</t>
  </si>
  <si>
    <t>Prestar los servicios profesionales a la Unidad Coordinadora para el Gobierno Abierto y a la Subdirección de Educación y Participación para realizar de manera articulada el seguimiento del principio de participación de Gobierno Abierto en los diferentes espacios de participación y diálogo social de conformidad con las obligaciones específicas.</t>
  </si>
  <si>
    <t>1.	Realizar el seguimiento de los diferentes procesos de participación que adelantan las dependencias del Ministerio, consolidar la información y gestionar la publicación de la misma en la sección “Agenda” de la página web de la entidad.
2.	Participar e impulsar el proceso de implementación de los Centros Regionales de  Dialogo Ambiental y otros escenarios, sectoriales e intersectoriales en articulación con la Subdirección de Educación y Participación.
3.	Elaborar una estrategia de articulación entre la Subdirección y la Unidad Coordinadora para el Gobierno Abierto del Ministerio, para visibilizar la participación de la ciudadanía en la gestión ambiental.
4.	Apoyar la construcción de un documento entre la Subdirección de Educación y Participación, la Unidad del Gobierno Abierto y el Grupo de Comunicaciones, que contenga un procedimiento a través del cual se convoque a los grupos de valor por cada tipo de espacio de diálogo a ser desarrollado, donde se evalúe la gestión y los resultados, en el marco del plan anticorrupción del Ministerio.
5.	Revisar, consolidar documentos e información, relacionados con la entrega de productos e informes del Grupo de Participación.
6.	Preparar insumos para dar respuesta a peticiones, acciones de tutela o consultas de los entes de control o el Congreso de la República en los temas de participación ciudadana en la gestión ambiental y Gobierno Abierto que le sean asignados y aquellos que guarden relación con el objeto contractual.
7.	Todas las demás que le sean asignadas por el supervisor del contrato en relación con el objeto contractual.</t>
  </si>
  <si>
    <t xml:space="preserve">El valor del contrato a celebrar es hasta por la suma de CUARENTA Y DOS MILLONES DE PESOS M/CTE ($42.000.000) incluido los impuestos a que haya lugar. </t>
  </si>
  <si>
    <t>Calle 30 b bis # 1-54 Int 3 Apto 503</t>
  </si>
  <si>
    <t>luzamdi@gmail.com</t>
  </si>
  <si>
    <t>HECTOR HERNAN ACOSTA USECHE</t>
  </si>
  <si>
    <t>https://community.secop.gov.co/Public/Tendering/OpportunityDetail/Index?noticeUID=CO1.NTC.1306614&amp;isFromPublicArea=True&amp;isModal=False</t>
  </si>
  <si>
    <t>El valor del contrato a celebrar es hasta por la suma de CINCUENTA MILLONES CIENTO TREINTA Y TRES MIL TRESCIENTOS TREINTA Y
TRES PESOS ($50.133.333), incluido los impuestos a que haya lugar.</t>
  </si>
  <si>
    <t xml:space="preserve">El plazo de ejecución del contrato 423 de 2020 a SIETE (7) MESES VEINTICINCO (25) DÍAS, contados a partir del cumplimiento de los requisitos de ejecución, previo perfeccionamiento del contrato, en todo caso sin exceder a 31 de diciembre de 2020. </t>
  </si>
  <si>
    <t>https://community.secop.gov.co/Public/Tendering/OpportunityDetail/Index?noticeUID=CO1.NTC.1306210&amp;isFromPublicArea=True&amp;isModal=False</t>
  </si>
  <si>
    <t>BERTHA CRUZ FORERO</t>
  </si>
  <si>
    <t>Prestacion de servicios profesionales a la Oficina Asesora Juridica del Ministerio de Ambiente y Desarrollo Sostenible para apoyar el cumplimiento de los compromisos adquiridos en el proceso de consulta previa con los pueblos y comunidades indigenas, las Comunidades Negras y el pueblo ROM, del Plan Nacional de Desarrollo 2018 2022 Pacto por Colombia, pacto por la Equidad.</t>
  </si>
  <si>
    <t>1.	Apoyar a la Oficina Asesora Jurídica y la Subdirección de Educación y Participación en la construcción, conceptualización, elaboración y revisión del acto administrativo y sus documentos soporte a través del cual se crea la Comisión Nacional Ambiental indígena-CNAI, a fin de dar cumplimiento al compromiso G59. 
2.	Apoyar a la Dirección de Bosques, Biodiversidad y Servicios Ecosistemicos en el cumplimiento del compromiso D1, relacionado con la creación del instrumento normativo de creación y regulación de una categoría de Área de Conservación Indígena y su integración al Sistema Nacional de Áreas Protegidas –SINAP.
3.	Apoyar a la Dirección de Bosques, Biodiversidad y Servicios Ecosistemicos en el cumplimiento del compromiso E45, relacionado con la revisión del marco jurídico de la ley 2º de 1959 y presentar recomendaciones sobre este tema para la Amazonía.”
4.	Apoyar a la Dirección de Bosques, Biodiversidad y Servicios Ecosistemicos en el cumplimiento del compromiso A29 (S29), relacionado con el diseño e implementación de una ruta de trabajo para la construcción de una categoría de Área de Conservación Comunitaria en territorios de comunidades Negras, Afrocolombianas, Raizales Y Palenqueras y su integración al SINAP”. 
5.	Apoyar a la Subdirección de Educación y Participación y a la Oficina Asesora Jurídica, en las labores tenientes a lograr la reglamentación del Capitulo IV de la Ley 70 de 1993. 
6.	Elaborar los proyectos de actos administrativos relacionados con el objeto del contrato, que sean requeridos por la Oficina Asesora Jurídica. 
7.	Acompañar todas las agendas, planes de trabajo y rutas concertadas que sean necesarias para llevar a cabo el cumplimiento de los compromisos adquiridos en el proceso de consulta previa con los pueblos y comunidades indígenas, las Comunidades Negras y el pueblo ROM, del Plan Nacional de Desarrollo 2018- 2022 “Pacto por Colombia, pacto por la Equidad”.  
8.	Proyectar dentro de los términos legales las respuestas a los requerimientos que efectúen los órganos de control, el Congreso de la República y demás entidades del estado relacionados con el objeto del contrato. 		
9.	Analizar, revisar y proyectar respuestas a derechos de petición e informes solicitados por el supervisor, en temas relacionados con el objeto del contrato. 
10.	Participar y apoyar a la Oficina Asesora Jurídica en el desarrollo de las diferentes reuniones y visitas requeridas en el cumplimiento del objeto del contrato. 	
11.	Las demás que le sean asignadas por el supervisor en relación con el objeto del contrato.</t>
  </si>
  <si>
    <t>El valor del contrato a celebrar es hasta por la suma CINCUENTA Y UN MILLONJES DE PESOS ($51.000.000), incluidos los impuestos a que haya lugar.</t>
  </si>
  <si>
    <t>CALLE 79 No. 0a 61 casa 8h - Tunja, Boyacá</t>
  </si>
  <si>
    <t>bcruzforero@gmail.com</t>
  </si>
  <si>
    <t>El plazo de ejecución del contrato será de seis (6) meses y será contado a partir del cumplimiento de los requisitos de perfeccionamiento y ejecución del contrato sin exceder el 31 de diciembre de 2020.</t>
  </si>
  <si>
    <t>Prestación de servicios profesionales en la Dirección de Bosques, Biodiversidad y Servicios Ecosistémicos del Ministerio de Ambiente y Desarrollo Sostenible para adelantar el análisis, manejo y atención de las solicitudes relacionadas con la Reserva Forestal del Río Magdalena</t>
  </si>
  <si>
    <t>1.	Apoyar en la organización, generación y análisis de contenidos cartográficos de competencia de la DBBSE, siguiendo los lineamientos de cargue de información geográficas basadas en las herramientas ESRI bajo acuerdo de licenciamiento como arcGIS online y procedimiento de cargue de información a Geodatabase asegurando la calidad, integración y consistencia de los datos consignados que dan soporte al SIAC.
2.	Realizar la reinterpretación o interpretación de coberturas antrópicas del área de estudio de acuerdo con lo convenido con el supervisor del contrato y a la disponibilidad de imágenes satelitales, siguiendo los procedimientos establecidos por el grupo de sistemas de información y radiocomunicaciones GSIR de Parques Nacionales Naturales de Colombia.
3.	Generar los ajustes a que haya lugar en el proceso de control de calidad y de verificación realizado en el área de estudio, hasta obtener el producto aprobado.
4.	Generación de metadatos en GEONETWORK de la información geográfica desarrollada en el marco del contrato.
5.	Consolidar y almacenar la información geográfica generada y hacer los reportes solicitados en el proceso del monitoreo de acuerdo con el sistema de información de la entidad
6.	Apoyar las fases de planeación, formulación, implementación, generación, revisión y vistos bueno de proyectos, contratos, convenios, estudios previos, informes, conceptos, requerimiento a solicitudes u otros documentos técnicos que le sean asignados por el supervisor.
7.	Apoyar a la DBBSE, en la generación de insumos cartográficos para dar respuesta a las consultas a través de PQRS, que le sean asignadas, utilizando herramientas de sistemas de información geográfica.
8.	Participar en las reuniones, talleres y demás espacios de trabajo que le sean requeridas por el supervisor del contrato, reportando los resultados en los formatos aprobados por el Ministerio. 
9.	Todas las demás que le sean asignadas por el supervisor del contrato.</t>
  </si>
  <si>
    <t xml:space="preserve">El valor del contrato a celebrar es hasta por la suma de TREINTA MILLONES DE PESOS ($30.000.000) M/CTE, por concepto de honorarios, incluidos los impuestos a que haya lugar </t>
  </si>
  <si>
    <t>Carrera 72 J No. 47 - 22 Sur Piso 3</t>
  </si>
  <si>
    <t>mrforest@hotmail.com</t>
  </si>
  <si>
    <t>El plazo de ejecución del presente contrato será de seis (6) meses, previo cumplimiento de los requisitos de perfeccionamiento, sin que supere el 31 de diciembre de la vigencia 2020,</t>
  </si>
  <si>
    <t>https://community.secop.gov.co/Public/Tendering/OpportunityDetail/Index?noticeUID=CO1.NTC.1306922&amp;isFromPublicArea=True&amp;isModal=False</t>
  </si>
  <si>
    <t>YELENA CÁRDENAS BERNAL</t>
  </si>
  <si>
    <t>Prestación de servicios profesionales en la Dirección de Bosques, Biodiversidad y Servicios Ecosistémicos del Ministerio de Ambiente y Desarrollo Sostenible para adelantar el análisis, manejo y atención de las solicitudes relacionadas con la Reserva Forestal del Río Magdalena.</t>
  </si>
  <si>
    <t>Calle 34 sur No. 4B-14</t>
  </si>
  <si>
    <t>yelena.cardenas@gmail.com</t>
  </si>
  <si>
    <t>El plazo de ejecución del presente contrato será de seis (6) meses, previo cumplimiento de los requisitos de perfeccionamiento, sin que supere el 31 de diciembre de la vigencia 2020.</t>
  </si>
  <si>
    <t>https://community.secop.gov.co/Public/Tendering/OpportunityDetail/Index?noticeUID=CO1.NTC.1307687&amp;isFromPublicArea=True&amp;isModal=False</t>
  </si>
  <si>
    <t>LENA TATIANA ACOSTA ROMERO</t>
  </si>
  <si>
    <t>Prestación de servicios profesionales a la Dirección de Bosques, Biodiversidad y Servicios Ecosistémicos del Ministerio de Ambiente y Desarrollo Sostenible, en la gestión técnica, seguimiento y cumplimiento de las metas a cargo de la dirección.</t>
  </si>
  <si>
    <t>1.	Adelantar la revisión de actos administrativos, en las etapas de evaluación y seguimiento, relacionada con los tramites de sustracción de áreas en las zonas de reservas forestales nacionales
2.	Elaborar conceptos jurídicos relacionados con los tramites a cargo de la Dirección y cuando el supervisor del contrato lo requiera.
3.	 Apoyar la proyección y/o revisión de respuestas a derechos de petición, consultas, quejas de los ciudadanos, requerimientos de entes de control y del Congreso de la República que le sean asignados por el supervisor del contrato.
4.	Revisión de pronunciamientos estratégicos a entes de Control, informes de Congreso e informes de gestión. 
5.	Asistir a las reuniones y mesas de trabajo, que le sean asignadas por el supervisor del contrato, reportando los resultados en los formatos aprobados por el Ministerio de Ambiente y Desarrollo Sostenible. 
6.	Las demás que sean asignadas por el supervisor y se relacionen con el objeto y las obligaciones contractuales.</t>
  </si>
  <si>
    <t xml:space="preserve">El valor del contrato a celebrar es hasta por la suma de CUARENTA Y OCHO MILLONES DE PESOS ($48.000.000) M/CTE, por concepto de honorarios, incluidos los impuestos a que haya lugar </t>
  </si>
  <si>
    <t>lenacos@hotmail.com</t>
  </si>
  <si>
    <t>Cra. 13A #31-87, Torre B, Apto.406</t>
  </si>
  <si>
    <t>El plazo de ejecución del presente contrato será de seis (6) meses sin que supere el 31 de diciembre de la vigencia 2020, previo cumplimiento de los requisitos de ejecución y previo perfeccionamiento del mismo.</t>
  </si>
  <si>
    <t>https://community.secop.gov.co/Public/Tendering/OpportunityDetail/Index?noticeUID=CO1.NTC.1306916&amp;isFromPublicArea=True&amp;isModal=False</t>
  </si>
  <si>
    <t>Prestación de servicios profesionales a la Dirección de Bosques, Biodiversidad y Servicios Ecosistémicos del Ministerio de Ambiente y Desarrollo Sostenible, en la gestión técnica, seguimiento y cumplimiento de las metas a cargo de la dirección</t>
  </si>
  <si>
    <t>1.	Gestionar las actividades relacionadas con la política de Gobierno Abierto y de gestión y desempeño institucional enmarcado en el Decreto 1499 de 2017 asignadas a la Dirección de Bosques, Biodiversidad y Servicios Ecosistémicos.
2.	Articular y consolidar la información de los distintos instrumentos de planeación de responsabilidad de la Dirección de Bosques, Biodiversidad y Servicios Ecosistémicos y con la periodicidad que sean solicitados (SIGOB, SISCONPES, metas transformacionales, metas presidenciales, pactos intersectoriales, informes, plan de acción)
3.	Evaluar y retroalimentar permanentemente los avances en el Plan de Acción Anual de la Dirección de Bosques, Biodiversidad y Servicios Ecosistémicos, así como generar los informes de gestión consolidados.
4.	Realizar el seguimiento y monitoreo de los compromisos en el marco de los proyectos nacionales e internacionales con responsabilidad o participación de la Dirección de Bosques, Biodiversidad y Servicios Ecosistémicos (GEF, CDB, entre otros), así como la articulación de información que deba presentarse.
5.	Estructurar y consolidar la información relacionada con los talleres construyendo país que le sean asignados. 
6.	Las demás que le sean asignadas por el supervisor contractual.</t>
  </si>
  <si>
    <t xml:space="preserve">El valor del contrato a celebrar es hasta por la suma de TREINTA Y NUEVE MILLONES DE PESOS ($39.000.000) M/CTE, por concepto de honorarios, incluidos los impuestos a que haya lugar </t>
  </si>
  <si>
    <t>PAULO GEYMAR IBARRA RODRIGUEZ</t>
  </si>
  <si>
    <t>carrera 32 No 12 26; Pasto, Nariño</t>
  </si>
  <si>
    <t>pauloibarrarodriguez@gmail.com</t>
  </si>
  <si>
    <t>https://community.secop.gov.co/Public/Tendering/OpportunityDetail/Index?noticeUID=CO1.NTC.1312992&amp;isFromPublicArea=True&amp;isModal=False</t>
  </si>
  <si>
    <t>LUIS HERNANDO ZAMBRANO LEON</t>
  </si>
  <si>
    <t>DIAGONAL 3 SUR No. 7-353 CASA 26 CONJUNTO HACIENDA SAN LUIS, VEREDA CANELÓN. Cajicá, Cundinamarca.</t>
  </si>
  <si>
    <t>hzbio@hotmail.com</t>
  </si>
  <si>
    <t>1.	Realizar el análisis de la información técnica que permita optimizar los lineamientos y regulaciones respecto el manejo Reservas Forestales constituidas por la Ley 2ª de 1959 y las Reservas Forestales Protectoras Nacionales para actividades de utilidad pública e interés social en especial del sector minero energético.
2.	Apoyar, la actualización de información técnica para la declarar, reservar, alinderar, realinderar, sustraer, integrar o recategorizar las Reservas Forestal Protectoras Nacionales, e cara a solicitudes de los sectores productivos, con énfasis en el sector minero-energético.
3.	Apoyar en conjunto con las autoridades ambientales regionales a la DBBSE con el análisis técnico de los objetivos y objetos de conservación, límites, régimen de uso y categoría de manejo de las 59 Reservas Forestales Protectoras Nacionales, de forma tal que se consoliden los elementos básicos de planeación de estas áreas protegidas y se generen los lineamientos necesarios para su adecuada administración, y manejo.
4.	Elaborar propuestas sobre lineamientos técnicos para la elaboración de planes de manejo de las Reservas Forestales Protectoras Nacionales.        
5.	Adelantar la articulación entre la Dirección de Bosques, Biodiversidad y Servicios Ecosistémicos con otros actores estratégicos para el manejo de la Reservas Forestales Protectoras Nacionales y las Reservas Forestales declaradas por la Ley 2ª de 1959, especialmente las instituciones del Sector Minero Energético.
6.	Elaborar conceptos técnicos relacionados con la planeación, regulación y manejo de las Reservas Forestales Protectoras Nacionales y las Reservas Forestales declaradas por la Ley 2ª de 1959, cuando el supervisor del contrato lo requiera.
7.	Asistir a las reuniones y mesas de trabajo, que le sean asignadas por el supervisor del contrato, reportando los resultados en los formatos aprobados por el Ministerio de Ambiente y Desarrollo Sostenible. 
8.	Apoyar la proyección y/o revisión de respuestas a derechos de petición, consultas, quejas de los ciudadanos, requerimientos de entes de control y del Congreso de la República que le sean asignados por el supervisor del contrato.
9.	Toda las demás que le sean asignadas por el supervisor del contrato.</t>
  </si>
  <si>
    <t>El valor del contrato a celebrar es hasta por la suma de CINCUENTA Y CUATRO MILLONES DE PESOS M/CTE ($54.000.000‬), incluidos los impuestos a que haya lugar.</t>
  </si>
  <si>
    <t>https://community.secop.gov.co/Public/Tendering/OpportunityDetail/Index?noticeUID=CO1.NTC.1307650&amp;isFromPublicArea=True&amp;isModal=False</t>
  </si>
  <si>
    <t>DAVID MOYANO FONSECA</t>
  </si>
  <si>
    <t xml:space="preserve">ADMINISTRACIÓN Y GESTION AMBIENTAL </t>
  </si>
  <si>
    <t>1.	Elaborar conceptos técnicos dentro de las actuaciones administrativas sancionatorias relacionados con los trámites de competencia de la Dirección de Bosques, Biodiversidad y Servicios Ecosistémicos.
2.	Efectuar visitas técnicas requeridas en el marco de los procesos sancionatorios de la Dirección de Bosques, Biodiversidad y Servicios Ecosistémicos. 
3.	Atender las solicitudes -PQRS- que se designen, de acuerdo con lo requerido por el supervisor del contrato. 
4.	Asistir a las reuniones relacionadas con el procedimiento sancionatorio, en las áreas de competencia de la Dirección de Bosques, Biodiversidad y Servicios Ecosistémicos del Ministerio.
5.	Las demás actividades que sean asignadas por el supervisor del contrato.</t>
  </si>
  <si>
    <t xml:space="preserve">El valor del contrato a celebrar es hasta por la suma de TREINTA Y CUATRO MILLONES OCHOCIENTOS MILLONES DE PESOS ($34.800.000) M/CTE, por concepto de honorarios, incluidos los impuestos a que haya lugar </t>
  </si>
  <si>
    <t>Diagonal 3 No. 9 - 02 Manzana i Casa 21. Mosquera, Cundinamarca</t>
  </si>
  <si>
    <t>d.moyano.f@gmail.com</t>
  </si>
  <si>
    <t>https://community.secop.gov.co/Public/Tendering/OpportunityDetail/Index?noticeUID=CO1.NTC.1306612&amp;isFromPublicArea=True&amp;isModal=False</t>
  </si>
  <si>
    <t>SEBASTIAN REBOLLEDO CID</t>
  </si>
  <si>
    <t>Prestación de servicios de apoyo a la gestión a la Dirección de Bosques, Biodiversidad y Servicios Ecosistémicos del Ministerio de Ambiente y Desarrollo Sostenible, en la gestión técnica, seguimiento y cumplimiento de las metas a cargo de la dirección.</t>
  </si>
  <si>
    <t>TECNICO PROFESIONALEN OPERACIÓN MANTENIMIENTO Y ADMINISTRACION DE MAQUINARIA AGRICOLA</t>
  </si>
  <si>
    <t>1.	Apoyar las labores operativas de la organización del Archivo administrativo, de la Dirección de Bosques.
2.	Apoyar el servicio de consulta y préstamo de la correspondencia a cargo de la Dirección Bosques, Biodiversidad y Servicios Ecosistémicos para usuarios internos y llevar el Control de los diferentes préstamos.
3.	Realizar la digitalización de los documentos de archivo administrativo que solicitan los usuarios con lo relacionado con la correspondencia de la Dirección de Bosques, Biodiversidad y Servicios Ecosistémicos.
4.	Atender todos los requerimientos sobre el apoyo al proceso de actualización, marcación, ordenación, foliación, administración y organización de la información relacionada con la correspondencia de la Dirección de Bosques. 
5.	Las demás actividades asignadas por el supervisor en relación con la ejecución del Contrato y que estén relacionadas con el objeto del mismo.</t>
  </si>
  <si>
    <t>El valor del contrato a celebrar es hasta por la suma de VEINTIÚN MILLONES DE PESOS M/CTE ($21.000.000‬), incluidos los impuestos a que haya lugar.</t>
  </si>
  <si>
    <t>CALLE 137a # 58-70 TORRE 3 APTO 501</t>
  </si>
  <si>
    <t>rebsebastian@gmail.com</t>
  </si>
  <si>
    <t>NATALIA MICHEL VALENCIA NAVARRO</t>
  </si>
  <si>
    <t xml:space="preserve">Correo del 2 de julio </t>
  </si>
  <si>
    <t>https://community.secop.gov.co/Public/Tendering/OpportunityDetail/Index?noticeUID=CO1.NTC.1305772&amp;isFromPublicArea=True&amp;isModal=False</t>
  </si>
  <si>
    <t>JUAN CAMILO CHAVARRO MARIN</t>
  </si>
  <si>
    <t>Prestación de servicios profesionales para apoyar a la Secretaría General y a la Subdirección Administrativa y Financiera en el control, seguimiento técnico, operativo, administrativo, contable, financiero, jurídico y contractual a los compromisos adquiridos para la presente vigencia de conformidad con las obligaciones específicas.</t>
  </si>
  <si>
    <t>1.	Apoyar jurídicamente a la Secretaría General en la proyección de informes, emisión de conceptos, que le sean requeridos por el supervisor del contrato. 
2.	Orientar y apoyar a la Secretaría General en la revisión jurídica de los documentos, resoluciones y demás actos administrativos que tengan en las diferentes dependencias del Ministerio proyectando los actos administrativos y/o conceptos que le sean solicitados.
3.	Apoyar a la secretaría General, en la construcción de documentos de respuestas a los requerimientos que realicen las diferentes direcciones del Ministerio.
4.	Elaborar, revisar y hacer seguimiento a los actos administrativos de competencia de la Secretaría General, generando las respectivas recomendaciones y/o observaciones a los mismos.
5.	Apoyar a la Secretaría General en la interlocución jurídica con las entidades públicas y privadas, en la elaboración, conceptualización, revisión y seguimiento a la ejecución de los contratos y/o convenios y contratos interadministrativos que sean suscritos por la ordenadora del gasto.
6.	Apoyar en la preparación de actos administrativos que requiera el supervisor del contrato.
7.	Hacer las recomendaciones jurídicas a los procesos transversales del Ministerio de Ambiente y Desarrollo Sostenible que le sean solicitados por la supervisora del contrato, para lo cual deberá participar en las reuniones y emitir los conceptos jurídicos correspondientes.
8.	Gestionar y proyectar las respuestas a los requerimientos que realicen los órganos de control fiscal y disciplinario y la Oficina Asesora de Control Interno, Oficina de Control Interno Disciplinario a la Secretaria General.
9.	Todas las demás que le sean asignadas por el supervisor del contrato en relación con el objeto contractual.</t>
  </si>
  <si>
    <t xml:space="preserve">El valor del contrato a celebrar es hasta por la suma de TREINTA Y NUEVE MILLONES DE PESOS M/CTE ($39.000.000) incluido los impuestos a que haya lugar. </t>
  </si>
  <si>
    <t>jcchavarro47@gmail.com</t>
  </si>
  <si>
    <t>CARRERA 107 No 69b 47</t>
  </si>
  <si>
    <t>COORDINADOR GRUPO DE CONTRATOS - SECRETARIA GENERAL</t>
  </si>
  <si>
    <t>GRUPO DE CONTRATOS - SECRETARIA GENERAL</t>
  </si>
  <si>
    <t>https://community.secop.gov.co/Public/Tendering/OpportunityDetail/Index?noticeUID=CO1.NTC.1316816&amp;isFromPublicArea=True&amp;isModal=False</t>
  </si>
  <si>
    <t>LORENA ZULAY ORTEGA CHIQUIZA</t>
  </si>
  <si>
    <t>1.	Realizar la revisión y evaluación de los proyectos de inversión y/o solicitudes de modificaciones de POAS y/o informes de ejecución para la verificación del seguimiento, presentados por las entidades del sector ambiental, emitiendo los respectivos pronunciamientos según los formatos establecidos para cada caso.
2.	Participar en las mesas técnicas requeridas para apoyar en la estructuración de proyectos de inversión del sector ambiental, así como realizar visitas técnicas para verificar el seguimiento a la ejecución de los proyectos de inversión.
3.	Apoyar las respuestas a los derechos de petición o requerimientos y/o solicitudes que presenten los entes de control o los ciudadanos o Entidades del Orden Nacional Público o Privado y/o las dependencias del Ministerio o entidades del Sector de Ambiente y Desarrollo Sostenible y cuya competencia en materia de proyectos ambientales sea de la Oficina Asesora de Planeación
4.	Reportar en el instrumento correspondiente la información del estado del proyecto de inversión, de acuerdo a la revisión realizada a los documentos y/o expedientes según la etapa en la cual se encuentre el proyecto (formulación, evaluación y seguimiento).
5.	Todas las demás asignadas por el supervisor del contrato y que tengan relación con el objeto contractual.</t>
  </si>
  <si>
    <t>El valor del contrato a celebrar es hasta por la suma de TREINTA Y TRES MILLONES CUATROCIENTOS CINCUENTA MIL PESOS M/CTE ($33.450.000,00) incluido los impuestos a que haya lugar.</t>
  </si>
  <si>
    <t>lorenazulay17@gmail.com</t>
  </si>
  <si>
    <t>Calle 145 a N. 19-69 apto 401</t>
  </si>
  <si>
    <t>El plazo de ejecución del contrato será de cinco (5) meses, previo cumplimiento de los requisitos de perfeccionamiento y ejecución, sin que supere el 31 de diciembre del año 2020.</t>
  </si>
  <si>
    <t>https://community.secop.gov.co/Public/Tendering/OpportunityDetail/Index?noticeUID=CO1.NTC.1313999&amp;isFromPublicArea=True&amp;isModal=False</t>
  </si>
  <si>
    <t>ANDRES FERNANDO QUINTERO QUICENO</t>
  </si>
  <si>
    <t>CARRERA 26D NUMERO 35C 50 SUR TORRE MAYOR 26 APARTAMENTO 505</t>
  </si>
  <si>
    <t>AFQUINTEROQ@HOTMAIL.COM</t>
  </si>
  <si>
    <t>1.	Apoyar el proceso de la segunda fase del mecanismo de software de la: “Biblioteca Especializada Virtual para el desarrollo, actualización e integración de los módulos de: autoridades, servicios bibliotecarios y de reportes de conformidad con las especificaciones funcionales que señale el Grupo de Divulgación de Conocimiento y Cultura Ambiental.
2.	Realizar la validación funcional de todos los módulos y hacer las correcciones para garantizar la correcta operación antes de la puesta en operación, de acuerdo con lineamientos establecidos por la Oficina de Tecnologías de la Información y Comunicaciones.
3.	Subir al repositorio de la entidad el código fuente de la herramienta de acuerdo a los lineamientos de la Oficina de Tecnologías de la Información y Comunicaciones.
4.	Realizar conjuntamente con el ingeniero a cargo de la infraestructura on premise en .net de la entidad el aprovisionamiento para el manejo de variables de entorno de la herramienta. 
5.	Realizar el proceso que permita desplegar bajo docker la herramienta. 
6.	Definir las necesidades de infraestructura de acuerdo al lineamiento de la oficina TIC para especificar el coste y la infraestructura necesaria para el funcionamiento de la herramienta en un esquema onpremise o en la nube.
7.	Subir a la Nube el despliegue de bibliovirtual de acuerdo a los requerimientos de la Oficina TIC.
8.	Realizar conjuntamente con el diseñador de la entidad los ajustes necesarios sobre la herramienta para tener una unificación visual de acuerdo al lineamiento del manual de identidad visual y los criterios de la Oficina TIC
9.	Apoyar la realización del soporte técnico/funcional al Sistema en todos sus módulos y componentes operativos, asegurando el funcionamiento y la disponibilidad de los mismos.
10.	Dar soporte y ejecutar los procesos de carga de información que se requieran, que garantice la integridad de los mismos al momento de cambios o nuevas implementaciones.
11.	Documentar todas las acciones y labores que se realicen sobre el aplicativo Biblioteca Especializada Virtual de Minambiente en todos sus módulos y componentes.
12.	Prestar apoyo en el desarrollo de la documentación técnica de los módulos desarrollados, así como la actualización de la documentación de aquellos que se actualicen, de acuerdo con los cambios realizados, y a los procesos establecidos por el Ministerio.
13.	 Al finalizar la ejecución contractual, realizar la entrega respectiva de claves de acceso a la administración técnica y funcional, al superviso o a quien este delegue. 
14.	Todas las demás que le sean asignadas por el supervisor del contrato y que tengan relación con el objeto contractual.</t>
  </si>
  <si>
    <t>El valor del contrato a celebrar es hasta por la suma de VEINTISIETE MILLONES DE PESOS Mcte. (27.000.000), incluido los impuestos a que haya lugar.</t>
  </si>
  <si>
    <t>El plazo de ejecución del contrato será de seis meses a partir del cumplimiento de los requisitos de ejecución, previo perfeccionamiento del contrato, en todo caso sin exceder a 31 de diciembre de 2020.</t>
  </si>
  <si>
    <t>1.	Planificar y hacer seguimiento administrativo y financiero desde las competencias de la Dirección de Bosques, Biodiversidad y Servicios Ecosistémicos, de los recursos de inversión del desincentivo del agua de la subcuenta del FONAM.
2.	Revisar, estructurar y hacer seguimiento financiero y administrativo a los proyectos y convenios en materia de restauración con recursos del desincentivo del agua a cargo de la Dirección.
3.	Apoyar a la supervisión de los convenios de restauración en la revisión administrativa y financiera de los informes presentados con ocasión de los convenios suscritos en materia de los recursos del desincentivo del agua.
4.	Recomendar y proponer todas las acciones necesarias en materia administrativa y financiera, para el cumplimiento de la meta nacional de la siembra de los 180 millones de árboles.
5.	Participar en las reuniones que se adelanten en materia de los proyectos de restauración con recursos del desincentivo y de la meta nacional de la siembra de 180 millones de árboles, cuando se requiera.
6.	Proyectar dentro de los términos legales, respuestas a consultas, derechos de petición y solicitudes en general que sean asignadas a la Dirección de Bosques, Biodiversidad y Servicios Ecosistémicos y que tengan que ver con temas administrativos y financieros provenientes de los recursos del desincentivo del agua.
7.	Las demás que sean asignadas por el supervisor del contrato.</t>
  </si>
  <si>
    <t>DILIA ISABEL ACUÑA BARCENAS</t>
  </si>
  <si>
    <t>Prestación de servicios profesionales a la Dirección de Bosques, Biodiversidad y Servicios Ecosistémicos del Ministerio de Ambiente y Desarrollo Sostenible, para la atención y gestión de: Sentencia Amazonía, desincentivo del agua y Reservas Forestales Nacionales</t>
  </si>
  <si>
    <t xml:space="preserve">El valor del contrato a celebrar es hasta por la suma de CINCUENTA Y CUATRO MILLONES DE PESOS ($54.000.000) M/CTE, por concepto de honorarios, incluidos los impuestos a que haya lugar </t>
  </si>
  <si>
    <t>diliacu@hotmail.com</t>
  </si>
  <si>
    <t>Carrera 87 No. 17 - 35</t>
  </si>
  <si>
    <t>C-3202-0900-6-0-3202040-20</t>
  </si>
  <si>
    <t>https://community.secop.gov.co/Public/Tendering/OpportunityDetail/Index?noticeUID=CO1.NTC.1314178&amp;isFromPublicArea=True&amp;isModal=False</t>
  </si>
  <si>
    <t>CAMILO CLAVIJO GARCÍA</t>
  </si>
  <si>
    <t>https://community.secop.gov.co/Public/Tendering/OpportunityDetail/Index?noticeUID=CO1.NTC.1318363&amp;isFromPublicArea=True&amp;isModal=False</t>
  </si>
  <si>
    <t>1.	Proponer y apoyar una estrategia de acompañamiento, seguimiento y coordinación para el cumplimiento de las órdenes impartidas en la Sentencia STC 4360 de 2018.
2.	Apoyar las acciones de facilitación y articulación en lo referente a las reuniones y eventos que se desarrollen por parte de las dependencias de Minambiente y con las entidades vinculadas en materia del cumplimiento de las obligaciones de la Sentencia STC 4360 de 2018.
3.	Consolidar un archivo digital de los registros, actas y documentos que se generen en el cumplimiento de las órdenes impartidas en la Sentencia STC 4360 de 2018.
4.	Elaborar y consolidar los informes de seguimiento de las acciones asociadas al cumplimiento de las órdenes impartidas en la Sentencia STC 4360 de 2018.
5.	Apoyar a Minambiente en la socialización de talleres y reuniones virtuales y/o presenciales que se adelanten con el sector público ó privado respecto a los avances, progreso y actualizaciones que se realicen en el cumplimiento de las órdenes impartidas en la Sentencia STC 4360 de 2018.
6.	En coordinación con las dependencias de Ministerio correspondientes identificar los actores que están relacionados con la estrategia gubernamental destinada al cumplimiento de las órdenes impartidas en la Sentencia STC 4360 de 2018 y la forma en la que estos pueden aportar a la efectiva implementación del plan de acción.
7.	Apoyar la proyección y/o revisión de respuestas de derechos de petición, consultas, peticiones, quejas y requerimientos de ciudadanos, del Congreso de la República, de los Entes de Control y/o de veedurías ciudadanas relacionados con el cumplimiento de las órdenes impartidas en la Sentencia STC 4360 de 2018.
8.	Generar los insumos y apoyar el desarrollo de los planes de mejoramiento definidos por los entes de control asociados con el cumplimiento de las órdenes impartidas en la Sentencia STC 4360 de 2018.
9.	Las demás que sean asignadas por el supervisor del contrato que estén relacionadas con el objeto contractual.</t>
  </si>
  <si>
    <t xml:space="preserve">El valor del contrato a celebrar es hasta por la suma de TREINTA Y CINCO MILLONES DE PESOS ($35.000.000) M/CTE, por concepto de honorarios, incluidos los impuestos a que haya lugar. </t>
  </si>
  <si>
    <t>camiclav2@gmail.com</t>
  </si>
  <si>
    <t>Calle 25 No 40-36. Edificio El Recuerdo</t>
  </si>
  <si>
    <t>El plazo de ejecución del presente contrato será de cinco (5) meses sin que supere el 31 de diciembre de la vigencia 2020, previo cumplimiento de los requisitos de ejecución y previo perfeccionamiento del mismo.</t>
  </si>
  <si>
    <t>AVANZA INTERNATIONAL GROUP</t>
  </si>
  <si>
    <t>comercial4@avanzagroup.com.co</t>
  </si>
  <si>
    <t>Cra 73 BIS # 49A-21</t>
  </si>
  <si>
    <t>INDUHOTEL SAS</t>
  </si>
  <si>
    <t xml:space="preserve">Suministro de Elementos de Protección Personal (EPP) de conformidad con los requerimientos técnicos establecidos para la atención de la emergencia por el COVID-19 </t>
  </si>
  <si>
    <t>expolicitaciones.2015@gmail.com</t>
  </si>
  <si>
    <t>FUNDACION TEJIDO SOCIAL ORG</t>
  </si>
  <si>
    <t>Suministro de Elementos de Protección Personal (EPP) de conformidad con los requerimientos técnicos establecidos para la atención de la emergencia por el COVID-19</t>
  </si>
  <si>
    <t>fundaciontejidosocialcali@hotmail.com</t>
  </si>
  <si>
    <t>Carrera 40 # 5a-40</t>
  </si>
  <si>
    <t>BON SANTE SAS</t>
  </si>
  <si>
    <t>comercial@bsante.com.co</t>
  </si>
  <si>
    <t>Sumimas_S.A.S</t>
  </si>
  <si>
    <t>Km 1.5 via Cota Siberia P.E San Bernardo</t>
  </si>
  <si>
    <t>coordinador.licitaciones@sumimas.com.co</t>
  </si>
  <si>
    <t>ELEVACON SAS</t>
  </si>
  <si>
    <t>agerencia@elevacon.net</t>
  </si>
  <si>
    <t>MARIO ERIQUE PEREZ</t>
  </si>
  <si>
    <t>TECNICO ADMINISTRATIVO</t>
  </si>
  <si>
    <t>41112224</t>
  </si>
  <si>
    <t>https://community.secop.gov.co/Public/Tendering/OpportunityDetail/Index?noticeUID=CO1.NTC.1131306&amp;isFromPublicArea=True&amp;isModal=False</t>
  </si>
  <si>
    <t>https://community.secop.gov.co/Public/Tendering/OpportunityDetail/Index?noticeUID=CO1.NTC.1326480&amp;isFromPublicArea=True&amp;isModal=False</t>
  </si>
  <si>
    <t>HÉCTOR FABIO MAFLA CHAPARRO</t>
  </si>
  <si>
    <t>Cra 4 este No 1-48 Flandes. La Calera, Cundinamarca</t>
  </si>
  <si>
    <t>mafla64@hotmail.com</t>
  </si>
  <si>
    <t xml:space="preserve">	Prestar los servicios profesionales a la Dirección de Cambio Climático y Gestión del Riesgo del Ministerio de Ambiente y Desarrollo Sostenible, en el desarrollo, gestión, divulgación e implementación de la estrategia territorial de adaptación, en el marco de la Política Nacional de Cambio Climático.</t>
  </si>
  <si>
    <t xml:space="preserve">1.	Apoyar los procesos de formulación de iniciativas con enfoque de adaptación a nivel nacional relacionadas con sistemas sostenibles de usos del suelo a escala de paisaje.
2.	Recopilar y documentar la información de medidas de adaptación relacionadas con programas y proyectos que se estén implementando por parte de Corporaciones Autónomas Regionales y de Desarrollo Sostenible y de entes territoriales que permitan dar cuenta de la meta PND 2018-2022 relacionada con el 100% del territorio nacional implementando iniciativas de adaptación al cambio climático. 
3.	Elaborar un documento con la cuantificación de áreas a partir del desarrollo de proyectos implementados por organismos de cooperación internacional que den cuenta del cumplimiento de la meta PND 2018-2022 relacionada con sistemas agropecuarios adaptados al cambio climático.
4.	Promover y divulgar de manera pedagógica mediante talleres virtuales a través de los Nodos Regionales de Cambio Climático las experiencias exitosas de medidas de adaptación relacionadas con sistemas sostenibles de usos del suelo a escala de paisaje.
5.	Elaborar documento técnico que consolide información relacionada con la cuantificación de áreas y arboles sembrados en la restauración adelantada por las CAR, entes territoriales y proyectos de cooperación relacionados con adaptación y mitigación al cambio climático, para el periodo 2018 – 2020. 
6.	Todas las demás que le sean asignadas por el supervisor del contrato y que tengan relación con el objeto contractual. </t>
  </si>
  <si>
    <t>El valor del contrato a celebrar es hasta por la suma de TREINTA Y SEIS MILLONES DE PESOS M/CTE ($36.000.000) incluido los impuestos a que haya lugar.</t>
  </si>
  <si>
    <t xml:space="preserve">El plazo de ejecución del contrato será por cinco (05) meses, contado a partir del cumplimiento de los requisitos de perfeccionamiento y ejecución del contrato. </t>
  </si>
  <si>
    <t>https://community.secop.gov.co/Public/Tendering/OpportunityDetail/Index?noticeUID=CO1.NTC.1316826&amp;isFromPublicArea=True&amp;isModal=False</t>
  </si>
  <si>
    <t>ZULMA PATRICIA CARRASCAL CANTILLO</t>
  </si>
  <si>
    <t>1. Proponer acciones de mejora, bajo lineamientos y mejores prácticas de organismos internacionales, así como de entes de control, a los procedimientos, metodologías o guías técnicas existentes, para la evaluación, seguimiento y control de gestión de los proyectos de inversión en las entidades del Sector Ambiente y Desarrollo Sostenible y entidades territoriales,
2. Participar en las mesas técnicas requeridas para apoyar en la estructuración de proyectos de inversión del sector ambiental, así como realizar visitas técnicas para verificar el seguimiento a la ejecución de los proyectos de inversión.
3. Apoyar las respuestas a los derechos de petición o requerimientos y/o solicitudes que presenten los entes de control o los ciudadanos o Entidades del Orden Nacional Público o Privado y/o las dependencias del Ministerio o entidades del Sector de Ambiente y Desarrollo Sostenible y cuya competencia en materia de proyectos ambientales sea de la Oficina Asesora de Planeación.
4. Proponer la creación, modernización y actualización con la expedición y adopción de normas para la mejora del control de gestión y seguimiento de los procesos del grupo de apoyo técnico, evaluación y seguimiento a proyectos de inversión que garanticen un enfoque de gestión pública orientada a resultados con los sistemas de información existentes.
5.Todas las demás asignadas por el supervisor del contrato y que tengan relación con el objeto contractual.</t>
  </si>
  <si>
    <t>zulmacarrascal@hotmail.com</t>
  </si>
  <si>
    <t>Carrera 18 # 148-35 Casa Las Margaritas Usaquen</t>
  </si>
  <si>
    <t>https://community.secop.gov.co/Public/Tendering/OpportunityDetail/Index?noticeUID=CO1.NTC.1314502&amp;isFromPublicArea=True&amp;isModal=False</t>
  </si>
  <si>
    <t>HERNAN QUINTERO CARDONA</t>
  </si>
  <si>
    <t>Prestar servicios profesionales a la Subdirección de Educación y Participación del Ministerio de Ambiente y Desarrollo Sostenible, para apoyar los procesos de participación ciudadana en la gestión ambiental que el Ministerio requiera en el cumplimiento de los compromisos ambientales del pacto por la equidad de oportunidades para grupos étnicos del plan nacional de desarrollo 2018 - 2022.</t>
  </si>
  <si>
    <t>1.	Articular acciones entre la Subdirección de Educación y Participación y el Despacho del ministro para el seguimiento de los diferentes procesos de participación que adelantan las dependencias del Ministerio.
2.	Organizar y coordinar las acciones dirigidas a fortalecer el relacionamiento entre el Ministerio y las organizaciones de grupos étnicos a través de sus instancias de dialogo a nivel nacional. 
3.	Apoyar con insumos técnicos a la Subdirección de Educación y Participación en la promoción y acompañamiento técnico para la inclusión de un enfoque diferencial étnico en los programas y proyectos que lidere el Ministerio de Ambiente y Desarrollo Sostenible.
4.	Acompañar el proceso de implementación de procesos relacionados con compromisos étnicos derivados del dialogo social, en especial los relacionados con la minga Suroccidente (CRIC, CRIHU y CRIDEC), la minga La Delfina (ONIC) y compromisos con comunidades negras del norte del Cauca.
5.	Adelantar las gestiones a que haya lugar con las dependencias del Ministerio con el fin de consolidar los informes derivados de los procesos de gestión ambiental con grupos étnicos en el marco de los compromisos suscritos en el PND 2018 - 2022.
6.	Dar las recomendaciones que permitan fortalecer escenarios de participación con grupos étnicos en el marco del cumplimiento de medidas judiciales.
7.	Proponer el diseño e implementación de una estrategia de divulgación de los avances de la entidad respecto de la implementación del Acuerdo de Paz y la protección y promoción de derechos humanos en la gestión ambiental.
8.	Gestionar con las dependencias del Ministerio de Ambiente y Desarrollo Sostenible, las actividades, acciones y otros espacios tendientes a garantizar, promover y proteger los derechos humanos en el marco de las funciones de la entidad.
9.	Preparar insumos para dar respuesta a peticiones, solicitudes de información, acciones de tutela o consultas relacionadas con temas de participación ciudadana en la gestión ambiental que le sean asignados y aquellos que guarden relación con el objeto contractual.
10.	Las demás actividades relacionadas con su objeto contractual.</t>
  </si>
  <si>
    <t>El valor del contrato a celebrar es hasta por la suma de CINCUENTA Y NUEVE MILLONES CUATROCIENTOS MIL PESOS M/CTE ($59.400.000), incluido los impuestos a que haya lugar.</t>
  </si>
  <si>
    <t>Cra 9 # 43 - 12 Apto 504</t>
  </si>
  <si>
    <t>hequica2017@outlook.es</t>
  </si>
  <si>
    <t>https://community.secop.gov.co/Public/Tendering/OpportunityDetail/Index?noticeUID=CO1.NTC.1316611&amp;isFromPublicArea=True&amp;isModal=False</t>
  </si>
  <si>
    <t>ANDREA DEL PILAR ZULUAGA FANDIÑO</t>
  </si>
  <si>
    <t>ADMINISTRACIÓN DE EMPRESAS</t>
  </si>
  <si>
    <t>1.	Apoyar los procesos de Planeación estratégica en el seguimiento al cumplimiento de objetivos y metas de las dependencias a cargo de la Secretaría General 
2.	Efectuar la revisión y actualización de los documentos que sean necesarios, con el fin de estructurar, orientar y hacer seguimiento a los planes de acción, los informes de gestión y las demás herramientas que den cuenta de la gestión de los procesos.
3.	Realizar la consolidación y procesamiento de la información relacionada con el seguimiento a la gestión de las dependencias y procesos a cargo de la Secretaría General.
4.	Apoyar la producción de informes relacionados con la gestión de la Entidad que les sean requeridos a la Secretaría General.
5.	Apoyar el análisis de documentos e información sobre temas relacionados con las actividades de competencia a cargo de la Secretaria General del Ministerio y requeridos por entes de Control.
6.	Implementar las herramientas y prestar el acompañamiento a los procesos y las dependencias de la Secretaría General para la adecuada utilización de las herramientas requeridas en el seguimiento de la gestión, encaminadas al logro de objetivos y metas establecidos en el marco del direccionamiento estratégico de la Entidad.
7.	Apoyar a la Secretaría General en la formulación, implementación y seguimiento de los planes de mejoramiento que se generen en sus procesos derivados de actividades de autocontrol y auditorías.
8.	Realizar las demás actividades que se deriven del objeto contractual o que le sean asignadas por el supervisor del contrato.</t>
  </si>
  <si>
    <t>andreazf9218@gmail.com</t>
  </si>
  <si>
    <t>cra 77 w # 45 a 22 sur</t>
  </si>
  <si>
    <t xml:space="preserve">El valor del contrato a celebrar es hasta por la suma de CUARENTA Y UN MILLONES CUATROCIENTOS MIL DE PESOS M/CTE ($41.400.000) incluido los impuestos a que haya lugar. </t>
  </si>
  <si>
    <t>https://community.secop.gov.co/Public/Tendering/OpportunityDetail/Index?noticeUID=CO1.NTC.1285849&amp;isFromPublicArea=True&amp;isModal=False</t>
  </si>
  <si>
    <t>SASI No 002 - 2020</t>
  </si>
  <si>
    <t>INSTITUCIONAL STAR SERVICES LTDA</t>
  </si>
  <si>
    <t>LILIANA YANNETH UNIBIO CAMARGO</t>
  </si>
  <si>
    <t>“Suministro de elementos de papelería y útiles de oficina para atender las necesidades del Ministerio de Ambiente y Desarrollo Sostenible”</t>
  </si>
  <si>
    <t>nelson.cc@starservices.com.co</t>
  </si>
  <si>
    <t>Carrera 68 H N° 74 B 33</t>
  </si>
  <si>
    <t>MARTIN ALFONSO BALLEN CABALLERO</t>
  </si>
  <si>
    <t>PROFESIONAL ESPECIALIZADO GRADO 17</t>
  </si>
  <si>
    <t>A-02-02-01-003-002</t>
  </si>
  <si>
    <t>1.	Garantizar la entrega de los ítems objeto del contrato en las instalaciones del Ministerio, en el área del almacén, asumiendo los costos y gastos que se causen por transporte, carga y descarga.
2.	Hacer entrega al día siguiente de la subasta, la oferta económica ajustada acorde con el margen de mejora resultante de la subasta, en valores unitarios para cada ítem.
3.	Entregar los bienes objeto de insumo, especificados en el ANEXO TECNICO -ESPECIFICACIONES TECNICAS MINIMAS REQUERIDAS en las cantidades contratadas previo requerimiento del supervisor y de estos elementos con las especificaciones técnicas (Anexo técnico, y/o hoja de seguridad), de cada elemento.
4.	Garantizar que los medios de transporte utilizados para el desplazamiento de los suministros entregados al Ministerio, cumplan con lo reglamentado en materia de transporte.
5.	Entregar a solicitud del supervisor los bienes objeto del Contrato, dentro de los tres (03) días siguientes. Cuando el Ministerio identifique el pedido como urgente o prioritario El CONTRATISTA deberá proceder a la entrega de los mismos, en un término no superior a un (1) día hábil, siguiente a la realización del pedido, y los suministros deben cumplir con las especificaciones y características técnicas contenidas en la ficha técnica y la oferta.
6.	Garantizar que todos los bienes que se suministren durante el desarrollo del contrato sean nuevos, originales y que cumplan con las normas técnicas ambientales de la misma manera deben cumplir con todas las normas técnicas y de calidad, en general las normas que rijan la calidad de los materiales objeto del presente contrato; en los ítems que aplique deberán tener una garantía mínima de un año contados a partir de la fecha de la entrega.
7.	Realizar la entrega de los elementos de papelería y útiles de oficina en horario de oficina de lunes a viernes de 8:00 a.m. a 5:00 p.m., en el Almacén del Ministerio de Ambiente y Desarrollo Sostenible ubicado en la Calle 37 No. 8 -40 piso -2 al funcionario responsable del Almacén y se efectuará a través de solicitudes de pedido previamente remitidas por el supervisor del contrato.
8.	Realizar el cambio de los bienes que presenten fallas de calidad, defectos de fabricación, presenten imperfecciones, no cumplan con las especificaciones técnicas solicitadas o depreciaciones de material que no sean los originales, si es el caso, sin costo adicional para la entidad, dentro de las 48 horas siguientes a la notificación realizada al contratista sobre la solicitud de cambio del bien. Este trámite que estará a cargo del supervisor del contrato o por quien sea designado, el cual dejará constancia expresa a través de un documento de entrega del cambio del insumo.
9.	Garantizar el suministro de todos los bienes ofertados en su propuesta económica, en las cantidades que requiera el Ministerio.
10.	Entregar los bienes debidamente empacados (empaque original y sellado), verificados e identificados a la persona responsable de su recepción en el Almacén de la Entidad, mediante orden de remisión o factura, la cual debe incluir los respectivos valores tales como: (precios unitarios, IVA y valor total), éstas serán empleadas como soporte para el cotejo del trámite de la  facturación.
11.	Asumir el valor de los fletes, empaques y seguros de la mercancía que se despache y se entregue en cumplimiento del contrato.
12.	Si la Entidad llegase a  requerir uno o más elementos que no se encuentran en el listado relacionado en el anexo técnico y que correspondan a la finalidad del objeto contractual, el contratista los suministra a pedido del Ministerio, siempre y cuando lo tenga en existencia, y de la siguiente manera: a) una vez el contratista conozca el requerimiento, y en un plazo no mayor a 24 horas el contratista presentará la cotización (precios unitarios, IVA y valor total), que contenga sus especificaciones técnicas del o de los elementos requeridos para que sea aprobada por el supervisor. b) El supervisor del contrato en conjunto con el equipo técnico, determinara la viabilidad de aceptar o no la cotización presentada mediante un sondeo de precios comparativos en el mercado. Esto, en pro de prevenir que las cotizaciones estén por fuera de los precios promedio que establece el mercado para tipo de elementos. c) Una vez aceptada la cotización por el supervisor, el contratista tendrá un tiempo máximo de entrega de dichos elementos, no mayor a 48 horas de presentada la solicitud por escrito por parte del supervisor.
13.	Mantener durante el plazo de la ejecución del Contrato, los precios unitarios presentados en la oferta económica ajustada, en consecuencia, cualquier adición o modificación, no comporta la variación de dichos precios.
14.	Aplicar la normatividad ambiental vigente para el manejo de sustancias y residuos peligrosos que se deriven del cumplimiento de las actividades del objeto contractual.
15.	Asegurar que cada vez que el Ministerio solicite productos de papel, cartón, lápices o de madera, el contratista deberá enviar el certificado del fabricante en donde conste el cumplimiento de los criterios ambientales establecidos como requisitos habilitantes, los cuales se validarán para el trámite de facturación. demás inherentes al objeto y a la naturaleza del contrato y aquellas indicadas por el supervisor para el cabal cumplimiento del objeto contractual.</t>
  </si>
  <si>
    <t>El plazo de ejecución del contrato será a partir del cumplimiento de los requisitos de ejecución y perfeccionamiento y hasta el treinta y uno (31) de diciembre de 2020 o hasta que se agoten los recursos financieros, lo que primero ocurra.</t>
  </si>
  <si>
    <t>COMPAÑÍA DE SERVICIOS TECNICOS BOV S.A.S</t>
  </si>
  <si>
    <t>MYRIAM SILVA CERINZA</t>
  </si>
  <si>
    <t>MARTHA MERCEDES CARRILLO SILVA</t>
  </si>
  <si>
    <t>JUAN CARLOS ROMERO FONSECA</t>
  </si>
  <si>
    <t>SANDRA PATRICIA MUNEVAR ALONSO</t>
  </si>
  <si>
    <t>INGENIERIA DE BOMBAS Y PLANTAS S.A.S.</t>
  </si>
  <si>
    <t>https://community.secop.gov.co/Public/Tendering/OpportunityDetail/Index?noticeUID=CO1.NTC.1329221&amp;isFromPublicArea=True&amp;isModal=False</t>
  </si>
  <si>
    <t xml:space="preserve">1.	Realizar el proceso de clasificación, depuración y organización del archivo total, conforme al Manual de Gestión Documental y Procedimientos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2.	Realizar la rotulación de carpetas y/o cajas,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3.	Realizar el proceso técnico y archivístico de Descripción (Hoja de control e Inventario Único Documental - FUID) de expedientes, de conformidad con las indicaciones que para el efecto le sean señaladas por el Supervisor. Este proceso deberá cumplir con parámetros de calidad y ser acordes a las metas diarias de intervención, de conformidad con la asignación dada por el líder del Archivo Central y avalada por el supervisor del contrato.
4.	Realizar el proceso técnico de foliación de los documentos de archivo conforme a los instructivos del Proceso de Gestión Documental que existen en el Ministerio, para la organización de los archivos de gestión. Este proceso deberá cumplir con parámetros de calidad y ser acordes a las metas diarias de intervención, de conformidad con la asignación dada por el líder del Archivo Central y avalada por el supervisor del contrato.
5.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6.	Apoyar la identificación de documentos que contengan biodeterioro y realizar la separación, e informar a la Coordinación de Gestión Documental del Ministerio.
7.	Digitalizar los documentos que conforman los expedientes del Archivo de Gestión y que sean requeridos, aplicando las normas establecidas por el Archivo General de la Nación.
8.	Dar aviso a los supervisores del contrato, dentro de las 24 horas siguientes, sobre la ocurrencia de cualquier novedad o situación que se llegue a presentar en el archivo de gestión.
9.	Asistir a las reuniones, eventos, entre otros que para el efecto sean programadas o indicadas por parte de los supervisores del contrato.
10.	Todas las demás que le sean asignadas por el Supervisor del Contrato y que tenga relación con el objeto contractual.
</t>
  </si>
  <si>
    <t>TEGNOLOGIA DE GESTION DOCUMENTAL</t>
  </si>
  <si>
    <t>Prestación de servicios de apoyo a la gestión documental de la Dirección de Cambio Climático y Gestión del Riesgo del Ministerio de Ambiente y Desarrollo Sostenible, para dar cumplimiento con las acciones y metas del Plan de Mejoramiento Archivístico –PMA, en cuanto a la conformación de los archivos públicos a través de la implementación de los instrumentos archivísticos con actividades de clasificación, depuración y organización documental</t>
  </si>
  <si>
    <t>El valor del contrato a celebrar es hasta por la suma de DIECISÉIS MILLONES DE PESOS MONEDA CORRIENTE. ($16.000.000), incluido los impuestos a que haya lugar.</t>
  </si>
  <si>
    <t>misice5@yahoo.es</t>
  </si>
  <si>
    <t>Cl l 52 g 37a 51</t>
  </si>
  <si>
    <t>El plazo del contrato es de cinco (05) meses, contados a partir del cumplimiento de los requisitos de perfeccionamiento y ejecución, en todo caso sin exceder el 31 de diciembre de 2020.</t>
  </si>
  <si>
    <t>https://community.secop.gov.co/Public/Tendering/OpportunityDetail/Index?noticeUID=CO1.NTC.1341530&amp;isFromPublicArea=True&amp;isModal=False</t>
  </si>
  <si>
    <t>1.	Participar y colaborar en los espacios de diálogo y concertación con grupos étnicos en el marco del cumplimiento de los compromisos del sector ambiente suscritos en el pacto por la equidad de oportunidades para grupos étnicos del plan nacional de desarrollo 2018 - 2022.
2.	Apoyar a la Subdirección de Educación y Participación con sus conocimientos profesionales en todas las acciones que adelante con el propósito de fortalecer capacidades para los pueblos indígenas en temas de ordenamiento ambiental, biodiversidad y gobernanza, conforme a los lineamientos fijados en el compromiso G40 del pacto por la equidad de oportunidades para grupos étnicos del plan nacional de desarrollo 2018 - 2022.
3.	Colaborar a la Subdirección de Educación y Participación en las actividades relacionadas con el diseño e implementación de un Programa de Gestores Ambientales dirigido a comunidades Negras, Afrocolombianas, Palenqueras y Raizales en el marco del SINA, de acuerdo al compromiso A5 del pacto por la equidad de oportunidades para grupos étnicos del plan nacional de desarrollo 2018 - 2022.
4.	Participar y promover los procesos que lidere la Subdirección de Educación y Participación para la construcción de documentos técnicos relacionados con la formulación de políticas públicas, asociadas a las funciones de esta dependencia del Ministerio.
5.	Construir y desarrollar acciones que permitan fortalecer la estrategia y mecanismos de participación en la gestión ambiental de las comunidades y demás actores involucrados desarrollados por la Subdirección de Educación y Participación.
6.	Efectuar el seguimiento y acompañamiento de espacios y procesos de planeación que permitan avanzar en el cumplimiento de compromisos suscritos con grupos étnicos en el marco del PND.
7.	Responder y sustentar las respuestas a las solicitudes y requerimientos relacionados con los procesos participativos derivados del cumplimiento de los compromisos del sector ambiente suscritos con grupos étnicos del Plan Nacional de Desarrollo Pacto por Colombia, Pacto por la Equidad (Ley 1955 de 2019) del PND 2018 – 2021, y aquellos que guarden relación con el objeto del contrato.
8.	Guiar y recomendar las acciones, metodologías y desarrollos de los procesos participativos que lidere la Subdirección de Educación y Participación relacionados con la atención de medidas judiciales, espacios de diálogo social y aquellos que guarden relación con su objeto.
9.	Preparar y consolidar con el equipo de la Subdirección de Educación y Participación la construcción de documentos técnicos que busquen fortalecer la articulación de las dependencias del ministerio, en aras de propiciar la participación ciudadana en la gestión ambiental.
10.	Las demás actividades relacionadas con su objeto contractual.</t>
  </si>
  <si>
    <t>ADMINISTRACIÓN PUBLICA</t>
  </si>
  <si>
    <t>Carrera 48 No. 22 - 80 Casa 10</t>
  </si>
  <si>
    <t>marthacarrillos@live.com</t>
  </si>
  <si>
    <t>El plazo de ejecución es de cinco (5) meses, contados a partir del cumplimiento de los requisitos de ejecución, previo perfeccionamiento del contrato, en todo caso sin exceder a 31 de diciembre de 2020.</t>
  </si>
  <si>
    <t>https://community.secop.gov.co/Public/Tendering/OpportunityDetail/Index?noticeUID=CO1.NTC.1328603&amp;isFromPublicArea=True&amp;isModal=False</t>
  </si>
  <si>
    <t>Prestar los servicios profesionales al Grupo de Talento Humano, para la ejecución de las actividades que están relacionadas con la gestión del pasivo pensional.</t>
  </si>
  <si>
    <t>1.	Elaborar los estudios relacionados con la gestión pensional a cargo del Ministerio, que le sean solicitados, en el marco de la entrega de la función pensional a la Unidad Administrativa Especial de Gestión Pensional y Contribuciones Parafiscales de la Protección Social UGPP.  
2.	Efectuar el seguimiento al plan trabajo concertado entre el Ministerio de Hacienda y la UGPP, con el Ministerio de Ambiente y Desarrollo Sostenible, articulando los frentes que deben participar de la entrega de la función pensional a la UGPP.
3.	Asistir, cuando indique la entidad a las reuniones con la UGPP, el Ministerio de Hacienda y Crédito Público, el Ministerio de Trabajo, entes de control u otra instancia relacionada con el proceso de entrega de la función pensional.
4.	Revisar todos los documentos, así como los registros en bases de datos, que generen los diferentes frentes incluyendo los del Grupo de Talento Humano, previa entrega a la UGPP o al Ministerio de Hacienda verificando que estos cumplan en oportunidad y con los requerimientos, lineamientos o instrucciones, impartidos por la UGPP o el Ministerio de Hacienda. 
5.	Revisión de respuestas a los requerimientos por parte de la UGPP o de las administradoras, por pagos de aportes en los diferentes subsistemas, resolución de cuotas partes pensionales.
6.	Analizar técnicamente y hacer control de calidad de la información que se registra en las bases de datos relacionadas con el pasivo pensional a cargo del Ministerio.
7.	Revisión administrativa y técnica que le sean requeridas como insumo para la proyección de actos administrativos o respuestas a requerimientos relacionados con la gestión del pasivo pensional a cargo del Ministerio. 
8.	Proyectar y revisar los actos administrativos que le sean requeridos, relacionados con la gestión del pasivo pensional a cargo del Ministerio de Ambiente. 
9.	Apoyar a la coordinación del Grupo de Talento Humano en la formulación e implementación de acciones de mejora a los procedimientos del pasivo pensional a solicitud del supervisor del contrato. 
10.	Elaborar informes, actas, reportes, conceptos y estadísticas que le sean solicitados en el marco de la gestión del pasivo pensional a cargo del ministerio y de la entrega de la función pensional a la UGPP.
11.	Las demás que le sean asignadas por el supervisor en relación con el objeto del contrato.</t>
  </si>
  <si>
    <t>El valor del contrato a celebrar es hasta por la suma de TREINTA Y CINCO MILLONES DE PESOS MCTE ($35.000.000) incluido los impuestos a que haya lugar.</t>
  </si>
  <si>
    <t>Calle 83A 114-90 Casa 82</t>
  </si>
  <si>
    <t>juankr@hotmail.com</t>
  </si>
  <si>
    <t>El plazo del contrato será de cinco (5) meses, contados a partir del cumplimiento de los requisitos de perfeccionamiento y ejecución del contrato.</t>
  </si>
  <si>
    <t>https://community.secop.gov.co/Public/Tendering/OpportunityDetail/Index?noticeUID=CO1.NTC.1326820&amp;isFromPublicArea=True&amp;isModal=False</t>
  </si>
  <si>
    <t>JUAN SEBASTIÁN OSPINA MÉNDEZ</t>
  </si>
  <si>
    <t>Cr 73#120-41</t>
  </si>
  <si>
    <t>js.ospina19@gmail.com</t>
  </si>
  <si>
    <t>https://community.secop.gov.co/Public/Tendering/OpportunityDetail/Index?noticeUID=CO1.NTC.1326694&amp;isFromPublicArea=True&amp;isModal=False</t>
  </si>
  <si>
    <t>MILAY CECILIA CANO BAQUERO</t>
  </si>
  <si>
    <t>Carrera 13 # 7-49; Garzón, Huila</t>
  </si>
  <si>
    <t>milay.cab@gmail.com</t>
  </si>
  <si>
    <t>Memo - 8141-3-149</t>
  </si>
  <si>
    <t>MAYRA ALEJANDRA LANCHEROS BARRAGÁN</t>
  </si>
  <si>
    <t>https://community.secop.gov.co/Public/Tendering/OpportunityDetail/Index?noticeUID=CO1.NTC.1326839&amp;isFromPublicArea=True&amp;isModal=False</t>
  </si>
  <si>
    <t>VALERIA CATALINA MONTENEGRO LEÓN</t>
  </si>
  <si>
    <t>https://community.secop.gov.co/Public/Tendering/OpportunityDetail/Index?noticeUID=CO1.NTC.1341814&amp;isFromPublicArea=True&amp;isModal=False</t>
  </si>
  <si>
    <t>NICOLÁS CAMPOS SALAZAR</t>
  </si>
  <si>
    <t>Prestación de servicios profesionales a la Dirección de Asuntos Ambientales y Sectorial Urbana y a la Oficina Asesora Jurídica del Ministerio de Ambiente y Desarrollo Sostenible, en la revisión y seguimiento a las sentencias con órdenes vigentes, a cargo del Ministerio.</t>
  </si>
  <si>
    <t>1.	Representar judicialmente al Ministerio de Ambiente y Desarrollo Sostenible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de la Dirección de Asuntos Ambientales, Sectorial y Urbana a fin de ejercer la defensa de los intereses de la entidad.  
2.	Apoyar las labores de depuración que adelante la Oficina Asesora Jurídica, ante la Agencia Nacional de Defensa Jurídica del Estado - ANDJE, para tener información oportuna y real sobre proceso judiciales terminados, en el Sistema Único de Información Litigiosa del Estado –EKOGUI. 
3.	Generar en relación con los procesos asignados pertenecientes a la Dirección de Asuntos Ambientales, Sectorial y Urbana, la respectiva ficha de seguimiento de cada una de las sentencias y órdenes judiciales, y mantener actualizada la misma.  		
4.	Elaborar los reportes y/o informes que sean requeridos por el Supervisor del Contrato, respecto del seguimiento a las órdenes judiciales. 	
5.	Proyectar dentro de los términos legales las respuestas a los requerimientos, así como participar en las reuniones de seguimiento que efectúen o convoquen los Órganos de Control, el Congreso de la República y demás entidades del estado relacionados con el objeto del contrato. 	
6.	Impulsar al interior de la Dirección de Asuntos Ambientales, Sectorial y Urbana del Ministerio, las gestiones para que incluyan en sus respectivos Planes de Acción el Cumplimiento a las sentencias y/u órdenes judiciales, para lo cual deberá realizarse una reunión al mes de manera virtual o presencial con la DAASU y la OAJ en el que se analicen el estado de cumplimiento de las diferentes órdenes judiciales y presente sus recomendaciones sobre cada caso. 	
7.	Las demás que le sean asignadas por el supervisor en relación con el objeto del contrato.</t>
  </si>
  <si>
    <t>El valor del contrato a celebrar es hasta por la suma de VEINTIDÓS MILLONES QUINIENTOS MIL CINCO PESOS M/CTE ($22.500.005) incluido los impuestos a que haya lugar.</t>
  </si>
  <si>
    <t>nicolas.campos@urosario.edu.co</t>
  </si>
  <si>
    <t>Cra 9a # 113 - 51</t>
  </si>
  <si>
    <t>El plazo de ejecución del contrato será de cinco (5) meses, previo cumplimiento de los requisitos de perfeccionamiento y ejecución sin exceder el 31 de diciembre de 2020.</t>
  </si>
  <si>
    <t>https://community.secop.gov.co/Public/Tendering/OpportunityDetail/Index?noticeUID=CO1.NTC.1338074&amp;isFromPublicArea=True&amp;isModal=False</t>
  </si>
  <si>
    <t>TATIANA ANDREA PÉREZ CAMARGO</t>
  </si>
  <si>
    <t>C-3299-090016-0-3299054-02</t>
  </si>
  <si>
    <t>tatianaperez83@gmail.com</t>
  </si>
  <si>
    <t>Carrera 38 No. 52-87 Apto 1202; Bucaramanga, Santander</t>
  </si>
  <si>
    <t>https://community.secop.gov.co/Public/Tendering/OpportunityDetail/Index?noticeUID=CO1.NTC.1341910&amp;isFromPublicArea=True&amp;isModal=False</t>
  </si>
  <si>
    <t>Prestación de servicios profesionales a la Dirección de Bosques, Biodiversidad y Servicios Ecosistémicos y a la Oficina Asesora Jurídica del Ministerio de Ambiente y Desarrollo Sostenible, en asuntos relacionados con la biodiversidad, los ecosistemas estratégicos y la participación ciudadana, a cargo del Ministerio.</t>
  </si>
  <si>
    <t>1.	Realizar el acompañamiento al cumplimiento de las órdenes judiciales relacionadas con la protección de la biodiversidad, los ecosistemas estratégicos y la participación ciudadana, en las cuales el Ministerio de Ambiente y Desarrollo Sostenible sea parte o tenga interés.
2.	Apoyar la recopilación de la información requerida para dar respuesta a demandas contra el Ministerio de Ambiente y Desarrollo Sostenible y elaborar los informes requeridos en cumplimiento de las órdenes judiciales en los temas que son competencia de la Dirección, de Bosques, Biodiversidad y Servicios Ecosistémicos, especialmente aquellos relacionados con la biodiversidad, los ecosistemas estratégicos y la participación ciudadana de conformidad con las directrices de la Oficina Asesora Jurídica. 
3.	Apoyar la gestión de insumos y/o proyectar respuesta a derechos de petición, consultas de entes de control o Congreso de la República en los temas de competencia de la Dirección, de Bosques, Biodiversidad y Servicios Ecosistémicos que le sean asignados que guarden relación con el objeto contractual.
4.	Apoyar la gestión de insumos para respuesta a acciones judiciales de tutela que sean de competencia del Ministerio y que guarden relación con el objeto del contrato de conformidad con las directrices de la Oficina Asesora Jurídica.
5.	Representar judicialmente al Ministerio de Ambiente y Desarrollo Sostenible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las Direcciones Técnicas del mismo, a fin de ejercer la defensa de los intereses de la entidad.  
6.	Generar la respectiva ficha de seguimiento de cada una de las sentencias y órdenes judiciales que sean definidas conjuntamente entre la OAJ y la DBBSE, identificando en estas las que son de competencia del Ministerio y las Direcciones Técnicas del mismo y demás entidades con las cuales se debe interactuar para su cumplimiento, mantener actualizada la misma.  
7.	Elaborar los reportes y/o informes que sean requeridos por el Supervisor del Contrato, respecto del seguimiento a las órdenes judiciales. 	
8.	Analizar, revisar y proyectar respuestas y conceptos jurídicos, solicitados por el supervisor, en temas relacionados con el objeto del contrato. 
9.	Apoyar, participar y colaborar jurídicamente a la Dirección de Bosques, Biodiversidad y Servicios Ecosistémicos y a la Oficina Asesora Jurídica en el desarrollo de las diferentes reuniones, mesas de concertación y visitas requeridas en el cumplimiento del objeto del contrato. 	
10.	Las demás que le sean asignadas por el supervisor en relación con el objeto del contrato.</t>
  </si>
  <si>
    <t>El valor del contrato a celebrar es hasta por la suma de CUARENTA MILLONES DE PESOS M/CTE ($ 40.000.000) incluido los impuestos a que haya lugar.</t>
  </si>
  <si>
    <t>sandrap_munevar@yahoo.com</t>
  </si>
  <si>
    <t>CALLE 12 A No 71 B 41</t>
  </si>
  <si>
    <t>El plazo de ejecución del contrato será de cinco (5) meses, previo cumplimiento de los requisitos de perfeccionamiento y ejecución.</t>
  </si>
  <si>
    <t>https://community.secop.gov.co/Public/Tendering/OpportunityDetail/Index?noticeUID=CO1.NTC.1350357&amp;isFromPublicArea=True&amp;isModal=False</t>
  </si>
  <si>
    <t>LUIS GUILLERMO PINILLA RODRIGUEZ</t>
  </si>
  <si>
    <t>1.	Apoyar técnicamente en el proceso de actualización de la Contribución Nacionalmente Determinada (NDC) y en la formulación de la Estrategia 2050 en lo concerniente al sector transporte.
2.	 Contribuir en la formulación, implementación y seguimiento de las iniciativas sectoriales y territoriales que generen reducción de emisiones de GEI relacionados con el sector transporte, en el marco de cumplimiento de la NDC y del actual Plan Nacional de Desarrollo.  
3.	 Contribuir técnicamente en los procesos reglamentarios, así como con el desarrollo de instrumentos, programas, guías, lineamientos y documentos técnicos a cargo de la Dirección de Cambio Climático y Gestión del Riesgo en lo relacionado con el sector transporte.  
4.	 Contribuir técnicamente en la construcción e implementación de lineamientos para el monitoreo, reporte, verificación y registro de iniciativas, relacionadas con los sistemas MRV vigentes para el sector transporte.  
5.	 Identificar y articular los proyectos, programas y estrategias de cooperación internacional que se encuentren en implementación y que estén relacionadas con el sector transporte, consolidando la información en una matriz para realizar el seguimiento. 
6.	 Contribuir en el seguimiento a las agendas interministeriales y otros instrumentos público-privados que desarrolle el Ministerio de Ambiente y Desarrollo Sostenible con el sector transporte, siguiendo las directrices dadas por el Ministerio de Ambiente y Desarrollo Sostenible.  
7.	 Las demás actividades solicitadas por la DCCGR, que aporten al cumplimiento del objeto del contrato.</t>
  </si>
  <si>
    <t>El valor del contrato a celebrar es hasta por la suma de TREINTA Y CUATRO MILLONES TRESCIENTOS CINCUENTA MIL PESOS MCTE ($34.350.000), incluido los impuestos a que haya lugar.</t>
  </si>
  <si>
    <t>lgpinillar.trabajo@gmail.com</t>
  </si>
  <si>
    <t>DIAGONAL 3C # 8-83 ESTE</t>
  </si>
  <si>
    <t xml:space="preserve">El plazo de ejecución del contrato será por cinco (05) meses, contados a partir del cumplimiento de los requisitos de perfeccionamiento y ejecución del contrato. </t>
  </si>
  <si>
    <t>https://community.secop.gov.co/Public/Tendering/OpportunityDetail/Index?noticeUID=CO1.NTC.1359837&amp;isFromPublicArea=True&amp;isModal=False</t>
  </si>
  <si>
    <t>CAJA DE COMPENSACION FAMILIAR COMPENSAR</t>
  </si>
  <si>
    <t>1)	Dar cumplimiento con lo señalado en el Anexo Técnico, la oferta económica presentada al Ministerio, y los términos establecidos en el contrato.
2)	Cumplir con las normas de seguridad y salud en el trabajo vigentes para el desarrollo de las actividades objeto del contrato.
3)	Proveer, todos los bienes y servicios necesarios para el cumplimiento del contrato, las actividades a desarrollar se realizarán de conformidad con las necesidades de la Entidad, con lo señalado en el anexo técnico, la oferta económica, atendiendo a lo dispuesto en el plan de bienestar e incentivos.
4)	Designar al día hábil siguiente a la suscripción del contrato un coordinador con su respectivo suplente, el cual será el enlace entre el Ministerio y la Caja de Compensación para el desarrollo y seguimiento de las actividades objeto del contrato, el Ministerio se reserva el derecho a solicitar su cambio previa solicitud y justificación del supervisor a la Caja de Compensación.
5)	Coordinar con el Ministerio la elaboración de un cronograma para el desarrollo de las actividades objeto del contrato.
6)	Desarrollar las actividades previa solicitud por parte del supervisor del contrato, 
7)	Disponer del personal idóneo y suficiente para el desarrollo de las actividades objeto del contrato, el Ministerio se reserva el derecho de solicitar cambio de personal para el desarrollo de las actividades previa solicitud y justificación a la Caja de Compensación.
8)	Disponer de instalaciones adecuadas para la realización de las actividades objeto del contrato, y contar con los permisos y licencias correspondientes.
9)	Garantizar la logística para la confirmación de las actividades, efectuar las respectivas reservas de las instalaciones cuando haya lugar a ello, ejecutando las actividades en las fechas y horarios acordados con el supervisor. 
10)	Garantizar la logística (equipos, ayudas audiovisuales, alimentos, transporte, boletas de ingreso a atracciones y/o actividades culturales, recreativas o deportivas, materiales y demás apoyo logístico necesario) y el montaje completo de los equipos, materiales y los elementos que se requieran en el desarrollo de cada una de las actividades a realizar, de acuerdo con las especificaciones señaladas por el supervisor del contrato.
11)	Poner a disposición de la entidad la logística, la orientación por parte de personal de la Caja idóneo, instructores, profesionales y demás personal idóneo para el desarrollo de las actividades objeto del contrato.
12)	Brindar el servicio de transporte, cuando sea requerido, en perfectas condiciones técnico mecánicas, de seguridad, de aseo y contar con todos los seguros, permisos, licencias y demás documentación para la prestación del servicio requerido.
13)	Coordinar con el supervisor del contrato las inscripciones de los servidores públicos de la entidad y sus familias de una manera ágil, fácil y expedita que permitan el cabal cumplimiento de las actividades objeto del contrato.
14)	Brindar las charlas, capacitaciones, talleres, clases, y cualquier actividad inherente al desarrollo del objeto del contrato conforme a las instrucciones y lineamientos impartidos por parte del supervisor atendiendo las necesidades y la programación de la entidad.
15)	Cumplir con las disposiciones normativas relativas al suministro de alimentos y bebidas, la alimentación brindada deberá ser de óptima calidad y contar con prácticas optimas de manufactura, preparación, conservación, higiene, manipulación, presentación y distribución de alimentos
16)	Asumir la responsabilidad sobre el cuidado y seguridad de los insumos, materiales y bienes en general que sean utilizados en desarrollo de las actividades objeto del contrato.
17)	Adelantar las reuniones de preparación y evaluación de las actividades que sean solicitadas por el supervisor, con la presencia del personal encargado de cada actividad, atendiendo las disposiciones que para el efecto le señale el supervisor. 
18)	Presentar mensualmente al supervisor un informe sobre la ejecución del contrato, el cual debe contener: a) Cantidad de actividades desarrolladas en el respectivo periodo; b) Planillas de asistencia a las actividades objeto del contrato dentro de los tres (3) días hábiles; c) Registro fotográfico de las actividades ejecutadas durante el respectivo período; d) Soportes de las actividades ejecutadas durante el respectivo período; f) Evaluación de la actividad. 
19)	Avisar a la entidad dentro de las 24 horas siguientes al conocimiento de hechos o circunstancias que puedan incidir en la no oportuna o debida ejecución del contrato o que puedan poner en peligro los intereses legítimos de la Entidad.
20)	En el evento que, por situaciones de necesidades del servicio, fuerza mayor caso fortuito no pueden llevarse a cabo las actividades señaladas en el Anexo Técnico y la Oferta económica, estos podrán ser sustituidas por otras actividades relacionadas con las líneas previstas en el plan de bienestar social e incentivos, el supervisor coordinará con la Caja de Compensación la ejecución de dichos servicios.</t>
  </si>
  <si>
    <t>Contratar los servicios de un aliado estratégico para el desarrollo de las actividades de bienestar, clima y riesgo psicosocial del Ministerio de Ambiente y Desarrollo Sostenible, de conformidad con lo señalado en la ficha técnica y en las obligaciones específicas.</t>
  </si>
  <si>
    <t>CARLOS MAURICIO VASQUEZ PAEZ</t>
  </si>
  <si>
    <t>El presupuesto oficial estimado para el presente proceso es hasta por la suma de CIENTO TREINTA Y DOS MILLONES M/CTE ($132.000.000), no obstante, las actividades objeto del presente documento se realizarán de conformidad con las necesidades de la Entidad y a solicitud del supervisor de acuerdo con la disponibilidad presupuestal.</t>
  </si>
  <si>
    <t>evedisanchez@compensar.com</t>
  </si>
  <si>
    <t>Avenida 68 No. 49 A - 47</t>
  </si>
  <si>
    <t xml:space="preserve">El plazo estimado de ejecución del contrato será hasta el 31 de diciembre del 2020, previa aprobación de los requisitos de ejecución y previo perfeccionamiento del contrato. </t>
  </si>
  <si>
    <t>https://community.secop.gov.co/Public/Tendering/OpportunityDetail/Index?noticeUID=CO1.NTC.1351015&amp;isFromPublicArea=True&amp;isModal=False</t>
  </si>
  <si>
    <t>JOSE FERNANDO USECHE BONILLA</t>
  </si>
  <si>
    <t>Prestar servicios profesionales a la Dirección de Ordenamiento Territorial SINA en la construcción y seguimiento de la agenda política y temática del Ministerio en los consejos Directivos de las corporaciones a través de sus delegados.</t>
  </si>
  <si>
    <t>1.	 Elaborar los lineamientos al interior del Ministerio para fortalecer el relacionamiento con las CARs y la generación de una agenda temática para los delegados del Ministro ante los Consejos Directivos para fortalecer la coordinación con las CARs.
2.	 Construir los lineamientos técnicos y de política para la participación de los delegados del Ministro ante los consejos directivos, a partir de la articulación definida con las dependencias del Ministerio.
3.	 Consolidar y actualizar periódicamente la información relevante resultado de la participación del Ministerio en los consejos directivos, servir de enlace técnico con el Despacho del Ministro y generar alertas periódicas sobre temas críticos.
4.	Proponer y orientar acciones para la implementación de las metas del sector de ambiente y desarrollo sostenible del Plan Nacional de Desarrollo por parte de las CARs, 
5.	Hacer el seguimiento de las metas y definir y apoyar mecanismos para la consolidación de información (productos e indicadores) que permita reportes estructurados al despacho del Ministro.
6.	Elaborar conceptos y respuestas a los derechos de petición en el marco de las competencias de coordinación y articulación del SINA en relación directa con el objeto contractual.
7.	Asistir a las reuniones convocadas por la Dirección de Ordenamiento Ambiental Territorial y SINA, en los procesos de coordinación entre delegados y las dependencias del ministerio para el cumplimiento de las metas de política pública ambiental y de las definidas en el Plan Nacional de Desarrollo.
8.	Las demás funciones que le sean asignadas y que guarden relación directa con la naturaleza del objeto contractual.</t>
  </si>
  <si>
    <t>El valor estimado del contrato a celebrar es hasta por la suma de CUARENTA Y SIETE MILLONES QUINIENTOS MIL PESOS ($47.500.000) M/CTE incluidos los impuestos a que haya lugar.</t>
  </si>
  <si>
    <t>CALLE 97 No. 70C-69 TORRE 2 APTO 102</t>
  </si>
  <si>
    <t>jusecheb@gmail.com</t>
  </si>
  <si>
    <t>El plazo de ejecución del contrato será por cinco (5) meses, a partir del cumplimiento de los requisitos de ejecución, previo perfeccionamiento del contrato, en todo caso sin exceder a 31 de diciembre de 2020.</t>
  </si>
  <si>
    <t>https://community.secop.gov.co/Public/Tendering/OpportunityDetail/Index?noticeUID=CO1.NTC.1358121&amp;isFromPublicArea=True&amp;isModal=False</t>
  </si>
  <si>
    <t>MARYORI PÉREZ CARRILLO</t>
  </si>
  <si>
    <t>1.	Realizar la atención del conmutador direccionando las llamadas a las diferentes dependencias, dejando el registro respectivo en el formato definido para tal fin. 
2.	Presentar la propuesta de intenciones con sus respectivas opciones y posibles respuestas automáticas, para la configuración del WhatsApp corporativo del ministerio, conforme a las solicitudes que ingresan a la entidad, y la administración de este.
3.	Apoyar el proceso de direccionamiento de PQRSD que ingresen por los canales de atención al ciudadano, ya sea por medio físico o electrónico, para continuar el trámite de radicación.
4.	Apoyar la elaboración de los traslados por competencia que ingresan al Ministerio, a través de los canales de atención del primer contacto al ciudadano y dejar el registro respectivo en el formato definido para tal fin y dentro de los tiempos establecidos por la Ley. 
5.	Elaborar las constancias de fijación y desfijación por edicto, de las respuestas a PQRSD y realizar el seguimiento de estas. 
6.	Clasificar y ordenar las PQRSD conforme a la TRD del Grupo de Gestión Documental.
7.	Apoyar el proceso de radicación de comunicaciones oficiales de salida y memorandos del Grupo de Gestión Documental llevando un control estricto de estos. 
8.	Realizar la radicación y entrega de las comunicaciones oficiales de salida, al servicio de correo certificado con el que cuenta la entidad, dejando constancia en las planillas definidas para tan fin y realizar el seguimiento, clasificación y ordenación de acuerdo a las TRD del Grupo de Gestión Documental
9.	Presentar una propuesta para medir el nivel de satisfacción de los usuarios externos a través de los canales de atención de primer contacto de la Entidad.
10.	Asistir a las reuniones, eventos, entre otros que para el efecto sean programadas o indicadas por parte del supervisor del contrato y que se encuentren relacionadas con el objeto del contrato.
11.	Actualizar y llevar al día el inventario documental de los documentos producidos en el desarrollo de sus funciones.
12.	 Todas las demás que le sean asignadas por el Supervisor del Contrato y que tenga relación con el objeto contractual.</t>
  </si>
  <si>
    <t>El valor del contrato a celebrar es hasta por la suma de ONCE MILLONES DE PESOS MONEDA CORRIENTE. ($ 11.000.000), incluido los impuestos a que haya lugar.</t>
  </si>
  <si>
    <t>mluna_peca@hotmail.com</t>
  </si>
  <si>
    <t>CLL 176 Nº 54A 28</t>
  </si>
  <si>
    <t>El plazo del contrato es de cinco (5) meses, contados a partir del cumplimiento de los requisitos de perfeccionamiento y ejecución.</t>
  </si>
  <si>
    <t>https://community.secop.gov.co/Public/Tendering/OpportunityDetail/Index?noticeUID=CO1.NTC.1359843&amp;isFromPublicArea=True&amp;isModal=False</t>
  </si>
  <si>
    <t>HEIDY ANDREA PRIETO ROMERO</t>
  </si>
  <si>
    <t>Prestar servicios profesionales a la Subdirección de Educación y Participación del Ministerio de Ambiente y Desarrollo Sostenible, para apoyar el desarrollo de procesos de participación y formación de la población juvenil en la gestión ambiental y de planeación y aistencia técnica a los Comités Técnicos Interinstitucionales de Educación Ambiental Departamentales-CIDEA.</t>
  </si>
  <si>
    <t>1.	Presentar para aprobación del supervisor un plan de trabajo (actividades, cronograma y entregables) dentro de los diez (10) días calendario siguientes al cumplimiento de los requisitos de ejecución del contrato.
2.	Elaborar y soportar técnicamente los documentos que se requieran para el fortalecimiento de los comités técnicos interinstitucionales de educación ambiental Departamentales.
3.	Apoyar técnicamente los procesos de planeación de educación ambiental de las Corporaciones Autónomas regionales.
4.	 Elaborar y apoyar técnicamente la construcción de una propuesta para el servicio social ambiental en articulación con el Ministerio de Educación Nacional.
5.	Preparar, participar y desarrollar la convocatoria al Comité técnico interinstitucional de educación ambiental nacional.  
6.	Participar y apoyar técnicamente en los espacios de encuentro, dialogo y concertación asociados a la implementación de la Política Nacional de Educación Ambiental.
7.	Participar y construir, conjuntamente con el equipo de la Subdirección, la construcción de un proceso de formación con los coordinadores de educación ambiental de las Corporaciones Autónomas Regionales. 
8.	Participar y apoyar en la consolidación de informes de gestión de la Subdirección de Educación y Participación. 
9.	Participar de las reuniones relacionadas con el objeto del contrato.
10.	Apoyar y participar con sus conocimientos y cuando se requiriera en las jornadas de sensibilización, capacitación, comunicación o divulgación relacionadas con el objeto contractual.
11.	Elaborar respuestas a peticiones, quejas, reclamos y solicitudes en temas relacionados con el objeto contractual.
12.	Las demás que le sean asignadas acorde con la naturaleza del contrato.</t>
  </si>
  <si>
    <t>El valor del contrato a celebrar es hasta por la suma de TREINTA Y TRES MILLONES DE PESOS M/CTE ($ 33.000.000) incluido los impuestos a que haya lugar.</t>
  </si>
  <si>
    <t>heanpr@gmail.com</t>
  </si>
  <si>
    <t>Carrera 14b # 106-15</t>
  </si>
  <si>
    <t>El plazo de ejecución del presente contrato será de cinco (5) meses contados a partir del cumplimiento de los requisitos de perfeccionamiento y ejecución, sin exceder el 31 de diciembre de 2020.</t>
  </si>
  <si>
    <t>https://community.secop.gov.co/Public/Tendering/OpportunityDetail/Index?noticeUID=CO1.NTC.1359732&amp;isFromPublicArea=True&amp;isModal=False</t>
  </si>
  <si>
    <t>PAULA ANDREA QUINTERO AMAYA</t>
  </si>
  <si>
    <t>Prestar servicios profesionales a la Subdirección de Educación y Participación del Ministerio de Ambiente y Desarrollo Sostenible, para apoyar el desarrollo de procesos de participación y formación de la población juvenil relacionada con la gestión ambiental y los Comités Técnicos Interinstitucionales de Educación Ambiental Departamentales-CIDEA.</t>
  </si>
  <si>
    <t>1.	Elaborar y soportar técnicamente documentos para la estrategia de participación juvenil en la gestión ambiental.
2.	Realizar la identificación y sistematizar de los procesos de participación juvenil asociados a la gestión ambiental en el país. 
3.	Participar y apoyar técnicamente en los espacios de encuentro, dialogo y concertación con los representantes de los procesos de participación juvenil asociados a la gestión ambiental.
4.	Propiciar y Apoyar con sus conocimientos el diálogo interinstitucional asociado a los procesos de participación juvenil en la gestión ambiental.
5.	Participar y construir, conjuntamente con el equipo de la Subdirección de Educación y Participación, los informes de gestión relacionadas con el objeto del contrato. 
6.	Apoyar a la Subdirección de Educación y participación en la formación de liderazgos, redes sociales y de la red nacional de jóvenes de ambiente del SINA, de acuerdo con las políticas del Ministerio.
7.	Apoyar la promoción del conocimiento y ejercicio de los derechos y deberes de las personas en relación con el ambiente y el desarrollo sostenible.
8.	Participar, organizar y promover Apoyar las jornadas de sensibilización, capacitación, comunicación o divulgación relacionadas con el objeto contractual.
9.	Elaborar las respuestas a peticiones, quejas, reclamos y solicitudes en temas relacionados con el objeto contractual.
10.	Las demás que le sean asignadas acorde con la naturaleza del contrato.</t>
  </si>
  <si>
    <t>Transversal 3 #51a-64</t>
  </si>
  <si>
    <t>pa.quintero95@gmail.com</t>
  </si>
  <si>
    <t>HÉCTOR DANIEL VICTORIA PIZO</t>
  </si>
  <si>
    <t>https://community.secop.gov.co/Public/Tendering/OpportunityDetail/Index?noticeUID=CO1.NTC.1359348&amp;isFromPublicArea=True&amp;isModal=False</t>
  </si>
  <si>
    <t>INGENIERIA EN AUTONOMA INDUSTRIAL</t>
  </si>
  <si>
    <t>Prestación de servicios Profesionales a la Dirección de ordenamiento Territorial SINA para apoyar técnicamente el desarrollo, sistematización, implementación y funcionamiento del SIPAGACAR</t>
  </si>
  <si>
    <t>1.	Apoyar la supervisión técnica en la implementación y desarrollo del SIPGA-CAR, de tal forma que se cumplan los lineamientos del diseño y las especificaciones técnicas definidas en el Contrato  No. 707 de 2019 suscrito para la implementación y desarrollo del Sistema para atender el seguimiento y evaluación de la gestión de las CARs.
2.	Hacer las pruebas funcionales que se requieran para validar tecnológica y temáticamente el sistema.
3.	Hacer seguimiento y gestión de la información generada en la DOAT - SINA y la reportada por las corporaciones, mediante la sistematización de formatos de recolección, y el diseño e implementación de repositorios digitales de información que facilite el acceso remoto a la misma.
4.	En coordinación con la Oficina de Tics recomendar e implementar las herramientas que faciliten el cargue de la información generada en la DOAT-SINA.
5.	Apoyar el proceso de evaluación y consolidación de la información sobre el desempeño de las corporaciones en temas relacionados con el Plan de Acción Institucional, Indicadores Mínimos de Gestión e Informes presupuestales de ingresos y gastos.
6.	Apoyo en la estructuración de información para su divulgación, de acuerdo con los requerimientos que se presenten desde las direcciones técnicas del Ministerio, micrositio de la DOAT – SINA en página web, y reportes Sinergia relacionada con el SIPGA CAR.
7.	Participar en las reuniones internas y externas que le sean requeridas como parte del desarrollo de sus obligaciones contractuales.
8.	Las demás funciones que le sean asignadas y que guarden relación directa con la naturaleza del objeto contractual.</t>
  </si>
  <si>
    <t>El valor del contrato a celebrar es hasta por la suma de TREINTA Y DOS MILLONES QUINIENTOS MIL PESOS ($ 32.500.000) M/CTE incluidos los impuestos a que haya lugar.</t>
  </si>
  <si>
    <t>hectordaniel.victoria@gmail.com</t>
  </si>
  <si>
    <t>carrera 92 # 17B-35, Torre 4 Apto 501, Torres de Hayuelos</t>
  </si>
  <si>
    <t>El plazo de ejecución del contrato será por 5 meses. a partir del cumplimiento de los requisitos de ejecución, previo perfeccionamiento del contrato, en todo caso sin exceder a 31 de diciembre de 2020.</t>
  </si>
  <si>
    <t>Memo - 8201-3-399</t>
  </si>
  <si>
    <t>LUIS FRANCISCO CAMARGO FAJARDO</t>
  </si>
  <si>
    <t>COORDINADOR DEL GRUPO DE GESTIÓN EN BIODIVERSIDAD</t>
  </si>
  <si>
    <t>CORPORACIÓN AUTONOMA REGIONAL DE SUCRE - CARSUCRE</t>
  </si>
  <si>
    <t>JOHNNY ALBERTO AVENDAÑO ESTRADA</t>
  </si>
  <si>
    <t>Aunar esfuerzos técnicos, administrativos y financieros para iniciar acciones de restauración, recuperación y rehabilitación de sitios de importancia estratégica en cuencas abastecedoras de acueductos municipales localizadas en la Reserva Forestal Protectora (RFP) Serranía de Coraza y Montes de María jurisdicción de CARSUCRE.</t>
  </si>
  <si>
    <t>El valor del convenio es por la suma de QUINIENTOS OCHENTA Y CINCO MILLONES DOSCIENTOS CUARENTA Y CUATRO MIL CIENTO SETENTA Y CUATRO PESOS ($585.244.174) incluidos impuestos</t>
  </si>
  <si>
    <t xml:space="preserve">1.	Presentar el Plan Operativo ajustado para la ejecución del convenio durante los primeros ocho (8) días calendario, el cual debe contener el plan de inversión de los recursos del convenio y el cronograma de actividades. 
2.	Establecer 15 km de cerca, para implementar las acciones de restauración según lo descrito en el Anexo técnico.
3.	Generar un documento que contenga la estrategia de restauración de la Reserva Forestal Protectora (RFP) Serranía de Coraza y Montes de María.
4.	Promover una red de producción de material vegetal nativo.
5.	Diseñar y ejecutar el monitoreo de los procesos de restauración, definiendo indicadores a reportar, en las áreas priorizadas definidas en el documento técnico.
6.	Realizar la divulgación y socialización del proyecto con las comunidades locales y población beneficiada.
7.	Generar los elementos necesarios para la difusión del proyecto.
8.	Diseñar y ejecutar una campaña de ahorro y uso eficiente del agua en la cuenca.
9.	Designar personal idóneo para la conformación del comité técnico de seguimiento al convenio.
10.	Asistir a las reuniones de comité técnico del convenio. 
11.	Realizar el reporte de la superficie en proceso de restauración y sus respectivos indicadores en el sistema que para sus efectos indique el Ministerio de Ambiente y Desarrollo Sostenible.
12.	Generar la cartografía (*shp; *.gdb) de las áreas intervenidas, detallando claramente el perímetro y el área total de restauración en su jurisdicción, para ser cargadas en el aplicativo establecido por el Ministerio de Ambiente y Desarrollo Sostenible para tal fin.
13.	Ejecutar la siguiente relación de actividades conforme a los especificaciones técnicas descritas en el documento Anexo técnico y en la propuesta inicial del Plan Operativo:
Componente	Actividad
1.	Restauración pasiva	Realizar el aislamiento a través de la instalación de 15 Km de cerca sobre áreas de interés ambiental que aportan  a la regulación hídrica.
2.	Campañas de ahorro 	Documento que plantea el diseño e implementación de la campaña de ahorro y uso eficiente del agua.
Ejecución de 10 talleres teórico prácticos.
3.	Estrategia  de restauración ecológica Participativa	Realizar un documento técnico que contenga la estrategia de restauración ecológica participativa para la Reserva Forestal Protectora (RFP) Serranía de Coraza y Montes de María que contenga las áreas prioritarias para la restauración y sus diferentes enfoques. 
Acuerdos de conservación con al menos 50 propietarios / parceleros.
4.	Seguimiento proyecto	Plan de seguimiento para realizar el seguimiento al proyecto. 
Construcción de cinco (5) parcelas de monitoreo
5.	Monitoreo	Documento que contenga los diseños y técnicas para  el monitoreo.
6.	Campaña que permita difundir del manejo adecuado del recurso hídrico. – Difusión del proyecto 	Un (1) video de resultados del proyecto.
Generar una cartilla e imprimir quinientos veinte (520) ejemplares con información relevante del proyecto orientado al manejo adecuado del recurso hídrico.
1000 plegables 
Cuñas radiales y pautas con mensajes alusivos al manejo de los recursos naturales con énfasis en el recurso hídrico.
</t>
  </si>
  <si>
    <t>Carrera 25 Avenida Ocala N° 25 –101 Sincelejo- Sucre</t>
  </si>
  <si>
    <t>El plazo de ejecución del convenio será hasta el 31 de diciembre del 2020, a partir del cumplimiento de los requisitos de ejecución previo su perfeccionamiento.</t>
  </si>
  <si>
    <t>CORPORACIÓN AUTONOMA REGIONAL DE NARIÑO - CORPONARIÑO</t>
  </si>
  <si>
    <t>HUGO MARTIN MIDEROS LOPEZ</t>
  </si>
  <si>
    <t>Aunar esfuerzos técnicos, administrativos y financieros para iniciar acciones de restauración, recuperación y rehabilitación en zonas de recarga hídrica de la cuenca del río Bobo área de influencia con la Reserva Forestal Protectora ríos Bobo y Buesaquillo, localizada en Jurisdicción de CORPONARIÑO.</t>
  </si>
  <si>
    <t xml:space="preserve">1.	Presentar el Plan Operativo ajustado para la ejecución del convenio durante los primeros ocho (8) días calendario, el cual debe contener el plan de inversión de los recursos del convenio y el cronograma de actividades. 
2.	Iniciar procesos de identificación y selección de áreas para adelantar procesos de restauración ecológica activa en zonas de recarga hídrica en la subcuenca del río Bobo. 
3.	Realizar el aislamiento de 14,6 Km en las áreas donde se implementará la cobertura vegetal, de conformidad a lo señalado en el anexo especificaciones técnicas.
4.	Realizar la implementación de cobertura vegetal en zonas de recarga hídrica de la cuenca del río Bobo.
5.	Generar un programa de restauración ecológica para la RFPN ríos Bobo y Buesaquillo.
6.	Fortalecimiento de un (1) vivero comunitario que incluyan plan de producción e implementación del material vegetal.
7.	Diseñar y ejecutar campañas que permitan difundir el manejo adecuado del recurso hídrico.
8.	Realizar la divulgación y socialización del proyecto con las comunidades locales y población beneficiada.
9.	Designar un profesional idóneo para la conformación del comité técnico de seguimiento al convenio.
10.	Realizar el reporte de la superficie en proceso de restauración y sus respectivos indicadores en el sistema que para sus efectos indique el Ministerio de Ambiente y Desarrollo Sostenible.
11.	Generar la cartografía (*shp; *.gdb) de las áreas intervenidas para ser cargadas en el aplicativo establecido por el Ministerio de Ambiente y Desarrollo Sostenible para tal fin.
12.	Ejecutar la siguiente relación de actividades conforme a las especificaciones técnicas descritas en el documento Anexo técnico y en la propuesta inicial del Plan Operativo:
Componente	Actividad
Restauración activa	Identificación y selección de predios para 90 Has de restauración ecológica 
Realizar el aislamiento a través de la instalación de 14,6 Km sobre áreas de interés ambiental que aportan a la regulación hídrica 
Realizar la implementación de coberturas vegetales 127.440 Plántulas entre árboles y arbustos 
Campañas de ahorro 
	Documento que plantea el diseño e implementación de la campaña de ahorro y uso eficiente del agua.
Ejecución de seis (6) talleres teórico prácticos.
Fortalecimiento de viveros comunitarios	Documento que contenga el Plan de producción del material vegetal e implementación.
Programa  de restauración ecológica para la RFPN ríos Bobo y Buesaquillo	Realizar un documento técnico que contenga la estrategia de restauración ecológica participativa para la RFPN que contenga las áreas prioritarias para la restauración y sus diferentes enfoques.
Seguimiento proyecto	Plan de seguimiento para realizar el seguimiento al proyecto. 
Campaña que permita difundir del manejo adecuado del recurso hídrico.	Seis (6) Cuñas radiales con doscientas (200) emisiones en total.
Generar una (1) cartilla e imprimir doscientos (200) ejemplares que promuevan el manejo adecuado del recurso hídrico y su conservación a través de la implementación de varias herramientas del paisaje.
</t>
  </si>
  <si>
    <t>El valor del convenio es por la suma de SETECIENTOS VIENTICUATRO MILLONES OCHOCIENTOS SETENTA Y DOS MIL QUINIENTOS VEINTINUEVE PESOS M/CTE ($724.872.529) incluidos impuestos</t>
  </si>
  <si>
    <t>Calle 25 No 7 este -84 Finca Lope vía La Carolina Pasto- Nariño</t>
  </si>
  <si>
    <t>El plazo de ejecución del convenio será a partir del cumplimiento de los requisitos de ejecución previo su perfeccionamiento hasta el 31 de diciembre del 2020.</t>
  </si>
  <si>
    <t>20-12-10975843</t>
  </si>
  <si>
    <t>20-12-10975798</t>
  </si>
  <si>
    <t>IPMC No. 010 - 2020 (ANLA)</t>
  </si>
  <si>
    <t>CARLOS ANDRES GIL CARDENAS</t>
  </si>
  <si>
    <t>PRESTAR EL SERVICIO DE MANTENIMIENTO PREVENTIVO Y CORRECTIVO DE TRES (3) ASCENSORES TIPO PASAJERO, MARCA ALVANICOR, SITUADOS EN EL MINISTERIO DE AMBIENTE Y DESARROLLO SOSTENIBLE, Y, EN LA AUTORIDAD NACIONAL DE LICENCIAS AMBIENTALES, AMBOS UBICADOS EN LA CALLE 37 NO. 8-40, EN LA CIUDAD DE BOGOTÁ D.C, INCLUYENDO LOS REPUESTOS Y LA MANO DE OBRA NECESARIOS PARA EL NORMAL FUNCIONAMIENTO.</t>
  </si>
  <si>
    <t>1. Entregar a cada uno de los supervisores del contrato designados por las Entidades, un informe inicial dentro de los primeros cinco (5) días hábiles siguientes a la fecha de inicio de ejecución del contrato contentivo del diagnóstico de cada uno de los tres (3) ascensores objeto del presente proceso, en el cual se especifique el estado técnico de cada uno de ellos, el estado general en que se recibe cada máquina incluyendo el inventario de elementos tanto de cabina, como de cuarto técnico y demás componentes que hagan parte del sistema de funcionamiento; El contratista deberá tener en cuenta que esta inspección no tendrá ningún costo para las Entidades y no será considerada como la primera visita de mantenimiento preventivo.
2. Remitir a los supervisores del contrato junto con la entrega del informe inicial referido en la obligación específica No 1, el cronograma de los mantenimientos preventivos a realizar durante el plazo de ejecución para su respectiva revisión y aprobación; para este aspecto, el contratista tendrá en cuenta que se realizará un (1) mantenimiento preventivo durante el mes de julio de 2020 a cada uno de los tres ascensores objeto del contrato; igualmente las fechas de ejecución de estos mantenimientos deberán programarse en días hábiles de lunes a viernes en horario de oficina considerando adicionalmente que el mismo no se podrá adelantar de manera simultánea a los dos equipos de siete paradas por temas de movilidad de personal. En todo caso, el cronograma presentado por el contratista debe ser avalado por los supervisores.
3. Realizar en la fecha programada dentro del cronograma aprobado por los supervisores del contrato, el mantenimiento preventivo a cada uno de los ascensores objeto del presente proceso, teniendo en cuenta las especificaciones descritas en el anexo técnico No 1 incluyendo la mano de obra y los materiales que se lleguen a requerir.
4. Entregar por separado a cada uno de los supervisores del contrato, un reporte técnico por escrito posterior a la realización de cada mantenimiento preventivo y/o correctivo; dicho reporte deberá entregarse por parte del contratista, el día hábil siguiente de haberse realizado el respectivo mantenimiento. El reporte deberá contener la descripción de los servicios y las actividades realizadas, la especificación de las fallas detectadas, las correcciones técnicas realizadas y los registros fotográficos del antes y el después de la intervención de cada ascensor.
5. Realizar el acompañamiento técnico necesario al Ministerio de Ambiente y Desarrollo Sostenible y a la ANLA previa notificación y aviso por parte de los supervisores durante la ejecución del contrato, para apoyar las visitas, inspecciones y otro tipo de actividades programadas por las autoridades nacionales, distritales, públicas y privadas que definan, participen o intervengan en la regulación y definición de la normatividad, parámetros y prácticas a seguir en lo relacionado con el sistema de transporte de pasajeros vertical.
6. Disponer durante el plazo de ejecución del contrato de una (1) línea telefónica de atención, con disponibilidad de 24 horas, 7 días de la semana, la cual estará destinada a recibir y asistir las solicitudes de atención inmediata, entendiendo las mismas como aquellas que imposibilitan la normal operación de cualquiera de los tres (3) ascensores y/o que ponen en peligro la integridad física de las personas. En este aspecto el contratista se obliga a notificar por escrito a los supervisores de cada una de las Entidades contratantes, cada vez que se presente un cambio en el número de la línea de atención y contacto del cual trata el presenta numeral.
7. Realizar presencia en las instalaciones de las Entidades contratantes en un plazo no mayor a dos (2) horas contadas a partir de la notificación de la ocurrencia de un evento que impida el normal funcionamiento de cualquiera de los tres ascensores con la finalidad de evaluar la situación y realizar un diagnóstico para establecer la causa de su origen; En todos los casos, la realización del diagnóstico no generará ningún costo para las Entidades contratantes; de igual manera y en caso de presentarse la necesidad de trasladar para evaluar, reparar o realizar cualquier tipo de intervención uno o más elementos que hagan parte de cualquiera de los tres ascensores, el costo de dicho traslado estará a cargo siempre del contratista tanto para el trayecto de salida como para el regreso a las instalaciones.
8. Suministrar e instalar los repuestos nuevos y originales que llegasen a ser necesarios para el correcto funcionamiento de los ascensores en un plazo máximo de setenta y dos (72) horas, previa presentación del diagnóstico, envío de cotización y aprobación por parte de los supervisores del contrato. En todos los casos, las Entidades contratantes validarán que los precios ofertados por el contratista sean acordes con los precios del mercado, para lo cual, una vez recibida la cotización se solicitará estimación por escrito a mínimo dos (2) empresas especializadas del mismo sector conservando la misma descripción y cantidades en función de comprobar la pertinencia de la oferta; Dado el caso de que la cotización enviada por el contratista resulte ser superior al valor verificado por las Entidades incluyendo el valor del IVA y demás impuestos a que haya lugar en un porcentaje superior al IPC del año 2019, se procederá a convocar al contratista para revisar de manera conjunta la oferta y así determinar y definir de manera concertada, la realización del respectivo ajuste sobre los precios que garantice a las Entidades el pago de un valor acorde con la realidad del mercado.
9. Entregar a las Entidades a través de los supervisores del contrato, al momento de concluir las reparaciones, los repuestos, elementos o partes que se hayan cambiado durante la prestación del servicio debidamente empacados y rotulados.
10. El contratista deberá ofrecer garantía directa por un término de doce (12) meses, para cada uno de los repuestos y/o elementos que se suministren, la cual será contada a partir de la instalación de estos.
11. Abstenerse de realizar trabajos que no hayan sido autorizados por los supervisores del contrato; en consecuencia, siempre deberá solicitar la autorización previa y escrita para la realización de cualquier trabajo. De igual manera las Entidades contratantes no cancelarán los repuestos que no hayan sido
previamente aprobados por los supervisores.
12. Asegurar durante toda la ejecución del contrato la idoneidad del personal que realiza las labores de mantenimiento preventivo y correctivo el cual deberá corresponder en todos los casos al postulado por el proponente con la presentación inicial de su oferta; por esta razón el personal ofrecido no podrá ser
cambiado durante la ejecución del contrato, salvo si existe una justa causa para ello, la cual deberá ser debidamente sustentada para su evaluación y posterior autorización por parte de los supervisores del contrato. En este caso y de llegar a darse la mencionada autorización, el personal deberá reemplazarse por uno de igual o mejor perfil a los dispuestos para la habilitación de la oferta.
13. Garantizar la presencia e intervención durante la ejecución de cada una de las actividades de mantenimiento preventivo o correctivo de la totalidad del equipo dispuesto para tal fin y presentado para la habilitación de la oferta.
14. Garantizar el cumplimiento de las normas de gestión de la seguridad y la salud en el trabajo del personal que realizará el mantenimiento, al igual que el uso de las herramientas e instrumentos de medición empleados para la prestación del servicio, capacitando y dotando a sus operarios de los elementos de seguridad industrial y protección personal necesarios para la ejecución de las labores en los tres (3) elevadores, lo cual será responsabilidad del Contratista salvaguardar la seguridad de todas las personas vinculadas a la prestación del servicio.
15. Demarcar y/o señalizar debidamente el área de trabajo y el área circundante en todos los casos y sin excepción alguna cuando se intervenga cualquiera de los equipos y/o su maquinaria; dicha señalización deberá contemplar la información para la totalidad de los pisos en los que presta servicio el ascensor en la que señale que el mismo se encuentra fuera de servicio en cumplimiento a la normatividad aplicable en cuanto a la regulación y normatividad relacionada con la seguridad y salud en el trabajo.
16. Identificar mediante carné a los operarios que prestarán el servicio en las instalaciones de las Entidades contratantes garantizando que el mismo sea portado en un lugar visible durante la permanencia en las instalaciones del Ministerio de Ambiente y Desarrollo Sostenible y a la Autoridad Nacional de Licencias Ambientales - ANLA
17. El contratista deberá cumplir con la totalidad de los criterios ambientales definidos para el presente proceso en los términos señalados en el anexo correspondiente.
18. Las demás necesarias y relacionadas con el objeto del contrato</t>
  </si>
  <si>
    <t>El valor de la presente aceptación de la oferta será hasta por la suma de SEIS MILLONES TRESCIENTOS OCHENTA Y NUEVE MIL DOSCIENTOS OCHENTA Y SIETE PESOS M/CTE ($6.389.287), incluido IVA y demás impuestos a que haya lugar</t>
  </si>
  <si>
    <t>Carrera 30 No. 15-30 Local 2</t>
  </si>
  <si>
    <t>6420 -
16320</t>
  </si>
  <si>
    <t>13/01/2020 -
17/03/2020</t>
  </si>
  <si>
    <t>159120 -
33920</t>
  </si>
  <si>
    <t>A-02-02-02-008-007 -
A-02-02-02-005-004</t>
  </si>
  <si>
    <t>20-22-16269</t>
  </si>
  <si>
    <t>El plazo de ejecución será hasta el treinta y uno (31) de julio de 2020 o hasta el agotamiento de los recursos económicos, lo que primero ocurra, previo al cumplimiento de los requisitos de perfeccionamiento y ejecución.</t>
  </si>
  <si>
    <t>1. Presentar para aprobación del supervisor un plan de trabajo (actividades, cronograma y entregables) dentro de los diez (10) días calendario siguientes al cumplimiento de los requisitos de ejecución del contrato.
2. Consolidar información sobre los procesos de educación ambiental asociados a la prevención y transformación positiva de conflictos socio ambientales, generando los informes y demás documentos técnicos a que haya lugar.
3. Apoyar técnicamente los procesos de educación y participación asociados a la gestión de los Centros Regionales de Dialogo Ambiental, apoyando el desarrollo de actividades, generando los informes y demás documentos técnicos a que haya lugar.
4. Apoyar técnicamente en los procesos de fortalecimiento de la capacidad instalada de las regiones a partir del acompañamiento de las redes regionales, iniciativas sociales y programas institucionales universitarios en el marco de la Política Nacional de Educación Ambiental apoyando el desarrollo de actividades,
generando los informes y demás documentos técnicos a que haya lugar.
5. Apoyar técnicamente en el proceso de revisión del estado de avance de la Política Nacional de Educación Ambiental de acuerdo al Plan Nacional de Desarrollo y en articulación con el Ministerio de Educación Nacional, generando los informes y demás documentos técnicos a que haya lugar.
6. Generar insumos técnicos para la construcción de un documento sobre los procesos de participación asociados a las estrategias de la Política Nacional de Educación Ambiental generando los informes y demás documentos técnicos a que haya lugar.
7. Generar insumos asociados y apoyar técnicamente en la implementación de las estrategias descritas en la Política Nacional de Educación Ambiental.
8. Gestionar y participar en las reuniones o actividades relacionadas con el objeto del contrato, generando los informes y demás documentos técnicos a que haya lugar.
9. Apoyar técnicamente y cuando sea requerido las jornadas de capacitación o divulgación relacionadas con el objeto contractual.
10. Elaborar respuestas a peticiones, quejas, reclamos y solicitudes en temas relacionados con el objeto contractual.
11. Las demás que le sean asignadas acorde con la naturaleza del contrato.</t>
  </si>
  <si>
    <t>El valor del contrato a celebrar es hasta por la suma de TREINTA Y CUATRO MILLONES QUINIENTOS MIL PESOS M/CTE ($34.500.000) incluido los impuestos a que haya lugar.</t>
  </si>
  <si>
    <t>1. Presentar para aprobación del supervisor un plan de trabajo (actividades, cronograma y entregables) dentro de los diez (10) días calendario siguientes al cumplimiento de los requisitos de ejecución del contrato.
2. Generar insumos técnicos documentales para la elaboración de la estrategia para el fortalecimiento de la Red Nacional Jóvenes de Ambiente.
3. Actualizar mensualmente las bases de datos de las personas vinculadas a la Red Nacional de Jóvenes de Ambiente y de otras organizaciones de jóvenes ambientalistas del país.
4. Participar y apoyar técnicamente en los espacios de coordinación con: i) la Red de Jóvenes de Ambiente y ii) iniciativas y procesos juveniles, para el desarrollo de acciones conjuntas en el marco de la estrategia de participación juvenil en la gestión ambiental, generando los informes técnicos y demás documentos a que haya lugar.
5. Generar insumos técnicos y apoyar en la consolidación de informes de gestión de la Subdirección de Educación y Participación en temas relacionados con procesos de educación y participación juvenil asociados a la gestión ambiental.
6. Gestionar y participar de reuniones relacionadas con el objeto del contrato.
7. Apoyar técnicamente y cuando sea requerido las jornadas de sensibilización, capacitación, comunicación o divulgación relacionadas con el objeto contractual. generando los informes técnicos y demás documentos a que haya lugar.
8. Elaborar respuestas a peticiones, quejas, reclamos y solicitudes en temas relacionados con el objeto contractual.
9. Presentar un informe final donde se presenten las actividades realizadas durante el plazo de ejecución y los resultados obtenidos.
10. Las demás que le sean asignadas acorde con la naturaleza del contrato.</t>
  </si>
  <si>
    <t>El valor del contrato a celebrar es hasta por la suma de VEINTIDOS MILLONES QUINIENTOS MIL CINCO PESOS M/CTE ($22.500.005) incluido los impuestos a que haya lugar.</t>
  </si>
  <si>
    <t>1. Presentar para aprobación del supervisor un plan de trabajo (actividades, cronograma y entregables) dentro de los diez (10) días calendario siguientes al cumplimiento de los requisitos de ejecución del contrato.
2. Generar insumos técnicos (documentos técnicos, informes, entre otros) para la elaboración y apoyo técnico que permitan a la Subdirección la implementación de una estrategia de educación ambiental y las comunicaciones en el marco de la Política Nacional de Educación Ambiental.
3. Generar insumos técnicos (documentos técnicos, informes, entre otros) asociados y participar en los procesos de gestión y relacionamiento interinstitucional, con miras a la implementación de las Estrategias de la Política Nacional de Educación Ambiental.
4. Generar insumos técnicos (documentos técnicos, informes, entre otros) para la promoción o inclusión de temáticas de educación ambiental en eventos, ferias y actividades presenciales y virtuales que adelante la Subdirección de Educación y Participación y en general el MINISTERIO.
5. Elaborar contenidos temáticos para el desarrollo de campañas de sensibilización y educación que sean requeridas por la Subdirección de Educación y Participación, en articulación con la Oficina de Comunicaciones del MINISTERIO.
6. Generar insumos técnicos (documentos técnicos, informes, entre otros) para la revisión y fortalecimiento de los contenidos temáticos de la escuela de formación virtual del MINISTERIO.
7. Generar insumos técnicos (documentos técnicos, informes, entre otros) y apoyar en la consolidación de informes de gestión de la Subdirección de Educación y Participación.
8. Gestionar y participar de reuniones relacionadas con el objeto del contrato.
9. Apoyar técnicamente y cuando sea requerido las jornadas de sensibilización, capacitación, comunicación o divulgación relacionadas con el objeto contractual.
10. Elaborar respuestas a peticiones, quejas, reclamos y solicitudes en temas relacionados con el objeto contractual.
11. Presentar un informe final donde se presenten las actividades realizadas durante el plazo de ejecución y los resultados obtenidos.
12. Las demás que le sean asignadas acorde con la naturaleza del contrato.</t>
  </si>
  <si>
    <t>El valor del contrato a celebrar es hasta por la suma de VENTISEIS MILLONES DE PESOS M/CTE ($26.000.000) incluido los impuestos a que haya lugar.</t>
  </si>
  <si>
    <t>Calle 21 sur # 51D-18</t>
  </si>
  <si>
    <t>cavamontenegro@gmail.com</t>
  </si>
  <si>
    <t>1. Apoyar el proceso de gestión presupuestal de los fondos ambientales y su reporte, de tal forma que permita optimizar la respuesta a requerimientos de gestión de la entidad.
2. Revisar el proceso de gestión integrada de portafolio de planes, programas y proyectos de acuerdo con las recomendaciones OCDE de Gasto Público Ambiental y apoyar las acciones de mejora.
3. Apoyar iniciativas transversales institucionales, sectoriales y nacionales que requieran acompañamiento de la Oficina Asesora de Planeación.
4. Apoyar las iniciativas de planeación estratégica de la Oficina Asesora de Planeación, el Ministerio y Sector ambiental.
5. Revisar y realizar propuestas de mejoramiento, y automatización de los procesos internos desarrollados en la Oficina Asesora de Planeación que garanticen un enfoque de gestión pública orientada a resultados.
6. Las demás actividades relacionadas con el objeto del contrato.</t>
  </si>
  <si>
    <t>El valor del contrato a celebrar es hasta por la suma de VEINTINUEVE MILLONES CINCUENTA MIL PESOS M/CTE ($29.050.000,00), incluido los impuestos a que haya lugar.</t>
  </si>
  <si>
    <t>IPMC No. 004 - 2020</t>
  </si>
  <si>
    <t>Contratar el servicio de mantenimiento preventivo, correctivo y programado de las electrobombas, tableros de mando, equipos y sistemas de presión y control, lavado de tanques de reserva de suministro de agua potable, fosos acumuladores de aguas residuales y foso recolector de aguas lluvias, que conforman el sistema hidráulico del Ministerio de Ambiente y Desarrollo Sostenible y la Autoridad Nacional de Licencias Ambientales – ANLA.</t>
  </si>
  <si>
    <t>INGRID PEÑA ARANGO</t>
  </si>
  <si>
    <t xml:space="preserve">El presupuesto oficial, incluido el Impuesto al Valor Agregado (IVA.), cuando a ello hubiere lugar y demás impuestos, tasas, contribuciones de carácter municipal, costos directos e indirectos, es hasta por la suma de ($ 37.723.261) TREINTA Y SIETE MILLONES SETECIENTOS VEINTITRÉS MIL DOSCIENTOS SESENTA Y UN PESOS M/CTE </t>
  </si>
  <si>
    <t>El Contratista se comprometerá a cumplir, con las siguientes Obligaciones específicas.
1. Prestar el servicio, de acuerdo con las especificaciones descritas en el Anexo Técnico N°2: Características y especificaciones técnicas de los bienes requeridos y criterios ambientales, sanitarios y de seguridad y salud en el trabajo y los descritos en la oferta económica.
2. Elaborar y entregar para aprobación de los Supervisores el Plan de Mantenimiento (Preventivo y programado), tres (3) días después de legalizado el contrato, el cual deberá incluir la programación de las actividades a ejecutar y el cronograma de trabajo
3. El contratista deberá adjuntar un informe técnico en donde se evidencie los mantenimientos preventivos, programados y correctivos (de ser requeridos) realizados, señalando detalladamente las actividades ejecutadas, fecha de ejecución, anexando el correspondiente registro fotográfico y la factura para cada entidad.
4. Al presentarse alguna emergencia con el correcto funcionamiento del sistema de presión y electrobombas, el contratista deberá cubrir el servicio, contando con disponibilidad de atención de lunes a domingo en horario 7x24, para esto debe disponer de una (1) línea telefónica de atención. Estos requerimientos deberán ser atendidos en un tiempo de respuesta máximo de cuatro (4) horas, a partir de la recepción de la solicitud realizada por las entidades, por personal técnico calificado e idóneo de la Empresa Contratista.
5. El Contratista y su personal deberán efectuar las diferentes labores conforme al Plan de mantenimiento y Cronograma de trabajo que aprueben los supervisores, cumpliendo con las normas de seguridad y salud en el trabajo SST.
6. En caso de ser necesario servicios diferentes a los contemplados en el Anexo Técnico No. 2 de características y especificaciones técnicas de los bienes requeridos y criterios de sostenibilidad ambiental, el contratista prestará el servicio y suministrará los repuestos necesarios, nuevos y originales en un plazo máximo de setenta y dos (72) horas, previa presentación del diagnóstico, cotización y aprobación por parte de los Supervisores del contrato. Aquellos bienes o servicios que no se encuentren incluidos en el formato de propuesta económica y en las especificaciones técnicas del proceso podrán ser solicitados por los supervisores las Entidades contratantes validarán que los precios ofertados por el contratista sean acordes con los precios del mercado, para lo cual, una vez recibida la cotización, se solicitará por escrito a mínimo dos (2) proveedores especializados en la prestación del servicio de mantenimiento preventivo y correctivo de sistemas de presión, para cotizar iguales repuestos e iguales cantidades a las informadas por el contratista y así comprobar la pertinencia de su oferta.
Dado el caso de que la cotización enviada por el contratista resulte ser superior al valor verificado por las Entidades incluyendo el valor del IVA y demás impuestos a que haya lugar en un porcentaje superior al IPC del año 2019, se procederá a convocar al contratista para revisar de manera conjunta la oferta y así determinar y definir de manera concertada, la realización del respectivo ajuste que garantice a las Entidades el pago de un valor acorde con la realidad del mercado.
7. Realizar acompañamientos técnicos cuando se requiera intervenir las instalaciones hidráulicas de las entidades y se vea obligado el uso de los equipos (Electrobombas y demás equipos de presión) con el fin de garantizar su correcto funcionamiento.
8. Abstenerse de realizar trabajos que no hayan sido autorizados por los supervisores del contrato, por ende, los costos incurridos en trabajos no autorizados no serán asumidos por ninguna de las entidades. En consecuencia, el contratista deberá solicitar la autorización previa a la intervención de los equipos y ejecución de todas las actividades.
9. Ejecutar todas las actividades descritas en el Anexo Técnico Nº2 con los más altos estándares de calidad, con el fin de realizar su entrega a satisfacción a los Supervisores del contrato, velando por la optimización de tiempos en la oportuna prestación del servicio.
10. Permitir al vigilante o cualquier persona autorizada por las Entidades, la revisión de los elementos que ingresen o se retiren por parte del contratista de las instalaciones de las Entidades.
11. Ofrecer una garantía directa sobre todos los elementos y repuestos que se suministren, incluyendo la impermeabilización del tanque principal de agua potable, mínimo por un (1) año a partir de la entrega a satisfacción e instalación de los mismos.
12. Los mantenimientos programados: lavado de tanques, cambio de tuberías, recableado y puesta a punto de tableros e impermeabilización del tanque principal de agua potable, serán ejecutado los fines de semana (sábado, domingo y festivos), conforme al diagnóstico inicial y cronograma previamente revisado y aprobado por los supervisores del contrato, por ende, el contratista debe garantizar 100% de suministro de agua potable en horas laborales y por ningún motivo se puede dejar sin suministro de agua las instalaciones del edificio principal y el edifico anexo.
13. Dar cumplimiento a los criterios ambientales, sanitarios y de seguridad y salud en el trabajo establecidos por el Ministerio de Ambiente y Desarrollo Sostenible y la Autoridad Nacional de Licencias Ambientales - ANLA, conforme aplique al objeto de este proceso.
14. Garantizar durante toda la ejecución del contrato la idoneidad del personal que realiza las labores de mantenimiento el cual deberá corresponder en todos los casos al relacionado por el proponente con la presentación inicial de su oferta; por esta razón el personal ofrecido no podrá ser cambiado durante la ejecución del contrato, salvo si existe una justa causa para ello, la cual deberá ser debidamente sustentada para su evaluación y posterior autorización por parte de los supervisores del contrato. En este caso, el personal deberá reemplazarse por uno de igual o mejor perfil a los dispuestos para la habilitación de la oferta.
15. Identificar mediante carné a los operarios que prestarán el servicio en las instalaciones de las Entidadescontratantes garantizando que el mismo sea portado en un lugar visible durante la permanencia en las instalaciones del Ministerio de Ambiente y Desarrollo Sostenible - MADS y a la Autoridad Nacional de Licencias Ambientales - ANLA
16. Las demás que se deriven de la naturaleza y del objeto del contrato.</t>
  </si>
  <si>
    <t>6520 - 
23420</t>
  </si>
  <si>
    <t>13/01/2020 -
09/06/2020</t>
  </si>
  <si>
    <t>161320 -
34620</t>
  </si>
  <si>
    <t>16/07/2020 -
17/07/2020</t>
  </si>
  <si>
    <t>Cra 57 No 92-11 Bogotá D.C.</t>
  </si>
  <si>
    <t>INGEBOMBAS@HOTMAIL.COM</t>
  </si>
  <si>
    <t>20-22-16103</t>
  </si>
  <si>
    <t>FONDO NACIONAL AMBIENTAL - FONAM</t>
  </si>
  <si>
    <t>830.025.267-9</t>
  </si>
  <si>
    <t>YINNA ALEJANDRA VESGA CASTRO</t>
  </si>
  <si>
    <t>Prestar los servicios profesionales a la Dirección de Bosques, Biodiversidad y Servicios Ecosistémicos del Ministerio de Ambiente y Desarrollo Sostenible, generando insumos para el levantamiento de la situación actual del proceso integrado de trazabilidad de fauna y flora.</t>
  </si>
  <si>
    <t>1. Realizar el análisis y construcción del documento de la situación actual para la operación del proceso de las fases de Planeación, Aprovechamiento y Movilización.
2. Realizar la construcción del documento de actores y necesidades (matriz de interesados).
3. Realizar en conjunto con el equipo técnico de la Dirección de Bosques y Servicios Ecosistémicos, el análisis y construcción de propuesta de solución futura para la automatización de las fases de Planeación, Aprovechamiento y Movilización, en el marco del sistema de trazabilidad de fauna y flora.
4. Identificar las brechas entre la situación actual y la propuesta de situación futura, proponiendo actividades de mejora para la eliminación de las brechas encontradas.
5. Elaborar en conjunto con la Dirección de Bosques y Servicios Ecosistémicos, el documento de requerimientos funcionales para el desarrollo de la fase 2- automatización de la solución, en lo referente al proceso de las fases de Planeación, Aprovechamiento y Movilización.
6. Apoyar a la Dirección de Bosques y Servicios Ecosistémicos, en la elaboración de la ficha de requerimientos en relación con las fases de Planeación, Aprovechamiento y Movilización.
7. Las demás que sean asignadas por el Supervisor del Contrato.</t>
  </si>
  <si>
    <t>El valor del contrato a celebrar es hasta por la suma de DIECISEIS MILLONES QUINIENTOS MIL PESOS ($16.500.000) M/CTE, por concepto de honorarios, incluidos los impuestos a que haya lugar</t>
  </si>
  <si>
    <t>yinna.vesga@ambientebogota.gov.co</t>
  </si>
  <si>
    <t>CALLE 55 #14-47 APTO 601</t>
  </si>
  <si>
    <t>https://community.secop.gov.co/Public/Tendering/OpportunityDetail/Index?noticeUID=CO1.NTC.1367418&amp;isFromPublicArea=True&amp;isModal=False</t>
  </si>
  <si>
    <t>https://community.secop.gov.co/Public/Tendering/OpportunityDetail/Index?noticeUID=CO1.NTC.1362524&amp;isFromPublicArea=True&amp;isModal=False</t>
  </si>
  <si>
    <t>EIMY YULISSA CORDOBA HERNÁNDEZ</t>
  </si>
  <si>
    <t>Prestación de servicios profesionales a la Dirección de Bosques, Biodiversidad y Servicios Ecosistémicos del Ministerio de Ambiente y Desarrollo Sostenible para apoyar la gestión integral de bosques y reservas forestales.</t>
  </si>
  <si>
    <t>1. Elaborar conceptos técnicos de evaluación y seguimiento en el marco del trámite de sustracción de áreas de reserva forestal de orden nacional.
2. Adelantar cuando se requiera mesas de trabajo relacionadas con el objeto del contrato y las que sean designadas por el supervisor.
3. Elaborar las respuestas a derechos de petición que le sean asignados por el supervisor del contrato
4. Apoyar a la Dirección en el desarrollo de las acciones tendientes a la actualización y expedición de los Formatos Únicos Ambientales en el marco de lo dispuesto en el artículo 126 del Decreto 2106 de 2019.
5. Apoyar a la Dirección de Bosques, Biodiversidad y Servicios Ecosistémicos, en la creación, actualización, comunicación y socialización de los procesos y procedimientos asociados al Sistema Integrado de Gestión del Ministerio y atender los requerimientos de información realizados por la Oficina Asesora de Planeación en el marco de los procesos misionales que son competencia de la Dependencia.
6. Realizar el reporte de los indicadores misionales del Sistema Integrado de Gestión y el seguimiento al plan anticorrupción y atención al ciudadano de competencia de la Dirección.
7. Las demás actividades asignadas por el supervisor en relación con la ejecución del Contrato y que estén relacionadas con el objeto del mismo.</t>
  </si>
  <si>
    <t>CALLE 8C#87B-40 CASA 186</t>
  </si>
  <si>
    <t>El plazo de ejecución de l presente contrato será de cinco (05 ) meses sin que supere el 31 de diciembre de la vigencia 2020, previo cumplimiento de los requisitos de ejecución y previo perfeccionamiento del mismo.</t>
  </si>
  <si>
    <t>https://community.secop.gov.co/Public/Tendering/OpportunityDetail/Index?noticeUID=CO1.NTC.1362865&amp;isFromPublicArea=True&amp;isModal=False</t>
  </si>
  <si>
    <t>JENNIFFER IVETH PEDRAZA VEGA</t>
  </si>
  <si>
    <t>Prestar servicios profesionales a la Dirección de Asuntos Ambientales Sectorial y Urbana del Ministerio de Ambiente y Desarrollo Sostenible en el desarrollo e implementación de instrumentos para el fortalecimiento de la gestión ambiental urbana y calidad del aire</t>
  </si>
  <si>
    <t>1. Presentar para aprobación del supervisor un plan de trabajo (actividades, cronograma y entregables) dentro de los diez (10) días calendario siguientes al cumplimiento de los requisitos de ejecución del contrato.
2. Generar insumos técnicos para la actualización del trámite al permiso de emisión atmosférica, de conformidad a lo establecido en la Estrategia Nacional de Calidad de Aire
3. Generar insumos técnicos para la actualización de instrumentos normativos relacionados con las fuentes fijas de emisión, incluido el protocolo para el control y vigilancia de las fuentes fijas de emisión
4. Apoyo en la elaboración e implementación de estrategias sectoriales y de portafolios de mejores técnicas disponibles y mejores prácticas ambientales para la reducción de emisiones de fuentes fijas.
5. Apoyo a la implementación de la Estrategia nacional de mitigación de contaminantes climáticos de vida corta y compromisos con socios de la Coalición del Clima y Aire Limpio.
6. Generar insumos técnicos para la elaboración de conceptos relacionados con el objeto contractual.
7. Apoyar en la generación de insumos técnicos y seguimiento a la respuesta oportuna a los requerimientos de Órganos de Control y demás autoridades, que se encuentren relacionados con el objeto contractual.
8. Elaborar respuestas a las solicitudes, derechos de petición, y en general respuestas a los usuarios en materias relacionadas con el objeto del contrato.
9. Participar en reuniones y mesas de trabajo relacionadas con el objeto del contrato, cuando sea requerido por el supervisor.
10. Las demás actividades que le asigne el supervisor del contrato y que tengan relación con el objeto contractual.</t>
  </si>
  <si>
    <t>El valor del contrato a celebrar es hasta por la suma de TREINTA Y NUEVE MILLONES DOSCIENTOS VEINTICUATRO MIL PESOS M/CTE ($ 39.224.000) incluido los impuestos a que haya lugar.</t>
  </si>
  <si>
    <t>jipedrazav@unal.edu.co</t>
  </si>
  <si>
    <t>CRA 8C 188 95, T2-601</t>
  </si>
  <si>
    <t>OLGA LI ROMERO DELGADO</t>
  </si>
  <si>
    <t>https://community.secop.gov.co/Public/Tendering/OpportunityDetail/Index?noticeUID=CO1.NTC.1366118&amp;isFromPublicArea=True&amp;isModal=False</t>
  </si>
  <si>
    <t>Prestación de servicios profesionales a la Dirección de Gestión Integral del Recurso Hídrico y a la Oficina Asesora Jurídica del Ministerio de Ambiente y Desarrollo Sostenible, para el seguimiento e impulso jurídico de los procesos encomendados de acuerdo con las obligaciones específicas</t>
  </si>
  <si>
    <t>1. Realizar el análisis y proponer las modificaciones o ajustes a que haya lugar en relación con el Procedimiento de cumplimiento a fallos judiciales con órdenes a cargo del Ministerio, contenido en el Sistema Integrado de Gestión de Calidad del Ministerio de Ambiente y Desarrollo Sostenible.
2. Recomendar los criterios jurídicos bajo los cuales debe realizarse el análisis estratégico de las sentencias que imponen órdenes a cargo del Ministerio de Ambiente y Desarrollo Sostenible, identificando como mínimo, las Direcciones Técnicas del Ministerio que deben liderar y participar en el cumplimiento de dichas órdenes, e identificando igualmente las demás entidades con las cuales se debe interactuar para su cumplimiento.
3. Proponer los formatos requeridos para elaborar entre otros, fichas de seguimiento, análisis estratégicos, reportes al Despacho, informes de cumplimiento y demás que sirvan de soporte en el trámite de seguimiento al cumplimiento de las sentencias y órdenes judiciales a cargo de este Ministerio, en los términos establecidos para tal efecto por el Sistema Integrado de Gestión de Calidad de la Oficina Asesora de Planeación del Ministerio.
4. Representar judicialmente al Ministerio de Ambiente y Desarrollo Sostenible en los procesos judiciales asignados por el supervisor del contrato. Así como acompañar las diligencias de medidas cautelares, audiencias de cumplimiento, comités de verificación, reuniones interinstitucionales, y las demás que se realicen en cumplimento de las sentencias y órdenes judiciales que le sean asignadas.
5. Apoyar las labores de depuración que adelante la Oficina Asesora Jurídica, ante la Agencia Nacional de Defensa Jurídica del Estado - ANDJE, para tener información oportuna y real sobre procesos judiciales terminados, en el Sistema Único de Información Litigiosa del Estado
–EKOGUI.
6. Generar y actualizar las respectivas fichas de seguimiento de cada una de las sentencias y órdenes judiciales a cargo de la Dirección de Gestión Integral de Recurso hídrico,
7. Elaborar un documento jurídico que compile los procesos a cargo de la Dirección de Gestión Integral del Recurso Hídrico o que tenga ordenes por cumplir o deba tener conocimiento, y que como mínimo incluya (identificación del proceso, etapa procesal, ordenes, términos, ejecutoria, recursos, aclaraciones e incidentes), se deberá entregar el documento en el mes cuarto de ejecución del contrato.
8. Elaborar los reportes y/o informes que sean requeridos por el Supervisor del Contrato,
respecto del seguimiento a las órdenes judiciales.
9. Proyectar dentro de los términos legales las respuestas a los requerimientos, así como
participar en las reuniones de seguimiento que efectúen o convoquen los Despachos
Judiciales, Órganos de Control, el Congreso de la República y demás entidades del Estado
relacionados con el objeto del contrato.
10. Impulsar al interior de las Direcciones Técnicas del Ministerio y demás entidades del SINA,
las gestiones necesarias para que en sus Planes de Acción se incluya el cumplimiento de las
sentencias y/u órdenes judiciales a su cargo, y hacer seguimiento a su cumplimiento, para lo
cual deberá realizarse una reunión al mes de manera virtual ó presencial con la DGIRH, la
OAJ y demás áreas técnicas vinculadas, en la que se analicen el estado de cumplimiento de
las diferentes órdenes judiciales y se presenten las recomendaciones sobre cada caso.
11. Analizar, revisar y proyectar respuestas y conceptos jurídicos, solicitados por el supervisor,
en temas relacionados con el objeto del contrato.
12. Apoyar, participar y colaborar jurídicamente con la Dirección de Gestión Integral del Recurso
Hídrico y a la Oficina Asesora Jurídica, en el desarrollo de las diferentes reuniones y visitas
requeridas en el cumplimiento del objeto del contrato.
13. Las demás que le sean asignadas por el supervisor en relación con el objeto del contrato.</t>
  </si>
  <si>
    <t>El valor del contrato a celebrar es hasta por la suma de CINCUENTA MILLONES DE PESOS M/CTE ($ 50.000.000) incluido los impuestos a que haya lugar.</t>
  </si>
  <si>
    <t>olgalitis2@hotmail.com</t>
  </si>
  <si>
    <t>carrera 69D #24C-50 apartamento 201</t>
  </si>
  <si>
    <t>https://community.secop.gov.co/Public/Tendering/OpportunityDetail/Index?noticeUID=CO1.NTC.1365548&amp;isFromPublicArea=True&amp;isModal=False</t>
  </si>
  <si>
    <t>LAURA ANDREA LIZCANO JIMENEZ</t>
  </si>
  <si>
    <t>Prestación de servicios profesionales a la Dirección de Ordenamiento Ambiental Territorial SINA en la gestión técnica del Despacho del Director, así como al seguimiento a compromisos étnicos a cargo de la Dirección enmarcados en el PND 2018-2022.</t>
  </si>
  <si>
    <t>1. Consolidar una base de información que facilite el acceso y trazabilidad para el mejoramiento de la gestión y atención de las solicitudes recibidas.
2. Revisar y responder las comunicaciones que le se han asignadas conforme a su especialidad. asi como dar respuesta a las PQRS que le sean requeridas de conformidad con las funciones de la DOAT SINA.
3. Elaborar ayudas de memoria, insumos técnicos y demás informaciones que apoyen la participación del Director en las reuniones relacionadas con la Dirección de Ordenamiento Ambiental Territorial y SINA.
4. Apoyar las acciones para el cumplimiento y seguimiento de los compromisos étnicos con comunidades negras en el marco del Plan Nacional de Desarrollo, como enlace técnico del director.
5. Apoyar al Despacho del Director de la DOAT SINA en el seguimiento del portafolio de trabajo de los funcionarios, contratistas y demás colaboradores de la Dirección.
6. Asistir y Participar en representación de la DOAT SINA en las reuniones internas, interinstitucionales, relacionados con el objeto contractual.
7. Las demás funciones que le sean asignadas y que guarden relación directa con la naturaleza del objeto contractual.</t>
  </si>
  <si>
    <t>El valor del contrato a celebrar es hasta por la suma de VEINTICINCO MILLONES DE PESOS ($ 25.000.000) M/CTE incluidos los impuestos a que haya lugar.</t>
  </si>
  <si>
    <t>lizcanoji@gmail.com</t>
  </si>
  <si>
    <t>Avenida Circunvalar # 42-60</t>
  </si>
  <si>
    <t>https://community.secop.gov.co/Public/Tendering/OpportunityDetail/Index?noticeUID=CO1.NTC.1367131&amp;isFromPublicArea=True&amp;isModal=False</t>
  </si>
  <si>
    <t>LIBIA CIFUENTES DELGADILLO</t>
  </si>
  <si>
    <t>libycifuentes@yahoo.es</t>
  </si>
  <si>
    <t>Carrera 47 a no. 22 a 66</t>
  </si>
  <si>
    <t>1. Generar insumos técnicos como resultado de la revisión y análisis de los documentos y aportes de diversas fuentes de información en el marco de los procesos de delimitación de los páramos.
2. Brindar apoyo técnico en el proceso de reglamentación para el manejo y gestión de ecosistemas estratégicos.
3. Realizar cuando le sea asignada la revisión de documentos técnicos relacionados con uso, aprovechamiento, manejo y gestión de la biodiversidad y ecosistemas estratégicos, y proyectar los correspondientes conceptos.
4. Apoyar, asistir y participar, cuando se requiera, en la planificación y ejecución de reuniones, talleres y demás espacios de trabajo y diálogo que garanticen la participación de los actores involucrados en los procesos de manejo y conservación de ecosistemas estratégicos y otras estrategias de conservación.
5. Generar, consolidar y disponer información temática alfanumérica o geográfica resultado de análisis de datos ambientales que haga parte del conjunto de datos del sistema de información ambiental SIAC consulta de los usuarios interna y externa; cuando haya lugar.
6. Efectuar las visitas técnicas que involucren la temática del objeto del contrato cuando éstas le sean asignadas.
7. Atender las solicitudes relacionadas con el objeto y obligaciones derivadas y demás correspondencia que le sea asignada por el supervisor del contrato.</t>
  </si>
  <si>
    <t>El valor del contrato a celebrar es hasta por la suma de TREINTA MILLONES NOVECIENTOS MIL PESOS M/CTE ($ 30.900.000), incluidos los impuestos a que haya lugar.</t>
  </si>
  <si>
    <t>LP 002 - 2020</t>
  </si>
  <si>
    <t>https://community.secop.gov.co/Public/Tendering/OpportunityDetail/Index?noticeUID=CO1.NTC.1288479&amp;isFromPublicArea=True&amp;isModal=False</t>
  </si>
  <si>
    <t>UNION TEMPORAL NUEVA ERA - TIGERS JOB</t>
  </si>
  <si>
    <t>Prestar el servicio de vigilancia y seguridad privada con los medios tecnológicos necesarios en las instalaciones del Ministerio de Ambiente y Desarrollo Sostenible</t>
  </si>
  <si>
    <t>NIBIA CONSUELO CASTRO SUESCA</t>
  </si>
  <si>
    <t>1. Cumplir durante el plazo de ejecución contractual con la totalidad de los requerimientos dispuestos en el pliego de condiciones, en el estudio previo, en el anexo técnico y todos los demás documentos que hacen parte del contrato, suministrando el personal y los equipos tecnológicos en calidad de arrendamiento y requeridos por el Ministerio de Ambiente y Desarrollo Sostenible en las cantidades y características señaladas.
2. Garantizar el cumplimiento de las disposiciones normativas vigentes como Leyes, Decretos, Resoluciones, Normas, Circulares, Actos Administrativos y procedimientos establecidos por el Gobierno Nacional, la Superintendencia de Vigilancia y Seguridad Privada, en especial, las contempladas en el Decreto 1070 de 2015 compilatorio del Decreto 2187 de 2001, Por el cual se reglamenta el Estatuto de Vigilancia y Seguridad Privada contenido en el Decreto-Ley 356 del 11 de febrero de 1994, la Ley 1920 del 12 de julio de 2018 y demás normas que lo adicionen, modifiquen o complementen.
3. Mantener vigente durante la ejecución del contrato las licencias requeridas para la prestación del servicio tales como la licencia de funcionamiento, el salvoconducto o permiso para la tenencia y porte de cada arma, la licencia para la utilización de los equipos de telecomunicaciones, así como los demás permisos y autorizaciones necesarios para la correcta ejecución del objeto contractual. Para el caso del sistema de registro y control de visitantes, el computador suministrado debe cumplir con las normas de derecho de autor de software, autorizando al Ministerio de Ambiente Desarrollo Sostenible su uso; así mismo no deben contener programas no autorizados, no licenciados o no relacionado con la prestación del servicio. Por lo anterior, todos los programas deben estar debidamente licenciados, y el proveedor es responsable en todo sentido por el licenciamiento en los equipos necesarios para la prestación del servicio.
4. Prevenir todo tipo de amenaza interna y externa que ponga en riesgo la vida e integridad de funcionarios, contratistas, terceros vinculados que presten sus servicios y visitantes que ingresan a las instalaciones del Ministerio de Ambiente y Desarrollo Sostenible; salvaguardando y custodiando también los bienes muebles propios a cargo de la entidad contratante, a través de la adopción de medidas de revisión de paquetes, maletines a los usuarios internos y externos del Ministerio.
5. Garantizar que todo el personal operativo de guardas de seguridad que haga parte del esquema conozca las características básicas de las actividades que se desarrollan al interior del Ministerio de Ambiente y Desarrollo Sostenible, la situación de las personas que se pretende proteger, así como la distribución de las instalaciones, su uso y el de los bienes muebles propios o a cargo de la entidad, reservándose el supervisor contractual, la facultad de realizar recorridos aleatorios a las instalaciones para determinar el cumplimiento de esta obligación por el personal dispuesto por el contratista.
6. Designar dentro de los cinco (5) días hábiles siguientes al inicio de la ejecución del contrato, un (1) supervisor en sitio, quien se encargará de liderar y coordinar las actividades propias del personal operativo de guardas de seguridad y será el enlace permanente entre el contratista y el supervisor del contrato designado por el Ministerio.
7. Garantizar la presencia del personal operativo de guardas de seguridad en los puestos de control y horarios definidos conforme a la distribución y asignación que disponga el supervisor del contrato.
8. Suministrar a cada puesto de control un radio de comunicación o equipo celular ya sea el caso, con su respectivo accesorio manos libres, garantizando la confidencialidad de la comunicación e información que se establece por dicho canal.
9. Abstenerse de realizar cambios en el equipo de personal operativo de guardas de seguridad, salvo por fuerza mayor o caso fortuito para lo cual el contratista deberá informar y requerir previamente el aval por escrito del supervisor del contrato en todos los casos.
10. Reemplazar en un plazo no mayor a veinticuatro (24) horas, el personal operativo de guardas de seguridad que no satisfaga plenamente las necesidades del Ministerio de Ambiente y Desarrollo Sostenible, previa solicitud escrita por parte del supervisor del contrato. Igualmente, si uno o más integrantes del equipo de personal operativo de guardas de seguridad no se presenta al lugar de trabajo asignado, o no puede ejercer plenamente su actividad, el contratista lo reemplazará en un máximo de dos (2) horas después de la hora oficial de inicio del turno, para lo cual el Guarda asignado deberá presentarse con los documentos requeridos para el perfil solicitado. En caso de no suplirse la ausencia el contratista deberá descontar de la factura correspondiente, el servicio del valor del turno no prestado e indicar el motivo por el cual no fue posible suplir la vacante.
11. Controlar el acceso de visitantes, funcionarios, contratistas y terceros vinculados a las instalaciones que hacen parte del lugar de ejecución del presente contrato. En el caso de funcionarios, contratistas y terceros vinculados, el ingreso se controlará bajo la exigencia del uso del carné institucional definido y establecido por el Ministerio; En todos los casos se controlará el no porte de armas y el ingreso de cualquier elemento que pueda llegar a afectar o poner en riesgo la vida de cualquier persona o la integridad de las instalaciones.
12. Controlar el acceso de todo visitante que pretenda ingresar a las instalaciones del Ministerio de Ambiente y Desarrollo Sostenible, ubicadas en la calle 37 No 8 – 40 de la ciudad de Bogotá, mediante el registro sistematizado por medio del uso de software especializado el cual deberá como mínimo, registrar la siguiente información: I. Nombre y apellidos del visitante. II. Número de identificación. III. Fecha y hora de la visita. IV. funcionario o contratista que autoriza el ingreso a las instalaciones.
13. Suministrar en calidad de préstamo máximo el quinto (5) día hábil después del cumplimiento de los requisitos de perfeccionamiento y ejecución del contrato, un mínimo de treinta (30) fichas de colores para cada uno de los pisos del total de las instalaciones del Ministerio de Ambiente y Desarrollo Sostenible definidas como lugar de ejecución del contrato, con el objetivo de permitir un mejor control de los visitantes y sin perjuicio de las medidas adicionales que se adopten por políticas de seguridad por parte de la Entidad.
14. Controlar el movimiento de bienes muebles que ingresan y salen de cada una de las instalaciones del Ministerio de Ambiente y Desarrollo Sostenible; que hacen parte del lugar de ejecución del contrato, requiriendo en todos los casos la presentación del formato de autorización de salida establecido por el Ministerio, corroborando la autenticidad de la información consignada en el mismo. Para los casos en que uno o más visitantes realicen el ingreso a las instalaciones con elementos que no sean de propiedad de la Entidad contratante, el contratista se obliga a registrar la información anteriormente señalada en un dispositivo tecnológico, exclusivo para tal fin el cual estará a cargo del guarda de seguridad asignado al punto, quien registrará como mínimo la siguiente información: I. Nombre de quien ingresa el elemento. II. Documento de identificación. III. Mención o descripción básica del bien. IV. Serial de identificación del bien. V. Dependencia que visita.
15. Ejercer y mantener un estricto control y registro de la totalidad de los automóviles particulares u oficiales, así como de las motocicletas y bicicletas que ingresen y salgan de las instalaciones del Ministerio de Ambiente y Desarrollo Sostenible definidas como lugar de ejecución del contrato, realizando la respectiva inspección visual o asistida por medio canino, registrando como mínimo la siguiente información: I. Nombre de la persona. II. Documento de identificación. III. Placa del vehículo IV. Dependencia a la que pertenece. V. Hora de ingreso y hora de salida. VI. Estado general externo del vehículo tanto al ingreso como a la salida de cualquiera de las instalaciones. VII. Observaciones generales si es el caso.
16. Mantener y dar estricto cumplimiento a la prohibición de ingreso o salida con acompañante de todos los vehículos particulares de las instalaciones del Ministerio de Ambiente y Desarrollo Sostenible, ubicadas en la calle 37 No 8 – 40 de la ciudad de Bogotá.
17. Suministrar e instalar en calidad de arrendamiento, los equipos tecnológicos requeridos por el Ministerio de conformidad con el anexo técnico del presente proceso, los cuales se entregarán e instalarán hasta máximo el quinto (5) día calendario después del cumplimiento de los requisitos de perfeccionamiento, dichos elementos deberán mantenerse en perfectas condiciones de operación y funcionamiento durante la totalidad del plazo de ejecución del contrato. De igual manera y en todo caso, el transporte, instalación e implementación de los equipos cuyo uso y goce se concede al Ministerio en calidad de arrendamiento, estará a cargo de EL CONTRATISTA, quien sin perjuicio de lo aquí dispuesto se obliga a garantizar la prestación del servicio desde el inicio de la ejecución del objeto del contrato.
18. Suministrar apoyo técnico dentro de las doce (12) horas siguientes a la ocurrencia de una falla en el funcionamiento de cualquiera de los equipos tecnológicos, incluyendo aquellos que hacen parte del acceso peatonal biométrico, torniquetes, enlaces de datos para control de acceso biométrico manual, obligándose a reemplazar en un plazo no mayor a setenta (72) horas los elementos que por fuerza mayor o caso fortuito no puedan llegar a ser reparados.
19. Realizar los recorridos derivados del uso del sistema de control de rondas contratado por el Ministerio, obligándose a entregar los respectivos informes cuando los mismos le sean requeridos por el supervisor del contrato.
20. Entregar a la Entidad contratante máximo el quinto (5) día hábil después de finalizado el mes, por medio de CD o DVD y en formato Excel los reportes de información a que haya lugar y de conformidad con los requerimientos descritos en el pliego de condiciones dentro de los cuales se encuentran: I. Reporte de visitantes. II. Reporte de ingreso y salida de parqueaderos. III. Reporte de novedades generales del mes.
21. Suministrar un (1) gabinete técnicamente adecuado y con las condiciones de seguridad necesarias para guardar de manera ordenada y temporal las armas que sean propiedad de visitantes, ubicándolo al interior de las instalaciones en el punto que previamente se haya definido por parte del supervisor del contrato.
22. Solicitar ante el Ministerio el incremento salarial por cambio de vigencia, cuando se afecte el valor de la tarifa mínima regulada conforme a lo ordenado por la Superintendencia de Vigilancia y Seguridad Privada dentro de los primeros diez (10) días hábiles de la nueva vigencia.
23. Reconocer y pagar en la oportunidad señalada en el contrato, los salarios, prestaciones sociales y demás obligaciones que correspondan al personal operativo de guardas de seguridad vinculado para efectos del cumplimiento del objeto contractual, esto es, máximo el quinto (5) día hábil siguiente al vencimiento del periodo causado, obligándose a allegar la debida certificación y copia de las planillas de seguridad social en los términos dispuestos en la forma de pago del contrato, esto es, dentro de los tres (3) días hábiles siguientes al pago efectivo de los valores referidos en el presente numeral. En caso de que se determine incumplimiento de la presente obligación y de los plazos aquí establecidos, por más de un periodo mensual o cuando quiera que los documentos soportes allegados no correspondan a la realidad, el Ministerio podrá adelantar el respectivo trámite sancionatorio contractual y adoptar las decisiones que correspondan, si hay lugar a ello.
24. Elaborar y entregar al Ministerio máximo el decimoquinto (15) día hábil después del cumplimiento de los requisitos de perfeccionamiento y ejecución del contrato, un estudio de seguridad del total de las instalaciones que hacen parte del lugar de ejecución del contrato, el cual incluirá recomendaciones y medidas a implementar con el objetivo de minimizar cualquier tipo de riesgo a funcionarios, contratistas, terceros vinculados, así como a los visitantes, instalaciones y bienes muebles en general.
25. Diseñar un programa de supervisión y control del servicio en el que se detalle de manera programada y sistemática los mecanismos de control y seguimiento que se adoptarán durante la prestación del servicio; dicho programa se entregará al Ministerio máximo el decimoquinto (15) día hábil después del cumplimiento de los requisitos de perfeccionamiento y ejecución del contrato.
26. Reponer cualquier bien mueble propiedad o bajo la responsabilidad o tenencia del Ministerio o de un visitante previo cumplimiento del respectivo procedimiento de ingreso a las instalaciones, en las mismas cantidades, calidades y especificaciones en un plazo no mayor a 30 días calendario posteriores a investigación, los cuales por responsabilidad directa del contratista o por omisión en el cumplimiento de sus funciones se declare extraviado o hurtado de cualquiera de los inmuebles que conforman el lugar de prestación del servicio del presente contrato.
27. Cumplir por medio de los manejadores caninos, con los niveles exigidos de respeto y cuidado a los animales, garantizando también la conservación, limpieza y desintoxicación del área destinada a la tenencia de los caninos teniendo como base las disposiciones que el Gobierno Nacional ha emitido sobre la materia, especialmente lo prescrito en la Ley 84 de 1989, la Ley 1774 de 2016, y demás normas concordantes y complementarias
28. Suministrar al personal de acuerdo con su ubicación o su rol de trabajo, la dotación de invierno como ponchos, botas de caucho y paraguas, los cuales deberán cumplir con las normas mínimas de seguridad establecidas en la legislación vigente.
29. Suministrar durante todo el plazo de ejecución del contrato, la papelería y elementos necesarios tales como: minutas, planillas, sellos de seguridad y demás implementos similares para la correcta ejecución del contrato.
30. Proceder a borrar toda la información en los equipos de cómputo empleados para el registro de visitantes y demás equipos tecnológicos similares, de conformidad con los requerimientos que realice la Oficina de Tecnologías de la Información y la Comunicación del Ministerio una vez finalizado el plazo de ejecución del contrato.
31. Entregar al supervisor del contrato en medio magnético y físico de conformidad con los requerimientos realizados, toda información que se reciba, administre o genere por parte del personal operativo de guardas de seguridad, garantizando el cumplimiento de la normatividad vigente y otorgando el respectivo trato de confidencialidad por lo cual no podrá ser reproducida por ningún medio, en ningún formato y sin la expresa autorización por escrito del Ministerio.
32. Dar cumplimiento a los sistemas de gestión ambiental y de calidad aprobados por el Ministerio; e igualmente cumplir con los “CRITERIOS DE SEGURIDAD Y SALUD EN EL TRABAJO Y AMBIENTALES” durante la ejecución contractual.
33. Presentar dentro de los (5) cinco días hábiles siguientes al cumplimiento de los requisitos de perfeccionamiento y ejecución del contrato, las hojas de vida y demás soportes por medio digital del personal asignado al esquema de acuerdo con el siguiente detalle: a) PERFIL GUARDA O VIGILANTE: a) Libreta Militar de primera o segunda clase cuando el servicio sea prestado por un guarda o vigilante de sexo masculino b) Constancia de vinculación como vigilante adscrito a la Empresa contratista en el Registro de la Superintendencia de Vigilancia y Seguridad privada. c) Certificado de curso avanzado expedido por un centro de capacitación registrado y autorizado por la Superintendencia de Vigilancia y Seguridad Privada, para el cumplimiento de los turnos requeridos en el presente proceso. d) Experiencia de un (1) un año en labores de vigilancia y seguridad privada. PERFIL SUPERVISOR: a) Libreta militar de primera o segunda clase cuando el servicio sea prestado por un vigilante de sexo masculino. b) Constancia de vinculación como vigilante adscrito a la Empresa contratista en el Registro de la Superintendencia de Vigilancia y Seguridad Privada. c) Certificado de curso avanzado expedido por un centro de capacitación registrado y autorizado por la Superintendencia de Vigilancia y Seguridad Privada, para el cumplimiento de los turnos requeridos por el presente proceso. d) Experiencia de dos (2) años como supervisor de seguridad. Para el personal que opere los medios tecnológicos, se debe aportar en el término previsto en el presente numeral, la credencial y/o acto administrativo de autorización para el manejo de medios tecnológicos. e) Para el personal de manejo del medio canino, se debe allegar la autorización de la Superintendencia de Vigilancia y Seguridad Privada que faculta expresamente al guarda para dicho fin. Tratándose de una Unión Temporal, se entenderá cumplida la presente obligación, cuando se acredite que el personal se encuentra vinculado e inscrito en cualquiera de las empresas que conforman dicha unión. Adicionalmente el contratista se obliga a entregar las hojas de vida y los demás soportes cada vez que se presente un cambio en el equipo de personal operativo de guardas de seguridad en un plazo no superior a tres (3) días hábiles.
34. Abstenerse de modificar la naturaleza o especificaciones técnicas de los medios tecnológicos descritas en el anexo técnico del presente proceso cuyas características deben ser las mismas a las ofrecidas en la oferta allegada a la Entidad.
35. Realizar el mantenimiento de tipo técnico, así como la reparación o sustitución de piezas y demás elementos correspondientes al sistema de control de acceso biométrico incluyendo los respectivos torniquetes y demás componentes necesarios para el normal funcionamiento.
36. Abstenerse de subarrendar total o parcialmente los bienes y equipos cuyo uso y goce recae sobre el Ministerio de Ambiente y Desarrollo Sostenible, en calidad de arrendamiento en la ejecución del presente objeto contractual.
37. No cambiar de sitio de ubicación los medios tecnológicos concedidos a título de arrendamiento, sin la autorización previa y escrita del supervisor del contrato.
38. En el evento en que el Ministerio de Ambiente y Desarrollo Sostenible cambie de instalaciones u llegue a ocupar otra sede, el servicio de vigilancia será prestado donde le indique la Entidad, en el número de puestos requeridos, medios Tecnológicos, etc., sin que esto altere las condiciones inicialmente pactadas.
39. Toda información que reciba, administre o genere el personal de vigilancia en el cumplimiento de sus obligaciones es de la Entidad, por lo cual debe entregarla en forma y tiempo que sea solicitada. Igualmente, no debe hacer uso no autorizado de esta.
40. Cumplir con los protocolos de bioseguridad para la prestación del servicio requerido, y brindar los elementos de protección personal necesarios para el equipo de trabajo empleado durante la ejecución del contrato.
41. Cumplir con los lineamientos en bioseguridad expedidos por el Gobierno Nacional, el Gobierno Distrital y del Ministerio
42. Las demás que correspondan al cabal desarrollo del objeto contractual y de lo dispuesto en el pliego de condiciones y sus adendas.</t>
  </si>
  <si>
    <t>comercial@seguridadnuevaera.com</t>
  </si>
  <si>
    <t>CALLE 52 A No 22 - 34</t>
  </si>
  <si>
    <t>5820 -
VF: 120</t>
  </si>
  <si>
    <t>10/01/2020 -
31/07/2020</t>
  </si>
  <si>
    <t>164920 -
9120</t>
  </si>
  <si>
    <t>El plazo de ejecución del contrato será desde el 1 de agosto de 2020 y hasta el 31 de julio de 2022 o hasta el agotamiento de los recursos económicos, lo que primero ocurra, previo al cumplimiento de los requisitos de perfeccionamiento y ejecución del contrato.</t>
  </si>
  <si>
    <t>https://community.secop.gov.co/Public/Tendering/OpportunityDetail/Index?noticeUID=CO1.NTC.1365557&amp;isFromPublicArea=True&amp;isModal=False</t>
  </si>
  <si>
    <t>RAFAEL CORREDOR ORDOÑEZ</t>
  </si>
  <si>
    <t>1. Elaborar mínimo trece (13) actos administrativos mensuales que den inicio a trámites, requieran información adicional, decidan de fondo solicitudes de sustracción, resuelvan recursos de reposición, hagan seguimiento a obligaciones, decidan revocatorias de actos administrativos, decidan solicitudes de prórroga o se decida cualquier otro asunto relacionado con la sustracción de reservas forestales nacionales.
2. Elaborar las respuestas a las PQRS presentadas por personas naturales, jurídicas y entidades públicas, relacionadas los trámites de sustracción de reservas forestales nacionales.
3. Registrar en una base de datos las PQRS que le sean asignadas.
4. Participar en las reuniones y mesas de trabajo en las que el supervisor lo solicite.
5. Actualizar las bases de datos relacionadas con los trámites de sustracción de Reservas Forestales Nacionales.
6. Las demás que sean asignadas por el supervisor y se relacionen con el objeto y las obligaciones contractuales.</t>
  </si>
  <si>
    <t>El valor del contrato a celebrar es hasta por la suma de VEINTIDÓS MILLONES QUINIENTOS MIL CINCO PESOS ($22.500.005) M/CTE, por concepto de honorarios, incluidos los impuestos a que haya lugar</t>
  </si>
  <si>
    <t>rafael_cog@hotmail.com</t>
  </si>
  <si>
    <t>calle 141 No. 9-41</t>
  </si>
  <si>
    <t>https://community.secop.gov.co/Public/Tendering/OpportunityDetail/Index?noticeUID=CO1.NTC.1367039&amp;isFromPublicArea=True&amp;isModal=False</t>
  </si>
  <si>
    <t>JUAN GABRIEL MARTINEZ AVILA</t>
  </si>
  <si>
    <t>Prestar los servicios profesionales para apoyar a la Dirección de Bosques, Biodiversidad y Servicios Ecosistémicos del Ministerio de Ambiente y Desarrollo Sostenible, en el mantenimiento y soporte técnico del módulo de Salvoconducto Único Nacional en Línea – (SUNL), y las actividades relacionadas con el funcionamiento del Libro de Operaciones Forestales en Línea – (LOFL), y su integración en la Ventanilla Integral de Trámites Ambientales – VITAL</t>
  </si>
  <si>
    <t>1. Apoyar a la DBBSE, en el levantamiento de requerimientos del módulo de Salvoconducto Único Nacional en línea – SUNL, y de acuerdo a las indicaciones dadas por los supervisores del contrato.
2. Realizar y presentar documento con los casos de uso módulo de Salvoconducto Único Nacional en Línea - SUNL.
3. Apoyar a la DBBSE, en la elaboración del documento de diseño especificando los cambios a realizar para cada una de las funcionalidades de Salvoconducto Único Nacional en línea – SUNL, de acuerdo las indicaciones de los supervisores del contrato.
4. Realizar el levantamiento y análisis de requerimientos para la integración de VITAL con el módulo LOFL, de acuerdo a las indicaciones dadas por los supervisores del contrato y la oficina de tecnología de ANLA.
5. Apoyar a la DBBSE, en el desarrollo de los casos de uso y mecanismos de integración del LOFL, en la Ventanilla Integral de Tramites Ambientales en línea (VITAL), de acuerdo a las indicaciones dadas por los supervisores del contrato.
6. Apoyar a la DBBSE, en la elaboración del documento de diseño para integración del LOFL, en la Ventanilla Integral de Tramites Ambientales en línea - VITAL, de acuerdo con las indicaciones de los supervisores del contrato y los lineamientos de la oficina TIC de ANLA.
7. Proyectar la propuesta de socialización de los escenarios de pruebas funcionales y pruebas no funcionales para los nuevos requerimientos que apliquen al (SUNL y LOFL), con la debida aprobación de los supervisores del contrato.
8. Realizar la ejecución de pruebas a las funcionalidades desarrolladas (SUNL – LOFL), junto con los usuarios funcionales de la Dirección de Bosques, Biodiversidad y Servicios Ecosistémicos y elaborar los ajustes correspondientes.
9. Diligenciar los documentos (formatos), establecidos por la oficina TIC de ANLA, para la instalación en ambiente de pruebas y productivo, de acuerdo a los lineamientos de la entidad.
10. Actualizar el manual de usuario, manual técnico y demás documentos del módulo de Salvoconducto Único Nacional en línea – SUNL
11. Realizar capacitación a los profesionales de la DBBSE sobre el módulo de Salvoconducto Único Nacional en línea – SUNL.
12. Realizar la administración y brindar soporte técnico al módulo de Salvoconducto Único Nacional en línea – SUNL.</t>
  </si>
  <si>
    <t>El valor del contrato a celebrar es hasta por la suma de VEINTISIETE MILLONES QUINIENTOS MIL PESOS ($27.500.000) M/CTE, por concepto de honorarios, incluidos los impuestos a que haya lugar</t>
  </si>
  <si>
    <t>jgamar34@hotmail.com</t>
  </si>
  <si>
    <t>Diagonal 57 z sur 74 c 09</t>
  </si>
  <si>
    <t xml:space="preserve">El plazo de ejecución del presente contrato será de cinco (5) meses sin que supere el 31 de diciembre de la vigencia 2020, previo cumplimiento de los requisitos de ejecución y previo perfeccionamiento del mismo. </t>
  </si>
  <si>
    <t>https://community.secop.gov.co/Public/Tendering/OpportunityDetail/Index?noticeUID=CO1.NTC.1367962&amp;isFromPublicArea=True&amp;isModal=False</t>
  </si>
  <si>
    <t>LAURA DANIELA DUARTE JARAMILLO</t>
  </si>
  <si>
    <t>Prestar servicios profesionales a la Dirección de Bosques, Biodiversidad y Servicios Ecosistémicos del Ministerio de Ambiente y Desarrollo Sostenible, para apoyar el manejo y control de información relacionada con el reporte de avance de los aplicativos dispuestos para el cumplimiento de la meta de restauración del Plan Nacional de Desarrollo y la meta presidencial de 180 millones de árboles.</t>
  </si>
  <si>
    <t>1. Apoyar el seguimiento y consolidación de información que permita soportar los avances del cumplimiento de la meta de sembrar 180 millones de árboles.
2. Realizar la validación de la información de siembra de árboles y restauración en instrumentos de divulgación establecidos por el Ministerio para tal fin.
3. Consolidar la información resultante de la gestión con los diferentes aliados para el cumplimiento de la meta de siembra de árboles y restauración.
4. Atender requerimientos de información que le sean efectuados a la dependencia en materia de acciones institucionales alrededor de procesos de restauración.
5. Asistir a las reuniones que estén relacionadas con el objeto contractual.
6. Las demás actividades asignadas por el supervisor en relación con la ejecución del contrato y que estén relacionadas con el objeto del contrato.</t>
  </si>
  <si>
    <t>El valor del contrato a celebrar es hasta por la suma de VEINTIDOS MILLONES QUINIENTOS MIL CINCO PESOS M/CTE ($ 22.500.005), incluido los impuestos a que haya lugar.</t>
  </si>
  <si>
    <t>laura.duarte.jaramillo@gmail.com</t>
  </si>
  <si>
    <t>calle 147 # 7c-65</t>
  </si>
  <si>
    <t>https://community.secop.gov.co/Public/Tendering/OpportunityDetail/Index?noticeUID=CO1.NTC.1370821&amp;isFromPublicArea=True&amp;isModal=False</t>
  </si>
  <si>
    <t>Prestar servicios profesionales a la Dirección de Asuntos Ambientales Sectorial y Urbana del Ministerio de Ambiente y Desarrollo Sostenible, en el control, seguimiento e implementación de acciones para el cumplimiento de sentencias judiciales, compromisos del PND 2018-2020 y en el desarrollo de instrumentos técnicos y normativos relacionados con la actividad minera.</t>
  </si>
  <si>
    <t>1. Presentar para aprobación del supervisor un plan de trabajo (actividades, cronograma y entregables) dentro de los diez (10) días calendario siguientes al cumplimiento de los requisitos de ejecución del contrato.
2. Realizar el control, seguimiento e implementación de acciones para el cumplimiento de las sentencias relacionadas con la actividad minera.
3. Participar en la elaboración de un plan de trabajo con el fin de dar cumplimiento al compromiso G39 del Plan Nacional de Desarrollo, gestionar y generar los insumos técnicos que se requieran de la Dirección de Asuntos Ambientales Sectorial y Urbana, para dar cumplimiento al citado compromiso.
4. Participar en la programación y desarrollo de las socializaciones de los resultados del Convenio Interadministrativo N° 353 de 2019 y en general de las gestiones adelantadas para el cumplimiento de la Sentencia T-445 de 2016, cuando sea requerido por el supervisor del Contrato.
5. Participar en las reuniones de la Mesa de Trabajo Interinstitucional conformada bajo la Resolución Nº 0931 de 2017 y gestionar las acciones que correspondan a la Dirección de Asuntos Ambientales Sectorial y Urbana.
6. Elaborar las actas de reunión, consolidar, documentar y generar insumos técnicos para la proyección de respuestas e informes asociados al cumplimiento de la SU-698/2017 (Arroyo Bruno), en articulación con la Dirección de Gestión Integral del Recurso Hídrico.
7. Consolidación de los aportes de las dependencias del MINISTERIO y otros actores al documento en el cual se realiza un análisis de la información secundaria disponible del área donde se encuentran los títulos mineros relacionados con el proyecto mandé norte, de acuerdo con la información secundaria disponible, y describiendo las variables medio ambientales que se deberán tener en cuenta para un proyecto de minería, y proyectar las conclusiones y recomendaciones para el cumplimiento de lo ordenado en la orden quinta de la Sentencia T-769 de 2009.
8. Participar en la elaboración de un plan de trabajo para la socialización con las comunidades indígenas afectadas por el proyecto minero Mande Norte, del documento construido para el cumplimiento de la Sentencia T-769 de 2009, en coordinación con el Ministerio del Interior.
9. Actualizar, corregir, consolidar, validar y ajustar el documento final de Política Ambiental para la Cadena Productiva de Carbón -PACC.
10. Elaborar una propuesta de hoja de ruta para la implementación del plan de acción de la Política Ambiental para la Cadena Productiva de Carbón -PACC para el corto plazo.
11. controlar y efectuar el seguimiento, con el equipo de la Dirección a las actividades definidas en el plan de acción de la Agenda Ambiental Sectorial Minera, que se encuentran bajo la responsabilidad de la Dirección de Asuntos Ambientales Sectorial y Urbana del MINISTERIO.
12. Generar los insumos para el desarrollo de instrumentos técnicos y normativos relacionados con el objeto contractual, cuando sea requerido por el supervisor.
13. Elaborar, consolidar y hacer seguimiento a la respuesta oportuna a los requerimientos de Órganos de Control y demás autoridades, que se encuentren relacionados con el objeto contractual.
14. Elaborar respuestas a las solicitudes, derechos de petición, y en general respuestas a los usuarios en materias relacionadas con el objeto del contrato.
15. Las demás actividades que le asigne el supervisor del contrato y que tengan relación con el objeto contractual.</t>
  </si>
  <si>
    <t>CARRERA 73 A NO. 56 A 31 INTERIOR 2 APTO 304</t>
  </si>
  <si>
    <t>https://community.secop.gov.co/Public/Tendering/OpportunityDetail/Index?noticeUID=CO1.NTC.1368118&amp;isFromPublicArea=True&amp;isModal=False</t>
  </si>
  <si>
    <t>NELSON JOSE VALDES CASTRILLÓN</t>
  </si>
  <si>
    <t>Prestación de servicios profesionales a la Dirección de Ordenamiento Ambiental Territorial y SINA para atender los requerimientos en materia de cumplimiento de sentencias y procesos judiciales, y los compromisos de los Pactos por el crecimiento liderados por la Dirección.</t>
  </si>
  <si>
    <t>1. Implementar y efectuar el seguimiento de los compromisos de los Pactos por el crecimiento y generación de empleo de los sectores Minero, Agroforestal, Acuícola y Pesquero, en coordinación con las dependencias del Ministerio, las Corporaciones Autónomas Regionales, las Autoridades Ambientales Urbanas, ANLA, ASOCARS y gremios de tales sectores.
2. Desarrollar, en colaboración con la Dirección de Ordenamiento Ambiental Territorial, las acciones para mejorar la eficiencia en la gestión de permisos y autorizaciones ambientales más relevantes para el avance de los pactos por el crecimiento y la generación de empleo con los sectores productivos Minero, Agroforestal y Acuicultura y pesca.
3. Estructurar y desarrollar la agenda técnica de la DOAT y SINA, requerida para el cumplimiento de los compromisos de los pactos por el crecimiento de los sectores minero, químico y agroforestal, en relación con la gestión de trámites ambientales.
4. Elaborar las propuestas de procedimientos y lineamientos para el adecuado ejercicio de la función de inspección y vigilancia de conformidad con el numeral 36 del artículo 5 de la Ley 99 de 1993 y el artículo 3, numeral 8 del Decreto 1682 de 2017.
5. Elaborar los insumos jurídicos para apoyar la atención y gestión de los requerimientos en materia de cumplimiento de sentencias, procesos judiciales y alertas tempranas que se remitan a la Dirección de Ordenamiento Ambiental Territorial y SINA.
6. Responder las solicitudes, consultas y derechos de petición en el marco de las competencias del SINA, los pactos por el crecimiento a cargo de la Dirección y las acciones de inspección y vigilancia que orienta esta Dirección, respecto de las autoridades ambientales regionales.
7. Asistir a reuniones relacionadas con las competencias de la Dirección de Ordenamiento Ambiental Territorial y SINA, relacionadas con el objeto contractual y cuando así se requiera.
8. Las demás funciones que le sean asignadas y que guarden relación directa con la naturaleza del objeto contractual.</t>
  </si>
  <si>
    <t>El valor del contrato a celebrar es hasta por la suma de CUARENTA Y DOS MILLONES QUINIENTOS MIL PESOS ($42.500.000) M/CTE incluidos los impuestos a que haya lugar.</t>
  </si>
  <si>
    <t>abognelsonvaldes10@hotmail.com</t>
  </si>
  <si>
    <t>carrera 69 D #24A 78 int 3 apto 405</t>
  </si>
  <si>
    <t>https://community.secop.gov.co/Public/Tendering/OpportunityDetail/Index?noticeUID=CO1.NTC.1367764&amp;isFromPublicArea=True&amp;isModal=False</t>
  </si>
  <si>
    <t>UNIVERSIDAD TECNOLÓGICA DE PEREIRA</t>
  </si>
  <si>
    <t>mariavelez@utp.edu.co</t>
  </si>
  <si>
    <t>CAR 27 No 10-02 LOS ALAMOS; Pereira, Risaralda</t>
  </si>
  <si>
    <t>LUIS FERNANDO GAVIRIA TRUJILLO</t>
  </si>
  <si>
    <t>Realizar la investigación para la generación de los insumos técnicos, económicos y científicos para su incorporación en la reglamentación de la actualización de los métodos de medición de emisiones contaminantes de vehículos nuevos y en uso, incluyendo sistemas de diagnóstico a bordo y métodos dinámicos, con el fin de mejorar el seguimiento y control ambiental realizado al parque automotor del país.</t>
  </si>
  <si>
    <t>1. Dar cumplimiento a la propuesta técnico-financiera del CONTRATISTA.
2. Presentar los informes y productos al MINISTERIO dentro de los plazos pactados.
3. Reportar al supervisor de manera inmediata cualquier novedad o anomalía que afecte la ejecución del contrato.
4. Conformar y disponer en forma permanente de un equipo profesional y técnico idóneo y suficiente, que atienda el cumplimiento de las obligaciones pactadas en el contrato.
5. Cumplir con las directrices que defina el Ministerio, (políticas, procedimientos, lineamientos técnicos, manuales, resoluciones, protocolos, guías, instructivos, formatos del Sistema de Gestión de la Calidad, Sistema de Seguridad de la Información, etc.).
6. Cumplir con lo estipulado en la cláusula forma de pago y requisitos para el pago, con respecto a los documentos requeridos para el mismo y el plazo establecido para la presentación de los documentos soporte.
7. Cumplir y encontrarse a paz y salvo con el pago de los aportes de sus empleados a los sistemas de salud, riesgos laborales, pensiones y aportes a Caja de Compensación Familiar, al Instituto Colombiano de Bienestar Familiar y al Servicio Nacional de Aprendizaje, cuando a ello haya lugar, mediante certificación a la fecha, expedida por el Revisor Fiscal o el Representante Legal – de conformidad con lo establecido en el artículo 50 de la ley 789 de 2002 y las demás normas que la adicionen o complementen.
8. Dar cumplimiento a los Criterios de Sostenibilidad Ambiental en cuanto al uso racional del papel, establecidos por el Ministerio de Ambiente y Desarrollo Sostenible, conforme aplique al objeto de este proceso.
9. Asistir a las reuniones que sean convocadas por el Supervisor del contrato para revisar el estado de ejecución del mismo, el cumplimiento de las obligaciones a cargo del contratista o cualquier aspecto técnico, previa agenda concertada entre las partes.
10. Responder ante las autoridades competentes por los actos u omisiones que ejecute en desarrollo del contrato cuando en ellos se cause perjuicio a la administración o a terceros en los términos del artículo 52 de las Ley 80 de 1993.
11. Cumplir con los protocolos de bioseguridad, brindar los elementos de protección personal necesarios para el equipo técnico durante toda la ejecución del contrato, garantizar el entorno seguro para el cumplimiento del objeto contractual y reportar al supervisor de manera oportuna las dificultades para la ejecución derivadas de las directrices de los Gobiernos Nacional y Locales respecto a la pandemia COVID-19.
12. Suscribir las actas que resulten con ocasión y ejecución del contrato.
13. Concurrir con el MINISTERIO a la liquidación del contrato y entregar oportunamente los documentos solicitados desde la supervisión para dicho trámite.
14. Disponer de una cuenta bancaria para el manejo exclusivo del valor pagado por el MINISTERIO o llevar contabilidad independiente de los recursos del contrato.
15. Constituir las garantías pactadas en el contrato.
16. Mantener la confidencialidad sobre la información manejada en el desarrollo del contrato, la cual podrá ser suministrada o divulgada por solicitud de los organismos de control y vigilancia o a terceros previa autorización escrita por parte del MINISTERIO, en el último caso.
17. Suscribir juntamente con el Supervisor el Acta de confidencialidad de la información establecido en el MADSIG, cuando aplique, según el objeto del contrato y lo establecido en el Manual de Contratación de la Entidad.
18. Las demás que se deriven de la naturaleza del presente contrato y que garanticen su cabal y oportuna ejecución.</t>
  </si>
  <si>
    <t>El valor del contrato asciende a la suma de DOSCIENTOS CINCUENTA MILLONES DE PESOS ( 250 .000.000) M/CTE , incluidos todos los impuestos a que haya lugar, con cargo al Certificado de Disponibilidad Presupuestal N° 15620 de 2020</t>
  </si>
  <si>
    <t>El plazo de ejecución del contrato será de cinco (5) meses, contados a partir del cumplimiento de los requisitos de perfeccionamiento u ejecución, sin exceder el 31 de diciembre de 2020.</t>
  </si>
  <si>
    <t>C-3202-0900-7-0-3202005-02</t>
  </si>
  <si>
    <t xml:space="preserve">YESID GONZALEZ DUQUE - ERMES EVELIO PETE VIVAS </t>
  </si>
  <si>
    <t>CORPORACIÓN AUTONOMA REGIONAL DEL CAUCA - CRC - CONSEJO REGIONAL INDIGENA DEL CAUCA - CRIC</t>
  </si>
  <si>
    <t xml:space="preserve">891.501.885-4 - 817.002.466-1 </t>
  </si>
  <si>
    <t>76.291.540 - 76.007.613</t>
  </si>
  <si>
    <t>DIRECCION DE BOSQUES BIODIVERSIDAD Y SERVICIOS ECOSISTEMICOS - DIRECCION DE CAMBIO CLIMATICO - SUBDIRECCION DE EDUCACION Y PARTICIPACION</t>
  </si>
  <si>
    <t>Aunar esfuerzos técnicos, administrativos y financieros para iniciar acciones de conservación, restauración, rehabilitación, recuperación de sitios de especial importancia ecológica, incluyendo los componentes de adaptación y mitigación al cambio climático en los territorios indígenas adscritos al CRIC en el departamento del Cauca, de acuerdo con su cosmovisión. Alcance al objeto: La intervención se efectuará en las nueve zonas adscritas al Consejo Regional Indígena del Cauca (CRIC): COSTA PACÍFICA, ACIN, SATH TAMA KIWE, CENTRO, REASENTAMIENTOS, OCCIDENTE, COTAINDOC, TIERRADENTRO y YANACONAS.</t>
  </si>
  <si>
    <t xml:space="preserve">COMPROMISOS ESPECÍFICOS DEL CRIC: Ejecutar las siguientes actividades, con base al plan operativo, debidamente aprobado por el Comité Técnico y por la supervisión del convenio, así: 1. Elaborar y presentar dentro de los diez (10) días calendario después de la firma del convenio y para complementar el POA los siguientes documentos: Plan de Adquisiciones; b) Cronograma detallado de actividades; c) Indicadores de gestión y resultado de cada una de las actividades del Convenio. 2. Efectuar los procesos internos de participación, concertación y solución de conflictos que sean requeridos en el desarrollo de las actividades del convenio. 3. Realizar la divulgación y socialización del proyecto con las comunidades locales y población beneficiada. 4. Generar los elementos necesarios para la difusión del convenio. 5. Designar mínimo un (1) delegado para conformar el comité técnico de seguimiento al convenio. 6. Asistir a las reuniones de comité técnico del convenio. 7. Informe con el reporte geográfico (en formato vectorial de almacenamiento digital) y descriptivo (según ficha técnica de evaluación rápida de las áreas para la restauración -restauración, rehabilitación, recuperación) de las áreas intervenidas en proceso de restauración. 8. Evidencia en archivo PDF del cargue del reporte de la información sobre restauración en el sistema y plataforma que indique el MINISTERIO. Esta obligación es de la CRC. 9. Presentar copia de las certificaciones de los cabildos de los predios involucrados en el convenio. 10. Deberá ejercer vigilancia de los recursos y su debida ejecución a través de sus mecanismos propios y autoridades propias, de conformidad con la autonomía de la que gozan los pueblos indígenas. 11. Aportar y suministrar toda la información necesaria y generada en el desarrollo del presente convenio con el fin de determinar y garantizar el cumplimiento de los objetivos trazados. 12. Entregar una copia en medio digital de los productos finales de los subcontratos y del convenio mismo al Grupo Divulgación de Conocimiento y Cultura Ambiental (esto incluye documentos, cartografía, videos, material POP, etc.), Resolución 490 de 2012. A. Con la Dirección de Bosques, Biodiversidad y servicios Ecosistémicos y relacionados con el Componente Fortalecimiento de estrategias de crianza del agua: 1. Informe con el reporte geográfico (en formato vectorial de almacenamiento digital) y descriptivo (según ficha técnica de evaluación rápida de las áreas para la restauración -restauración, rehabilitación, recuperación), de las áreas intervenidas en proceso de restauración. 2. Evidencia en archivo PDF del cargue del reporte de la información sobre restauración en el sistema y plataforma que indique el MINISTERIO. 3. Presentar copia de las certificaciones de los cabildos de los predios involucrados en el convenio. B. Con la Dirección de Cambio Climático y Gestión del Riesgo y relacionados con el Componente Mecanismos comunitarios para preservar los espacios de vida; con el Componente Estructuración de lineamientos en el diseño e incorporación del enfoque indígena en la Política Nacional de Cambio Climático y con el Componente Formulación de un proyecto de inversión en Cambio Climático de acuerdo a su cosmovisión del CRIC: 1. Implementar las medidas de adaptación y mitigación a través de la instalación de Fogones eficientes, Bosques de leña, Biodigestores y Paneles solares. 2. Formular y estructurar los lineamientos para el diseño e incorporación del enfoque indígena en la Política Nacional de Cambio Climático de acuerdo con su cosmovisión y en articulación con las disposiciones y lineamientos dispuestos por el Ministerio de Ambiente. 3. Diseñar y formular un proyecto de inversión, en acompañamiento con el Ministerio y la CRC, para el Diseño e implementación de medidas de adaptación y mitigación al cambio climático, que dé continuidad e involucre acciones de restauración y conservación de ecosistemas asociados a los espacios de vida de acuerdo con la cosmovisión del CRIC. C. Con la Subdirección de Educación y Participación y relacionado con el Componente Acciones de Educación y participación en la gestión ambiental con enfoque indígena: 1. Entregar una copia en medio digital de los productos finales de los subcontratos y del convenio mismo al Grupo Divulgación de Conocimiento y Cultura Ambiental (esto incluye documentos, cartografía, videos, material POP, etc.), Resolución 490 de 2012. 2. Apoyar los procesos de seguimiento y control de las actividades ejecutadas en las acciones de educación y participación en la gestión ambiental con enfoque indígena y la estructuración de lineamientos en el diseño e incorporación del enfoque indígena en la Política Nacional de Cambio Climático. Ejecutar las siguientes actividades, con base al plan operativo, debidamente aprobado por el Comité Técnico y por la supervisión del convenio, así:
COMPONENTES	ACCIONES
Fortalecimiento de estrategias de crianza del agua. 	Desarrollar prácticas culturales y espirituales para la conservación y protección de los espacios de vida, en función de la crianza del agua. 
Restauración en espacios de vida en contexto con el territorio 
Instalación o fortalecimiento de viveros comunitarios y escolares. 
Documentación de Bioindicadores culturales. 
Monitoreo de espacios de vida en torno a la crianza del agua 
Documento técnico que contenga estrategias propias y complementarias de restauración para los territorios y comunidades que hacen parte del CRIC.
Mecanismos comunitarios para preservar los espacios de vida. 
	Realizar una fase inicial de diagnóstico de Forestaría comunitaria como medida para acceder de manera sostenible a productos maderables y no maderables de uso cultural. 
Implementación de fogones eficientes. 
Implementación de sistemas alternativos de energía (paneles solares y biodigestores). 
Acciones de Educación y participación en la gestión ambiental con enfoque indígena. 
	Formación de líderes indígenas como gestores ambientales comunitarios.
Implementar acciones zonales para la construcción participativa de una propuesta regional desde los pueblos indígenas del Cauca sobre cambio climático y manejo de los riesgos de la naturaleza, a partir de la Política Nacional de Cambio Climático y los conocimientos tradicionales de las comunidades.
Eventos zonales de instalación para la divulgación y conciencia frente a los retos del cambio climático.
Plan estratégico de comunicación para el desarrollo con enfoque diferencial (Publicaciones: Memorias, guías, folletos y otros didácticos).
Implementación de iniciativas comunitarias y participativas que fortalezcan prácticas de protección de sistemas de conocimiento tradicional, asociadas a la restauración y conservación de los bosques y de huertas comunitarias. 
Formular un documento de protocolo de indicadores bioculturales propios. 
Formular el plan de monitoreo comunitario de espacios de vida asociado a la iniciativa de crianza del agua.
Estructuración de lineamientos en el diseño e incorporación del enfoque indígena en la Política Nacional de Cambio Climático.	Elaboración del diagnóstico, mediante la recopilación de información secundaria.
Identificar los elementos claves a considerar en la construcción de los lineamientos para el diseño e incorporación del enfoque indígena en la Política Nacional de Cambio Climático, enmarcada en su cosmovisión. 
Formulación y estructuración de los lineamientos para el diseño e incorporación del enfoque indígena en la Política Nacional de Cambio Climático, teniendo en cuenta el marco de su plan de acción como instrumento para el seguimiento de las acciones y compromisos que permitan el cumplimiento de los objetivos de la Política; en armonización con las políticas internacionales, nacionales, regionales, locales y derecho propio.
Validación por las partes del convenio, del documento de lineamientos para el diseño e incorporación del enfoque indígena en la Política Nacional de Cambio Climático. 
Validar y aprobar el documento final de los lineamientos para el diseño e incorporación del enfoque indígena en la Política Nacional de Cambio Climático.
Formulación proyecto de inversión.	A partir de lo planteado en los componentes se formulará y sustentará de manera técnica y financiera un proyecto, orientado al Diseño e implementación de medidas de adaptación y mitigación al cambio climático, que dé continuidad e involucre una estrategia de restauración y conservación de ecosistemas asociados a los espacios de vida, para la gestión de los recursos.
E. COMPROMISOS ESPECÍFICOS QUE DEBE CUMPLIR LA CRC: 1. Apoyar al CRIC en la elaboración del cronograma detallado (por componente) para la ejecución del convenio, el cual debe contener el plan de inversión de los recursos del convenio y el cronograma de actividades. 2. Apoyar la priorización de áreas estratégicas para los procesos de restauración, rehabilitación y recuperación, con sus respectivas estrategias de implementación. 3. Apoyar el diseño y ejecución del monitoreo de los procesos de restauración, definiendo indicadores a reportar, en las áreas priorizadas definidas en el anexo técnico. 4. Apoyar al CRIC con el reporte geográfico (en formato vectorial de almacenamiento digital) y descriptivo (según ficha técnica de evaluación rápida de las áreas para la restauración -restauración, rehabilitación, recuperación) de las áreas intervenidas en proceso de restauración. 5. Acompañar en articulación con el Ministerio acciones de adaptación, mitigación y riesgo de acuerdo con su cosmovisión. 6. Acompañar la divulgación y socialización del convenio. 7. Designar mínimo un (1) funcionario para conformar el comité técnico de seguimiento al convenio. 8. Asistir a las reuniones de comité técnico del convenio. 9. Apoyar al CRIC en la ejecución de actividades de cada uno de los componentes. A. Con la Dirección de Bosques, Biodiversidad y servicios Ecosistémicos y relacionados con el Componente Fortalecimiento de estrategias de crianza del agua: 1. Apoyar la priorización de áreas estratégicas para los procesos de restauración, rehabilitación y recuperación, con sus respectivas estrategias de implementación. 2. Apoyar el diseño y ejecución del monitoreo de los procesos de restauración, definiendo indicadores a reportar, en las áreas priorizadas definidas en el anexo técnico. 3. Apoyar al CRIC con el reporte geográfico y descriptivo (según ficha técnica de evaluación rápida de las áreas para la restauración (restauración, rehabilitación, recuperación), de las áreas intervenidas en proceso de restauración. B.  Con la Dirección de Cambio Climático y Gestión del Riesgo y relacionados con el Componente Mecanismos comunitarios para preservar los espacios de vida; con el Componente Estructuración de lineamientos en el diseño e incorporación del enfoque indígena en la Política Nacional de Cambio Climático y con el Componente Formulación de un proyecto de inversión en Cambio Climático de acuerdo a su cosmovisión del CRIC: 1. Acompañar y apoyar en articulación con el Ministerio de Ambiente y Desarrollo Sostenible los procesos de seguimiento y control de las actividades ejecutadas en las acciones de adaptación, mitigación y riesgo al cambio climático de acuerdo a su cosmovisión. 2. Apoyar al CRIC en la elaboración del diagnóstico, formulación y estructuración de los lineamientos para el diseño e incorporación del enfoque indígena en la Política Nacional de Cambio Climático. 3. Apoyar al CRIC en el diseño y formulación del proyecto de inversión, para el Diseño e implementación de medidas de adaptación y mitigación al cambio climático, que dé continuidad e involucre acciones de restauración y conservación de ecosistemas asociados a los espacios de vida de acuerdo con la cosmovisión del CRIC. C. Con la Subdirección de Educación y Participación y relacionado con el Componente Acciones de Educación y participación en la gestión ambiental con enfoque indígena: Apoyar los procesos de seguimiento y control de las actividades ejecutadas en las acciones de educación y participación en la gestión ambiental con enfoque indígena y la estructuración de lineamientos en el diseño e incorporación del enfoque indígena en la Política Nacional de Cambio Climático. </t>
  </si>
  <si>
    <t>El valor del convenio es por la suma de CINCO MIL CIENTO SETENTA Y CINCO MILLONES DE PESOS ($5.175.000.000) incluidos impuestos, los cuales serán aportados de la siguiente forma: 1. El MINISTERIO - FONAM aportará la suma de CUATRO MIL QUINIENTOS MILLONES DE PESOS M/CTE ($4.500.000.000), en dinero de los cuales DOS MIL MILLONES DE PESOS ($2.000.000.000) con cargo al CDP número: 420, recursos del FONAM y DOS MIL QUINIENTOS MILLONES DE PESOS  ($2.500.000.000) del MINISTERIO con cargo a los CDP número: 21220, 21320 de la DBBSE, 17520 de la DCC y 17020 de la SEP. 2. La CRC aportará CUATROCIENTOS CINCUENTA MILLONES DE PESOS ($450.000.000) en especie, de conformidad con la carta de intención suscrita por el Director de la CRC. 3. El CRIC aportará DOSCIENTOS VEINTICINCO MILLONES DE PESOS ($225.000.000) en especie, de conformidad con la carta de intención suscrita por el Representante Legal del CRIC</t>
  </si>
  <si>
    <t>MADS - FONAM</t>
  </si>
  <si>
    <t xml:space="preserve">($450.000.000) - ($225.000.000) </t>
  </si>
  <si>
    <t>420 -
17520 -
17020 -
21320 -
21220</t>
  </si>
  <si>
    <t>16/04/2020 -
30/01/2020 -
30/01/2020 -
14/04/2020 -
17/04/2020</t>
  </si>
  <si>
    <t>620 -
166620 -
166720 - 
166820 - 
166920</t>
  </si>
  <si>
    <t>C-3202-0900-7-0-3202005-02 -
C-3206-0900-3-0-3206007-02 -
C-3208-0900-2-0-3208006-02 -
C-3202-0900-6-0-3202002-02 -
C-3202-0900-6-0-3202040-02</t>
  </si>
  <si>
    <t xml:space="preserve">El CRIC en la calle 1ª No 4-50 Popayán- Cauca, la  CRC en la carrera 7 No 1n-28 Edificio Edgar Negret Dueñas- Popayán–Cauca </t>
  </si>
  <si>
    <t>EDGAR EMILIO RODRIGUEZ BASTIDAS - JOSÉ FRANCISCO CHARRY RUIZ - JORGE IVÁN HURTADO MORA</t>
  </si>
  <si>
    <t>80407547 - 80082348 - 79461036</t>
  </si>
  <si>
    <t>DIRECTOR DE BOSQUES BIODIVERSIDAD Y SERVICIOS ECOSISTEMICOS - DIRECTOR DE CAMBIO CLIMATICO - SUBDIRECTOR DE EDUCACION Y PARTICIPACION</t>
  </si>
  <si>
    <t>DIRECCION DE BOSQUES BIODIVERSIDAD Y SERVICIOS ECOSISTEMICOS - DIRECCION  DE CAMBIO CLIMATICO - SUBDIRECCION DE EDUCACION Y PARTICIPACION</t>
  </si>
  <si>
    <t xml:space="preserve">El plazo de ejecución del convenio es de cinco (5) meses, sin que este supere el 31 de diciembre del 2020, a partir del cumplimiento de los requisitos de ejecución. </t>
  </si>
  <si>
    <t>20-22-17319</t>
  </si>
  <si>
    <t>A-02-02-02-009-007</t>
  </si>
  <si>
    <t>INSTITUTO DE INVESTIGACIONES MARINAS Y COSTERAS JOSÉ BENITO VIVES DE ANDRÉIS - INVEMAR</t>
  </si>
  <si>
    <t xml:space="preserve">800250062-0 </t>
  </si>
  <si>
    <t>FRANCISCO ARMANDO ARIAS ISAZA</t>
  </si>
  <si>
    <t xml:space="preserve">DIRECCION DE ASUNTOS MARINOS, COSTEROS Y RECURSOS ACUATICOS - DIRECCION DE BOSQUES BIODIVERSIDAD Y SERVICIOS ECOSISTEMICOS </t>
  </si>
  <si>
    <t>Aunar esfuerzos técnicos, administrativos y financieros entre el Ministerio de Ambiente y Desarrollo Sostenible y el Instituto de Investigaciones Marinas y Costeras “José Benito Vives de Andréis" – INVEMAR para generar, consolidar y publicar información que permita contribuir con la conservación de los ecosistemas marino costeros e insulares de Colombia y con el uso sostenible de sus recursos biológicos basados sobre los estándares del SIAC - Sistema de Información Ambiental de Colombia.</t>
  </si>
  <si>
    <t xml:space="preserve">2.3.1. Herramienta Web para reporte y visualización del ICAM
1. Identificar los requerimientos funcionales y temáticos para el tablero de control, que permita visibilizar los datos de las variables, estado del ICAM, tendencias del ICAM en varios niveles espaciales (sitios de muestreo de la REDCAM, departamental y nacional).
2. Estructurar los formularios de consulta interna por parte de la DAMCRA y diseño visual de las consultas basados en los requerimientos funcionales y temáticos, los cuales deben ser validados y aprobados por INVEMAR y Minambiente (DAMCRA y OTIC).
3. Implementar herramienta web para reporte y visualización del ICAM de acuerdo a los requerimientos y diseños aprobados junto con las pruebas funcionales con los usuarios seleccionados y pruebas de requerimientos no funcionales entre el INVEMAR y Minambiente.
4. Realizar el cargue de datos, cálculo ICAM y generación de reportes (cualitativos, cuantitativos y geográfico) de la información.
5. Realizar la interface de validación/aprobación de reportes identificados previamente en los requerimientos funcionales y diseño visual, la cual debe incluir un nivel de aprobación del equipo técnico (DAMCRA y del INVEMAR) previo a la difusión en la plataforma, de manera tal que permita validar los resultados obtenidos antes de ser liberado al público y usuario final tomador de decisiones).
6. Realizar de manera conjunta entre INVEMAR y Minambiente (incluyendo Oficina TIC) la publicación de los datos definidos que interoperen con el SIAC como plataforma y publicar los servicios Web bajo estándar del Open Geospatial Consortium (OGC) que permitan la interacción con la GDB institucional de Minambiente, incluyendo la definición de lineamientos que aplique en el Marco del SIAC.
7. Publicar la información en visor geográfico disponible en el SIAM. Es pertinente que el visor geográfico disponga de las capas temáticas relacionadas con el estado y calidad de los ambientes marinos y costeros del país.
8. Realizar reuniones virtuales periódicas/regulares (mínimo una al mes) con el equipo de trabajo del INVEMAR y Minambiente (DAMCRA y OTIC) para identificar requerimientos, validar prototipos, validar desarrollos, realizar pruebas de usuario, entre otros.
9. Realizar un documento técnico con la descripción de la configuración y desarrollo del tablero de control como lineamiento.
10. Desarrollar un servicio Web en protocolo REST para exponer los cálculos del ICAM al público y su interoperabilidad con el SIAC. que permita visibilizar los datos de las variables, estado del ICAM, tendencias del ICAM en varios niveles espaciales (sitios de muestreo de la REDCAM, departamental y nacional donde se mida el ICAM)
2.3.2 Monitoreo Ciénaga de las Quintas, Cartagena
1. Realizar un muestreo de las condiciones ambientales en calidad de aguas y sedimentos de la Ciénaga de Las Quintas, durante el segundo semestre de la actual vigencia. Durante el muestreo y el desarrollo de las actividades técnicas se seguirán de manera estricta los protocolos de bioseguridad para la prevención del COVID-19, los cuales adoptan los lineamientos del Ministerio de Salud y del Gobierno Nacional. El muestreo deberá realizarse como fecha máxima la última semana de agosto para contar con el tiempo mínimo para realizar los análisis de laboratorio y elaborar el informe técnico, de lo contrario no es posible entregar el documento el 10 de diciembre como está programado.
2. Realizar una evaluación, análisis y comparación de los resultados de los muestreos históricos disponibles entre 2016-2019 y el del 2020.
3. Diseñar metas, objetivos e indicadores de restauración ecológica a partir de la información disponible de los estudios anteriores.
4. Los resultados del muestreo y sus productos se organizarán cumpliendo el procedimiento de custodia de datos del Laboratorio de Servicios de información –
LABSIS del INVEMAR a través de metadatos, en consideración que los datos y productos del componente Las Quintas no podrán estar disponible al público, ni subidos al SIAM ni al SIAC, debido al carácter confidencial de la información del componente, en el marco del seguimiento del AUTO 806 AS de agosto de 2017 y el AUTO 1376 del 19 de diciembre de 2017 proferidos por el Juzgado Doce Administrativo Oral del Circuito de Cartagena, expedientes 2003-02588-00 - 2005-00520.
2.3.3 Actualización del atlas de áreas coralinas de Colombia. Fase II.
1. Revisar y homologar la información de las áreas coralinas contempladas para la realización de la fase II del atlas de áreas coralinas de Colombia.
2. Generar la Geodatabase estructurada con la información necesaria relacionada con la Fase II de la actualización del Atlas de áreas coralinas de Colombia, basado en los estandares de información GEO. sobre los estándares del SIAC sistema información ambiental de Colombia.
3. Publicar los metadatos de la información espacial con Geonetwork en articulación con los procedimientos del SIAC.
4. Actualizar el contenido de la publicación digital disponible en línea para ser consultada (que incluya las fichas de información de las áreas coralinas contempladas para la realización de la fase II).
5. Realizar un documento técnico con la descripción de la configuración y desarrollo de la publicación del Atlas de áreas coralinas de Colombia en ArcGIS Hub.
6. Generar un documento de procedimientos de actualización y mantenimiento de los geoservicios que permitan la interacción con la GDB institucional de Minambiente 
2.3.4 Portal temático tortugas marinas
1. Generar el protocolo de acopio, publicación y transferencia de información que alimentará el componente sobre tortugas marinas del Sistema de Información Ambiental Marino de Colombia – SIAM administrado por ley por el Invemar, el cual estará dirigido a entidades tomadoras de información (ONGs, Academia, grupos locales organizados y expertos en general), y al público en general y se construirá con base en la información solicitada en los “formularios de datos mínimos” del documento “Actividad reproductiva de las tortugas marinas en Colombia. Toma de información nacional estandarizada para el monitoreo y seguimiento” (Ministerio de Ambiente y Desarrollo Sostenible, 2019).
2. Desarrollar las plantillas requeridas para la recolección de los datos e imágenes de apoyo, con base en los formularios de datos mínimos.
3. Recopilación y acopio de literatura científica que documente conjuntos de datos relacionados con monitoreo de tortugas marinas para fortalecer la línea base que será parte del servicio de información sobre tortugas marinas del SIAM.
4. Diseño y ajuste de la interfaz de usuario para la recolección de datos provenientes de academia, ONGs, grupos de trabajo en tortugas marinas y su integración a la base de datos de monitoreo.
5. Diseñar e implementar los servicios web integrados y armonizados con los actuales del SIAM y el SIAC de acuerdo a lo definido que permitan visualizar los datos acopiados tanto espacialmente como en formato tabular.
6. Validar los servicios web desarrollados con los usuarios involucrados, a través de reuniones virtuales.
7. Servicios web REST o geoservicios que permitan la interoperabilidad e integración de los conjuntos de datos y sus metadatos aplicando los estándares globales que promueve el SIB Colombia.
2.3.5 Portal temático tiburones, rayas y quimeras 
1. Generar el protocolo de acopio, publicación y transferencia de información de tiburones rayas y quimeras para el componente del Sistema de Información Ambiental Marino de Colombia, el cual estará dirigido a entidades tomadoras de información (ONGs, Academia, grupos locales organizados y expertos en general), tomadores de decisiones y el público en general y se construirá con base en un trabajo articulado con el Ministerio de Ambiente y Desarrollo Sostenible.
2. Realizar el análisis, diseño e implementación del componente de tiburones, rayas y quimeras del Sistema de Información Ambiental Marino de Colombia – SIAM
administrado por el INVEMAR, el cual funcionará como punto de acopio y publicación de la información sobre el grupo, con énfasis en información biológica y ecológica que sirva de base para el cumplimiento de los compromisos establecidos en las diferentes convenciones internacionales, incluyendo CITES, MdeE CMS, protocolo SPAW, entre otras para que se refleje en la plataforma. El cual debe ser aprobado por los usuarios funcionales de Invemar y Minambiente, como por las oficinas TIC de ambas instituciones.
3. Analizar y levantar los requerimientos para la interoperabilidad del sistema con sistemas de información pesquera como el SIPEIN y el SEPEC, en el marco de los estándares Nacionales adoptados por el SIAC.
4. Implementar servicios web REST o geoservicios que permitan exponer los datos bajo los lineamientos establecidos en conjunto con la oficina OTIC.
2.3.6 Bioprospección
1. Aislar microorganismos cultivables de la biodiversidad microbiana asociada a sedimentos marinos contaminados al menos en dos puntos de la Reserva de Biosfera Seaflower y evaluar su capacidad como agentes biorremediadores.
2. Realizar estudios de metataxonómica empleando los marcadores 16S e ITS para conocer la biodiversidad de bacterias y hongos presentes en sedimentos marinos contaminados de la Reserva de Biosfera Seaflower.
3. Avanzar en la caracterización de enzimas y productos derivados obtenidos a partir de microorganismos con capacidad biorremediadora asociados a sedimentos marinos de profundidad, de investigaciones en curso, incluyendo la elucidación de la estructura de aquellos con actividad surfactante.
4. Avanzar en el conocimiento de las condiciones óptimas para el cultivo de microorganismos con capacidad biorremediadora aislados de sedimentos marinos de
profundidad de investigaciones en curso. 
5. Generar espacios para socializar los resultados y despertar el interés de la importancia de la bioprospección marina y su potencial uso en la Reserva Biosfera Seaflower. </t>
  </si>
  <si>
    <t>El valor del convenio a celebrar es de SEISCIENTOS CINCUENTA Y OCHO MILLONES SIESCIENTOS SESENTA MIL TRESCIENTOS CUARENTA Y OCHO PESOS M/CTE($ 658.660.348) incluido los impuestos a que haya lugar.</t>
  </si>
  <si>
    <t>CALLE 25 N 2-55 RODADERO SUR SECTOR PLAYA SALGUERO; Santa Marta, Magdalena</t>
  </si>
  <si>
    <t>njinvemar@invemar.org.co</t>
  </si>
  <si>
    <t>DIRECCION DE ASUNTOS MARINOS, COSTEROS Y RECURSOS ACUATICOS  - DIRECCION DE BOSQUES BIODIVERSIDAD Y SERVICIOS ECOSISTEMICOS</t>
  </si>
  <si>
    <t>https://community.secop.gov.co/Public/Tendering/OpportunityDetail/Index?noticeUID=CO1.NTC.1368915&amp;isFromPublicArea=True&amp;isModal=False</t>
  </si>
  <si>
    <t>MINISTERIO DE AMBIENTE Y DESARROLLO SOSTENIBLE - FONDO NACIONAL AMBIENTAL - FONAM</t>
  </si>
  <si>
    <t>830.115.395-1 - 830.025.267-9</t>
  </si>
  <si>
    <t>19 - CESION</t>
  </si>
  <si>
    <t>CLAUDIA LORENA SALAZAR MOJICA</t>
  </si>
  <si>
    <t>El valor sin ejecutar y que se cede del Contrato de Prestación de Servicios de Profesionales No. CD - 19 de 2020 es de CUARENTA Y DOS MILLONES QUINIENTOS MIL PESOS M/CTE ($42.500.000) incluidos impuestos a que haya lugar.</t>
  </si>
  <si>
    <t>CALLE 94 #72A-52</t>
  </si>
  <si>
    <t>salazarclaudia58@gmail.com</t>
  </si>
  <si>
    <t>408 - CESION</t>
  </si>
  <si>
    <t>GINA PAOLA GALLO GIL</t>
  </si>
  <si>
    <t>El valor sin ejecutar y que se cede del Contrato de Prestación de Servicios de Profesionales No. CD - 408 de 2020 es de TREINTA MILLONES DOSCIENTOS MIL PESOS M/CTE ($30.000.000) incluidos impuestos a que haya lugar.</t>
  </si>
  <si>
    <t>paola.gallo.25@gmail.com</t>
  </si>
  <si>
    <t>CARRERA 13 N 142 - 52</t>
  </si>
  <si>
    <t>Memo - 8230-148</t>
  </si>
  <si>
    <t>CLAUDIA LILIANA BUITRAGO AGUIRRE</t>
  </si>
  <si>
    <t>https://community.secop.gov.co/Public/Tendering/OpportunityDetail/Index?noticeUID=CO1.NTC.1374808&amp;isFromPublicArea=True&amp;isModal=False</t>
  </si>
  <si>
    <t>CLAUDIA LORENA TRIVIÑO ALZATE</t>
  </si>
  <si>
    <t>1. Realizar el análisis y construcción del documento de la situación actual para la operación del proceso fase de comercialización.
2. Realizar la construcción del documento de actores y necesidades (matriz de interesados). 
3. Realizar en conjunto con el equipo técnico de la Dirección de Bosques y Servicios Ecosistémicos, el análisis y construcción de propuesta de solución futura para la automatización de la fase de comercialización, en el marco del sistema de trazabilidad de fauna y flora.
4. Identificar las brechas entre la situación actual y la propuesta de situación futura, proponiendo actividades de mejora para la eliminación de las brechas encontradas.
5. Elaborar en conjunto con la Dirección de Bosques y Servicios Ecosistémicos, el documento de requerimientos funcionales para el desarrollo de la fase 2- automatización de la solución, en lo referente al proceso de la fase de comercialización.
6. Apoyar a la Dirección de Bosques y Servicios Ecosistémicos, en la elaboración de la ficha de requerimientos en relación con la fase de comercialización.
7. Las demás que sean asignadas por el Supervisor del Contrato.</t>
  </si>
  <si>
    <t>El valor del contrato a celebrar es hasta por la suma de DIECINUEVE MILLONES CUATROCIENTOS CUATRO MIL PESOS M/CTE ($19.404.000), por concepto de honorarios, incluidos los impuestos a que haya lugar</t>
  </si>
  <si>
    <t>claudia_trivio@hotmail.com</t>
  </si>
  <si>
    <t>Calle 77b # 129-70 torre 3 apto 1504</t>
  </si>
  <si>
    <t>El plazo de ejecución del presente contrato será de tres (3) meses sin exceder la vigencia 2020, previo cumplimiento de los requisitos de ejecución y previo perfeccionamiento del mismo.</t>
  </si>
  <si>
    <t>https://community.secop.gov.co/Public/Tendering/OpportunityDetail/Index?noticeUID=CO1.NTC.1384510&amp;isFromPublicArea=True&amp;isModal=False</t>
  </si>
  <si>
    <t>JORGE ARMANDO AREVALO MORA</t>
  </si>
  <si>
    <t>INGENIRERIA CATASTRAL Y GEODESIA</t>
  </si>
  <si>
    <t>Prestación de servicios profesionales para apoyar a la oficina de TICS y Negocios verdes en el desarrollo de mejoras al Sistema de Información de Negocios Verdes, en el marco de la estrategia de cooperación de la Unión Europea “Contrato de Reforma Sectorial para el Desarrollo Local Sostenible-DLS.</t>
  </si>
  <si>
    <t>1. Elaborar el plan de trabajo y cronograma, durante los primeros días calendario de ejecución del contrato, el cual debe estar aprobado por el supervisor del contrato. Deberá entregar el plan de trabajo con el cronograma en el primer informe de ejecución del contrato.
2. Desarrollar mejoras en el sistema de información de la ONVS de acuerdo con los requerimientos técnicos en relación con el proceso de registro de información y nuevas funcionalidades.
3. Actualizar los componentes de captura de información de la herramienta web y la APP de negocios verdes en cada uno de los módulos definidos de acuerdo con la herramienta de verificación de los Negocios Verdes.
4. Atender incidencias relacionadas con la captura y reporte de datos en la herramienta web y la APP los Negocios Verdes.
5. Generar la documentación técnica de los componentes desarrollados en donde se incluya el Manual de usuario, manual de administrador, pasos de instalación, diccionario de datos, y lista de chequeo para paso a producción debidamente diligenciada.
6. Realizar el plan de pruebas de los servicios implementados generando evidencias de su publicación en ambiente de pruebas y producción.
7. Apoyar en la identificación de requerimientos y desarrollo de las actividades tecnológicas en relación con la estrategia de marketing digital de la ONVS.
8. Capacitar al equipo de la Oficina de Negocios Verdes y Sostenibles (ONVS) sobre las diferentes herramientas tecnológicas generadas.
9. Disponer la base de datos de los Negocios Verdes en un ambiente seguro de acuerdo con las herramientas tecnológicas del Minambiente.
10. Realizar el seguimiento y reporte de información entre la oficina TICs, la ONVS y el SINCHI en el marco del convenio firmado entre el Instituto SINCHI y el Minambiente.
11. Participar en las reuniones relacionadas con el objeto contractual para lo cual se deben allegar los soportes de la asistencia, ayudas de memoria y soporte del seguimiento a los compromisos establecidos, en caso de aplicar.
12. Las demás que determine el supervisor del contrato, relacionadas con el ejercicio de sus obligaciones y del objeto contractual.</t>
  </si>
  <si>
    <t>El valor del contrato a celebrar es hasta por la suma de VEINTISEIS MILLONES DE PESOS MCTE ($26.000.000), incluido los impuestos a que haya lugar.</t>
  </si>
  <si>
    <t>jarevalomo@gmail.com</t>
  </si>
  <si>
    <t>Cra 112 No 142A -32 Apto 101</t>
  </si>
  <si>
    <t>JORGE ENRIQUE JIMENEZ GUACANEME - YENNY PAOLA DEVIA</t>
  </si>
  <si>
    <t>80128270 - 52527301</t>
  </si>
  <si>
    <t>JEFE DE LA OFICINA DE NEGOCIOS VERDES Y SOSTENIBLES - JEFE OFICINA DE TECNOLOGIA DE LA INFORMACION Y LA COMUNICACIÓN</t>
  </si>
  <si>
    <t>OFICINA DE NEGOCIOS VERDES Y SOSTENIBLES - OFICINA DE TECNOLOGIA DE LA INFORMACION Y LA COMUNICACIÓN</t>
  </si>
  <si>
    <t>El plazo de ejecución de contrato es de cuatro (4) meses, contado a partir del cumplimiento de los requisitos de ejecución previo su perfeccionamiento.</t>
  </si>
  <si>
    <t>https://community.secop.gov.co/Public/Tendering/OpportunityDetail/Index?noticeUID=CO1.NTC.1381891&amp;isFromPublicArea=True&amp;isModal=False</t>
  </si>
  <si>
    <t>DIEGO FERNANDO RODRIGUEZ LAMUS</t>
  </si>
  <si>
    <t>1. Elaborar documento de plan de trabajo para la ejecución del contrato el cual contenga los informes a entregar y cronograma, documento que debe ser aprobado por el supervisor y entregado con el cronograma en el primer informe de ejecución del contrato.
2. Desarrollar funcionalidades orientadas al empresario que le permitan consultar la información del proceso de verificación y plan de mejora,
3. Desarrollar funcionalidades sobre el módulo de evidencias que permitan el cargue de la información en el sistema de información –PDF y Excel- sobre el proceso de verificación y desarrollo del plan de mejora de los Negocios Verdes.
4. Actualizar el módulo de reportes sobre los datos priorizados por la ONVS.
5. Actualizar el Dashboard de los Negocios Verdes de acuerdo con la base de datos reportada por la Oficina de Negocios Verdes y Sostenibles.
6. Mantener versionado el código fuente de los componentes desarrollados en el repositorio asignado por el MADS.
7. Generar la documentación técnica de los componentes desarrollados en donde se incluya el Manual de usuario, manual de administrador, pasos de instalación, diccionario de datos, y lista de chequeo para paso a producción debidamente diligenciada.
8. Realizar el plan de pruebas de los servicios implementados. Deberá entregar lista de chequeo de pruebas realizadas y evidencias de su publicación en ambiente de pruebas y producción.
9. Apoyar la capacitación del equipo de la Oficina de Negocios Verdes y Sostenibles (ONVS) sobre las diferentes herramientas tecnológicas generadas. Asistir a las reuniones convocadas por las Oficinas de TICs y Negocios Verdes del Ministerio de Ambiente y Desarrollo Sostenible (ONVS).
10. Apoyar el seguimiento y reporte de información entre la oficina TICs, la ONVS y el SINCHI en el marco del convenio firmado entre el Instituto SINCHI y el Minambiente.
11. Apoyar en la identificación de requerimientos y desarrollo de las actividades tecnológicas en relación con la estrategia de marketing digital de la ONVS.
12. Participar en las reuniones relacionadas con el objeto contractual para lo cual se deben allegar los soportes de la asistencia, ayudas de memoria y soporte del seguimiento a los compromisos establecidos, en caso de aplicar.
13. Las demás que determine el supervisor del contrato, relacionadas con el ejercicio de sus obligaciones y del objeto contractual.</t>
  </si>
  <si>
    <t>El valor del contrato a celebrar es hasta por la suma VEINTIUN MILLONES DE PESOS MCTE ($21.000.000), incluido los impuestos a que haya lugar.</t>
  </si>
  <si>
    <t>DFRODRIGUEZL94@GMAIL.COM</t>
  </si>
  <si>
    <t>Calle 65A 123 09</t>
  </si>
  <si>
    <t>https://community.secop.gov.co/Public/Tendering/OpportunityDetail/Index?noticeUID=CO1.NTC.1382780&amp;isFromPublicArea=True&amp;isModal=False</t>
  </si>
  <si>
    <t>ADRIANA PAOLA MORALES LOZANO</t>
  </si>
  <si>
    <t>Prestación de servicios de apoyo a la gestión documental para la Dirección de Gestión Integral del Recurso Hídrico del Ministerio de Ambiente y Desarrollo Sostenible, para dar cumplimiento con las acciones y metas del Plan de Mejoramiento Archivístico –PMA.</t>
  </si>
  <si>
    <t>1. Realizar el proceso de clasificación, depuración y organización del archivo total, conforme al Manual de Gestión Documental y Procedimientos que existen en el Ministerio para la organización de los archivos de gestión. Este proceso deberá cumplir con parámetros de calidad y ser acordes a las metas de intervención, de conformidad con la asignación dada por el líder del Archivo Central y avalada por el supervisor del contrato.
2. Realizar la rotulación de carpetas y/o cajas, conforme a los instructivos del Proceso de Gestión Documental que existen en el Ministerio para la organización de los archivos de gestión. Este proceso deberá cumplir con parámetros de calidad y ser acordes a las metas de intervención, de conformidad con la asignación dada por el líder del Archivo Central y avalada por el supervisor del contrato.
3. Realizar el proceso técnico y archivístico de Descripción (Hoja de control e Inventario Único Documental - FUID) de expedientes, de conformidad con las indicaciones que para el efecto le sean señaladas por el Supervisor. Este proceso deberá cumplir con parámetros de calidad y ser acordes a las metas de intervención, de conformidad con la asignación dada por el líder del Archivo Central y avalada por el supervisor del contrato.
4. Realizar el proceso técnico de foliación de los documentos de archivo conforme a los instructivos del Proceso de Gestión Documental que existen en el Ministerio, para la organización de los archivos de gestión. Este proceso deberá cumplir con parámetros de calidad y ser acordes a las metas de intervención, de conformidad con la asignación dada por el líder del Archivo Central y avalada por el supervisor del contrato.
5.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6. Apoyar la identificación de documentos que contengan biodeterioro y realizar la separación, e informar a la Coordinación de Gestión Documental del Ministerio.
7. Digitalizar los documentos que conforman los expedientes del Archivo de Gestión y que sean requeridos, aplicando las normas establecidas por el Archivo General de la Nación.
8. Dar aviso a los supervisores del contrato, dentro de las 24 horas siguientes, sobre la ocurrencia de cualquier novedad o situación que se llegue a presentar en el archivo de gestión.
9. Asistir a las reuniones, eventos, entre otros que para el efecto sean programadas o indicadas por parte de los supervisores del contrato.
10. Todas las demás que le sean asignadas por el Supervisor del Contrato y que tenga relación con el objeto contractual.</t>
  </si>
  <si>
    <t>El valor del contrato a celebrar es hasta por la suma de TRECE MILLONES DOSCIENTOS MIL PESOS MONEDA CORRIENTE. ($13.200.000), incluido los impuestos a que haya lugar.</t>
  </si>
  <si>
    <t>adripml_88@hotmail.com</t>
  </si>
  <si>
    <t>CALLE 48 X # 4 A - 08 SUR</t>
  </si>
  <si>
    <t xml:space="preserve">DIRECTOR TECNICO GRADO 22 - COORDINADOR DEL GRUPO DE GESTION DOCUMENTAL </t>
  </si>
  <si>
    <t>DIRECCION GESTION INTEGRAL DE RECURSO HIDRICO - GRUPO DE GESTION DOCUMENTAL</t>
  </si>
  <si>
    <t>El plazo del contrato es de cuatro (04) meses, contados a partir del cumplimiento de los requisitos de perfeccionamiento y ejecución, en todo caso sin exceder el 31 de diciembre de 2020.</t>
  </si>
  <si>
    <t>https://community.secop.gov.co/Public/Tendering/OpportunityDetail/Index?noticeUID=CO1.NTC.1392166&amp;isFromPublicArea=True&amp;isModal=False</t>
  </si>
  <si>
    <t>OSCAR DAVID MONTOYA RAMIREZ</t>
  </si>
  <si>
    <t>167120 - 
167220</t>
  </si>
  <si>
    <t>Memo - 8141-3-177</t>
  </si>
  <si>
    <t>Correo 24 Agosto</t>
  </si>
  <si>
    <t>GISELE MANRIQUE VACA</t>
  </si>
  <si>
    <t>GISELE MANRIQUE VACA - CAROLINA ESPINOSA MAYORGA</t>
  </si>
  <si>
    <t>52005376 - 53093005</t>
  </si>
  <si>
    <t>https://community.secop.gov.co/Public/Tendering/OpportunityDetail/Index?noticeUID=CO1.NTC.1393043&amp;isFromPublicArea=True&amp;isModal=False</t>
  </si>
  <si>
    <t>891501885-4</t>
  </si>
  <si>
    <t>seraso@crc.gov.co</t>
  </si>
  <si>
    <t>carrera 7 1N-28 Edificio Edgar Negret; Popayán - Cauca</t>
  </si>
  <si>
    <t>Implementar Cuatro (4) acciones del plan de zonificación ambiental dirigidas a: (i) restauración ecológica en áreas de especial importancia ambiental – AEIA; -, (ii) conservación a través de las herramientas de Paisaje para reducir los efectos del cambio climático en las AEIA; (iii) ampliar el inventario de áreas especial importancia ambiental y, (iv) implementar lineamientos y directrices en el marco del Plan de Ordenación Forestal – POF, con participación de las comunidades</t>
  </si>
  <si>
    <t>CORPORACION AUTONOMA REGIONAL DEL CAUCA - CRC</t>
  </si>
  <si>
    <t xml:space="preserve">YESID GONZALEZ DUQUE  </t>
  </si>
  <si>
    <r>
      <t xml:space="preserve">En cumplimiento de las obligaciones específicas, la CRC se compromete a desarrollar las siguientes actividades y entregar los siguientes productos, a partir de la priorización de Municipios – Cauca, teniendo como referente de manera general los siguientes criterios:
 Municipios que hagan parte de los Programas de Desarrollo con Enfoque Territorial –PDET
 Revisión y priorización temática ambiental con los Programas de Desarrollo con Enfoque Territorial – PDET formulados en los Municipios priorizados.
 Fuentes y aplicación de Recursos Financieros por parte de la CRC 
 Accesibilidad a los Municipios que hagan parte de los Programas de Desarrollo con Enfoque Territorial –PDET
 Presencia de Comunidades Campesina Municipios que hagan parte de los Programas de Desarrollo con Enfoque Territorial –PDET
 Presencia de Comunidades Étnicas, Municipios que hagan parte de los Programas de Desarrollo con Enfoque Territorial –PDET
 Participación de los Entes Territoriales Municipios que hagan parte de los Programas de Desarrollo con Enfoque Territorial –PDET.
 Entregar los documentos técnicos necesarios para el desarrollo del objeto del Convenio como son: (Plan de Ordenación Forestal Cuenca del Rio Patía- Mercaderes, Áreas Estratégicas del Recurso Hídrico Municipios de Suarez, Mórales, El Tambo y Mercaderes - Zonificación Ambiental Municipio
de Suarez).
 Estará a cargo de la Corporación el apoyo logístico requerido para el cumplimiento del objeto del Convenio.
</t>
    </r>
    <r>
      <rPr>
        <b/>
        <i/>
        <sz val="11"/>
        <color theme="1"/>
        <rFont val="Calibri"/>
        <family val="2"/>
        <scheme val="minor"/>
      </rPr>
      <t>VER CUADRO ESTUDIOS PREVIOS 
Las acciones formuladas en el presente convenio se desarrollarán con base en los resultados de la zonificación ambiental indicativa escala 1:100.000, que señala las condiciones socio ambientales de cada municipio, lo que a su vez determina las acciones pertinentes de acuerdo con las categorías predominantes, e así como en aquellos municipios con alta oferta de servicios ecosistémicos se llevaran a cabo acciones de conservación y ampliación de inventario de AEIA, mientras en aquellos con condiciones de producción agrícola se desarrollarán acciones tendientes a iniciativas productivas sostenibles basadas en la ordenación forestal, así mismo aquellos municipios con condiciones de servicios ecosistémicos bajos se realizaran actividades de restauración que promuevan la base natural que sustenta el desarrollo local de las comunidades rurales.
VER GRAFICA ESTUDIOS PREVIOS 
De igual manera, como parte integral de lo anteriormente descrito, es importante reconocer que en las actividades previstas se deben adelantar mediante trabajo de campo, al respecto es importante tener en cuenta lo dispuesto en el Decreto 749 de 2020 sobre “aislamiento preventivo”, pues dicho decreto determina que los Municipios deben adoptar las medidas conforme al mismo, con el fin de evitar la configuración de obligaciones de difícil cumplimiento para la Corporación Autónoma Regional del Cauca.
Igualmente se debe prever la posibilidad de ejecutar algunas de dichas actividades de manera “presencial o virtual”, definiéndolas en las que aplique por las partes intervinientes en el presente convenio, en todo caso la CRC dispondrá los recursos de Tecnología, información y comunicación necesarios para el desarrollo de las
obligaciones y cumplimiento de los objetivos. 
Así mismo es clave la coordinación y responsabilidades tanto de los Municipios que hagan parte de los Programas de Desarrollo con Enfoque Territorial –PDET priorizados, como de la CRC para llevar a cabo las actividades previstas, una vez definidos los sitios exactos y el grupo objetivo con referencia a la comunidad.</t>
    </r>
  </si>
  <si>
    <t>El valor del convenio asciende hasta la suma de QUINIENTOS SESENTA Y UN MILLONES DE PESOS M/Cte ($561.000.000) MONEDA CORRIENTE. Incluidos los impuestos a que haya lugar, discriminados así:
 Aporte del Minambiente, por la suma de CUATROCIENTOS SESENTA Y UN MILLONES DE PESOS ($461.000.000) M/CTE, con cargo al Certificados de Disponibilidad Presupuestal No.18020 de 30 de enero de 2020.
 Aporte de la Corporación Autónoma Regional del Cauca, por la suma de CIEN MILLONES DE PESOS ($100.000.000) MCTE en efectivo con cargo a los Certificados de Disponibilidad Presupuestal No. 729 del 6 de agosto de 2020 ($17.000.000) y No. 768 del 11 de agosto de 2020 ($83.000.000).</t>
  </si>
  <si>
    <t>El plazo de ejecución del convenio será de cuatro (4) meses y quince días (15) a partir del cumplimiento de los requisitos de perfeccionamiento y ejecución, sin exceder al 31 de diciembre de 2020.</t>
  </si>
  <si>
    <t>18420 -
21420</t>
  </si>
  <si>
    <t>C-3207-0900-2-0-3207003-02 
C-3207-0900-2-0-3207017-02
C-3202-0900-6-0-3202004-02</t>
  </si>
  <si>
    <t>cuatro meses (4) y veintiséis (26) días a partir del cumplimiento de los requisitos de perfeccionamiento y ejecución, sin exceder el 31 de diciembre de 2020.</t>
  </si>
  <si>
    <t>30/01/2020 -
24/04/2020</t>
  </si>
  <si>
    <t>https://community.secop.gov.co/Public/Tendering/OpportunityDetail/Index?noticeUID=CO1.NTC.1402317&amp;isFromPublicArea=True&amp;isModal=False</t>
  </si>
  <si>
    <t>EDGAR CAMILO PIRAJAN PRIETO</t>
  </si>
  <si>
    <t xml:space="preserve">	Prestación de servicios profesionales al Grupo de Gestión en Biodiversidad de la Dirección de Bosques, Biodiversidad y Servicios Ecosistémicos del Ministerio de Ambiente y Desarrollo Sostenible, en torno al uso y aprovechamiento de la fauna silvestre e implementación de convenios y acuerdos internacionales, de conformidad con lo señalado en las obligaciones específicas.</t>
  </si>
  <si>
    <t xml:space="preserve">1. Apoyar a la Dirección de Bosques Biodiversidad y Servicios Ecosistémicos, en la preparación de la propuesta de Política de Bienestar de Animales Domésticos y Silvestres, conforme a lo señalado en el artículo 324 de la Ley 1955 de 2019, conforme al sistema de gestión del Ministerio de Ambiente y Desarrollo
Sostenible.
2. Convocar y apoyar el desarrollo de espacios participativos con los actores involucrados en la formulación para la formulación de la Política de Bienestar de Animales Domésticos y Silvestres, conforme a lo señalado en el artículo 324 de la Ley 1955 de 2019.
3. Elaborar actas, ayudas de memoria y organizar la documentación relacionada con las actuaciones realizadas en el marco de la Política de Bienestar de Animales Domésticos y Silvestres, conforme a lo señalado en el artículo 324 de la Ley 1955 de 2019.
4. Elaborar documentos que contengan lineamientos, estrategias y propuestas relacionados con el bienestar animal de especies silvestres y que sirvan de insumo para la formulación de la Política de Bienestar de Animales Domésticos y Silvestres, conforme a lo señalado en el artículo 324 de la Ley 1955 de 2019.
5. Proyectar dentro de los términos legales respuesta a solicitudes y consultas por parte de los usuarios relacionadas con el avance en la formulación de la Política de Bienestar de Animales Domésticos y Silvestres, conforme a lo señalado en el artículo 324 de la Ley 1955 de 2019.
6. Todas las demás que asigne el supervisor y esté relacionado con el objeto del contrato. </t>
  </si>
  <si>
    <t>MEDICINA VETERINARIA</t>
  </si>
  <si>
    <t>El valor del contrato a celebrar es hasta por la suma de VEINTE MILLONES DE PESOS M/CTE ($20.000.000), incluidos los impuestos a que haya lugar.</t>
  </si>
  <si>
    <t>camilopirajan@gmail.com</t>
  </si>
  <si>
    <t>CARRERA 94 N°22 A 90 Int 9 Apto 501</t>
  </si>
  <si>
    <t>El plazo de ejecución del presente contrato será de cuatro (4) meses, contados a partir del cumplimiento de los requisitos de perfeccionamiento y ejecución.</t>
  </si>
  <si>
    <t>https://community.secop.gov.co/Public/Tendering/OpportunityDetail/Index?noticeUID=CO1.NTC.1392230&amp;isFromPublicArea=True&amp;isModal=False</t>
  </si>
  <si>
    <t>EMBAJADA DE FRANCIA EN COLOMBIA - INSTITUT FRANÇAIS DE COLOMBIE</t>
  </si>
  <si>
    <t>Este Convenio establece las modalidades de colaboración y las condiciones bajo las cuales la AFD interviene en apoyo al Ministerio de Ambiente y Desarrollo Sostenible de Colombia -MinAmbiente, en la implementación de la Hoja de Ruta para la formulación de la Estrategia 2050. Este convenio también define las obligaciones y responsabilidades de cada parte en el marco del Desarrollo del Programa.</t>
  </si>
  <si>
    <t>https://community.secop.gov.co/Public/Tendering/OpportunityDetail/Index?noticeUID=CO1.NTC.1393201&amp;isFromPublicArea=True&amp;isModal=False</t>
  </si>
  <si>
    <t>INSTITUTO DE INVESTIGACIONES MARINAS Y COSTERAS JOSE BENITO VIVES DE ANDREIS - INVEMAR</t>
  </si>
  <si>
    <t>Aunar esfuerzos técnicos, administrativos y financieros para formular un programa para la identificación de acciones y proyectos orientados a la prevención de riesgo de desastres y gestión del riesgo climático orientado a comunidades Negras, Afro, Raizales y Palenqueras, con incidencia costera en la región pacífica y caribe.</t>
  </si>
  <si>
    <t>800250062-0</t>
  </si>
  <si>
    <t>orieta.gomez@invemar.org.co</t>
  </si>
  <si>
    <t>Ejecutar las siguientes actividades, con base al plan operativo, debidamente aprobado por el Comité Técnico y por la supervisión del convenio, así:
1. Elaborar y presentar dentro de los diez (10) días calendario después de la firma del convenio y para complementar el POA los siguientes documentos: a) Plan de Adquisiciones; b) Cronograma detallado de actividades; c) Indicadores de gestión y resultado.
2. Generar una metodología para desarrollar la estrategia de acompañamiento técnico a municipios priorizados de la región pacífica y caribe
3. Realizar la priorización de 10 localidades con incidencia costera objeto de acompañamiento técnico así: 5 en la región Caribe, 3 en la región Pacífica y 2 en la región insular.
4. Generar los documentos y plan de acción a partir de la identificación de problemáticas y posibles soluciones o acciones orientadas a la gestión del riesgo de desastres y la gestión del riesgo climático, generados a partir de conocimiento de las comunidades
5. Realizar las actividades mediante acompañamiento técnico comunitario en las localidades priorizadas para la identificación de acciones y proyectos identificados orientados a la prevención de riesgo de desastres y gestión del riesgo climático
6. Realizar la divulgación y socialización del proyecto con las comunidades Negras, Afro, Raizales y Palenqueras en las zonas priorizadas.
7. Generar los elementos necesarios para las convocatorias a comunidades objeto del convenio.
8. Aportar y suministrar toda la información necesaria y generada en el desarrollo del presente convenio, con el fin de garantizar el cumplimiento de los objetivos trazados.
9. Entregar una copia en medio digital de los productos finales del convenio (esto incluye Informes, documentos, cartografía, videos y otros materiales).</t>
  </si>
  <si>
    <t>El valor del convenio es por la suma de CUATROCIENTOS CUARENTA Y CINCO MILLONES CUATROCIENTOS QUINCE MIL CUATROCIENTOS SETENTA Y SIETE PESOS ($445.415.477) incluidos impuestos, los cuales serán aportados de la siguiente forma: a. El MINISTERIO aportará la suma de CUATROCIENTOS MILLONES DE PESOS M/CTE ($400.000.000), en dinero los cuales están con cargo al CDP número: 17720 b. INVEMAR aportará CUARENTA Y CINCO MILLONES CUATROCIENTOS QUINCE MIL CUATROCIENTOS SETENTA Y SIETE PESOS ($45.415.477) en especie, de conformidad con la carta de intención suscrita por el director del INVEMAR.</t>
  </si>
  <si>
    <t>El plazo de ejecución del convenio es de cuatro (4) meses y 15 días, sin sobrepasar el 31 de diciembre de 2020 a partir del cumplimiento de los requisitos de ejecución previo su perfeccionamiento.</t>
  </si>
  <si>
    <t>MANUELA SERRANO ROMERO</t>
  </si>
  <si>
    <t>https://community.secop.gov.co/Public/Tendering/OpportunityDetail/Index?noticeUID=CO1.NTC.1399647&amp;isFromPublicArea=True&amp;isModal=False</t>
  </si>
  <si>
    <t>Prestación de servicios profesionales para apoyar la implementación de acciones para la construcción, consolidación, y seguimiento del CONPES 3886 “Lineamientos de política y programa nacional de Pagos por Servicios Ambientales para la construcción de paz” a cargo de la ONVS en el marco de la estrategia de cooperación de la Unión Europea “Contrato de Reforma Sectorial para el Desarrollo Local Sostenible-DLS”.</t>
  </si>
  <si>
    <t>Calle 146 # 13-67</t>
  </si>
  <si>
    <t>manuelasero@hotmail.com</t>
  </si>
  <si>
    <t>1. Elaborar documento plan de trabajo para la ejecución del contrato el cual contenga los informes a entregar y el cronograma, documento que debe ser aprobado por el supervisor.
2. Gestionar técnica, operativa y financieramente el programa nacional de Pago por Servicios Ambientales de acuerdo con los lineamientos de política.
3. Dirigir y revisar la construcción de los documentos e insumos técnicos para el cumplimiento de los compromisos adquiridos por el PND 2018-2022 relacionados con comunidades indígenas.
4. Desarrollar la estrategia técnica y operativa para la gestión del portafolio de proyectos de PSA hacia mecanismos de financiación nacional e internacional establecidos en la política pública.
5. Colaborar en la implementación de la estrategia de asistencia técnica a entidades territoriales y autoridades ambientales para la formulación y ejecución de proyectos de PSA, en el marco del PND 2018-2022.
6. Generar los elementos técnicos y operativos del sistema de registro y seguimiento a los proyectos de Pago por Servicios Ambientales definidos en el Decreto ley 870 de 2017..
7. Apoyar en la generación de insumos técnicos para la consolidación de las propuestas de incentivos a la conservación.
8. Participar en las reuniones virtuales o presenciales relacionadas con el objeto contractual para lo cual se deben allegar los soportes de la asistencia, ayudas de memoria y soporte del seguimiento a los compromisos establecidos, en caso de aplicar.
9. Las demás que determine el supervisor del contrato, relacionadas con el ejercicio de sus obligaciones y del objeto contractual.
10. Realizar los informes y demás documentos necesarios para los entes de control e instancias de seguimiento del Programa enmarcado en el Contrato de Reforma Sectorial para el Desarrollo Local Sostenible-DLS”, en lo relacionado con los resultados de la ejecución hasta el año 2020.</t>
  </si>
  <si>
    <t>El valor del contrato a celebrar es hasta por la suma de TREINTA Y DOS MILLONES DE PESOS MCTE M/CTE ($32.000.000), incluido los impuestos a que haya lugar.</t>
  </si>
  <si>
    <t>19/08/2020 </t>
  </si>
  <si>
    <t>El plazo del contrato será hasta por cuatro (4) meses, contado a partir del cumplimiento de los requisitos de perfeccionamiento y ejecución, sin que exceda el 31 de diciembre de 2020.</t>
  </si>
  <si>
    <t>https://community.secop.gov.co/Public/Tendering/OpportunityDetail/Index?noticeUID=CO1.NTC.1402286&amp;isFromPublicArea=True&amp;isModal=False</t>
  </si>
  <si>
    <t>KARLA INES OÑATE CALDERON</t>
  </si>
  <si>
    <t xml:space="preserve">MICROBIOLOGIA </t>
  </si>
  <si>
    <t>Prestar servicios profesionales a la Dirección de Bosques, Biodiversidad y Servicios Ecosistémicos para apoyar la estructuración de proyectos enmarcados en el Convenio sobre la Diversidad Biológica y las actividades asociadas al acceso a los recursos genéticos y sus productos derivados.</t>
  </si>
  <si>
    <t>1. Apoyar la formulación de proyectos para la presentación a convocatorias en el marco del Fondo para el Medio Ambiente Mundial (FMAM) con relación al Convenio sobre la Diversidad Biológica.
2. Evaluar y conceptuar las iniciativas de biotecnología y bioprospección para realizar actividades de acceso a recursos genéticos y sus productos derivados.
3. Revisar el cumplimiento de las obligaciones establecidas en las iniciativas de biotecnología y bioprospección para realizar actividades de acceso a recursos genéticos y sus productos derivados.
4. Apoyar técnicamente la elaboración de respuestas a derechos de petición realizadas por los usuarios relacionados con acceso a recursos genéticos.
5. Actualizar las bases de datos de los procesos de evaluación y seguimiento de los proyectos de investigación de acceso a recursos genéticos y sus productos derivados.
6. Las demás actividades asignadas por el supervisor en relación con la ejecución del Contrato.</t>
  </si>
  <si>
    <t>El valor del contrato a celebrar es hasta por la suma de VENTITRES MILLONES DOSCIENTOS MIL CUATRO PESOS MONEDA CORRIENTE ($23.200.004), incluido los impuestos a que haya lugar.</t>
  </si>
  <si>
    <t>carlainesonate@gmail.com</t>
  </si>
  <si>
    <t>Carrera 14 # 7b - 29; Valledupar - Cesar</t>
  </si>
  <si>
    <t>El plazo de ejecución del presente contrato es por cuatro (4) meses, a partir del cumplimiento de los requisitos de ejecución previo su perfeccionamiento, sin que exceda del 31 de diciembre de 2020.</t>
  </si>
  <si>
    <t>SAMC No. 003 - 2020</t>
  </si>
  <si>
    <t>https://community.secop.gov.co/Public/Tendering/OpportunityDetail/Index?noticeUID=CO1.NTC.1374076&amp;isFromPublicArea=True&amp;isModal=False</t>
  </si>
  <si>
    <t>COMPETENCIA PLUS SAS</t>
  </si>
  <si>
    <t>Contratar el servicio de monitoreo de medios de comunicación nacionales e internacionales, de las noticias relevantes del sector ambiente de conformidad con lo señalado en las especificaciones técnicas y obligaciones especificas.</t>
  </si>
  <si>
    <t>830047431-5</t>
  </si>
  <si>
    <t>FERNANDO PINZÓN DÍAZ</t>
  </si>
  <si>
    <t>1. Dar cumplimiento a los documentos, tiempos y demás características señaladas en las especificaciones técnicas.
2. Realizar el monitoreo en los términos establecidos en las especificaciones técnicas.
3. Garantizar el acceso al Ministerio a través del personal designado para el efecto por la supervisión del contrato al portal o plataforma web con archivo para consultas diarias y en tiempo real, facilitando la descarga de las noticias conforme con lo señalado en las especificaciones técnicas.
4. Disponer de la capacidad logística y humana adecuada que le permita cumplir a cabalidad con el objeto del contrato.
5. Hacer monitoreo especial a los comunicados de prensa divulgados por el Ministerio de Ambiente y Desarrollo Sostenible, mediante rastreo del titular, texto resumen en internet o palabras claves.
6. Enviar los informes diarios a los correos electrónicos que determine el supervisor del contrato, en los horarios y con las especificaciones señalados en las especificaciones técnicas
7. Garantizar asistencia técnica, soporte y atención a los requerimientos las 24 horas, los siete (7) días de la semana para cubrir las necesidades del Ministerio de Ambiente y Desarrollo Sostenible.
8. Entregar en medio magnético al Ministerio de Ambiente y Desarrollo Sostenible los informes mensuales, extraordinarios y finales con soportes de seguimiento de la información.
9. Entregar mensualmente, en DVD, original y una copia al supervisor del contrato los componentes cuantitativo y cualitativo, según lo establecido en las especificaciones técnicas
10. Proporcionar informes mensuales, cualitativos y cuantitativos del freepress (registros que cuenten con anuncios o vocería del Ministerio y de sus adscritas o vinculadas) con una valoración económica aproximada de la nota, que se desprendan de los monitoreos acompañados de gráficas y cuadros comparativos que garanticen la fácil comprensión de la información presentada.
11. Enviar alertas de noticias relacionadas con su monitoreo vía mensaje de texto, whatsapp, correo electrónico a las cuentas que indique la supervisión del contrato.
12. Realizar en caso de ser necesario, entregas inmediatas de la información que requiera el Grupo de Comunicaciones, con un tiempo de respuesta de dos horas máximo.
13. Realizar la transcripción de las noticias de audio y/o video que requiera el Ministerio de Ambiente y Desarrollo Sostenible.
14. Atender los requerimientos efectuados por la supervisión relacionados con el monitoreo de medios escritos en lo que atañe al material gráfico, fotográfico, caricaturas sobre el Ministerio de Ambiente y Desarrollo Sostenible.
15. Disponer la información diaria para consultar en la dirección web habilitada para el Ministerio de Ambiente y Desarrollo Sostenible, de acuerdo con las especificaciones técnicas del contrato.
16. Las demás inherentes al objeto y a la naturaleza del contrato y aquellas indicadas por el Supervisor para el cabal cumplimiento del objeto del contrato</t>
  </si>
  <si>
    <t>xiomara.gil@globalnews.com.co</t>
  </si>
  <si>
    <t>CALLE 61 # 13 - 23 PISO 6</t>
  </si>
  <si>
    <t>El plazo de ejecución del contrato será de cuatro (4) meses, sin exceder el 31 de diciembre de 2020, previo cumplimiento de los requisitos de perfeccionamiento y ejecución.</t>
  </si>
  <si>
    <t>CHRISTIE DONNA WALTERS ALVAREZ</t>
  </si>
  <si>
    <t>https://community.secop.gov.co/Public/Tendering/OpportunityDetail/Index?noticeUID=CO1.NTC.1405607&amp;isFromPublicArea=True&amp;isModal=False</t>
  </si>
  <si>
    <t>ADMINISTRACIÓN DE NEGOCIOS</t>
  </si>
  <si>
    <t>Prestación de servicios profesionales a la Dirección de Asuntos Marinos, Costeros y Recursos Acuáticos del Ministerio de Ambiente y Desarrollo Sostenible, para la elaboración del informe periódico de la Reserva de Biosfera Seaflower de acuerdo a lo establecido en la Resolución 28 C/2.4 de la Conferencia General de la UNESCO del año 1995.</t>
  </si>
  <si>
    <t>1. Diseñar metodología de planificación participativa para la elaboración del Informe Periodo de la Reserva de Biosfera Seaflower
2. Coordinar y revisar las actividades realizadas por el equipo de profesionales contratados para la elaboración del informe periódico de la Reserva de Biosfera Seaflower de acuerdo a lo establecido en la Resolución 28 C/2.4 de la Conferencia General de la UNESCO de 1995.
3. Liderar los espacios, talleres y actividades pertinentes relacionados con el objeto del contrato, de manera presencial o virtual.
4. Diseñar instrumentos de levantamiento de información primaria con actores estratégicos, aplicando la metodología y técnicas definidas por el Ministerio de Ambiente y Desarrollo Sostenible, para el documento “Informe periódico de la Reserva de Biosfera Seaflower”
5. Realizar tabulación y diagramación de datos levantados con actores estratégicos, aplicando la metodología y técnicas definidas por el Ministerio de Ambiente y Desarrollo Sostenible, para el documento “Informe periódico de la Reserva de Biosfera Seaflower”
6. Consolidar y elaborar el documento “Informe periódico de la Reserva de Biosfera Seaflower”, de acuerdo formulario de revisión periódica de reservas de la biosfera preparado por la UNESCO, Programa MaB en 2013
7. Diseñar una estrategia de comunicación para la divulgación de los resultados del documento “Informe periódico de la Reserva de Biosfera Seaflower” y apoyar en su implementación
8. Las demás actividades que estén relacionadas con el objeto del contrato y sus alcances.</t>
  </si>
  <si>
    <t>cdwaltersa@gmail.com</t>
  </si>
  <si>
    <t>Barrio San Luis Sector Genny Bay. Calle 3 # 1-98; San Andrés, Providencia y Santa Catalina</t>
  </si>
  <si>
    <t>El plazo de ejecución del contrato será de cuatro meses, previo cumplimiento de los requisitos de perfeccionamiento y ejecución.</t>
  </si>
  <si>
    <t>https://community.secop.gov.co/Public/Tendering/OpportunityDetail/Index?noticeUID=CO1.NTC.1405267&amp;isFromPublicArea=True&amp;isModal=False</t>
  </si>
  <si>
    <t>MARK TAYLOR ARCHBOLD</t>
  </si>
  <si>
    <t>1. Recopilar, revisar y analizar información secundaria sobre avances, logros y cambios significativos de la Reserva de Biosfera Seaflower en los últimos 10 años, en los temas de su competencia, con énfasis en: a) Población; b) Uso del conocimiento tradicional y local; c) Gestión de gobernanza, coordinación y redes de cooperación; d) Participación de mujeres, jóvenes, Raizales y población vulnerable; e) Políticas/planes de cooperación/gestión; f) Función de Desarrollo; g) Estrategias de comunicación y educación; h) Aspectos culturales; i) Conflictos relacionados con el acceso o el uso de los recursos; j) Conflictos de competencias entre autoridades administrativas y k) Presupuesto
2. Recopilar y analizar información primaria con actores estratégicos, aplicando la metodología y técnicas definidas por el Ministerio de Ambiente y Desarrollo Sostenible, para el documento “Informe periódico de la Reserva de Biosfera Seaflower”
3. Elaborar los siguientes documentos complementarios o lista de anexos a adjuntar en el “Informe periódico de la Reserva de Biosfera Seaflower”; a) Lista actualizada de documentos jurídicos (resumen de contenidos, principales clausulas, copia de documentos); b) Lista actualizada de los planes de gestión/cooperación (resumen de contenidos, principales clausulas, copia de documentos); y c) Otros requeridos
4. Participar en la elaboración del documento “Informe periódico de la Reserva de Biosfera Seaflower”, de acuerdo formulario de revisión periódica de reservas de la biosfera preparado por la UNESCO, Programa MaB en 2013, en los temas de su competencia
5. Las demás actividades que estén relacionadas con el objeto del contrato y sus alcances.</t>
  </si>
  <si>
    <t>El valor del contrato a celebrar es hasta por la suma de VEINTIDÓS MILLONES DE PESOS M/CTE ($22.000.000) incluido los impuestos a que haya lugar.</t>
  </si>
  <si>
    <t>marktaylor30@gmail.com</t>
  </si>
  <si>
    <t>Perry Hill # 14-66 Barrio la Loma; San Andrés, Providencia y Santa Catalina</t>
  </si>
  <si>
    <t>https://community.secop.gov.co/Public/Tendering/OpportunityDetail/Index?noticeUID=CO1.NTC.1405603&amp;isFromPublicArea=True&amp;isModal=False</t>
  </si>
  <si>
    <t>Prestación de servicios profesionales y/o apoyo a la gestión, para apoyar a la Oficina de Negocios Verdes y Sostenibles y al Grupo de Comunicaciones del Minambiente, en la implementación de la estrategia de marketing digital enfocada en la comunicación, el posicionamiento y promoción online del portal web y móvil de Negocios Verdes para el año 2020, en el marco de la estrategia de cooperación de la Unión Europea “Contrato de Reforma Sectorial para el Desarrollo Local Sostenible-DLS”.</t>
  </si>
  <si>
    <t>1. Elaborar documento de plan de trabajo para la ejecución del contrato el cual contenga los informes a entregar y cronograma, documento que debe ser aprobado por el supervisor.
2. Desarrollar y dirigir la imagen creativa, estructura, funcionalidad y experiencia de usuario de la plataforma web/app, y sistema de información de la ONV, las cuales se trabajan con el programador y el diseñador gráfico.
3. Elaborar e implementar los objetivos de la estrategia de marketing digital enfocada en la comunicación, posicionamiento y promoción del portal web/app para promover la oferta y la demanda de Negocios y emprendimientos verdes con un enfoque de sostenibilidad.
4. Elaborar y desarrollar el manual de marca de la oficina de Negocios Verdes el cual se realiza junto al community manager y diseñador gráfico e implementarlo de acuerdo al manual de identidad corporativa del Ministerio de Ambiente,
5. Capacitar a los empresarios de Negocios Verdes a través de jornadas de formación y asesoría, en estrategias de promoción, marketing digital, uso y logística de la plataforma web/app.
6. Desarrollar una ruta ágil de atención a los emprendedores y empresarios interesados en participar como Negocio Verde en la plataforma web/app.
7. Proponer mejoras funcionales y operativas de la APP y las herramientas web de la ONVS para la promoción y desarrollo de estrategias comerciales de los Negocios Verdes.
8. Planeación y desarrollo estratégico de la parrilla de contenidos, presupuesto, piezas (audiovisuales e impresas) y programación de publicaciones en medios digitales (redes sociales, páginas web, plataformas de streaming), solicitadas por la ONV a realizar junto con el community manager y diseñador gráfico en articulación con la Coordinación digital del Grupo de Comunicaciones.
9. Promover alianzas estratégicas con actores e instituciones para la promoción de los Negocios Verdes a través del marketing digital (plataformas online, web/app y sistemas de información).
10. Apoyar el desarrollo de las ferias, ruedas de negocios y otras actividades desarrolladas por la ONVS, articuladas con las autoridades ambientales y otras entidades.
11. Consolidar y analizar las estadísticas de los medios digitales (redes sociales, plataforma web/app y otros medios) para la elaboración del informe en cuanto al alcance y resultados de los objetivos de la estrategia de la oficina de Negocios Verdes.
12. Trabajar de manera coordinada con el equipo de ingenieros desarrolladores del sistema de información en la planeación de la estructura gráfica, así como con el componente de seguimiento y monitoreo de la ONVS, recibiendo y aplicando la retroalimentación recibida frente a los desarrollos generados.
13. Participar en las reuniones relacionadas con el objeto contractual para lo cual se deben allegar los soportes de la asistencia, ayudas de memoria y soporte del seguimiento a los compromisos establecidos, en caso de aplicar.
14. Articular constantemente acciones de promoción en conjunto con el Grupo de comunicaciones de acuerdo a las necesidades y estrategia de la ONVS
15. Las demás que determine el supervisor del contrato, relacionadas con el ejercicio de sus obligaciones y del objeto contractual.</t>
  </si>
  <si>
    <t>JORGE ENRIQUE JIMENEZ GUACANEME - ILSE MILENA BORRERO MONCADA</t>
  </si>
  <si>
    <t>80128270 - 32729316</t>
  </si>
  <si>
    <t>JEFE DE LA OFICINA DE NEGOCIOS VERDES Y SOSTENIBLES - COORDINADORA GRUPO DE COMUNICACIONES</t>
  </si>
  <si>
    <t>OFICINA DE NEGOCIOS VERDES Y SOSTENIBLES - GRUPO DE COMUNICACIONES</t>
  </si>
  <si>
    <t>https://community.secop.gov.co/Public/Tendering/OpportunityDetail/Index?noticeUID=CO1.NTC.1405257&amp;isFromPublicArea=True&amp;isModal=False</t>
  </si>
  <si>
    <t>RAFAEL SANTIAGO MENDEZ GOMEZ</t>
  </si>
  <si>
    <t>1. Elaborar documento de plan de trabajo para la ejecución del contrato el cual contenga los informes a entregar y cronograma, documento que debe ser aprobado por el supervisor.
2. Estructurar la imagen gráfica del portal web/app. el dashboard y el sistema de información los cuales contienen iconos y diagramación que se debe realizar teniendo en cuenta la dirección creativa, manteniendo la imagen de la oficina de Negocios verdes.
3. Elaborar las piezas gráficas y audiovisuales necesarias para apoyar la estrategia de marketing digital enfocada en la comunicación, posicionamiento y promoción del portal web/app para promover la oferta y la demanda de Negocios y emprendimientos verdes con un enfoque de sostenibilidad según el contenido aprobado en la parrilla y en articulación con la Coordinación digital del Grupo de Comunicaciones.
4. Diagramar el material gráfico, audiovisual y presentaciones en power point que se requieran, según los objetivos de la oficina de Negocios verdes en los medios impresos y digitales en concordancia con el Manual de Imagen del Ministerio.
5. Apoyar la elaboración y el desarrollo del manual de marca de la oficina de Negocios Verdes e implementarlo de acuerdo con el manual de identidad corporativa del Ministerio de Ambiente,
6. Elaboración de piezas gráficas, audiovisuales y digitales según la estrategia aprobada para el desarrollo e implementación de las campañas digitales respectivas para la divulgación de ferias ruedas y eventos donde de la oficina de negocios verdes tenga participación
7. Diagramar los resultados generados por el análisis de la audiencia, medición de acciones y monitoreo diario en los canales digitales: información recopilada y analizada por el communitty manager en la estrategia de marketing digital
8. Proponer y desarrollar piezas gráficas para la caja de herramientas y el sistema de información, que permitan visualizar reportes individuales y agregados de los Negocios Verdes generados en este sistema para el impulso de los mismos, permitiendo reconocer su importancia, su posterior seguimiento, así como las necesidades en la región de fortalecer el desarrollo de ese tipo de iniciativas en la plataforma web/app
9. Desarrollar el material gráfico o audiovisual para las jornadas de capacitación a los empresarios sobre marketing digital y uso de la plataforma web/app
10. Trabajar de manera coordinada con el equipo de ingenieros desarrolladores del sistema de información en la estructura gráfica, así como con el componente de seguimiento y monitoreo de la ONVS, recibiendo y aplicando la retroalimentación recibida frente a los desarrollos generados.
11. Participar en las reuniones relacionadas con el objeto contractual para lo cual se deben allegar los soportes de la asistencia, ayudas de memoria y soporte del seguimiento a los compromisos establecidos, en caso de aplicar.
12. Las demás que determine el supervisor del contrato, relacionadas con el ejercicio de sus obligaciones y del objeto contractual.</t>
  </si>
  <si>
    <t>El valor del contrato a celebrar es hasta por la suma de CATORCE MILLONES CUATROCIENTOS MIL PESOS MCTE ($14.400.000), incluido los impuestos a que haya lugar.</t>
  </si>
  <si>
    <t>iryderm9@gmail.com</t>
  </si>
  <si>
    <t>Calle 54c sur # 87b - 21 Casa 134</t>
  </si>
  <si>
    <t>https://community.secop.gov.co/Public/Tendering/OpportunityDetail/Index?noticeUID=CO1.NTC.1405453&amp;isFromPublicArea=True&amp;isModal=False</t>
  </si>
  <si>
    <t>DANNY LEONARDO ORTIZ CASTILLO</t>
  </si>
  <si>
    <t>COMUNICACION SOCIAL</t>
  </si>
  <si>
    <t>1. Elaborar documento de plan de trabajo para la ejecución del contrato el cual contenga los informes a entregar y cronograma, documento que debe ser aprobado por el supervisor.
2. Apoyar el desarrollo de la imagen gráfica, contenidos de la plataforma web/app y el manual de marca de la ONV
3. Apoyar la creación de contenidos e implementación de la estrategia de marketing digital enfocada en la comunicación, posicionamiento y promoción del portal web/app para promover la oferta y la demanda de Negocios y emprendimientos verdes con un enfoque de sostenibilidad el cual contenga los informes a entregar documento que debe ser aprobado por el supervisor.
4. Gestionar las bases de datos de los emprendedores, e insumos como fotografías y material necesario para el desarrollo del contenido de la plataforma web/app de Negocios Verdes y el sistema de información de la ONVS.
5. Creación e implementación de herramientas de comunicación para los empresarios de Negocios Verdes de acuerdo con los medios tecnológicos que ellos disponen y para las capacitaciones en el uso de la plataforma web/app (Correo electrónico, celular, whatsapp)
6. Capacitar al equipo de la ONVS en el manejo de los canales digitales utilizados por la ONVS: redes sociales, plataforma web/app y sistema de información, para apoyar la estrategia de comunicación y divulgación, logrando mayor alcance y visibilidad sobre la gestión de los resultados
7. Apoyar la implementación de la estrategia de marketing digital con la elaboración de la parrilla mensual de publicaciones, generando los contenidos para redes sociales y los canales digitales, con el objetivo de aumentar la reputación online y la comunidad de la plataforma web/app, en articulación con la coordinación digital del Grupo de Comunicaciones.
8. Realizar el análisis de la audiencia, medición de acciones y monitoreo diario en los canales digitales dando respuesta a usuarios en redes sociales.
9. Creación de contenidos y apoyo en la implementación de la campaña de divulgación de ferias y eventos de la oficina de negocios verdes o en los cuales participe en articulación con la coordinación digital del Grupo de comunicaciones.
10. Crear un manual que de orientación y lineamientos para el manejo de las redes sociales de la ONVS.
11. Trabajar de manera coordinada con el equipo de ingenieros desarrolladores del sistema de información en el diseño de la estructura gráfica, así como con el componente de seguimiento y monitoreo de la ONVS, recibiendo y aplicando la retroalimentación recibida frente a los desarrollos generados.
12. Participar en las reuniones relacionadas con el objeto contractual para lo cual se deben allegar los soportes de la asistencia, ayudas de memoria y soporte del seguimiento a los compromisos establecidos, en caso de aplicar.
13. Las demás que determine el supervisor del contrato, relacionadas con el ejercicio de sus obligaciones y del objeto contractual.</t>
  </si>
  <si>
    <t>El valor del contrato a celebrar es hasta por la suma de DIECIOCHO MILLONES OCHOCIENTOS MIL PESOS MCTE ($18.800.000), incluido los impuestos a que haya lugar.</t>
  </si>
  <si>
    <t>leo91ortiz@gmail.com</t>
  </si>
  <si>
    <t>Cra 72B # 51-93</t>
  </si>
  <si>
    <t>https://community.secop.gov.co/Public/Tendering/OpportunityDetail/Index?noticeUID=CO1.NTC.1408083&amp;isFromPublicArea=True&amp;isModal=False</t>
  </si>
  <si>
    <t>CARRERA 112F N 72C-21</t>
  </si>
  <si>
    <t>Prestación de servicios profesionales para apoyar a la oficina de Negocios Verdes y sostenibles en la gestión de los procesos administrativos, financieros y presupuestales de la dependencia de conformidad con lo establecido en las obligaciones específicas.</t>
  </si>
  <si>
    <t>1. Elaborar un documento de plan de trabajo para la ejecución del contrato el cual contenga los informes a entregar y cronograma de entrega, documento que debe ser aprobado por el supervisor.
2. Realizar el control de la ejecución presupuestal de los contratos suscritos por la Oficina de Negocios Verdes y Sostenibles.
3. Realizar la verificación del reporte financiero del Plan de acción de la Oficina de Negocios Verdes y Sostenibles, en concordancia con las metas establecidas y reportadas en el documento presentado.
4. Realizar la verificación y actualización de la información financiera del Plan Anual de Adquisiciones de la Oficina de Negocios Verdes y Sostenibles.
5. Generar el suministro de información administrativa, financiera y elaboración de informes para atender los requerimientos de la Oficina de Negocios Verdes y Sostenibles, para dar respuesta a los diferentes organismos de control y actores internos y externos de la oficina.
6. Realizar la formulación de los documentos que se requieran financieros y presupuestales para los procesos contractuales que adelante la Oficina de Negocios Verdes.
7. Centralizar la información en un documento para llevar el control de los temas financieros y administrativos de la ejecución presupuestal y reportes de la Oficina sobre el presupuesto asignado y el proyecto de inversión.
8. Realizar los reportes de ejecución presupuestal solicitados por la Oficina Asesora de Planeación y la Subdirección Administrativa y Financiera, como enlace financiero de la ONVS.
9. Elaborar la documentación requerida de la ejecución financiera del cumplimiento de las metas en materia de Verificación de Negocios Verdes, Generación de proyectos de pagos por servicios ambientales, fortalecimiento de las autoridades ambientales en el marco de los instrumentos económicos para la sostenibilidad ambiental.
10. Formular y actualizar el proyecto de Inversión de la Oficina de Negocios Verdes ante la Oficina Asesora de Planeación y el DNP en las plataformas correspondientes, generando los documentos técnicos e informes a que haya lugar.
11. Realizar las actividades de registro y seguimiento de información en la plataforma SUIFP (Sistema Unificado de Inversiones y Finanzas Públicas) de acuerdo a la metologia General Ajustada del DNP, atendiendo los lineamientos que para el efecto le señale el supervisor.
12. Realizar el reporte y trámite administrativo de solicitud de disponibilidad presupuestal y el seguimiento de la ejecución de los recursos de la Oficina de Negocios Verdes ONVS.
13. Elaborar la actualización del MGMP (Marco general de Mediano Plazo y los cálculos que correspondan a la planificación del anteproyecto de presupuesto.
14. Realizar los trámites para la adición y ejecución presupuestal para los recursos de Cooperación mediante el contrato “Contrato de Reforma Sectorial para el Desarrollo Local Sostenible-DLS”
15. Participar en las reuniones relacionadas con el objeto contractual (allegar los soportes de la asistencia a la misma junto con ayudas de memoria y el soporte del seguimiento a los compromisos establecidos, en caso de aplicar) generando los documentos técnicos e informes a que haya lugar.
16. Las demás que determine el supervisor del contrato, relacionadas con el ejercicio de sus obligaciones y del objeto contractual.</t>
  </si>
  <si>
    <t>https://community.secop.gov.co/Public/Tendering/OpportunityDetail/Index?noticeUID=CO1.NTC.1413302&amp;isFromPublicArea=True&amp;isModal=False</t>
  </si>
  <si>
    <t>TRISHA YANIRA FORBES PACHECO</t>
  </si>
  <si>
    <t>1. Recopilar, revisar y analizar información secundaria sobre avances, logros y cambios significativos de la Reserva de Biosfera Seaflower en los últimos 10 años, en los temas de su competencia, con énfasis en: a) Servicios de los ecosistemas; b) Biodiversidad; c) Programas o Proyectos de Investigación; d) Función de Conservación; y e) Cambio climático
2. Recopilar y analizar información primaria con actores estratégicos, aplicando la metodología y técnicas definidas por el Ministerio de Ambiente y Desarrollo Sostenible, para el documento “Informe periódico de la Reserva de Biosfera Seaflower”
3. Elaborar los siguientes documentos complementarios o lista de anexos a adjuntar en el “Informe periódico de la Reserva de Biosfera Seaflower”; a) Lista de especies; b) Lista actualizada de las principales referencias bibliográficas (investigaciones, publicaciones y artículos); y c) Otros requeridos
4. Participar en la elaboración del documento “Informe periódico de la Reserva de Biosfera Seaflower”, de acuerdo formulario de revisión periódica de reservas de la biosfera preparado por la UNESCO, Programa MaB en 2013, en los temas de su competencia
5. Las demás actividades que estén relacionadas con el objeto del contrato y sus alcances.</t>
  </si>
  <si>
    <t>El valor del contrato a celebrar es hasta por la suma de VEINTE MILLONES DE PESOS M/CTE ($20.000.000) incluido los impuestos a que haya lugar.</t>
  </si>
  <si>
    <t>triforpa@gmail.com</t>
  </si>
  <si>
    <t>Cra 8 No. 2-57 Int 6 Ground Road-San Luis; San Andrés, Providencia y Santa Catalina</t>
  </si>
  <si>
    <t>https://community.secop.gov.co/Public/Tendering/OpportunityDetail/Index?noticeUID=CO1.NTC.1416130&amp;isFromPublicArea=True&amp;isModal=False</t>
  </si>
  <si>
    <t>EDWIN HUDSON HERNANDEZ</t>
  </si>
  <si>
    <t>1. Recopilar, revisar y analizar información secundaria sobre avances, logros y cambios significativos de la Reserva de Biosfera Seaflower en los últimos 10 años, en los temas de su competencia, con énfasis en: a) Zonificación de la Reserva; b) Paisajes o usos del hábitat; c) Usos y ocupación del suelo; d) Cartografía; e) Mapa actualizado sobre una capa topográfica georeferenciada (si aplica); f) Aspectos abióticos (aire, agua, suelo, clima, topografía, geología, etc.); g) Manejo de residuos sólidos y líquidos; y h) Cambio climático
2. Recopilar y analizar información primaria con actores estratégicos, aplicando la metodología y técnicas definidas por el Ministerio de Ambiente y Desarrollo Sostenible, para el documento “Informe periódico de la Reserva de Biosfera Seaflower”
3. Elaborar los siguientes documentos complementarios o lista de anexos a adjuntar en el “Informe periódico de la Reserva de Biosfera Seaflower”; a) Mapa de localización general y de zonificación con coordenadas actualizado; b) Mapa de vegetación o de cobertura del suelo actualizado; c) Lista actualizada de los planes de usos del suelo (resumen de contenidos, principales clausulas, copia de documentos); y d) Otros requeridos
4. Participar en la elaboración del documento “Informe periódico de la Reserva de Biosfera Seaflower”, de acuerdo formulario de revisión periódica de reservas de la biosfera preparado por la UNESCO, Programa MaB en 2013, en los temas de su competencia
5. Las demás actividades que estén relacionadas con el objeto del contrato y sus alcances</t>
  </si>
  <si>
    <t>El valor del contrato a celebrar es hasta por la suma de DIECINUEVE MILLONES CUATROCIENTOS MIL PESOS M/CTE ($19.400.000) incluido los impuestos a que haya lugar.</t>
  </si>
  <si>
    <t>edwinhh19@hotmail.com</t>
  </si>
  <si>
    <t>LOMA MISSION HILL; San Andrés, Providencia y Santa Catalina</t>
  </si>
  <si>
    <t>https://community.secop.gov.co/Public/Tendering/OpportunityDetail/Index?noticeUID=CO1.NTC.1414660&amp;isFromPublicArea=True&amp;isModal=False</t>
  </si>
  <si>
    <t>CAMILO ANDRES GOMEZ SALGUERO</t>
  </si>
  <si>
    <t>Prestación de servicios profesionales para apoyar a la oficina de Negocios Verdes y sostenibles en la gestión de los procesos contractuales, trámites jurídicos y demás actividades relacionadas con temas en derecho que se requieran adelantar.</t>
  </si>
  <si>
    <t>1. Revisar los documentos y actos administrativos que se proyecten en la Oficina de Negocios Verdes en cumplimiento de las funciones señaladas en el Decreto 3570 de 2011.
2. Estructurar en su componente jurídico y desarrollo de los respectivos procesos de contratación en sus etapas pre-contractuales, contractuales y post-contractuales, acorde con la necesidad de la Oficina de Negocios Verdes y Sostenibles.
3. Realizar las verificaciones y aprobaciones de las hojas de vida de las personas naturales a contratar (prestación de servicios profesionales o de apoyo a la gestión) en el aplicativo SIGEP.
4. Proyectar desde el componente jurídico los pliegos de condiciones y demás documentos contractuales necesarios para los procesos de Selección que sean adelantados por la oficina, en el marco de estos procesos realizar la evaluación de los requisitos habilitantes jurídicos, dar respuesta a las observaciones presentadas y proyectar los diferentes actos administrativos requeridos en los procesos contractuales a cargo de la Oficina de Negocios Verdes y Sostenibles.
5. Realizar la proyección y trámite a las solicitudes de adición, prórroga, terminación anticipada, modificación y suspensión de contratos de los procesos contractuales adelantados por la oficina.
6. Realizar la revisión y seguimiento jurídico de los expedientes contractuales y proyectar las actas de liquidación de los contratos y/o convenios adelantados por la oficina de Negocios Verdes y Sostenibles.
7. Realizar la viabilidad jurídica de los convenios y demás acuerdos que requiera suscribir la Oficina de Negocios Verdes y Sostenibles.
8. Gestionar los trámites requeridos para la consecución de la firma de los contratos y convenios, la expedición del Registro Presupuestal, la afiliación a la ARL y la constitución de las garantías en los eventos a que haya lugar.
9. Realizar el seguimiento en el SECOP II de las publicaciones de informes de supervisión y soportes de pago de los procesos de contratación de la respectiva dependencia.
10. Actualizar la base de datos de los contratos que se adelanten en la vigencia, y que estén a cargo de la Oficina de Negocios Verdes.
11. Apoyar con el suministro de información contractual requerida al componente administrativo y financiero de la oficina y al Grupo de Contratos.
12. Tramitar ante la Secretaría General, las certificaciones individuales de vinculación a un proyecto de utilidad común para todos los prestadores de bienes y servicios del Programa sobre la base del Certificado de Utilidad Común cuando se requiera.
13.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14. Asistir a las reuniones relacionadas con el objeto contractual (allegar los soportes de la asistencia a la misma junto con ayudas de memoria y el soporte del seguimiento a los compromisos establecidos, en caso de aplicar).
15. Las demás que determine el supervisor del contrato, relacionadas con el ejercicio de sus obligaciones y del objeto contractual.</t>
  </si>
  <si>
    <t>El valor del contrato a celebrar es hasta por la suma de VEINTIOCHO MILLONES DOSCIENTOS SESENTA Y SEIS MIL SEISCIENTOS SESENTA Y SIETE PESOS MCTE ($28.266.667), incluido los impuestos a que haya lugar.</t>
  </si>
  <si>
    <t>gomez.camilo86@gmail.com</t>
  </si>
  <si>
    <t>CRA 17 # 145 80</t>
  </si>
  <si>
    <t>El plazo del contrato será hasta el once (11) de diciembre de 2020, contado a partir del cumplimiento de los requisitos de perfeccionamiento y ejecución.</t>
  </si>
  <si>
    <t>https://community.secop.gov.co/Public/Tendering/OpportunityDetail/Index?noticeUID=CO1.NTC.1416657&amp;isFromPublicArea=True&amp;isModal=False</t>
  </si>
  <si>
    <t>LUCIA BEATRIZ CORREA VIVAS</t>
  </si>
  <si>
    <t>Prestación de servicios profesionales a la Dirección de Bosques, Biodiversidad y Servicios Ecosistémicos del Ministerio de Ambiente y Desarrollo Sostenible, para apoyar la generación de lineamientos e implementación de metodologías y estrategias para la conservación de los ecosistemas terrestres</t>
  </si>
  <si>
    <t>1. Apoyar a la Dirección de Bosques, Biodiversidad y Servicios Ecosistémicos en la generación de los lineamientos técnicos para adelantar las acciones para la conservación de ecosistemas amenazados.
2. Actualizar la metodología para la inscripción de ecosistemas en el Registro de Ecosistemas y Áreas Ambientales –REAA y apoyar desde el componente técnico en la implementación de la plataforma de información de ecosistemas y biodiversidad del REAA, de acuerdo con los lineamientos establecidos por el
Supervisor.
3. Elaborar y actualizar documentos técnicos y explicativos, material de comunicación, capacitación y presentaciones relacionados con la Estrategia Nacional de Compensaciones Ambientales del Componente Biótico, de acuerdo con los lineamientos establecidos por el Supervisor.
4. Evaluar y elaborar los conceptos técnicos relacionados con las solicitudes de registro y seguimiento a los mecanismos de compensación bancos de hábitat y bosques de paz, requeridos por el Supervisor.
5. Atender las solicitudes -PQRS- que se designen, de acuerdo con lo requerido por el supervisor del contrato.
6. Participar en las reuniones, talleres y demás espacios de trabajo que le sean requeridas por el supervisor del contrato, reportando los resultados en los formatos aprobados por el Ministerio.
7. Todas las demás que le sean asignadas por el supervisor del contrato.</t>
  </si>
  <si>
    <t>El valor del contrato a celebrar es hasta por la suma de VEINTIOCHO MILLONES DE PESOS M/CTE ($28.000.000), incluidos los impuestos a que haya lugar.</t>
  </si>
  <si>
    <t>luciacorreavivas@gmail.com</t>
  </si>
  <si>
    <t>Calle 44C # 45 - 53 Torre 2 - Apto 702</t>
  </si>
  <si>
    <t>https://community.secop.gov.co/Public/Tendering/OpportunityDetail/Index?noticeUID=CO1.NTC.1415933&amp;isFromPublicArea=True&amp;isModal=False</t>
  </si>
  <si>
    <t>DANIEL GERARDO MATIZ KECAN</t>
  </si>
  <si>
    <t>Prestación de servicios profesionales a la Oficina de Tecnologías de la Información y la Comunicación y la Dirección de Gestión Integral del Recurso Hídrico del Ministerio de Ambiente y Desarrollo Sostenible para el mejoramiento de las tecnologías de gestión de información en los Instrumentos de planificación administración y gobernanza del Recurso Hídrico</t>
  </si>
  <si>
    <t>1. Elaborar en conjunto con los supervisores el plan de trabajo para la ejecución del contrato. 
2. Realizar los ajustes a los documentos de especificación de requerimientos que sean necesarios para la implementación de componentes de software que faciliten la estructuración y administración de información sobre instrumentos de gestión sobre recurso hídrico. 
3. Realizar los ajustes de componentes de software que permitan el registro, edición, listado y eliminación de información de atributos propios de las fases de i) aprestamiento, ii) diagnostico, iii) prospectiva y zonificación ambiental, iv) formulación y v) ejecución, de los instrumentos de gestión de recurso hídrico. Lo anterior bajo los lineamientos de arquitectura de software definidos por la Oficina TICs 
4. Realizar la adaptación de componentes de software que permitan el registro, edición, listado y eliminación de información de fuentes de financiación empleadas para el desarrollo de actividades. 
5. Generar documento de Plan de pruebas con las instrucciones detalladas que debe realizar un usuario para validar el correcto funcionamiento de los componentes desarrollados y realizar reuniones en donde se acompañe a los usuarios en el diligenciamiento de los resultados de pruebas. Esto incluye pruebas completas de las funcionalidades y pruebas unitarias de acuerdo con los procedimientos definidos por la oficina TIC de Minambiente 
6. Resolver las incidencias encontradas durante el proceso de pruebas, para llevar la aplicación al ambiente de producción. 
7. Apoyar el paso de producción y preproducción de la herramienta bajo AWS de acuerdo con los lineamientos definidos por la oficina TIC 
8. Hacer entrega del código fuente resultante del proyecto para la Gestión de información de POMCAS a partir del repositorio de código fuente definidos por la oficina TIC y trabajar sobre la rama designada por la entidad
9. Crear un esquema de docker9 que funcione como contenero de la aplicación, independiente para la persistencia de archivos bajo S3 e integrado a Elasticsearch para ser expuesto como un servicio para ser integrado a cualquier desarrollo 
10. integrar los componentes geográficos a los formularios necesarios dentro del desarrollo de POMCAS 
11. Exponer servicios REST que permita la integración de la información y reportes desde portales del SIAC o de Minambiente 
12. Realizar el proceso de integración del servicio de registro, recordar contraseña y acceso a la herramienta de acuerdo a los requerimientos definidos conjuntamente con la oficina TIC 
13. Documentar la arquitectura de software de acuerdo a los lineamientos definidos por la oficina TIC. 
14. Documentar los servicios REST de acuerdo a los lineamientos definido por la oficina TIC de MAD
15. Entregar, debidamente organizados, todos los archivos y documentos desarrollados durante la ejecución del contrato al supervisor del mismo, para efectos del último recibo a satisfacción.
16. Todas las demás actividades que le sean asignadas por el Supervisor del Contrato y que tenga relación con el objeto del contrato.</t>
  </si>
  <si>
    <t>El valor del contrato a celebrar es hasta por la suma de VEINTIOCHO MILLONES DE PESOS MCTE ($28.000.000), incluido los impuestos a que haya lugar.</t>
  </si>
  <si>
    <t>dgmatiz@gmail.com</t>
  </si>
  <si>
    <t>Calle 79 #119 - 95 Torre 2 Apto 903 Villas de Granada</t>
  </si>
  <si>
    <t>El plazo de ejecución de contrato es de cuatro (04) meses, contado a partir del cumplimiento de los requisitos de ejecución previo su perfeccionamiento del mismo.</t>
  </si>
  <si>
    <t>https://community.secop.gov.co/Public/Tendering/OpportunityDetail/Index?noticeUID=CO1.NTC.1415850&amp;isFromPublicArea=True&amp;isModal=False</t>
  </si>
  <si>
    <t>ARNOLDO ALEXANDER VAN GRIEKEN MUÑOZ</t>
  </si>
  <si>
    <t>Prestación de servicios profesionales a la Oficina de Tecnologías de la Información y la Comunicación y la Dirección de Gestión Integral del Recurso Hídrico del Ministerio de Ambiente y Desarrollo Sostenible para el mejoramiento de las tecnologías de gestión de información en los Instrumentos de planificación administración y gobernanza del Recurso Hídrico.</t>
  </si>
  <si>
    <t>1. Elaborar en conjunto con los supervisores el plan de trabajo para la ejecución del contrato. 
2. Realizar los ajustes a los documentos de especificación de requerimientos donde se describan las funcionalidades acordados con la Dirección de Recurso Hídrico, que son necesarios para la implementación de componentes de software, que facilitan la estructuración y administración de información geográfica de instrumentos de gestión del recurso hídrico, que funcione como parte del Visor SIAC. – 
3. Realizar las mejoras a componentes de software que permitan el registro, edición, presentación y eliminación de capas geográficas requeridas en el proceso de reporte de avances de los instrumentos de gestión asignados. Lo anterior bajo los lineamientos de arquitectura de software definidos por la Oficina TICs 
4. Ordenar y preparar las capas requeridas para la presentación de la información asociada a las diferentes fases de los instrumentos de gestión, a través de un Visor, a los grupos técnicos de Minambiente y actores interesados. 
5. Participar en el desarrollo del módulo de monitoreo de servicios que sirven como fuente de información para el visor, garantizando la disponibilidad y el funcionamiento de la herramienta. 
6. Realizar ajustes a los componentes de software, que permitan visualizar cifras estadísticas sobre el visor geográfico, para establecer el porcentaje de avance en las metas de los instrumentos. 
7. Ajustar las mejoras a componentes de software que permitan la exportación de información en diferentes formatos, incluyendo GeoJson. 
8. Apoyar el paso de producción y preproducción de la herramienta aportando manuales de instalación, descripción de los servicios ajustados, los scripts de las bases de datos, así como posible parametrización para su funcionamiento bajo AWS de acuerdo con los lineamientos definidos por la oficina TIC.. Una vez obtenidas pruebas satisfactorias en el ambiente de preproducción, deberá realizar el acompañamiento a la Oficina TICS en el paso a los servidores de producción, desde donde los usuarios podrán hacer uso de los servicios, 
9. Desarrollar un esquema de docker9 que funcione como contenedor de la aplicación, definir para definir la parametrización de la aplicación desarrollada y ejecutarlo en el servidor correspondiente y a futuro hacer una fácil migración entre máquinas. 
10. Generar documento de Plan de pruebas en donde se den instrucciones sobre cómo hacer uso de los servicios desarrollados, así como los resultados que se deben obtener, y acompañar su diligenciamiento por parte de los usuarios. 
11. Resolver las incidencias encontradas durante el proceso de pruebas, para llevar la aplicación al ambiente de producción. 
12. Generar la documentación técnica de los componentes desarrollados que contenga como mínimo descripción de paquetes de software, diagramas sobre los componentes implementados, modelo de datos, servicios de interoperabilidad, y lista de chequeo para para paso a ambientes de pruebas y producción.
13. Todas las demás actividades que le sean asignadas por el Supervisor del Contrato y que tenga relación con el objeto del contrato.</t>
  </si>
  <si>
    <t>guajiroavm@gmail.com</t>
  </si>
  <si>
    <t>cr 89 # 147 - 14</t>
  </si>
  <si>
    <t>CMA No. 001 - 2020</t>
  </si>
  <si>
    <t>https://community.secop.gov.co/Public/Tendering/OpportunityDetail/Index?noticeUID=CO1.NTC.1353803&amp;isFromPublicArea=True&amp;isModal=False</t>
  </si>
  <si>
    <t>UNIÓN TEMPORAL AMP ETNICA</t>
  </si>
  <si>
    <t>Elaborar el componente de asuntos étnicos para la inclusión en los documentos “Modelo de Desarrollo Sostenible y Plan de Manejo” para el Área Marina Protegida de los Archipiélagos Corales del Rosario y San Bernardo, en cumplimiento a los acuerdos 5 y 6 realizados durante el proceso de consulta previa.</t>
  </si>
  <si>
    <t>1. Disponer de la estructura administrativa, técnica, financiera, tecnológica operativa y de recurso humano ofrecida en su propuesta, durante toda la vigencia del contrato, garantizando el cumplimiento integral de todas las obligaciones del contrato.
2. Garantizar que el personal presentado por el oferente seleccionado no será cambiado durante la ejecución del contrato, a menos que el Ministerio autorizare su cambio por un profesional de condiciones iguales o superiores al que se va a reemplazar, previa comunicación por escrito y evaluación de la hoja de vida del candidato. El contratista no podrá realizar el cambio antes de recibir la autorización del Ministerio. En todo caso el Ministerio se reservará el derecho de aceptar o no a los candidatos. El Ministerio, si lo considera necesario, podrá solicitar al contratista el reemplazo de cualquier integrante que haga parte del equipo de trabajo; sin que los cambios de personal requeridos y autorizados afecten el plazo de ejecución del contrato.
3. Garantizar para el cumplimiento del objeto del presente proceso, la contratación de los facilitadores comunitarios y los dinamizadores comunitarios, que designen las comunidades.
4. Presentar para la aprobación del supervisor un plan operativo estableciendo claramente la planeación y el cumplimiento de las obligaciones a cargo del CONTRATISTA en relación con el tiempo de ejecución del contrato.
5. Atender las consultas y requerimientos que le efectué la entidad dentro de la ejecución del contrato que se llegue a celebrar, dentro de un tiempo máximo de tres días calendario siguientes a la solicitud de la entidad</t>
  </si>
  <si>
    <t>El Ministerio cuenta con un presupuesto estimado de TRECIENTOS NOVENTA MILLONES NOVENTA Y UN MIL OCHOCIENTOS DOS PESOS M/CTE ($390.091.802) incluido el IVA y los demás impuestos a que haya lugar.</t>
  </si>
  <si>
    <t>kcorredor@hotmail.com</t>
  </si>
  <si>
    <t>CALLE 80 # 9-92 OFICINA 301</t>
  </si>
  <si>
    <t>El plazo de ejecución será de 4 meses a partir del cumplimiento de los requisitos de ejecución previo su perfeccionamiento del contrato.</t>
  </si>
  <si>
    <t>https://community.secop.gov.co/Public/Tendering/OpportunityDetail/Index?noticeUID=CO1.NTC.1419793&amp;isFromPublicArea=True&amp;isModal=False</t>
  </si>
  <si>
    <t>INSTITUTO DE INVESTIGACION DE RECURSOS BIOLOGICOS ALEXANDER VON HUMBOLDT – IAvH</t>
  </si>
  <si>
    <t>Aunar esfuerzos técnicos y financieros para la recopilación de información y el análisis de los insumos técnicos y cartográficos a partir de la metodología existente definida para la franja de transición bosque-páramo en el marco del cumplimiento de los diferentes fallos emitidos para la delimitación participativa de los páramos de Pisba, Almorzadero y Cruz Verde-Sumapaz, en los términos y condiciones establecidos en el presente Convenio</t>
  </si>
  <si>
    <t>ppinto@humboldt.org.co</t>
  </si>
  <si>
    <t>Calle 28 A No. 15-09</t>
  </si>
  <si>
    <t>Memo 8230-3-161</t>
  </si>
  <si>
    <t>HERNANDO GARCIA MARTINEZ</t>
  </si>
  <si>
    <t>1. Recopilar y analizar los insumos técnicos y cartográficos disponibles, a partir de la metodología existente definida para la franja de transición bosque - páramo e información secundaria allegada al Ministerio de Ambiente y Desarrollo Sostenible y la que de manera complementaria identifique el IAvH, que permitan que el Minambiente establezca la nueva delimitación.
2. Acompañar, participar y apoyar técnicamente al Ministerio en el desarrollo del proceso participativo establecido en los fallos judiciales referenciados anteriormente de conformidad a lo señalado en el presente documento.
3. Generar informe financiero detallado en el que se encuentren cada una de las actividades realizadas con ocasión del presente convenio.</t>
  </si>
  <si>
    <t>El valor del convenio es de CUATROCIENTOS DIECISIETE MILLONES SEISCIENTOS NUEVE MIL OCHOCIENTOS SESENTA Y NUEVE PESOS M/CTE, ($417.609.869) incluidos impuestos, los cuales serán aportados de la siguiente forma:
a. El MINISTERIO DE AMBIENTE Y DESARROLLO SOSTENIBLE aportará la suma de TRESCIENTOS CINCUENTA Y UN MILLONES OCHOCIENTOS VEINTIDÓS MIL DIECISEIS PESOS M/CTE ($351.822.016), en efectivo correspondiente a la vigencia fiscal de 2020, con cargo al CDP No. 22520.
b. El INSTITUTO DE INVESTIGACIÓN DE RECURSOS BIOLÓGICOS “ALEXANDER VON HUMBOLDT” aportará la suma de SESENTA Y CINCO MILLONES SETECIENTOS OCHENTA Y SIETE MIL OCHOCIENTOS CINCUENTA Y TRES PESOS M/CTE ($65.787.853), en especie.</t>
  </si>
  <si>
    <t>El plazo del convenio será de cuatro (4) meses contados a partir de la suscripción del mismo, teniendo en cuenta los plazos de entrega finales para los productos previstos en el cronograma de este convenio.</t>
  </si>
  <si>
    <t xml:space="preserve">891501885-4 - 817.002.466-1 </t>
  </si>
  <si>
    <t>258 - CESION</t>
  </si>
  <si>
    <t>EDNA PATRICIA MUÑOZ MOLINA</t>
  </si>
  <si>
    <t>El valor sin ejecutar y que se cede del Contrato de Prestación de Servicios de Profesionales No. 258 de 2020 es de TREINTA MILLONES NOVECIENTOS TREINTAY TRES MIL TRESCIENTOS TREINTA Y TRES PESOS M/CTE ($30.933.333) incluidos impuestos a que haya lugar.</t>
  </si>
  <si>
    <t>epmunoz@yahoo.com</t>
  </si>
  <si>
    <t>Cra 64 No. 23a - 49 Int 2 apto 1004</t>
  </si>
  <si>
    <t>349 - CESION</t>
  </si>
  <si>
    <t>ALIX JENIFER JEREZ TARAZONA</t>
  </si>
  <si>
    <t xml:space="preserve">El valor sin ejecutar y que se cede del Contrato de Prestación de Servicios de Profesionales No. CD- 349 de 2020 es de VEINTIOCHO MILLONES DE PESOS M/CTE ($28.000.000) incluidos impuestos a que haya lugar. </t>
  </si>
  <si>
    <t>jeniffer2019@gmail.com</t>
  </si>
  <si>
    <t>DIAGONAL 2A SUR 78Q-70 BLOQUE J6 402</t>
  </si>
  <si>
    <t>https://community.secop.gov.co/Public/Tendering/OpportunityDetail/Index?noticeUID=CO1.NTC.1424010&amp;isFromPublicArea=True&amp;isModal=False</t>
  </si>
  <si>
    <t>1. Presentar un documento con el plan de trabajo que contenga la descripción de actividades desarrollar y un cronograma adjunto al primer informe mensual.
2. Apoyar a la Subdirección de Educación y Participación con sus conocimientos jurídicos en los procesos de seguimiento a instancias de participación que se desarrollen con comunidades negras, afrocolombianas, raizales y palenqueras y con comunidades indígenas en el marco del capítulo étnico del PND 2018 - 2022.
3. Prestar apoyo jurídico en la planeación y desarrollo de procesos de participación ciudadana para la gobernanza ambiental de acuerdo a los lineamientos fijados por el plan de acción de la Subdirección de Educación y Participación.
4. Prestar apoyo jurídico al Subdirector de Educación y Participación en la función delegada como representante del Ministerio de Ambiente y Desarrollo Sostenible en el Consejo Profesional de Administración Ambiental -CPAA-, en el marco de la Ley 1124 de 2007 y el Decreto 1150 de 2008.
5. Preparar insumos para dar respuesta a peticiones, acciones de tutela o consultas de los entes de control o el Congreso de la República en los temas de participación ciudadana en la gestión ambiental que le sean asignados y aquellos que guarden relación con el objeto contractual.
6. Apoyar a la Subdirección de Educación y Participación en la construcción de informes de gestión de la dependencia que guarden relación con el objeto contractual.
7. Apoyar jurídicamente a la Subdirección de Educación y Participación en los espacios de relacionamiento con comunidades negras, afrocolombianas, raizales y palenqueras que busquen dar cumplimiento a los compromisos adquiridos por el MADS en el marco de la reglamentación del Capitulo IV de la Ley 70 de 1993 que se asocien a las funciones de la Subdirección de Educación y Participación.
8. Asistir a los espacios de articulación y gestión institucional relacionados con el objeto contractual, qué le indique el supervisor del contrato.
9. Apoyar a la Subdirección de Educación y Participación en la proyección de documentos jurídicos que le sean asignados y aquellos que guarden relación con el objeto contractual.
10. Las demás actividades relacionadas con su objeto contractual.</t>
  </si>
  <si>
    <t>El valor del contrato a celebrar es hasta por la suma de VEINTICINCO MILLONES SEISCIENTOS MIL PESOS M/CTE ($25.600.000), incluido los impuestos a que haya lugar.</t>
  </si>
  <si>
    <t>El plazo de ejecución es de cuatro (4) meses, contados a partir del cumplimiento de los requisitos de ejecución, previo perfeccionamiento del contrato, en todo caso sin exceder a 31 de diciembre de 2020.</t>
  </si>
  <si>
    <t>https://community.secop.gov.co/Public/Tendering/OpportunityDetail/Index?noticeUID=CO1.NTC.1423159&amp;isFromPublicArea=True&amp;isModal=False</t>
  </si>
  <si>
    <t>OSCAR LOMBO VIDAL</t>
  </si>
  <si>
    <t>Prestación de Servicios profesionales al Despacho del Viceministro de Ordenamiento Ambiental del Territorio para apoyar el desarrollo de diferentes actividades relacionadas con las soluciones basadas en la naturaleza en articulación con las entidades del Sistema Nacional Ambiental (SINA), de conformidad con lo señalado en las obligaciones específicas.</t>
  </si>
  <si>
    <t>1. Apoyar las actividades tales como: a) Elaboración de documentos técnicos; b) Elaboración de Informes c) Elaboración de presentaciones; que propendan al desarrollo de una propuesta técnica desde el Despacho del Viceministro sobre Soluciones Basadas en la Naturaleza en articulación con las diferentes dependencias del MADS, así como con las entidades del Sistema Nacional Ambiental (SINA), generando los documentos técnicos e informes a que haya lugar.
2. Apoyar al Despacho del Viceministro en la definición de parámetros claros que definan un marco regulatorio común a las SBN, así como el establecimiento de criterios metodológicos que delimiten el portafolio de SBN, de conformidad con los lineamientos que para el efecto sean impartidos desde la supervisión del contrato, para lo cual el contratista deberá elaborar los documentos e informes a que haya lugar.
3. Apoyar la articulación de las dependencias del Viceministerio que permita el trabajo conjunto en relación a las Soluciones Basadas en la Naturaleza.
4. Apoyar la proyección de ayudas de memoria, oficios y demás relacionados con el objeto contractual, cuando así se requiera 
5. Participar y cooperar con la dependencia en la revisión y ajuste de la propuesta relacionada con la Comisión Global de la Naturaleza , atendiendo a los lineamientos señalados por el supervisor del contrato.
6. Participar en las reuniones y demás espacios de discusión relacionados con su objeto contractual. 
7. Las demás que determine el supervisor del contrato, relacionadas con el ejercicio de sus obligaciones y del objeto contractual.</t>
  </si>
  <si>
    <t>El valor del contrato a celebrar es hasta por la suma de DIECIOCHO MILLONES CUATRO PESOS M/CTE ($18.000.004) incluido los impuestos a que haya lugar.</t>
  </si>
  <si>
    <t>olombov@ut.edu.co</t>
  </si>
  <si>
    <t>cll 72 n. 12- 47 Apto 901</t>
  </si>
  <si>
    <t>El plazo de ejecución del contrato será de cuatro (4) meses, previo cumplimiento de los requisitos de perfeccionamiento y ejecución del contrato, sin sobrepasar el 31 de diciembre de 2020.</t>
  </si>
  <si>
    <t>https://community.secop.gov.co/Public/Tendering/OpportunityDetail/Index?noticeUID=CO1.NTC.1423752&amp;isFromPublicArea=True&amp;isModal=False</t>
  </si>
  <si>
    <t>FRANCISCO ANDRES GARCIA RINCON</t>
  </si>
  <si>
    <t>INGENIERIA ELECTRONICA</t>
  </si>
  <si>
    <t>Prestación de servicios profesionales a la Dirección de Bosques Biodiversidad y Servicios Ecosistémicos y a la Oficina de Tecnologías de la Información y la omunicación del Ministerio para apoyar los procesos de construcción, mejoramiento y seguimiento de los proyectos asociados al sistema de información de la entidad de conformidad con las obligaciones específicas.</t>
  </si>
  <si>
    <t>1. Elaborar en conjunto con los supervisores el plan de trabajo para la ejecución del contrato, y acordar con la Dirección de Bosques Biodiversidad y Servicios Ecosistémicos los parámetros temáticos sobre los cuales se van a trabajar los componentes informáticos objeto del contrato.
2. Realizar los ajustes a los documentos de especificación de requerimientos necesarios para la implementación de los componentes informáticos que sean requeridos bajo las directrices de la supervisión del contrato.
3. Desarrollar componentes informáticos de conformidad con las instrucciones señaladas por la supervisión del contrato que requieran los sistemas de información que se estén trabajando al interior del Ministerio de Ambiente y Desarrollo Sostenible y estén relacionados con el presente contrato.
4. Realizar el esquema de integración de información alfanumérica y geográfica con el resultado de la información incluida en la herramienta de REAA para los servicios que apliquen.
5. Realizar ajustes al documento de interoperabilidad de la oficina TIC relacionados con la implementación de los componentes informáticos y tecnológicos que sean requeridos por la supervisión del contrato. 
6. Apoyar a la Oficina TIC con el desarrollo de la herramienta de ETL sobre AWS que permita la automatización e integración de servicios REST alfanuméricos y/o geográficos para los servicios señalados por la supervisión del contrato.
7. Desarrollar el esquema dockerización para la puesta en funcionamiento de la solución bajo la infraestructura de AWS.
8. Realizar el proceso de documentación de los servicios que permiten la consolidación del esquema de ETL para los servicios que sean requeridos bajo las directrices de la supervisión del contrato.
9. Apoyar a la Oficina TIC el paso de producción y preproducción las herramientas y esquemas informáticos que para el efecto sean señaladas por la supervisión del contrato.
10. Apoyar con la entrega del código fuente acorde a las directrices de la supervisión del contrato.
11. Entregar, debidamente organizados, todos los archivos y documentos desarrollados durante la ejecución del contrato al supervisor del mismo, para efectos del último recibo a satisfacción.
12. Todas las demás actividades que le sean asignadas por la Supervisión del Contrato y que tenga relación con el objeto del contrato.</t>
  </si>
  <si>
    <t>El valor del contrato a celebrar es hasta por la suma de TREINTA Y CINCO MILLONES DE PESOS M/CTE. ($35.000.000), incluido los impuestos a que haya lugar.</t>
  </si>
  <si>
    <t>francisco.garcia.rincon@gmail.com</t>
  </si>
  <si>
    <t>Calle 122 # 23-37</t>
  </si>
  <si>
    <t>EDGAR EMILIO RODRIGUEZ BASTIDAS - YENNY PAOLA DEVIA</t>
  </si>
  <si>
    <t>80407547 - 52527301</t>
  </si>
  <si>
    <t>DIRECTOR DE BOSQUES BIODIVERSIDAD Y SERVICIOS ECOSISTEMICOS - JEFE OFICINA DE TECNOLOGIA DE LA INFORMACION Y LA COMUNICACIÓN</t>
  </si>
  <si>
    <t>DIRECCION DE BOSQUES BIODIVERSIDAD Y SERVICIOS ECOSISTEMICOS - OFICINA DE TECNOLOGIA DE LA INFORMACION Y LA COMUNICACIÓN</t>
  </si>
  <si>
    <t>El plazo de ejecución de contrato es de cuatro (4) meses, contado a partir del cumplimiento de los requisitos de ejecución previo su perfeccionamiento del mismo, en todo caso sin exceder el 31 de diciembre de 2020.</t>
  </si>
  <si>
    <t>LUCY JACQUELIN MORALES DIAZ</t>
  </si>
  <si>
    <t>https://community.secop.gov.co/Public/Tendering/OpportunityDetail/Index?noticeUID=CO1.NTC.1423760&amp;isFromPublicArea=True&amp;isModal=False</t>
  </si>
  <si>
    <t>Prestación de servicios profesionales a la Dirección de Bosques Biodiversidad y Servicios Ecosistémicos y a la Oficina de Tecnologías de la Información y la Comunicación del Ministerio para apoyar los procesos de construcción, mejoramiento y seguimiento de los proyectos asociados al sistema de información de la entidad de conformidad con las obligaciones específicas.</t>
  </si>
  <si>
    <t>1. Elaborar en conjunto con los supervisores el plan de trabajo para la ejecución del contrato.
2. Realizar los ajustes a los documentos de especificación de requerimientos que sean necesarios para la documentación de la implementación de componentes informáticos de conformidad con las instrucciones señaladas por la supervisión del contrato.
3. Adelantar procesos de documentación de la herramienta de Registro Único de Ecosistemas y Áreas Ambientales y demás proyectos de tecnologías de información asignados y de acuerdo a los lineamientos de la oficina TIC.
4. Apoyar con la elaboración del manual de usuario y administrador de la herramienta de Registro Único de Ecosistemas y Áreas Ambientales y demás proyectos de tecnologías de información relacionados con el objeto contractual, de acuerdo a los lineamientos definidos de uso y apropiación de la oficina TIC.
5. Apoyar la realización del documento de prototipo no funcional la herramienta de Registro Único de Ecosistemas y Áreas Ambientales y demás proyectos de tecnologías de información asignados, de acuerdo a los lineamientos señalados por parte de la oficina TIC.
6. Realizar las pruebas funcionales, el diligenciamiento y acompañar la solución a incidencias encontradas, para la herramienta de Registro Único de Ecosistemas y Áreas Ambientales y demás proyectos de tecnologías de información asignados, de acuerdo con los procedimientos definidos por la oficina TIC, con la respectiva documentación.
7. Apoyar a la Oficina TIC y a la DBBSE con el proceso de documentación de los servicios REST en la herramienta definida por la herramienta TIC de conformidad con las instrucciones señaladas por la supervisión del contrato.
8. Brindar apoyo en la documentación del modelo entidad relación de Registro Único de Ecosistemas y Áreas Ambientales de acuerdo con las instrucciones señaladas por la supervisión del contrato.
9. Entregar, debidamente organizados, todos los archivos y documentos desarrollados durante la ejecución del contrato al supervisor del mismo, para efectos del último recibo a satisfacción.
10. Todas las demás actividades que le sean asignadas por la Supervisión del Contrato y que tenga relación con el objeto del contrato.</t>
  </si>
  <si>
    <t>El valor del contrato a celebrar es hasta por la suma de VEINTEMILLONES DE PESOS M/CTE. ($20.000.000), incluido los impuestos a que haya lugar.</t>
  </si>
  <si>
    <t>jacmordi@gmail.com</t>
  </si>
  <si>
    <t>Carrera 42 # 2-46</t>
  </si>
  <si>
    <t>https://community.secop.gov.co/Public/Tendering/OpportunityDetail/Index?noticeUID=CO1.NTC.1425940&amp;isFromPublicArea=True&amp;isModal=False</t>
  </si>
  <si>
    <t>UNIVERSIDAD NACIONAL DE COLOMBIA</t>
  </si>
  <si>
    <t>Prestar los servicios de capacitación a los funcionarios del Ministerio, en cumplimiento de los lineamientos establecidos en el Plan Nacional de Formación y Capacitación.</t>
  </si>
  <si>
    <t>jcmoralesc@unal.edu.co</t>
  </si>
  <si>
    <t>CRA. 45 No. 26-85 Ed. Uriel Gutierrez Of. 453</t>
  </si>
  <si>
    <t>MARIA ALEJANDRA GUZMAN PARDO</t>
  </si>
  <si>
    <t>1. Entregar un Plan de Trabajo dentro de los tres (3) días hábiles siguientes al cumplimiento de los requisitos de perfeccionamiento y ejecución del contrato, que desarrolle el cronograma establecido en el presente documento el cual contendrá las fichas técnicas de las actividades de formación y capacitación solicitados de acuerdo a los ejes temáticos respectivos.
2. Realizar los diplomados, cursos, talleres, conferencias y jornadas de acompañamiento de expertos, para desarrollar y fortalecer las competencias funcionales y comportamentales de los servidores públicos, de acuerdo a los ejes temáticos, con la intensidad horaria requerida y uso de plataformas que garantice el desarrollo de cada una de las actividades.
3. Cumplir con las fechas y horarios propuestos de acuerdo con el cronograma (plan de trabajo) aprobado por el supervisor del contrato.
4. Designar y presentar para aprobación del supervisor del contrato por parte del Ministerio para cada una de las actividades de formación y capacitación, docentes o conferencistas, con formación universitaria y postgrado en áreas del conocimiento relacionadas con las temáticas a desarrollar; y con una experiencia acreditada de mínimo cinco (5) años, en los temas específicos a tratar.
5. Si por razones de fuerza mayor o caso fortuito el docente o conferencista escogido no puede asistir a alguna de las sesiones programadas, el Contratista deberá comunicar esta novedad al Ministerio, con mínimo 24 horas de anticipación y efectuar una jornada adicional en la forma, tiempo y circunstancias más favorables para los funcionarios.
6. En el evento en que se requiera reemplazar de forma temporal o definitiva al docente o conferencista propuesto para el desarrollo de las actividades de formación y capacitación, el contratista deberá informar al Ministerio acreditando los requisitos de formación y experiencia requeridos.
7. El Ministerio podrá sugerir recomendar o proponer conferencistas de acuerdo al perfil requerido y para atender la necesidad puntual de capacitación o formación requerida, siempre y cuando se encuentre en el marco de costos ofertado por la Universidad
8. Designar un Coordinador Académico con poder de decisión y autonomía, quien se hará responsable de mantener comunicación permanente y oportuna con el supervisor del contrato, en el proceso de planeación de todas las actividades de formación y capacitación.
9. Designar monitor por cada evento, quien deberá encargarse de llevar el control de los participantes y la coordinación y el seguimiento del desarrollo de cada una de las actividades tanto virtuales como presenciales.
10. Para las capacitaciones virtuales tanto en la plataforma de la entidad, como en las del contratista, este deberá adoptar herramientas tecnológicas que garanticen, una fácil conectividad.
11. Entregar Instalado y funcionando en la plataforma del Moodle del Ministerio los cursos a desarrollar en la modalidad asincrónica (OVS).
12. Realizar, migrar e Instalar un curso de inducción y reinducción en la modalidad asincrónico (OVS) en la plataforma Moodle versión 3.1 de la entidad, utilizando herramientas didácticas de última tecnología, que sirvan de ayuda pedagógica a los funcionarios.
13. Capacitar mínimo 5 funcionarios del Grupo de Talento Humano y/o de la Oficina de Tecnología de Información y Comunicación sobre el manejo de los cursos instalados en la plataforma del Ministerio.
14. Para el desarrollo gráfico de los cursos virtuales y demás publicaciones, infografías o elementos alusivos a la ejecución contractual, deben cumplir con el manual de identidad visual del Ministerio de Ambiente. La NTC. 5854 de buenas prácticas de accesibilidad y usabilidad.
15. Cumplir con los parámetros establecidos ley 1581 de 2012 de protección de datos personales.
16. Realizar una evaluación de conocimientos sobre el tema al inicio y al finalizar cada actividad de formación y capacitación a fin de realizar la medición de la curva de aprendizaje, la evaluación debe ser virtual (aplica sólo para las actividades de formación y capacitación que superen las 16 horas de duración)
17. Aplicar una encuesta dirigida a los participantes en cada uno de los eventos y tabularla, con el fin de evaluar la calidad de estos. La encuesta debe ser virtual.
18. Garantizar la disposición y entrega a los participantes de las ayudas didácticas necesarias para el correcto desarrollo de las capacitaciones.
19. Al finalizar cada actividad de formación y capacitación, el contratista deberá entregar un informe detallado de la actividad que deberá contener por lo menos lo siguiente:
 Los resultados de la evaluación de conocimientos aplicada a los participantes de cada actividad de formación y capacitación, al iniciar y finalizar el curso, para las actividades de formación y capacitación que superen las 16 horas.
Consolidado de asistencia total por participante.
 El informe académico discriminando la temática, la metodología y memorias con los contenidos de la capacitación.
 Entregar las fuentes con las cuales sea estructurado el curso de OVS en la plataforma del Ministerio con el fin que permita su edición y actualización.
20. Otorgar diplomas o certificados de asistencia a los servidores públicos que asistan y desarrollen el proceso académico en un 80%. (Las fallas que se produzcan con ocasión de incapacidades, o comisiones de trabajo, podrán ser compensadas con actividades de recuperación, siempre y cuando el alumno presente los debidos soportes,).
21. Ajustar el plan de trabajo de conformidad con los requerimientos presentados por el Ministerio a través de la supervisión, que surjan en el desarrollo del contrato
22. Se deben utilizar herramientas, ayudas pedagógicas y un lenguaje común, que permitan un fácil entendimiento a los participantes.
23. Se deben entregar fuentes y demás elementos que compongan los cursos, diplomados y talleres en modalidad virtual asincrónica, en el entendido de la cesión de la propiedad de derechos de autor, a la entidad.
24. Acoger las recomendaciones y observaciones del MINISTERIO en desarrollo del contrato.
25. Las demás que contribuyan al desarrollo del objeto del contrato, previa autorización del supervisor,
26. Si de manera excepcional se llegase a desarrollar capacitaciones presenciales, los espacios de capacitación deben contar con Seguridad Industrial, con personal entrenado en planes de emergencia y evacuación y atención de primeros auxilios, cumplir con las normas y requisitos de seguridad industrial vigentes, concepto sanitario expedido por la autoridad sanitaria competente y el registro y aprobación de los planes de contingencia o la autorización o el permiso según el caso, emitido por las autoridades establecidas en las normas que así lo dispongan. El personal que prestará el servicio debe cumplir con todos los requerimientos de seguridad industrial y de salud para la prestación del servicio en esta actividad.
27. Si de manera excepcional se llegase a desarrollar capacitaciones presenciales se deberá garantizar que los espacios de capacitación cumplan con las condiciones técnicas requeridas y los protocolos de bioseguridad establecidos por el Gobierno Nacional, Local o el Ministerio de Ambiente.</t>
  </si>
  <si>
    <t>El valor del contrato asciende a la suma de CIEN MILLONES DE PESOS ($100.000.000) M/CTE, incluidos todos los impuestos a que haya lugar, con cargo al Certificado de Disponibilidad Presupuestal N° 12420 de 2020.</t>
  </si>
  <si>
    <t>El plazo de ejecución del contrato será de cuatro (04) meses sin sobrepasar el 31 de diciembre de 2020 o hasta culminar el número de actividades programadas o al contrato, contado a partir del cumplimiento de los requisitos de ejecución, previo perfeccionamiento y legalización</t>
  </si>
  <si>
    <t>https://community.secop.gov.co/Public/Tendering/OpportunityDetail/Index?noticeUID=CO1.NTC.1425777&amp;isFromPublicArea=True&amp;isModal=False</t>
  </si>
  <si>
    <t>INSTITUTO AMAZÓNICO DE INVESTIGACIONES CIENTÍFICAS SINCHI</t>
  </si>
  <si>
    <t>Aunar esfuerzos técnicos, administrativos y financieros para el desarrollo de actividades que conlleven al avance del cumplimiento de la Orden Doce (12) del Auto Interlocutorio AIR-18-197 del 12 de diciembre de 2018, del Juzgado Primero Civil del Circuito Especializado en Restitución de Tierras de Villavicencio, establecidas en el Plan de Acción presentado al juez: Culminar diagnóstico, Elaboración del mapa de presiones; Elaboración del Mapa de corredores de movilidad relacionados con los patrones de uso y ocupación del pueblo Nukak y Diseño de Estrategia de restauración ecológica de los corredores de movilidad relacionados con los patrones de uso y ocupación del pueblo Nukak en el Resguardo Indígena Nukak Makú.</t>
  </si>
  <si>
    <t>mmaestre@sinchi.org.co</t>
  </si>
  <si>
    <t>Calle 20 #5-44</t>
  </si>
  <si>
    <t>LUZ MARINA MANTILLA CÁRDENAS</t>
  </si>
  <si>
    <t>1. Elaborar y presentar en los primeros quince (15) días un plan operativo detallado para la ejecución del convenio, el cual debe contener el plan de inversión de los recursos del convenio y el cronograma de actividades.
2. Realizar el seguimiento al proyecto.
3. Delegar personal idóneo para la conformación del comité técnico de seguimiento al convenio.
4. Asistir a las reuniones de comité técnico del convenio.
5. Conformar y disponer de un equipo profesional y técnico idóneo y suficiente, que atienda el cumplimiento de los compromisos del convenio. En caso de cambio del equipo profesional contratado para la ejecución del convenio, el INSTITUTO debe garantizar que el personal posea igual o mayor idoneidad y experiencia específica que el inicialmente contratado.
6. Realizar reuniones de avance del Convenio con las Instituciones involucradas en la Orden Doce (12) del Auto Interlocutorio AIR-18-197 del 12 de diciembre de 2018, de manera que se continúe con la articulación interinstitucional que se viene desarrollando en el marco de su cumplimiento, apoyándose para ello en el Ministerio de Ambiente y Desarrollo Sostenible.
7. Finalizar la Etapa 1 del plan de acción, denominada “Diagnóstico”, utilizando la información generada en la etapa 1 del diagnóstico, la cual deberá ser entregada por el MADS
8. Dar inicio y consolidar la Etapa 4 del plan de acción, denominada “Elaboración del mapa de presiones”.
9. Materializar la Etapa 5 del plan de acción, denominada “Elaboración del mapa de corredores de movilidad relacionados con los patrones de uso y ocupación del pueblo Nukak”.
10. Elaborar la Etapa 6 del plan de acción, denominada “Diseño de la estrategia de restauración”.</t>
  </si>
  <si>
    <t>El valor del convenio a celebrar es hasta por la suma de DOSCIENTOS SETENTA Y CINCO MILLONES NOVECIENTOS OCHENTA Y SIETE MIL QUINIENTOS CINCO PESOS M/CTE ($275.987.505) de conformidad con el anexo No 01 “Estudio de Presupuesto”; de los cuales CIENTO NOVENTA Y SIETE MILLONES NOVECIENTOS SESENTA Y SEIS MIL PESOS M/CTE ($197.966.000) son aportados en dinero por el Ministerio de Ambiente y Desarrollo Sostenible y SETENTA Y OCHO MILLONES VEINTIÚN MIL QUINIENTOS CINCO PESOS M/CTE ($78.021 .505) son aportados por el INSTITUTO SINCHI en especie</t>
  </si>
  <si>
    <t>El plazo de ejecución del convenio es de cuatro (4) meses, sin superar el 31 de diciembre de 2020.</t>
  </si>
  <si>
    <t>https://community.secop.gov.co/Public/Tendering/OpportunityDetail/Index?noticeUID=CO1.NTC.1439155&amp;isFromPublicArea=True&amp;isModal=False</t>
  </si>
  <si>
    <t>VIDAL ARTURO CASTELBLANCO CASTELBLANCO</t>
  </si>
  <si>
    <t>Prestar los servicios profesionales para elaborar el cálculo Actuarial a 31 de diciembre de 2019 del Pasivo Pensional del Extinto INDERENA, a cargo del Grupo de Talento Humano y atención de los requerimientos y acompañamiento que efectúen para su aprobación el Ministerio de Hacienda y Crédito Público</t>
  </si>
  <si>
    <t>1. Presentar el cálculo Actuarial a 31 de diciembre de 2019 del Pasivo Pensional del Extinto INDERENA, según lo acordado en el acápite de informes, que contenga el valor individual de las reservas actuariales distribuidas por grupos actuariales, género y nota técnica, que indique los procedimientos de cálculo aplicados y demás requerimientos exigidos por el Ministerio de Hacienda y Crédito Público.
2. El cálculo actuarial debe incluir las novedades causadas en el año 2020 y máximo hasta ocho (8) meses posteriores a la terminación del contrato, incluyendo, si es del caso, una nueva fecha de corte.
3. Depurar la Base de Datos relacionadas con el pasivo pensional del último cálculo actuarial presentado, en atención al requerimiento del Ministerio de Hacienda, incluyendo los otros ITEMS del mismo requerimiento, cuando sean definidos por el Ministerio de Ambiente.
4. Realizar el análisis de las Bases de Datos para informar al Ministerio de Ambiente las inconsistencias de la información suministrada, si las hay, informando al supervisor los procedimientos de cálculo aplicados en estos eventos para la conformación de las respectivas reservas.
5. Presentar al supervisor la información estadística suficiente para evaluar por parte del Ministerio de Ambiente la probabilidad de que se generen cada una de las diferentes reservas actuariales.
6. Prestar asesoría permanente, durante ocho (8) meses, contados a partir de la terminación del contrato para dar respuesta a los requerimientos del Ministerio de Hacienda en todo lo relacionado con la base de datos, procedimiento del cálculo actuarial realizado y aplicación de las normas vigentes relacionadas con la presentación de Pasivos Pensionales.
7. Presentar en medio sistematizado el cálculo actuarial, reflejando las reservas de pensionados, las notas técnicas y cumpliendo con los requerimientos exigidos por el Ministerio de Hacienda y Crédito Público.
8. Elaborar informes, y estadísticas que le sean solicitados en el marco de la elaboración del cálculo actuarial del pasivo pensional a cargo del ministerio y de la entrega de la función pensional a la UGPP.
9. Las demás que le sean asignadas por el supervisor en relación con el objeto del contrato.</t>
  </si>
  <si>
    <t>El valor del contrato a celebrar es hasta por la suma de DOCE MILLONES DE PESOS MCTE ($12.000.000) incluido los impuestos a que haya lugar.</t>
  </si>
  <si>
    <t>vidalarturo@hotmail.com</t>
  </si>
  <si>
    <t>CALLE 100 N° 49-97 BLOQUE 6 APTO 413</t>
  </si>
  <si>
    <t>El plazo del contrato será de tres (3) meses, contados a partir del cumplimiento de los requisitos de perfeccionamiento y ejecución del contrato.</t>
  </si>
  <si>
    <t>https://community.secop.gov.co/Public/Tendering/OpportunityDetail/Index?noticeUID=CO1.NTC.1428716&amp;isFromPublicArea=True&amp;isModal=False</t>
  </si>
  <si>
    <t>DAVID OLAYA RODRIGUEZ</t>
  </si>
  <si>
    <t>ola.david91@gmail.com</t>
  </si>
  <si>
    <t>Cr 14 no 79-18 oficina 302</t>
  </si>
  <si>
    <t>1. Apoyar a la Dirección de Ordenamiento Ambiental Territorial y SINA, en el análisis, organización, almacenamiento de información técnica generada en espacios virtuales y presenciales como mesas de trabajo, compromisos en el marco de las agendas regionales, sentencias a cargo de la Dirección y los pactos por el crecimiento.
2. Apoyar la organización de la información técnica de la DOAT y SINA a ser divulgada al público, instituciones y órganos de control.
3. Apoyar a la DOAT SINA, en la estructuración de respuestas a PQRS en el marco de las temáticas asociadas con las agendas regionales, sentencias a cargo de la Dirección y los pactos por el crecimiento.
4. Asistir a reuniones de nivel interinstitucional e intersectorial, relacionadas con el objeto contractual, cuando así se lo requiera el supervisor del contrato.
5. Las demás funciones que le sean asignadas y que guarden relación directa con la naturaleza del objeto contractual.</t>
  </si>
  <si>
    <t>Prestación de servicios profesionales a la Dirección de Ordenamiento Territorial SINA para apoyar la atención de requerimientos de la gestión técnica de la Dirección, en el marco de cumplimiento a los pactos por el crecimiento, agendas sectoriales, mesas de trabajo, sentencias judiciales y gestión de la información técnica misional generada.</t>
  </si>
  <si>
    <t>El valor del contrato a celebrar es hasta por la suma de TRECE MILLONES QUINIENTOS MIL PESOS ($ 13.500.000) M/CTE incluidos los impuestos a que haya lugar.</t>
  </si>
  <si>
    <t>El plazo de ejecución del contrato será por 3 meses. El término será contado a partir del cumplimiento de los requisitos de perfeccionamiento y ejecución del contrato, sin sobrepasar el 31 de diciembre de 2020</t>
  </si>
  <si>
    <t>https://community.secop.gov.co/Public/Tendering/OpportunityDetail/Index?noticeUID=CO1.NTC.1438512&amp;isFromPublicArea=True&amp;isModal=False</t>
  </si>
  <si>
    <t>MARIA ISABEL SANCHEZ PICO</t>
  </si>
  <si>
    <t>1. Presentar para aprobación del supervisor un plan de trabajo (actividades, cronograma y entregables) dentro de los diez (10) días calendario siguientes al cumplimiento de los requisitos de ejecución del contrato.
2. Respecto a la temática de materiales de construcción sostenible y terminales portuarios, realizar la revisión del contexto, antecedentes, componente ambiental, social y económico, normatividad aplicable a los sectores incluido el uso y aprovechamiento de recursos naturales renovables, descripción del proceso productivo y apoyar en la identificación de impactos ambientales de la actividad y mejores prácticas disponibles para los sectores. Estos insumos técnicos deberán contener un resumen actualizado del estado del arte de los instrumentos técnicos y normativos en materia ambiental aplicables a los sectores, tanto a nivel nacional como internacional.
3. Para la temática de materiales de construcción sostenible y terminales portuarios, elaborar una propuesta de incorporación de estrategias para la gestión ambiental en el marco de la Economía Circular, considerando el metabolismo, indicadores, gestión de la información, instrumentos voluntarios para el mejoramiento continuo, negocios sostenibles, simbiosis y colaboración, investigación e innovación tecnológica y gestión de recursos.
4. Para la temática de materiales de construcción sostenible y terminales portuarios, apoyar en la identificación y consolidación de casos de economía circular para prevenir, mitigar, corregir o compensar los impactos ambientales y mejorar la eficiencia en el uso de materiales, agua y energía. 
5. Generar insumos y consolidar información, para el seguimiento y reporte del avance del plan de acción de la Dirección de Asuntos Ambientales Sectorial y Urbana, en las materias indicadas en el objeto contractual.
6. Participar en las reuniones y mesas de trabajo relacionadas con el objeto del contrato.
7. Elaborar respuestas a las solicitudes, derechos de petición, y en general respuestas a los usuarios en materias relacionadas con el objeto del contrato.
8. Las demás actividades que le asigne el supervisor del contrato y que tengan relación con el objeto contractual.</t>
  </si>
  <si>
    <t>Prestar servicios profesionales a la Dirección de Asuntos Ambientales Sectorial y Urbana del Ministerio de Ambiente y Desarrollo Sostenible, en la generación de insumos técnicos para la actualización de la Guía Ambiental de Terminales Portuarios y la Guía de Materiales para la Construcción Sostenible, en el marco de la Estrategia Nacional de Economía Circular-ENEC.</t>
  </si>
  <si>
    <t>El valor del contrato a celebrar es hasta por la suma de VEINTICUATRO MILLONES DE PESOS MCTE ($24.000.000), incluido los impuestos a que haya lugar.</t>
  </si>
  <si>
    <t>misanchezp@hotmail.com</t>
  </si>
  <si>
    <t>CALLE 116 No 31-69 TORRE 7 APTO 321</t>
  </si>
  <si>
    <t>El plazo de ejecución del contrato será de tres (3) meses contados a partir del cumplimiento de los requisitos de perfeccionamiento y ejecución, sin exceder el 31 de diciembre de 2020.</t>
  </si>
  <si>
    <t>https://community.secop.gov.co/Public/Tendering/OpportunityDetail/Index?noticeUID=CO1.NTC.1438814&amp;isFromPublicArea=True&amp;isModal=False</t>
  </si>
  <si>
    <t>LUZ ADRIANA LOPEZ AYALA</t>
  </si>
  <si>
    <t>Prestar servicios profesionales a la Dirección de Asuntos Ambientales Sectorial y Urbana del Ministerio de Ambiente y Desarrollo Sostenible en el proceso de implementación de la Estrategia Nacional de Economía Circular-ENEC, así como en el control y cumplimiento de los compromisos adquiridos por la Dependencia.</t>
  </si>
  <si>
    <t>1. Participar en las sesiones de seguimiento a las Mesas Regionales de Economía Circular y apoyar técnicamente en el análisis de los resultados de las mismas.
2. Realizar el seguimiento periódico a las Goles (metas u objetivos) de 2020 de la Estrategia Nacional de Economía Circular-ENEC.
3. Participar en el desarrollo de las Submesas de Información de Economía Circular, en el marco del Sistema de Información de Economía Circular (SIEC) liderado por el DANE.
4. Generar insumos técnicos para la construcción de documentos relacionados con las diferentes líneas de acción priorizadas de la Estrategia Nacional de Economía Circular-ENEC, según las necesidades de la Dirección de Asuntos Ambientales Sectorial y Urbana.
5. Consolidar los informes y realizar el seguimiento a los avances en el cumplimiento de los compromisos de Colombia con la Organización para la Cooperación y el Desarrollo Económico-OCDE, liderados por el Ministerio de Ambiente y Desarrollo Sostenible.
6. Apoyar en el seguimiento de las acciones de mejora de los Pactos por el Crecimiento a cargo de la Dirección de Asuntos Ambientales, Sectorial y Urbana.
7. Elaborar, consolidar y hacer seguimiento a la respuesta oportuna a los requerimientos de Órganos de Control y demás autoridades, que se encuentren relacionados con el objeto contractual.
8. Elaborar respuestas a las solicitudes, derechos de petición, y en general respuestas a los usuarios en materias relacionadas con el objeto del contrato.
9. Participar en reuniones y mesas de trabajo relacionadas con el objeto del contrato.
10. Las demás actividades que le asigne el supervisor del contrato y que tengan relación con el objeto contractual.</t>
  </si>
  <si>
    <t>El valor del contrato a celebrar es hasta por la suma de TRECE MILLONES QUINIENTOS MIL TRES PESOS MCTE ($ 13.500.003), incluido los impuestos a que haya lugar.</t>
  </si>
  <si>
    <t>luzadrianalopez.col@gmail.com</t>
  </si>
  <si>
    <t>CALLE 53B # 18A - 33 APTO 605</t>
  </si>
  <si>
    <t>CESAR FERNANDO GARCIA LLANO</t>
  </si>
  <si>
    <t>https://community.secop.gov.co/Public/Tendering/OpportunityDetail/Index?noticeUID=CO1.NTC.1438146&amp;isFromPublicArea=True&amp;isModal=False</t>
  </si>
  <si>
    <t>Prestación de servicios profesionales a la Dirección de Asuntos Marinos, Costeros y Recursos Acuáticos del Ministerio de Ambiente y Desarrollo Sostenible, para apoyar la formulación de un Plan Estratégico efectivo de acción a mediano plazo para reducir los niveles de deforestación y degradación a cero (0) en la Vía Parque Isla de Salamanca VPIS de acuerdo con lo ordenado en la Sentencia STC 3872-2020 de la Corte Suprema de Justicia - Sala de Casación Civil</t>
  </si>
  <si>
    <t>1. Elaborar el documento diagnóstico del Plan Estratégico teniendo en cuenta lo diferentes instrumentos ambientales y de ordenamiento territorial que se encuentran formulados para el área por PNN, CORPAMAG y demás entidades del SINA.
2. Elaborar propuesta de documento “Plan Estratégico”
3. Consolidar la versión final del documento “Plan Estratégico” que incluirá los compromisos, autoridades responsables, ejes de acción y fechas concretas para la promoción de actuaciones de prevención y restauración del área protegida de VPIS, así como las consecuencias en caso de incumplimiento, de acuerdo con las disposiciones legales en materia ambiental resultado de la socialización y retroalimentación por parte del PNN, CORPAMAG y las demás entidades del SINA al igual.
4. Elaboración de informes y actas de reuniones para la formulación del Plan Estratégico, para ser presentados al Tribunal de primera instancia y a la Corte Suprema de Justicia – Sala Casación Civil.
5. Dar apoyo y seguimiento a las reuniones del Comité Permanente de Seguimiento al Plan Estratégico de acuerdo con la STC 3872-2020 para ser presentados al Tribunal de primera instancia y a la Corte Suprema de Justicia – Sala Casación Civil.
6. Apoyar en el desarrollo de los espacios, talleres y actividades pertinentes relacionados con el objeto del contrato, de manera presencial o virtual.
7. Las demás actividades que estén relacionadas con el objeto del contrato y sus alcances.</t>
  </si>
  <si>
    <t>El valor del contrato a celebrar es hasta por la suma de VEINTISIETE MILLONES DE PESOS M/CTE ($27.000.000) incluido los impuestos a que haya lugar.</t>
  </si>
  <si>
    <t>cesargarciallano@gmail.com</t>
  </si>
  <si>
    <t>Cra 15 #29-345; Santa Marta, Magdalena</t>
  </si>
  <si>
    <t>DIRECCION DE ASUNTOS MARINOS, COSTEROS Y RECURSOS ACUATICOS</t>
  </si>
  <si>
    <t>El plazo de ejecución del contrato será de 3 meses, previo cumplimiento de los requisitos de perfeccionamiento y ejecución.</t>
  </si>
  <si>
    <t>https://community.secop.gov.co/Public/Tendering/OpportunityDetail/Index?noticeUID=CO1.NTC.1440329&amp;isFromPublicArea=True&amp;isModal=False</t>
  </si>
  <si>
    <t>LUZ MERY RUIZ GUIZA</t>
  </si>
  <si>
    <t>El valor del contrato a celebrar es hasta por la suma de NUEVE MILLONES DE PESOS MONEDA CORRIENTE. ($9.000.000), incluido los impuestos a que haya lugar.</t>
  </si>
  <si>
    <t>lmeryrg@gmail.com</t>
  </si>
  <si>
    <t>CALLE 55A SUR 12D 15</t>
  </si>
  <si>
    <t>El plazo del contrato es de tres (3) meses, contados a partir del cumplimiento de los requisitos de perfeccionamiento y ejecución, en todo caso sin exceder el 31 de diciembre de 2020.</t>
  </si>
  <si>
    <t>ADRIANA MARGARITA DELGADO ORTEGA</t>
  </si>
  <si>
    <t>CRA 65 22A-43 INTERIOR 2 APTO 401</t>
  </si>
  <si>
    <t>JORGE BEDUIT TORRES SANCHEZ</t>
  </si>
  <si>
    <t>JUANITA BALLESTEROS CASAS</t>
  </si>
  <si>
    <t>LILIANA BUSTAMANTE RESTREPO</t>
  </si>
  <si>
    <t>LINA MARIA TAMAYO SALDARRIAGA</t>
  </si>
  <si>
    <t>LUISA FERNANDA NIÑO LANCHEROS</t>
  </si>
  <si>
    <t>NIDIA JOHANA HERNANDEZ MORENO</t>
  </si>
  <si>
    <t>LINK SIGEP</t>
  </si>
  <si>
    <t>https://www.funcionpublica.gov.co/web/sigep/hdv/-/directorio/M2135438-8003-5/view</t>
  </si>
  <si>
    <t>https://www.funcionpublica.gov.co/web/sigep/hdv/-/directorio/M121443-8003-5/view</t>
  </si>
  <si>
    <t>https://www.funcionpublica.gov.co/web/sigep/hdv/-/directorio/M830931-8003-5/view</t>
  </si>
  <si>
    <t>https://www.funcionpublica.gov.co/web/sigep/hdv/-/directorio/M110759-8003-5/view</t>
  </si>
  <si>
    <t>https://www.funcionpublica.gov.co/web/sigep/hdv/-/directorio/M1747459-8003-5/view</t>
  </si>
  <si>
    <t>https://www.funcionpublica.gov.co/web/sigep/hdv/-/directorio/M865089-8003-5/view</t>
  </si>
  <si>
    <t>https://www.funcionpublica.gov.co/web/sigep/hdv/-/directorio/M830937-8003-5/view</t>
  </si>
  <si>
    <t>https://www.funcionpublica.gov.co/web/sigep/hdv/-/directorio/M830889-8003-5/view</t>
  </si>
  <si>
    <t>https://www.funcionpublica.gov.co/web/sigep/hdv/-/directorio/M3281139-8003-5/view</t>
  </si>
  <si>
    <t>https://www.funcionpublica.gov.co/web/sigep/hdv/-/directorio/M1592515-8003-5/view</t>
  </si>
  <si>
    <t>https://www.funcionpublica.gov.co/web/sigep/hdv/-/directorio/M1575592-8003-5/view</t>
  </si>
  <si>
    <t>https://www.funcionpublica.gov.co/web/sigep/hdv/-/directorio/M1765456-8003-5/view</t>
  </si>
  <si>
    <t>https://www.funcionpublica.gov.co/web/sigep/hdv/-/directorio/M1492420-8003-5/view</t>
  </si>
  <si>
    <t>https://www.funcionpublica.gov.co/web/sigep/hdv/-/directorio/M862224-8003-5/view</t>
  </si>
  <si>
    <t>https://www.funcionpublica.gov.co/web/sigep/hdv/-/directorio/M31204-8003-5/view</t>
  </si>
  <si>
    <t>https://www.funcionpublica.gov.co/web/sigep/hdv/-/directorio/M2957172-8003-5/view</t>
  </si>
  <si>
    <t>https://www.funcionpublica.gov.co/web/sigep/hdv/-/directorio/M666131-8003-5/view</t>
  </si>
  <si>
    <t>https://www.funcionpublica.gov.co/web/sigep/hdv/-/directorio/M1695903-8003-5/view</t>
  </si>
  <si>
    <t>https://www.funcionpublica.gov.co/web/sigep/hdv/-/directorio/M2313988-8003-5/view</t>
  </si>
  <si>
    <t>https://www.funcionpublica.gov.co/web/sigep/hdv/-/directorio/M470198-8003-5/view</t>
  </si>
  <si>
    <t>https://www.funcionpublica.gov.co/web/sigep/hdv/-/directorio/M3282066-8003-5/view</t>
  </si>
  <si>
    <t>https://www.funcionpublica.gov.co/web/sigep/hdv/-/directorio/M815913-8003-5/view</t>
  </si>
  <si>
    <t>https://www.funcionpublica.gov.co/web/sigep/hdv/-/directorio/M2963523-8003-5/view</t>
  </si>
  <si>
    <t>https://www.funcionpublica.gov.co/web/sigep/hdv/-/directorio/M721343-8003-5/view</t>
  </si>
  <si>
    <t>https://www.funcionpublica.gov.co/web/sigep/hdv/-/directorio/M623617-8003-5/view</t>
  </si>
  <si>
    <t>https://www.funcionpublica.gov.co/web/sigep/hdv/-/directorio/M1362081-8003-5/view</t>
  </si>
  <si>
    <t>https://www.funcionpublica.gov.co/web/sigep/hdv/-/directorio/M609525-8003-5/view</t>
  </si>
  <si>
    <t>https://community.secop.gov.co/Public/Tendering/OpportunityDetail/Index?noticeUID=CO1.NTC.1449824&amp;isFromPublicArea=True&amp;isModal=False</t>
  </si>
  <si>
    <t>JOSE REINALDO CONTRERAS DIAGO</t>
  </si>
  <si>
    <t xml:space="preserve">OFICINA DE NEGOCIOS VERDES Y SOSTENIBLES - DIRECCION DE BOSQUES BIODIVERSIDAD Y SERVICIOS ECOSISTEMICOS </t>
  </si>
  <si>
    <t>Prestación de servicios profesionales a la Oficina de Negocios Verdes Sostenibles y a la Dirección de Bosques Biodiversidad y Servicios Ecosistémicos del Ministerio de Ambiente y Desarrollo Sostenible para apoyar la revisión de instrumentos económicos y estrategias encaminadas a impulsar la economía de los bosques naturales y sus servicios ecosistémicos en el marco de los mandatos establecidos en la Ley 1955 de 2019 por la cual se adoptó el Plan Nacional de Desarrollo 2018 – 2022 Pacto por Colombia, Pacto por la Equidad.</t>
  </si>
  <si>
    <t>1. Caracterizar las particularidades regionales, relacionadas con el aprovechamiento forestal maderable de bosque natural y su cadena productiva, de manera que se pueda establecer su estructura, cadena de valor, grado de intermediación, nivel tecnológico y empresaria.
2. Realizar un análisis de los ingresos liquidados, recaudados e invertidos por concepto de la Tasa Compensatoria por Aprovechamiento Forestal Maderable por parte de las Autoridades Ambientales Competentes, de acuerdo con el marco legal vigente, para un período mínimo de los últimos diez años, con énfasis a la Región Amazónica y la Región Pacífica.
3. Evaluación del sistema y método adoptado en la actualización de la Tasa Compensatoria por Aprovechamiento Forestal Maderable en Bosque Natural mediante el Decreto 1390 de 2018, teniendo como referente el sistema y método establecido en el artículo 42 de la Ley 99 de 1993, las particularidades del recurso natural, la naturaleza del tributo, la documentación disponible, los estudios técnicos que sirvieron para su actualización, los mandatos de la política pública forestal, la jurisprudencia de las Altas Cortes sobre el tema y los referentes internacionales.
4. Construir una propuesta, a partir del análisis anterior, del sistema y método cuyos factores y coeficientes determinen una expresión matemática que reúna las particularidades regionales y que permitan una tarifa base aplicable en forma diferencial por región geográfica y por agente pasivo, viabilidad soportada en la documentación de análisis antes mencionada.
5. Ayudar a elaborar un documento técnico diagnóstico sobre la implementación de la Tasa Compensatoria por Aprovechamiento Forestal Maderable en Bosques Naturales por parte de las Autoridades Ambientales Competentes, que contenga un análisis de impacto económico para el agente activo y el agente pasivo a partir de la aplicación del Decreto 1390 de 2018 y la Resolución 1479 de 2018.
6. Convocar, promover y participar en las mesas técnicas orientadas a socializar y retroalimentar la revisión y el proyecto de ajuste de la Tarifa Mínima de la Tasa Compensatoria por Aprovechamiento Forestal Maderable en Bosques Naturales con actores internos y externos, como también en las Mesas Forestales creadas y otros espacios sectoriales que se estimen pertinentes.
7. Colaborar con el proceso de capacitación a las Autoridades Ambientales sobre la implementación de los instrumentos económicos en material forestal como son la Tasa Compensatoria por Aprovechamiento Forestal Maderable en Bosques Naturales y la Tasa Compensatoria por Utilización Permanente de la Reserva Forestal Protectora Bosques Oriental de Bogotá.
8. Participar en las reuniones relacionadas con el objeto contractual para lo cual se deben allegar los soportes de la asistencia, ayudas de memoria y soporte del seguimiento a los compromisos establecidos, en caso de aplicar.
9. Las demás que determine el supervisor del contrato, relacionadas con el ejercicio de sus obligaciones y del objeto contractual.</t>
  </si>
  <si>
    <t>El valor del contrato a celebrar es hasta por la suma de VEINTICINCO MILLONES QUINIENTOS MIL PESOS M/CTE ($25.500.000), por concepto de honorarios, incluidos los impuestos a que haya lugar.</t>
  </si>
  <si>
    <t>reycontrerasdi@gmail.com</t>
  </si>
  <si>
    <t>carrera 56 No. 152-77 casa 39</t>
  </si>
  <si>
    <t>JORGE ENRIQUE JIMENEZ GUACANEME - RUBEN DARIO GUERRERO USEDA</t>
  </si>
  <si>
    <t>80128270 - 79403515</t>
  </si>
  <si>
    <t>JEFE DE LA OFICINA DE NEGOCIOS VERDES Y SOSTENIBLES - COORDINADOR DE RESERVAS FORESTALES</t>
  </si>
  <si>
    <t>El plazo de ejecución del presente contrato será de tres (3) meses, sin que supere el 31 de diciembre de la vigencia 2020, previo cumplimiento de los requisitos de ejecución y previo perfeccionamiento del mismo.</t>
  </si>
  <si>
    <t>IPMC No. 006 - 2020</t>
  </si>
  <si>
    <t>https://community.secop.gov.co/Public/Tendering/OpportunityDetail/Index?noticeUID=CO1.NTC.1418524&amp;isFromPublicArea=True&amp;isModal=False</t>
  </si>
  <si>
    <t>UNIVERSAL TECHNOLOGY S.A.S</t>
  </si>
  <si>
    <t>CAMILO ERNESTO VALENCIA SEGURA</t>
  </si>
  <si>
    <t>Contratar la renovación y actualización de las licencias del software Enterprise Architect del Ministerio de Ambiente y Desarrollo Sostenible, que incluya la capacitación en el manejo de la herramienta, de conformidad con lo señalado en las obligaciones específicas y especificaciones técnicas</t>
  </si>
  <si>
    <t>1. Dar cumplimiento a lo señalado en las especificaciones técnicas, incluidas en el Anexo Técnico.
2. Actualizar las licencias en los equipos designados por el Ministerio para ese fin, conservando la funcionalidad de los pluggins instalados.
3. Dictar un curso mínimo de 20 horas sobre el manejo y uso de la herramienta y las nuevas actualizaciones, a las personas que indique el supervisor
4. El contratista deberá contar con personal especializado en la descarga e instalación y actualización del nuevo licenciamiento.
5. Garantizar el correcto funcionamiento de la operación de los componentes de software de la herramienta Enterprise architect en el momento de la instalación de las licencias hasta la respectiva entrega, sin que ello pueda incurrir en costos adicionales.
6. Garantizar el servicio de soporte, mantenimiento y actualización de las licencias actualizadas por el término de dos (2) años.
7. Entregar al Ministerio de Ambiente y Desarrollo Sostenible, el documento de garantía de actualización y renovación de las licencias objeto del contrato, de acuerdo con lo requerido en las especificaciones técnicas, una vez se haya descargado e instalado la actualización.
8. Entregar al momento de la instalación de la actualización de las licencias objeto del contrato, un documento que certifique que se brindara el respectivo soporte durante los dos años de cobertura.
9. Atender los requerimientos, instrucciones y/o recomendaciones que durante el desarrollo del contrato le sean impartidas por parte del supervisor, para una correcta ejecución y cumplimiento de las obligaciones, dentro de las siguientes 24 horas a la solicitud del requerimiento.
10. Presentar alternativas de solución ante problemas que sean de su competencia y que tengan que ver con el objeto del contrato
11. Las demás que se requieran en cumplimiento del objeto del presente contrato.</t>
  </si>
  <si>
    <t>ut@unitty.com</t>
  </si>
  <si>
    <t>CRA 48 93 29</t>
  </si>
  <si>
    <t>El plazo de ejecución del contrato será de un (1) mes, previo cumplimiento de los requisitos de perfeccionamiento y ejecución. Se resalta que, a partir de la fecha de inicio de ejecución del contrato para la renovación y actualización de las licencias, la entidad contará con el término de dos (2) años para la actualización y soporte directo del proveedor vía web, remota o presencial.</t>
  </si>
  <si>
    <t>IPMC No. 005 - 2020</t>
  </si>
  <si>
    <t>https://community.secop.gov.co/Public/Tendering/OpportunityDetail/Index?noticeUID=CO1.NTC.1416663&amp;isFromPublicArea=True&amp;isModal=False</t>
  </si>
  <si>
    <t>CZ VITAL SAS</t>
  </si>
  <si>
    <t>CARLOS GÓMEZ OLAYA</t>
  </si>
  <si>
    <t>czvitalsas@gmail.com</t>
  </si>
  <si>
    <t>CRA 124A # 17F - 51</t>
  </si>
  <si>
    <t>Contratar la adquisición de canecas para residuos ordinarios y carros recolectores que permitan mejorar el almacenamiento y prevención en el manejo de residuos en el marco de la emergencia sanitaria COVID-19.</t>
  </si>
  <si>
    <t>1. Entregar los bienes a suministrar en los términos del Anexo Técnico, en el almacén de la Sede del Ministerio de Ambiente y Desarrollo Sostenible.
2. Los bienes deben ser de óptima calidad bajo los más estrictos conceptos de normas técnicas, además de entregarse debidamente embalados, y su transporte debe realizarse cumpliendo los requisitos establecidos en las normas técnicas y/o sanitarias.
3. Ofrecer y entregar elementos de excelente calidad, durabilidad y con buen respaldo de garantías, de acuerdo a la oferta presentada.
4. Entregar elementos nuevos y sin uso, no se aceptan bienes repotenciados, ni remanufacturados o reconstruidos.
5. Garantizar la entrega de los bienes requeridos dentro de los plazos establecidos, los cuales, en el evento de requerirse, deben ser presentados debidamente empacados y protegidos para soportar el almacenamiento temporal.
6. Los costos de transporte, embalaje y entrega serán asumidos por el contratista.
7. Los elementos objeto del contrato en caso de ser de origen extranjero deben haber ingresado legalmente al país.
8. Reemplazar los elementos que por cualquier motivo sean catalogados como defectuosos o fuera de las especificaciones técnicas, para lo cual el supervisor del
contrato comunicará por escrito al contratista la situación presentada y este (el contratista) en un término no superior a cinco (5) días calendario efectuará la reposición de los bienes en el lugar dispuesto por el Supervisor del Contrato.
9. Responder sin perjuicio de la garantía, por la calidad de los elementos suministrados.
10. Cumplir con todo lo ofrecido en su propuesta sin realizar modificaciones posteriores.
11. Todas las demás inherentes o necesarias que se requieran para la correcta ejecución del objeto contractual.</t>
  </si>
  <si>
    <t>El plazo de ejecución del contrato será de treinta (30) días contados a partir del cumplimiento de los requisitos de perfeccionamiento y ejecución del contrato, es decir, a partir de la aprobación de la garantía de cumplimiento, previa expedición del registro presupuestal, en todo caso sin sobrepasar el 31 de diciembre de 2020.</t>
  </si>
  <si>
    <t>SPARTA SHOES S.A.S</t>
  </si>
  <si>
    <t xml:space="preserve">ALFONSO HUERTAS GARCÍA </t>
  </si>
  <si>
    <t>Contratar el suministro de dotación vestuario y calzado para los funcionarios del Ministerio de Ambiente y Desarrollo Sostenible, que tienen derecho a ellos conforme la normativa vigente</t>
  </si>
  <si>
    <t>Diagonal 17C SUR #25-26</t>
  </si>
  <si>
    <t>spartashoes@hotmail.co</t>
  </si>
  <si>
    <t>BACET GROUP S.A.S.</t>
  </si>
  <si>
    <t xml:space="preserve">NANCY GARCÍA CASTRO </t>
  </si>
  <si>
    <t>Carrera 19B No 26 sur 34</t>
  </si>
  <si>
    <t>gerencia@bacetgroup.com</t>
  </si>
  <si>
    <t>YUBARTA S.A.S.</t>
  </si>
  <si>
    <t>A-02-02-01-002-008</t>
  </si>
  <si>
    <t>Carrera 27 No. 7 – 80 - Cali</t>
  </si>
  <si>
    <t>mercadeo@yubarta.com</t>
  </si>
  <si>
    <t>C-3202-0900-6-0-3202001-02</t>
  </si>
  <si>
    <t>6020 -
9020</t>
  </si>
  <si>
    <t>10/01/2020 -
14/01/2020</t>
  </si>
  <si>
    <t>182520 - 
182620</t>
  </si>
  <si>
    <t xml:space="preserve">C-3201-0900-3-0-3201007-02 -
C-3202-0900-6-0-3202040-02 </t>
  </si>
  <si>
    <t>CONSORCIO SONDA-MADS-SIE03-2020</t>
  </si>
  <si>
    <t>RICARDO RODRÍGUEZ VÁSQUEZ</t>
  </si>
  <si>
    <t>Contratar la adquisición, instalación y puesta en marcha de 2 switches core que funcionarán en modalidad de alta disponibilidad, para soportar la conectividad de los switches de acceso y servidores del Ministerio de Ambiente y Desarrollo Sostenible, conforme a las especificaciones técnicas solicitadas</t>
  </si>
  <si>
    <t>El Contratista en desarrollo del objeto contractual se compromete a realizar, además de las obligaciones generales y las derivadas de las disposiciones legales vigentes que regulan su actividad, la totalidad de las siguientes obligaciones específicas:
1. Dar cumplimiento a todas las especificaciones del anexo técnico No. 01 ESPECIFICACIONES TÉCNICAS MÍNIMAS y las cuales hacen parte integral del presente proceso.
2. Entregar, instalar y poner en marcha, en el Ministerio de Ambiente y Desarrollo Sostenible, la totalidad de los equipos adquiridos. Los equipos a adquirir deben ser nuevos y en óptima calidad. No se aceptarán bienes re manufacturados o reconstruidos.
3. El contratista deberá entregar un cronograma de trabajo con las actividades a realizar en cuanto a planeación, ejecución y entrega final de los productos establecidos; este cronograma deberá ser entregado para revisión y aprobación del supervisor del contrato dentro de los ocho (8) días siguientes al perfeccionamiento del contrato. El cronograma deberá estar ajustado al plazo máximo de ejecución del contrato.
4. En caso que las labores a realizar requieran de interrupción total del servicio informático del Ministerio de Ambiente y Desarrollo Sostenible, las mismas deben efectuarse en la fecha y hora que sea acordada previamente con el supervisor del contrato.
5. Atender todas las sugerencias y recomendaciones que realice el Ministerio de Ambiente y Desarrollo Sostenible para el correcto desarrollo del contrato y particularmente aquellas dadas por el supervisor.
6. Respecto a la seguridad de la información de propiedad del Ministerio de Ambiente y Desarrollo Sostenible, el contratista favorecido deberá comprometerse a:
a) Mantener la confidencialidad de la información entregada por el Ministerio, en reserva o secreto, dándole a la misma el carácter estrictamente confidencial, y mantenerla debidamente protegida de accesos no autorizados a terceros, con el fin de no permitir su conocimiento o manejo por parte de tales terceros no autorizados. Así mismo, a no permitir la copia o reproducción total o parcial de la misma y devolverla una vez utilizadas para los fines estrictamente necesarios para la ejecución del objeto del contrato.
b) El contratista favorecido deberá firmar el Acuerdo de Confidencialidad para contratistas que tiene establecido el Ministerio de Ambiente y Desarrollo Sostenible, el cual se entrega por parte de la Entidad al Contratista al momento de firmar el acta de inicio y debe ser firmado y devuelto por éste dentro de los 5 días hábiles siguientes a esa firma.
c) Guardar total reserva de la información recibida del Ministerio de Ambiente y Desarrollo Sostenible en razón del servicio que presta en desarrollo de sus actividades, ya que es propiedad del Ministerio, salvo requerimiento de autoridad competente.
7. Presentar formalmente al Ministerio de Ambiente y Desarrollo Sostenible, el personal que ejecutará las actividades objeto de la contratación. El contratista deberá poner a disposición de la ejecución del contrato el personal requerido en el anexo técnico, el cual debe contar con disponibilidad permanente y capacidad de decisión, el cual solo podrá ser reemplazado por personal de igual o superiores condiciones, habiendo mediado fuerza mayor que deberá acreditar ante el supervisor del contrato quien autorizará el cambio respectivo.
8. Generar reportes de servicios, cuando se realicen visitas técnicas programadas por el supervisor del contrato, en el que conste el resumen de las actividades realizadas (actualización, soporte y mantenimiento), problemas presentados, soluciones utilizadas y recomendaciones. De igual forma quedará constancia en la misma acta o informe de servicio si hubo cambio de software o en la configuración de los equipos.
9. Ejecutar transferencia de conocimiento explicita sobre los equipos instalados y emitida directamente por el contratista en modalidad virtual o presencial cuando sea requerido por el supervisor del contrato respecto a las actualizaciones y mantenimientos en el periodo de vigencia del servicio contratado, para máximo tres (3) colaboradores de la Entidad.
10. Garantizar el funcionamiento y continuidad de la operación de los componentes de Hardware y Software relacionados con la prestación de los servicios relacionados con el presente objeto.
11. Las demás que se deriven y que garanticen su cabal y oportuna ejecución, acorde con el anexo técnico.</t>
  </si>
  <si>
    <t>juan.leonc@sonda.com</t>
  </si>
  <si>
    <t>AUTOPISTA NORTE 118 - 68</t>
  </si>
  <si>
    <t>https://community.secop.gov.co/Public/Tendering/OpportunityDetail/Index?noticeUID=CO1.NTC.1376853&amp;isFromPublicArea=True&amp;isModal=False</t>
  </si>
  <si>
    <t>SASI No 003 - 2020</t>
  </si>
  <si>
    <t>https://community.secop.gov.co/Public/Tendering/OpportunityDetail/Index?noticeUID=CO1.NTC.1450300&amp;isFromPublicArea=True&amp;isModal=False</t>
  </si>
  <si>
    <t>MARÍA CRISTINA VELÁSQUEZ BERNAL</t>
  </si>
  <si>
    <t>Prestación de servicios profesionales en el desarrollo y cumplimiento de la estrategia de verificación y generación de Negocios Verdes en el marco de la estrategia de cooperación de la Unión Europea denominado “Contrato de Reforma Sectorial para el Desarrollo Local Sostenible-DLS.</t>
  </si>
  <si>
    <t>1. Elaborar documento de plan de trabajo para la ejecución del contrato el cual contenga los informes a entregar y cronograma de entrega, documento que debe ser aprobado por el supervisor.
2. Representar a la ONVS en el relacionamiento interinstitucional y los escenarios de turismo de naturaleza a nivel nacional en el marco de los negocios verdes.
3. Participar en la implementación del plan de trabajo coordinado con el Viceministerio de Turismo y la agenda interministerial en el marco de los negocios verdes de turismo de naturaleza.
4. Acompañar desde el componente de turismo de naturaleza las acciones sobre de la oficina de negocios verdes para la reconversión productiva sostenible en ecosistemas estratégicos, especialmente los Paramos.
5. Orientar a los negocios verdes de turismo de naturaleza en su reapertura después de la pandemia, en el marco del cumplimiento de los protocolos y comercialización.
6. Acompañar a las autoridades ambientales asignadas en el desarrollo y cumplimiento del Programa de generación de Negocios Verdes.
7. Acompañar la verificación de nuevos negocios verdes en el marco del cumplimiento por los verificadores asignados.
8. Acompañar la implementación de la estrategia del Programa de Generación de Negocios Verdes, desde el componente de Turismo de Naturaleza de forma trasversal.
9. Acompañar el componente de comunicaciones, monitoreo y seguimiento para la promoción de los resultados y avances de la intervención.
10. Realizar alianzas para el desarrollo de estrategias sectoriales, que contribuyan al cumplimiento de la meta de la generación de los 12.630. Negocios Verdes verificados en el Conpes 3934 de 2018 y el plan Nacional de Desarrollo, desde el componente a cargo.
11.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12. Participar en las reuniones relacionadas con el objeto contractual para lo cual se deben allegar los soportes de la asistencia, ayudas de memoria y soporte del seguimiento a los compromisos establecidos, en caso de aplicar.
13. Realizar en territorio la verificación de los Negocios Verdes priorizados con las Autoridades Ambientales, en el marco del programa de generación de Negocio Verdes, aplicando los lineamientos de la ONVS.
14. Las demás que determine el supervisor del contrato, relacionadas con el ejercicio de sus obligaciones y del objeto contractual.</t>
  </si>
  <si>
    <t>El valor del contrato a celebrar es hasta por la suma de VEINTICINCO MILLONES OCHOCIENTOS OCHENTA Y SIETE MIL PESOS M/CTE ($25.887.000), incluido los impuestos a que haya lugar.</t>
  </si>
  <si>
    <t>cristi_velasquez@hotmail.com</t>
  </si>
  <si>
    <t>carrera 5 # 61 - 11</t>
  </si>
  <si>
    <t>El plazo del contrato será hasta por tres (3) meses, contado a partir del cumplimiento de los requisitos de perfeccionamiento y ejecución, sin que exceda el 31 de diciembre de 2020.</t>
  </si>
  <si>
    <t>https://community.secop.gov.co/Public/Tendering/OpportunityDetail/Index?noticeUID=CO1.NTC.1454864&amp;isFromPublicArea=True&amp;isModal=False</t>
  </si>
  <si>
    <t>NELSON YESID PENAGOS JARAMILLO</t>
  </si>
  <si>
    <t>Prestación de servicios profesionales a la Oficina de Tecnologías de la Información y la Comunicación del Ministerio de Ambiente y Desarrollo Sostenible, para actualizar las características gráficas del Portal SIAC e integrar nuevos componentes que faciliten la consulta y búsqueda de información ambiental.</t>
  </si>
  <si>
    <t>1. Elaborar el plan de trabajo y cronograma, durante los primeros tres días calendario de ejecución del contrato, el cual debe estar aprobado por el supervisor del contrato. Deberá entregar el plan de trabajo con el cronograma en el primer informe de ejecución del contrato.
2. Realizar la actualización del diseño del Portal SIAC bajo el gestor de contenidos Liferay empleando el diseño gráfico proporcionado por el MADS. Dicho diseño debe hacer uso de hojas de estilo que correspondan al diseño gráfico proporcionado y permitan que el portal sea visible en dispositivos móviles.
3. Configurar los servicios que ofrece el gestor de contenidos Liferay y que sean necesarios para que la página permita publicar noticias, documentos, fichas de sistemas de información, fichas de Hubs de ArcGis y cifras ambientales.
4. Configurar el buscador del sitio que permita ver de forma ordenada las coincidencias de páginas web que estén relacionadas con la palabra de búsqueda ingresada por un usuario.
5. Participar en las reuniones de trabajo, mesas de trabajo y/o presentaciones convocadas por el supervisor del contrato, para lo que deberá entregar el reporte mensual con las actas de reunión y el seguimiento correspondiente.
6. Generar la documentación técnica resultante de la implementación de cada uno de los servicios del Portal, incluyendo el manual de uso de Portal. manual detallado de instalación de Liferay, del sitio y demás dependencias requeridas para el correcto funcionamiento del Portal.
7. Trabajar de la mano con el personal de la Oficina TICS para configurar el ambiente de desarrollo que requiere Liferay para personalizar las páginas web que componen el Portal SIAC.
8. Acompañar al IDEAM en la instalación del Portal SIAC en su ambiente de pruebas y de producción, proporcionando ayuda técnica en las tareas de configuración.
9. Todas las demás que le sean asignadas por el supervisor del contrato en relación con el objeto contractual.</t>
  </si>
  <si>
    <t>El valor del contrato a celebrar es hasta por la suma de DIEZ Y SEIS MILLONES QUINIENTOS MIL PESOS ($16.500.000), incluido los impuestos a que haya lugar.</t>
  </si>
  <si>
    <t>nelson.penagosj@gmail.com</t>
  </si>
  <si>
    <t>Cra 70B #64b-24 Torre 3 apt 631</t>
  </si>
  <si>
    <t>El plazo de ejecución del contrato será de tres (3) meses previo cumplimiento de los requisitos de perfeccionamiento y ejecución, sin exceder a 31 de diciembre de 2020.</t>
  </si>
  <si>
    <t>El plazo de ejecución del Acuerdo Interinstitucional será igual a la duración del Acuerdo de Donación GEF GRANT TF0B0740-CO, que estipula la ejecución del Proyecto hasta el 30 de junio de 2023.</t>
  </si>
  <si>
    <t>20-22-19142</t>
  </si>
  <si>
    <t xml:space="preserve">ACUERDO INTERINSTITUCIONAL </t>
  </si>
  <si>
    <t>PARQUES NACIONALES NATURALES DE COLOMBIA - CORPORACIÓN AUTÓNOMA REGIONAL DE LA ORINOQUIA- CORPORINOQUIA - FONDO MUNDIAL PARA LA NATURALEZA -WWF COLOMBIA</t>
  </si>
  <si>
    <t>900.005.502-3 - 832 000 283-6 - 901.285.046-1</t>
  </si>
  <si>
    <t>JOSÉ ARMANDO SUÁREZ SANDOVAL -  JULIA MIRANDA LONDOÑO - SANDRA VALENZUELA DE NARVAEZ</t>
  </si>
  <si>
    <t xml:space="preserve">79.576.301 - 41.779.996 - 52.145.466 </t>
  </si>
  <si>
    <t xml:space="preserve">En virtud del Acuerdo de donación GRANT TF0B0740-CO ATN para el Proyecto GEF 6 “Paisajes Integrados Sostenibles de la Orinoquía”, los Socios del Proyecto establecen un marco institucional y funcional bajo el cual se dará la colaboración y coordinación requerida para la debida ejecución del Proyecto en mención. </t>
  </si>
  <si>
    <t xml:space="preserve">Compromisos Generales de los Socios del Proyecto, Minambiente, PNN, CORPORINOQUIA y WWF-COLOMBIA son las siguientes: 1.Mantener vigentes las reglas y procedimientos contemplados en el Manual Operativo del Proyecto. 2.Dar la orientación estratégica, los lineamientos técnicos y políticos para la ejecución del proyecto. 3.Participar en los procesos de revisión de términos de referencia, convocatoria y selección del equipo de la Unidad Implementadora del Proyecto, cuando proceda. 4.Reportar a WWF- Colombia y demás entidades socias, de manera inmediata cualquier novedad o anomalía que afecte la ejecución del Proyecto. 5.Conformar y disponer, en forma permanente, de un equipo profesional y técnico idóneo y suficiente, que atienda el cumplimiento de los compromisos del convenio suscrito con WWF-Colombia. 6.Adelantar las actuaciones administrativas, técnicas, jurídicas y financieras requeridas para la correcta ejecución del objeto del convenio y de las actividades establecidas en virtud de este. 7.Designar un (1) delegado de nivel directivo como miembro del Comité Directivo (CD) del Proyecto y tomar las medidas requeridas para que este delegado asista a las reuniones de dicho Comité. 8.Designar un (1) delegado de nivel técnico como miembro del Comité Técnico (CT) del Proyecto y tomar las medidas requeridas para que este delegado asista a las reuniones de dicho Comité. 9.Cumplir con el Manual Operativo del Proyecto y con las normas y regulaciones que aplican. 10.Participar en los comités de evaluación de adquisiciones cuando proceda. 11.Hacer seguimiento y retroalimentación a la ejecución del Proyecto en el marco de los Comités Técnicos y Directivos (CT y CD). B. Compromisos Específicos por Entidad: El rol de Minambiente, Además de lo mencionado anteriormente y lo especificado en los CD y CT, está enfocado en: 1.Dar orientación técnica y de política para la ejecución del Proyecto en coherencia con las políticas nacionales. 2.Facilitar la coordinación con las entidades adscritas y vinculadas y velar por la adecuada ejecución del Proyecto. 3.Adelantar cualquier otra actividad que le haya sido asignada por el Acuerdo de Donación. 4.Ejercer las funciones de Punto Focal Operativo del GEF. 5.Adelantar cualquier otra actividad que le sea asignada por el Manual Operativo del Proyecto (MOP). El rol de PNN, además de lo mencionado anteriormente y lo especificado en los CD y CT, está enfocado en: 1.Adelantar las acciones en las áreas del Sistema de Parques Naturales Nacionales. 2.Apoyar las acciones en las áreas del SINAP y en los mosaicos de intervención, 3. Articulación con el SIRAP Orinoquia en el marco de las funciones establecidas para PNN por el Decreto 3572 de 2011. 4.Adelantar cualquier otra actividad que le sea asignada por el Manual Operativo del Proyecto (MOP). El rol de Corporinoquia, además de lo mencionado anteriormente y lo especificado en los CD y CT, está enfocado en: 1.Dar orientación a la ejecución del Proyecto en coherencia con los planes de gestión ambiental de la jurisdicción. 2.Facilitar la coordinación con las dependencias territoriales para el desarrollo del proyecto. 3. Aportar a la definición de los TdR y seguimiento al desarrollo de los productos cuando corresponda.4. Asegurar darle sostenibilidad y permanencia en el tiempo a los resultados, más allá del tiempo de vida del Proyecto. 5. Adelantar cualquier otra actividad que le sea asignada por el Manual Operativo del Proyecto (MOP). C. Compromisos de WWF-Colombia como organismo ejecutor: 1. Ejecutar el Proyecto (manejo técnico, administrativo y financiero), en los términos establecidos en el Acuerdo de Donación suscrito con el Banco Mundial, el Acuerdo Interinstitucional entre las entidades del Estado socias y las decisiones del Comité Directivo. 2.Garantizar la conformación y funcionamiento de la Unidad Implementadora del Proyecto (UIP) integrada según lo define el MOP. 3.Realizar la supervisión de la ejecución de los contratos del Proyecto. 4.Destinar los recursos provenientes del Acuerdo de Donación, exclusivamente a los gastos indicados en el Plan de Adquisiciones aprobado por el Banco Mundial. 5.Elaborar las solicitudes de desembolso de los fondos derivados del Acuerdo de Donación con destino al Banco Mundial. 6.Recibir los desembolsos, administrar y disponer de los recursos provenientes del Acuerdo de Donación, de conformidad con los términos y condiciones previstos en dicho Acuerdo, en el MOP, en el presente Acuerdo Interinstitucional, en el Plan de Adquisiciones aprobados por el Banco Mundial y en el Comité Directivo del Proyecto. 7.Mantener el Manual Operativo del Proyecto (MOP) actualizado y solicitar la no objeción correspondiente. 8.Actualizar el Plan de Adquisiciones del Proyecto las veces que sea requerido para su aprobación ante el Banco Mundial. 9.Preparar y actualizar con el Comité Técnico, modificaciones al Plan Operativo Anual (POA), cuando así sea requerido y someterlo a consideración del Comité Directivo. 10.Celebrar los contratos y convenios aprobados dentro de los procesos de selección y contratación establecidos en el Plan de Adquisiciones y el Acuerdo Interinstitucional. 11.Realizar los pagos requeridos para el desarrollo del Proyecto, en los términos establecidos en los correspondientes contratos y convenios, de acuerdo al Plan de Adquisiciones y al Acuerdo de Donación. 12.Convocar, asistir y coordinar la realización de las reuniones de los Comités Directivo y Técnico del Proyecto, realizar las labores de Secretaría Técnica de éstos, elaborar, socializar y mantener el archivo de las actas debidamente firmadas de las citadas reuniones. 13.Elaborar los estados financieros del Proyecto en los términos y condiciones exigidos por el Banco Mundial y establecidos en el Acuerdo de Donación y remitir a los socios del proyecto. 14.Elaborar los informes semestrales, anuales, PIR (Project Implementation Report) y otros que pudieran existir de avance técnico y financiero del Proyecto con destino al Banco y los requeridos por los socios del Proyecto. 15.Mantener el archivo del Proyecto y proporcionar al Banco y a los Socios toda la información relacionada con el desarrollo del mismo, cada vez que se requiera. 16. Adelantar las labores de coordinación con los socios, para la adecuada ejecución del Proyecto, en los términos establecidos en el Manual Operativo y en el Acuerdo Interinstitucional. 17.Abrir una cuenta bancaria especial para la recepción y manejo de los recursos provenientes del Acuerdo de Donación del Proyecto y administrar dicha cuenta. Los rendimientos financieros generados, incluyendo los generados por diferencial cambiario, serán reinvertidos en el proyecto de acuerdo con la propuesta de la UIP y previa aprobación del Comité Directivo. 18.Coordinar, junto con los socios, las misiones del Banco Mundial para el seguimiento del Proyecto. 19.Facilitar el desarrollo de la evaluación de medio término sobre el avance en la implementación del Proyecto y la evaluación final del mismo, de acuerdo con el alcance establecido en el Manual Operativo. 20.Informar a los socios de manera oportuna sobre aquellos eventos que puedan afectar el normal desarrollo del Proyecto. 21.Implementar las recomendaciones del Comité Directivo aprobadas respecto a la ejecución del Proyecto. 22.Suscribir los convenios de asociación que sean requeridos con los socios del Proyecto y velar por su oportuno cumplimiento. 23.Preparar términos de referencia, documentos de solicitud de propuestas y/o licitaciones que se requieran para el desarrollo del Proyecto. 24.Realizar los procesos de selección de contratistas y consultores junto con los socios del Proyecto, que se requieran para la ejecución de este. 25.Supervisar el avance técnico y financiero del proyecto, dar lineamientos técnicos y garantizar la correcta ejecución según el Acuerdo de Donación. 26.Desarrollar e implementar las medidas e instrumentos de gestión de riesgos e impactos ambientales y sociales a que haya lugar, de conformidad con el Plan de Compromisos Ambientales y Sociales y el Marco de Gestión Ambiental y Social del Proyecto. 27.Velar por el cumplimiento de los Estándares Ambientales y Sociales aplicables al Proyecto por parte de los socios, contratistas, proveedores primarios y beneficiarios, según resulte pertinente. 28.Adelantar cualquier otra actividad que le haya sido asignada por el Acuerdo de Donación, el Acuerdo Interinstitucional, el MOP y el Comité Directivo del Proyecto. 29.WWF Colombia llevará una cuenta especial para la ejecución de este proyecto que permita contable y financieramente hacer reportes administrativos y financieros del proyecto. </t>
  </si>
  <si>
    <t xml:space="preserve">El presente Acuerdo Interinstitucional es un acto sin cuantía. </t>
  </si>
  <si>
    <t xml:space="preserve">Calle 74 # 11-81 en la ciudad de Bogotá - Carrera 23 #18-37 Yopal, Casanare. </t>
  </si>
  <si>
    <t xml:space="preserve">julia.miranda@parquesnacionales.gov.com - direccion@corporinoquia.gov.co </t>
  </si>
  <si>
    <t xml:space="preserve">Camilo Andres Gomez Salguero </t>
  </si>
  <si>
    <t>https://community.secop.gov.co/Public/Tendering/OpportunityDetail/Index?noticeUID=CO1.NTC.1463283&amp;isFromPublicArea=True&amp;isModal=False</t>
  </si>
  <si>
    <t>MARIA ALEJANDRA NEIRA MONTES</t>
  </si>
  <si>
    <t>ADMINISTRACIÓN</t>
  </si>
  <si>
    <t>Prestación de servicios profesionales para apoyar a la oficina de Negocios Verdes y sostenibles en la planeación de la estrategia comunicativa, periodística y de mercadeo digital para el impulso y promoción de los programas de Negocios Verdes para el año 2020, en el marco de la estrategia de cooperación de la Unión Europea “Contrato de Reforma Sectorial para el Desarrollo Local Sostenible-DLS”.</t>
  </si>
  <si>
    <t>1. Crear y ejecutar la estrategia de comunicación de los Programas de la Oficina de Negocios Verdes y Sostenibles, con dos propósitos fundamentales: dar a conocer los beneficios de la producción sostenible e impulsar los medios necesarios para fortalecer su interacción con los públicos de interés del Ministerio de Ambiente y Desarrollo Sostenible en coordinación con las líneas estratégicas del Ministerio y previa articulación con el coordinador del Grupo de Comunicaciones.
2. Presentar, indicadores que permitan evaluar la efectividad de su gestión y la efectividad de su metodología.
3. Desarrollar tácticas efectivas para la difusión de los negocios verdes como empresas ambientalmente responsables y sostenibles, coherentes con las necesidades del país en cuanto a la protección de los ecosistemas.
4. Desarrollar y redactar una metodología de mercadeo digital y en medios de comunicación tradicionales que busque posicionar a los negocios verdes como las empresas con más futuro económico. y el soporte de los servicios ecosistémicos, teniendo en cuenta la cooperación de la Unión Europea cuando sea procedente.
5. Buscar alianzas con medios masivos de comunicación para dar a conocer con herramientas de freepress, los productos creados con consciencia ambiental y ecológica.
6. Buscar alianzas con empresas del sector privado nacionales o extranjeras que no solo quieran hacer más sostenibles su producción, sino que apadrinen, impulsen y respalden comercial y tácticamente los negocios verdes.
7. Promover y organizar ferias y ruedas de negocios virtuales y demás espacios que sirvan para dar a conocer los negocios verdes existentes y que conlleven la creación de nuevos negocios verdes.
8. Edición de textos, supervisión de la imagen, cubrimiento periodístico de eventos, ferias y actividades de la Oficina de Negocios Verdes y Sostenibles para ser divulgados en los medios de comunicación internos y externos del Ministerio de Ambiente y Desarrollo Sostenible, teniendo en cuenta la visibilidad de la Unión Europea como cooperante del Ministerio cuando sea procedente, de acuerdo a su manual de comunicaciones y en coordinación con la Oficina de Comunicaciones del Ministerio.
9. Adelantar las tareas propias de las relaciones públicas para abrir espacios que permitan reconocer el programa de negocios verdes del Ministerio como uno de los programas bandera para impulsar el crecimiento económico del país con procesos de producción limpia.
10. Recopilar material periodístico para la redacción de boletines de prensa, crónicas y demás informes especiales que permitan visibilizar los temas requeridos por la Oficina de Negocios Verdes y Sostenibles y su Programa de Generación de Negocios Verdes, teniendo en cuenta la visibilidad de la Unión Europea como cooperante del Ministerio cuando sea procedente, de acuerdo a su manual de comunicaciones y en coordinación con la Oficina de Comunicaciones del Ministerio
11. Apoyar en las acciones correspondientes para el proceso de migración de contenido de la página web y actualizar las noticias e información de interés relacionada con la Oficina de Negocios Verdes y Sostenibles.
12. Apoyar el monitoreo de noticias que involucren al Ministerio y al Programa de Generación de Negocios Verdes de la Unión Europea, realizando la actualización de base de datos de periodistas locales, regionales, nacionales e internacionales.
13. Ser enlace entre el grupo de comunicaciones y la Oficina de Negocios Verdes para adelantar las acciones encaminadas en el cumplimiento del objeto contractual.
14. Apoyar la realización de los informes y demás documentos necesarios para los entes de control e instancias de seguimiento del Programa enmarcado en el Contrato de Reforma Sectorial para el Desarrollo Local Sostenible-DLS”, en lo relacionado con los resultados del componente de comunicación en la ejecución hasta el año 2020.
15. Apoyar la estructuración de la estrategia de intervención del Programa de Generación de Negocios Verdes para el año 2020 desde el rol a cargo”.
16. apoyo a la promoción de la estrategia de 180 millones de árboles, PSA forestería comunitaria (viveros, y demás) que hacen parte del paquete de reactivación económica.
17. Participar en las reuniones relacionadas con el objeto contractual para lo cual se deben allegar los soportes de la asistencia, ayudas de memoria y soporte del seguimiento a los compromisos establecidos, en caso de aplicar.
18. Adelantar el desarrollo de sus obligaciones de la mano y siguiendo las recomendaciones y supervisión del coordinador del Grupo de Comunicaciones.
19. Las demás que determine el supervisor del contrato, relacionadas con el ejercicio de sus obligaciones y del objeto contractual.</t>
  </si>
  <si>
    <t>neira.mariaa@gmail.com</t>
  </si>
  <si>
    <t>CRA 5 No 116 - 55 casa 6</t>
  </si>
  <si>
    <t>https://community.secop.gov.co/Public/Tendering/OpportunityDetail/Index?noticeUID=CO1.NTC.1460261&amp;isFromPublicArea=True&amp;isModal=False</t>
  </si>
  <si>
    <t>BIOLOGÍA</t>
  </si>
  <si>
    <t>1. Elaborar documento de plan de trabajo para la ejecución del contrato el cual contenga los informes a entregar y cronograma, documento que debe ser aprobado por el supervisor.
2. Sistematizar la estrategia de selección de los profesionales de verificación para el año 2020.
3. Capacitar y apoyar al grupo de profesionales de verificación, explicando y transfiriendo metodologías, herramienta de verificación y formulación de planes de mejora de negocios verdes verificados en el año 2020.
4. Desarrollar las acciones de articulación con el grupo de Pago por Servicios Ambientales (PSA) de MINAMBIENTE, como estrategia de fomento de los negocios verdes en el marco de PSA.
5. Participar en las actividades del proceso de evaluación y certificación de competencias laborales dirigida a verificadores de criterios de negocios Verdes, en articulación con Sena a través de la elaboración de instrumentos técnicos, recolección de información y articulación de actores en territorio.
6. Desarrollar las actividades de articulación con la Dirección de Asuntos Ambientales Sectorial y Urbana de MINAMBIENTE, como estrategia de fomento de los negocios verdes en el marco del componente a cargo.
7. Realizar el enlace con las autoridades ambientales priorizadas para la intervención del Programa de Generación de Negocios Verdes del año 2020 de acuerdo con la asignación de la ONVS.
8. Desarrollar las actividades de articulación con la Oficina de Asuntos Internacionales de MINAMBIENTE, en el marco de Post 2020 de Biodiversidad.
9. Realizar el acompañamiento técnico a la ONVS en los temas relacionados con el rol a cargo.
10. Realizar el seguimiento y articulación de las actividades del Programa de Generación de Negocios Verdes para el año 2020 desde rol a cargo y de acuerdo con la asignación de la ONVS.
11. Realizar alianzas para el desarrollo de estrategias sectoriales, que contribuyan al cumplimiento de la meta de la generación de los 12.630. Negocios Verdes verificados en el CONPES 3934 de 2018 y el plan Nacional de Desarrollo, desde el componente a cargo.
12. Desarrollar las actividades de intervención de la estrategia del Programa de Generación de Negocios Verdes para el año 2020 desde rol a cargo y la elaboración técnica de los insumos precontractuales necesarios para adelantar los procesos de contratación necesarios que demande la Oficina de Negocios Verdes y Sostenibles con cargo a los recursos del Apoyo Presupuestario de la Unión Europea, denominado “Contrato de Reforma Sectorial para el Desarrollo Local Sostenible- DLS”.
13. Participar en las reuniones relacionadas con el objeto contractual para lo cual se deben allegar los soportes de la asistencia, ayudas de memoria y soporte del seguimiento a los compromisos establecidos, en caso de aplicar.
14. Realizar en territorio la verificación de los Negocios Verdes priorizados con las Autoridades Ambientales, en el marco del programa de generación de Negocio Verdes, aplicando los lineamientos de la ONVS.
15. Las demás que determine el supervisor del contrato, relacionadas con el ejercicio de sus obligaciones y del objeto contractual.</t>
  </si>
  <si>
    <t>El valor del contrato a celebrar es hasta por la suma de VEINTICINCO MILLONES OCHOCIENTOS OCHENTA Y SIETE MIL PESOS MCTE ($25.887.000), incluido los impuestos a que haya lugar.</t>
  </si>
  <si>
    <t>https://community.secop.gov.co/Public/Tendering/OpportunityDetail/Index?noticeUID=CO1.NTC.1467737&amp;isFromPublicArea=True&amp;isModal=False</t>
  </si>
  <si>
    <t>EDUARDO ALFONSO RUBIO MORA</t>
  </si>
  <si>
    <t>erubio26@hotmail.com</t>
  </si>
  <si>
    <t>CALLE 131A NO. 53B-91 INT.2 AP 601</t>
  </si>
  <si>
    <t xml:space="preserve">	Prestación de servicios profesionales a la Oficina de Tecnologías de la Información y la Comunicación del Ministerio de Ambiente y Desarrollo Sostenible, para actualizar la documentación de los flujos y procesos de los tramites consignados en la Ventanilla de tramites ambientales VITAL</t>
  </si>
  <si>
    <t>1. Revisar, evaluar y diagnosticar los procesos de los trámites relacionados con la plataforma VITAL
2. Presentar un plan de mejoramiento de los procesos y procedimientos a partir del diagnóstico entregado
3. Una vez aprobado el plan de mejoramiento: revisar, actualizar, documentar, y proponer opciones de los formularios para la racionalización y optimización del trámite, de acuerdo con las herramientas tecnológicas, la interoperabilidad de entidades y el propósito de facilitarle la gestión al ciudadano.
4. Asistir en el fortalecimiento de los procesos a cargo de la OTIC a través de la implementación y adopción de medidas y planes de acción.
5. Participar de las mesas de trabajo de sector para la optimización de los tramites
6. Presentar las salidas gráficas de información acorde con las plantillas definidas e institucionalizadas en el sistema de gestión de calidad del Ministerio de Ambiente y Desarrollo Sostenible 
7. Las demás actividades que le asigne el supervisor del contrato que tengan relación con el objeto
contractual.</t>
  </si>
  <si>
    <t>El valor del contrato a celebrar es hasta por la suma de TREINTA Y TRES MILLONES DE PESOS M/CTE ($33.000.000) , incluido los impuestos a que haya lugar.</t>
  </si>
  <si>
    <t>El plazo de ejecución de contrato es de 3 meses, contados a partir del cumplimiento de los requisitos de ejecución previo su perfeccionamiento.</t>
  </si>
  <si>
    <t>https://community.secop.gov.co/Public/Tendering/OpportunityDetail/Index?noticeUID=CO1.NTC.1460137&amp;isFromPublicArea=True&amp;isModal=False</t>
  </si>
  <si>
    <t>LICETH CAROLINA RUEDA MARTÍNEZ</t>
  </si>
  <si>
    <t>1. Elaborar documento de plan de trabajo para la ejecución del contrato el cual contenga los informes a entregar y cronograma, documento que debe ser aprobado por el supervisor.
2. Orientar la ejecución del componente de seguimiento y monitoreo del Programa de Generación de Negocios Verdes (PGNV) en los procesos de verificación y acompañamiento de los Negocios Verdes.
3. Acompañar la verificación y acompañamiento de los Negocios Verdes en el marco del PGNV, de acuerdo con los territorios y profesionales verificadores asignados por la ONVS.
4. Realizar la actualización y reporte de los indicadores estratégicos y operativos establecidos por el PGNV, así como proponer y orientar oportunamente ajustes en el mecanismo de recopilación de datos, formulación o en su sistema de valoración.
5. Consolidar la base de datos del proceso de verificación en el marco del PGNV en el año 2020 velando por la oportunidad y calidad de la información para reporte de los indicadores estratégicos y operativos establecidos por el Programa.
6. Realizar la articulación y enlace con las autoridades ambientales asignadas por la ONVS para la intervención del PGNV.
7. Impulzar la construcción de informes y documentos técnicos en lo relacionado con los avances en la implementación del PGNV que sean requeridos por la ONVS, los entes de control e instancias de seguimiento.
8. Realizar el suministro de información requerida por el grupo de comunicaciones del MINAMBIENTE en relación con los resultados de la intervención del PGNV.
9. Desarrollar las actividades de articulación con la Oficina de Tecnologías de la Información y la Comunicación para la implementación de un piloto de operación del Sistema de Información de la Oficina de Negocios Verdes y Sostenibles.
10. Propender por la articulación y desarrollo de estrategias sectoriales que contribuyan al fortalecimiento y promoción de los Negocios Verdes en el marco del CONPES 3934 de 2018 y el plan Nacional de Desarrollo, desde el componente a cargo.
11. Desarrollar actividades orientadas a la sistematización, recopilación de logros y lecciones aprendidas sobre la operación del PGNV y la implementación de acciones de fortalecimiento de los Negocios Verdes, con apoyo en los procesos de seguimiento y monitoreo.
12. Aportar metodologías e instrumentos orientados a fortalecer el componente socio empresarial y comercial en la estructuración de los planes de mejora para los Negocios Verdes.
13. Participar en las reuniones relacionadas con el objeto contractual para lo cual se deben allegar los soportes de la asistencia, ayudas de memoria y soporte del seguimiento a los compromisos establecidos, en caso de aplicar.
14. Realizar en territorio la verificación de los Negocios Verdes priorizados con las Autoridades Ambientales, en el marco del programa de generación de Negocios Verdes, aplicando los lineamientos de la ONVS.
15. Las demás que determine el supervisor del contrato, relacionadas con el ejercicio de sus obligaciones y del objeto contractual</t>
  </si>
  <si>
    <t>Cra. 25 N 19 - 30 Apt. 504 Bucaramanga; Santander</t>
  </si>
  <si>
    <t>https://community.secop.gov.co/Public/Tendering/OpportunityDetail/Index?noticeUID=CO1.NTC.1462956&amp;isFromPublicArea=True&amp;isModal=False</t>
  </si>
  <si>
    <t>GUSTAVO ENRIQUE ANTOLINEZ FLOREZ</t>
  </si>
  <si>
    <t>INGENIERIA AGROINDUSTRIAL</t>
  </si>
  <si>
    <t>1. Elaborar documento de plan de trabajo para la ejecución del contrato el cual contenga los informes a entregar y cronograma de entrega, documento que debe ser aprobado por el supervisor.
2. Participar en los diferentes eventos de los municipios ubicados en ecosistemas de estratégicos, donde se estén desarrollando actividades en cumplimiento a sentencias y fallos relacionados con ecosistemas de paramos, como aporte al desarrollo de los Negocios Verdes.
3. Poblar la base de datos de los Negocios Verdes, proyectos o iniciativas derivadas de actividades productivas en ecosistemas de paramos, especificando si son Negocios Verdes o si se pueden llevar a Negocios Verdes con apoyo de las Autoridades Ambientales y realizar el análisis detallado de la información de estas empresas.
4. Poblar la base de datos de actores que puedan aportar en la configuración del modelo de financiación que facilite la articulación de aportes y obtención de recursos que provengan de agentes públicos y/o privados con el objeto de lograr la sostenibilidad económica de la gestión ambiental los complejos de paramos.
5. Gestionar con la DBBSE la regulación de actividades agropecuarias de bajo impacto en páramos y articular con DAASU el programa de reconversión y sustitución de las actividades prohibidas en ecosistemas de paramos con los mecanismos de financiación en el componente Agroindustrial y el Plan Nacional de Negocios Verdes a través del modelo de financiación para la gestión integral de los páramos.
6. Realizar alianzas para el desarrollo de estrategias sectoriales, que contribuyan al cumplimiento de la meta de la generación de los 12.630. Negocios Verdes verificados en el Conpes 3934 de 2018 y el Plan Nacional de Desarrollo, desde el componente a cargo y que aporten en la configuración y articulación del Modelo de Financiación para la sostenibilidad ambiental y económica de los ecosistemas de páramos.
7. Realizar los informes y demás documentos necesarios para los entes de control e instancias de seguimiento del Programa enmarcado en el Contrato de Reforma Sectorial para el Desarrollo Local Sostenible-DLS”, en lo relacionado con los resultados de la ejecución hasta el año 2020.
8. Participar en las reuniones relacionadas con el objeto contractual para lo cual se deben allegar los soportes de la asistencia, ayudas de memoria y soporte del seguimiento a los compromisos establecidos, en caso de aplicar.
9. Realizar en territorio la verificación de los Negocios Verdes priorizados con las Autoridades Ambientales, en el marco del programa de generación de Negocios Verdes, aplicando los lineamientos de la ONVS.
10. Las demás que determine el supervisor del contrato, relacionadas con el ejercicio de las obligaciones y del objeto contractual.</t>
  </si>
  <si>
    <t>El valor del contrato a celebrar es hasta por la suma de QUINCE MILLONES CUATROCIENTOS CINCUENTA MIL PESOS MCTE ($15.450.000), incluido los impuestos a que haya lugar.</t>
  </si>
  <si>
    <t>Cra 7B # 134B-11</t>
  </si>
  <si>
    <t>https://community.secop.gov.co/Public/Tendering/OpportunityDetail/Index?noticeUID=CO1.NTC.1463544&amp;isFromPublicArea=True&amp;isModal=False</t>
  </si>
  <si>
    <t>LUZ MARY PALACIOS CASTILLO</t>
  </si>
  <si>
    <t>INGENEIRIA FORESTAL</t>
  </si>
  <si>
    <t>1. Elaborar documento de plan de trabajo para la ejecución del contrato el cual contenga los informes a entregar y cronograma, documento que debe ser aprobado por el supervisor.
2. Desarrollar las actividades de articulación con la Dirección de Cambio Gestión del Riesgo de MINAMBIENTE, como estrategia de fomento de los negocios verdes en el marco de mercados de carbono
3. Desarrollar las actividades de articulación con la Dirección de Bosques Biodiversidad y servicios ecosistémicos de MINAMBIENTE, como estrategia de fomento de los negocios verdes en el marco de la economía forestal
4. Desarrollar las actividades del sistema integrado de gestión de la Oficina de Negocios Verdes a través de la documentación de procedimientos, formatos, guías, manuales, reporte de indicadores, planes de mejoramiento, mapa y plan de manejo de riesgos, plan anticorrupción y encuestas.
5. Realizar el enlace con las autoridades ambientales priorizadas para la intervención del Programa de Generación de Negocios Verdes del año 2020 de acuerdo a la asignación de la ONVS.
6. Realizar el seguimiento y articulación de las actividades del Programa de Generación de Negocios Verdes para el año 2020 desde rol a cargo y de acuerdo a la asignación de la ONVS
7. Realizar el acompañamiento técnico a la ONVS en los temas relacionados a las categorías de negocios verdes que hacen parte de la economía forestal
8. Participar en las reuniones relacionadas con el objeto contractual para lo cual se deben allegar los soportes de la asistencia, ayudas de memoria y soporte del seguimiento a los compromisos establecidos, en caso de aplicar.
9. Realizar en territorio la verificación de los Negocios Verdes priorizados con las Autoridades Ambientales, en el marco del programa de generación de Negocio Verdes, aplicando los lineamientos de la ONVS.
10. Las demás que determine el supervisor del contrato, relacionadas con el ejercicio de sus obligaciones y del objeto contractual.</t>
  </si>
  <si>
    <t>El valor del contrato a celebrar es hasta por la suma de DIECISÉIS MILLONES QUINIENTOS MIL ($16.500.000), incluido los impuestos a que haya lugar.</t>
  </si>
  <si>
    <t>CARRERA 20 No 51 - 74</t>
  </si>
  <si>
    <t>23/09/2020 </t>
  </si>
  <si>
    <t>https://community.secop.gov.co/Public/Tendering/OpportunityDetail/Index?noticeUID=CO1.NTC.1460018&amp;isFromPublicArea=True&amp;isModal=False</t>
  </si>
  <si>
    <t>CARLOS ANDRÉS RAMÍREZ GONZÁLEZ</t>
  </si>
  <si>
    <t>1. Elaborar documento de plan de trabajo para la ejecución del contrato el cual contenga los informes a entregar y cronograma de entrega, documento que debe ser aprobado por el supervisor.
2. Actualizar bimensualmente los instrumentos de seguimiento que se desprenden de los acuerdos del sector ambiente en el marco de la comisión de seguimiento al acuerdo de los Paros cívicos de Buenaventura y Chocó.
3. Realizar gestión, seguimiento y actualización a los indicadores de medición de cumplimiento de los acuerdos derivados del Paro cívico de Buenaventura y Chocó.
4. Realizar informes y demás documentos de soporte sobre los avances en materia de los acuerdos en el Paro Buenaventura, el Paro Chocó y demás conflictos sociales en el Cauca.
5. Generar insumos y acciones para implementar la estrategia de Centros de Diálogo Ambiental establecida por el Ministerio de Ambiente y Desarrollo Sostenible en la Resolución 2035 de 2018.
6. Realizar los informes y demás documentos necesarios para los entes de control e instancias de seguimiento frente a los paros cívicos de Chocó y Buenaventura.
7. Apoyar la gestión al interior de la Comisión Intersectorial del Chocó (CICH) en aras de cumplir con lo establecido por la sentencia T-622 y demás órdenes y estrategias al interior de la misma con relación a los negocios verdes.
8. Participar en las reuniones relacionadas con el objeto contractual para lo cual se deben allegar los soportes de la asistencia, ayudas de memoria y soporte del seguimiento a los compromisos establecidos, en caso de aplicar.
9. Las demás que determine el supervisor del contrato, relacionadas con el ejercicio de sus obligaciones y del objeto contractual.</t>
  </si>
  <si>
    <t>El valor del contrato a celebrar es hasta por la suma de TRECE MILLONES QUINIENTOS TREINTA MIL PESOS M/CTE ($13.530.000), incluido los impuestos a que haya lugar.</t>
  </si>
  <si>
    <t>Cra 3 Núm 3-03; Facatativá, Cundinamarca</t>
  </si>
  <si>
    <t>https://community.secop.gov.co/Public/Tendering/ContractNoticePhases/View?PPI=CO1.PPI.10348210&amp;isFromPublicArea=True&amp;isModal=False</t>
  </si>
  <si>
    <t>1. Elaborar documento de plan de trabajo para la ejecución del contrato el cual contenga los informes a entregar y cronograma de entrega, documento que debe ser aprobado por el supervisor.
2. Capacitación y apoyo a verificadores 2020, explicando y transfiriendo metodologías y herramientas de verificación y formulación de planes de mejora de negocios verdes 2020.
3. Articular el diseño y desarrollo del plan de trabajo concertado con las autoridades ambientales asignadas para la verificación de Negocios Verdes, en el marco de la intervención del PGNV 2020.
4. Transferencia Hoja de ruta agrosistemas sostenibles y biocomercio al equipo del PGNV y verificadores para adelantar la verificación de nuevos negocios verdes 2020.
5. Dar lineamientos técnicos para el acompañamiento en las categorías de agrosistemas sostenibles, biocomercio a Autoridades Ambientales, ventanillas y empresarios de NV intervenidos por el PGNV.
6. Promoción y establecimiento de Alianzas estratégicas para implementación de los planes de mejora de Negocios Verdes en las categorías de Agrosistemas y biocomercio
7. Acompañamiento a Autoridades Ambientales y empresarios de negocios verdes, en la formulación proyectos para la búsqueda de financiación en la implementación de planes de mejora y acciones que fomenten la implementación de Negocios Verdes en las regiones.
8. Suministro de información al componente de monitoreo y seguimiento y el de comunicaciones y divulgación para la promoción de los resultados de la intervención.
9. Realizar los informes y demás documentos necesarios para los entes de control e instancias de seguimiento del Programa enmarcado en el Contrato de Reforma Sectorial para el Desarrollo Local Sostenible-DLS”, en lo relacionado con los resultados de la ejecución hasta el año 2020.
10. Realizar alianzas para el desarrollo de estrategias sectoriales, que contribuyan al cumplimiento de la meta de la generación de los 12.630. Negocios Verdes verificados en el Conpes 3934 de 2018 y el plan Nacional de Desarrollo, desde el componente a cargo.
11. Apoyar la ejecución de la estrategia de intervención del Programa de Generación de Negocios Verdes para el año 2020 desde rol a cargo, en cuanto a la implementación y seguimiento alianza con BANCOLDEX con cargo a los recursos del Apoyo Presupuestario de la Unión Europea, denominado “Contrato de Reforma Sectorial para el Desarrollo Local Sostenible-DLS”.
12. Participar en las reuniones relacionadas con el objeto contractual para lo cual se deben allegar los soportes de la asistencia, ayudas de memoria y soporte del seguimiento a los compromisos establecidos, en caso de aplicar.
13. Realizar en territorio la verificación de los Negocios Verdes priorizados con las Autoridades Ambientales, en el marco del programa de generación de Negocios Verdes, aplicando los lineamientos de la ONVS.
14. Las demás que determine el supervisor del contrato, relacionadas con el ejercicio de sus obligaciones y del objeto contractual.</t>
  </si>
  <si>
    <t>El valor del contrato a celebrar es hasta por la suma de DIECIOCHO MILLONES DE PESOS M/CTE ($18.000.000), incluido los impuestos a que haya lugar.</t>
  </si>
  <si>
    <t>https://community.secop.gov.co/Public/Tendering/OpportunityDetail/Index?noticeUID=CO1.NTC.1461437&amp;isFromPublicArea=True&amp;isModal=False</t>
  </si>
  <si>
    <t>Prestación de servicios de apoyo a la gestión profesionales en el desarrollo y cumplimiento de la estrategia de verificación y generación de Negocios Verdes en el marco de la estrategia de cooperación de la Unión Europea denominado “Contrato de Reforma Sectorial para el Desarrollo Local Sostenible-DLS.</t>
  </si>
  <si>
    <t>1. Apoyar la articulación entre las ventanillas de Negocios verdes y la Oficina de Negocios Verdes y Sostenibles en la sistematización y centralización de la información reportada.
2. Realizar el manejo de bases de datos de acuerdo a los parámetros establecidos por la oficina de Negocios Verdes y sostenibles.
3. Realizar la depuración de los datos de Negocios Verdes reportados con el fin de generar calidad de la información en la base de datos.
4. Apoyar a la Oficina de Negocios verdes en el proceso de recopilación de información en el sistema de seguimiento y monitoreo.
5. Apoyar con el suministro de información al componente de monitoreo y seguimiento y el de comunicaciones y divulgación para la promoción de los resultados de la intervención.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t>
  </si>
  <si>
    <t>El valor del contrato a celebrar es hasta por la suma de CINCO MILLONES QUINIENTOS CINCUENTA MIL PESOS M/CTE ($5.550.000), incluido los impuestos a que haya lugar.</t>
  </si>
  <si>
    <t>Calle 38sur #52c-33</t>
  </si>
  <si>
    <t>https://community.secop.gov.co/Public/Tendering/OpportunityDetail/Index?noticeUID=CO1.NTC.1461336&amp;isFromPublicArea=True&amp;isModal=False</t>
  </si>
  <si>
    <t>CARINA IXCHEL SÁNCHEZ GÓMEZ</t>
  </si>
  <si>
    <t>Prestar servicios profesionales a la Dirección de Asuntos Ambientales Sectorial y Urbana del Ministerio de Ambiente y Desarrollo Sostenible, para apoyar el proceso de elaboración y actualización de mecanismos de transformación para la implementación de la Estrategia de Economía Circular-ENEC, con énfasis en el subsector floricultor.</t>
  </si>
  <si>
    <t>1. Presentar para aprobación del supervisor un plan de trabajo (actividades, cronograma y entregables) dentro de los diez (10) días calendario siguientes al cumplimiento de los requisitos de ejecución del contrato.
2. Respecto a la temática del subsector floricultor, apoyar la revisión del contexto, antecedentes, componente ambiental, social y económico, normatividad aplicable a los sectores incluido el uso y aprovechamiento de recursos naturales renovables, descripción del proceso productivo y apoyar en la identificación de impactos ambientales de la actividad y mejores prácticas disponibles para los sectores. Estos insumos técnicos deberán contener un resumen actualizado del estado del arte de los instrumentos técnicos y normativos en materia ambiental aplicables a los sectores, tanto a nivel nacional como internacional.
3. Para la temática del subsector floricultor, apoyar la elaboración de una propuesta de incorporación de estrategias para la gestión ambiental en el marco de la Economía Circular, considerando el metabolismo, indicadores, gestión de la información, instrumentos voluntarios para el mejoramiento continuo, negocios sostenibles, simbiosis y colaboración, investigación e innovación tecnológica y gestión de recursos.
4. Para la temática del subsector floricultor, apoyar en la identificación y consolidación de casos de economía circular para prevenir, mitigar, corregir o compensar los impactos ambientales y mejorar la eficiencia en el uso de materiales, agua y energía.
5. Apoyar a la Dirección de Asuntos Ambientales Sectorial y Urbana, en el trabajo conjunto con los gremios y demás actores del sector floricultor para avanzar en acciones que permitan la incorporación de elementos de economía circular en las estrategias del sector y el desarrollo de acciones aplicables al sector, así como en la gestión asociada a la cooperación con el Gobierno de Los Países Bajos, la Agenda Interministerial suscrita con el Ministerio de Agricultura y Desarrollo Rural y los Acuerdos Sectoriales suscritos con gremios del sector agropecuario.
6. Apoyar la generación de insumos y consolidar información, para el seguimiento y reporte del avance del plan de acción de la Dirección de Asuntos Ambientales Sectorial y Urbana, en las materias indicadas en el objeto contractual.
7. Participar en las reuniones y mesas de trabajo relacionadas con el objeto del contrato.
8. Elaborar respuestas a las solicitudes, derechos de petición, y en general respuestas a los usuarios en materias relacionadas con el objeto del contrato.
9. Las demás actividades que le asigne el supervisor del contrato y que tengan relación con el objeto contractual.</t>
  </si>
  <si>
    <t>El valor del contrato a celebrar es hasta por la suma de DIECISIETE MILLONES CUATROCIENTOS SETENTA Y CINCO MIL PESOS M/CTE ($ 17.475.000), incluido los impuestos a que haya lugar.</t>
  </si>
  <si>
    <t>ci.sanchez502@gmail.com</t>
  </si>
  <si>
    <t>Carrera 37 No. 53-72</t>
  </si>
  <si>
    <t>ARL</t>
  </si>
  <si>
    <t>https://community.secop.gov.co/Public/Tendering/OpportunityDetail/Index?noticeUID=CO1.NTC.1461337&amp;isFromPublicArea=True&amp;isModal=False</t>
  </si>
  <si>
    <t>CAROLINA LOPEZ MIRANDA</t>
  </si>
  <si>
    <t>Prestar servicios profesionales a la Dirección de Asuntos Ambientales Sectorial y Urbana del Ministerio de Ambiente y Desarrollo Sostenible para apoyar el proceso de elaboración y actualización de mecanismos de transformación para la implementación de la Estrategia de Economía Circular-ENEC, con énfasis en la gestión de plaguicidas químicos de uso agrícola.</t>
  </si>
  <si>
    <t>1. Presentar para aprobación del supervisor un plan de trabajo (actividades, cronograma y entregables) dentro de los diez (10) días calendario siguientes al cumplimiento de los requisitos de ejecución del contrato.
2. Respecto a la temática de gestión de plaguicidas químicos de uso agrícola, apoyar la revisión del contexto, antecedentes, componente ambiental, social y económico, normatividad aplicable a los sectores incluido el uso y aprovechamiento de recursos naturales renovables, descripción del proceso productivo y apoyar en la identificación de impactos ambientales de la actividad y mejores prácticas disponibles para los sectores. Estos insumos técnicos deberán contener un resumen actualizado del estado del arte de los instrumentos técnicos y normativos aplicables a este tipo de productos, tanto a nivel nacional como internacional, partiendo de las obligaciones enmarcadas en la regulación de Registro de Plaguicidas Químicos de Uso Agrícola, emanadas de la Comunidad Andina de Naciones – CAN.
3. Para la temática de gestión de plaguicidas químicos de uso agrícola, apoyar la elaboración una propuesta de incorporación de estrategias para la gestión ambiental en el marco de la Economía Circular, considerando el metabolismo, indicadores, gestión de la información, instrumentos voluntarios para el mejoramiento continuo, negocios sostenibles, simbiosis y colaboración, investigación e innovación tecnológica y gestión de recursos. Adicionalmente, se deben incorporar elementos relacionados con la gestión e interacción con actividades apícolas y/o el cuidado de polinizadores.
4. Para la temática de gestión de plaguicidas químicos de uso agrícola, apoyar en la identificación y consolidación de casos de economía circular para prevenir, mitigar, corregir o compensar los impactos ambientales y mejorar la eficiencia en el uso de materiales, agua y energía.
5. Apoyar la recopilación y análisis de literatura científica sobre la relación entre las moléculas de neonicotinoides y el fipronil, como Plaguicidas Químicos de Uso Agrícola y el cuidado de los polinizadores, y consolidar los elementos que deben ser tenidos en cuenta para la revisión de los Dictámenes Técnicos Ambientales existentes y vigentes de los Plaguicidas Químicos de Uso Agrícola pertenecientes a las familias de sustancias referenciadas.
6. Apoyar a la Dirección de Asuntos Ambientales Sectorial y Urbana, en las acciones de la Estrategia Nacional de Economía Circular y en las enmarcadas en la cooperación con el Gobierno de Los Países Bajos, la Agenda Interministerial suscrita con el Ministerio de Agricultura y Desarrollo Rural y los Acuerdos Sectoriales suscritos con gremios del sector agropecuario.
7. Apoyar la generación de insumos y consolidar información, para el seguimiento y reporte del avance del plan de acción de la Dirección de Asuntos Ambientales Sectorial y Urbana, en las materias indicadas en el objeto contractual.
8. Participar en las reuniones y mesas de trabajo relacionadas con el objeto del contrato.
9. Elaborar respuestas a las solicitudes, derechos de petición, y en general respuestas a los usuarios en materias relacionadas con el objeto del contrato.
10. Las demás actividades que le asigne el supervisor del contrato y que tengan relación con el objeto contractual.</t>
  </si>
  <si>
    <t>El valor del contrato a celebrar es hasta por la suma de VEINTICUATRO MILONES DE PESOS M/CTE ($ 24.000.000), incluido los impuestos a que haya lugar.</t>
  </si>
  <si>
    <t>calomi323@gmail.com</t>
  </si>
  <si>
    <t>kR. 13 # 48-50 Apto. 702</t>
  </si>
  <si>
    <t>https://community.secop.gov.co/Public/Tendering/OpportunityDetail/Index?noticeUID=CO1.NTC.1461338&amp;isFromPublicArea=True&amp;isModal=False</t>
  </si>
  <si>
    <t>SEBASTIAN MEJIA RODRIGUEZ</t>
  </si>
  <si>
    <t>Prestar servicios profesionales a la Dirección de Asuntos Ambientales Sectorial y Urbana del Ministerio de Ambiente y Desarrollo Sostenible para apoyar el proceso de elaboración y actualización de mecanismos de transformación para la implementación de la Estrategia de Economía Circular-ENEC, con énfasis en el sector textil.</t>
  </si>
  <si>
    <t>1. Presentar para aprobación del supervisor un plan de trabajo (actividades, cronograma y entregables) dentro de los diez (10) días calendario siguientes al cumplimiento de los requisitos de ejecución del contrato.
2. Respecto a la temática del sector textil, apoyar la revisión del contexto, antecedentes, componente ambiental, social y económico, normatividad aplicable a los sectores incluido el uso y aprovechamiento de recursos naturales renovables, descripción del proceso productivo y apoyar en la identificación de impactos ambientales de la actividad y mejores prácticas disponibles para los sectores. Estos insumos técnicos deberán contener un resumen actualizado del estado del arte de los instrumentos técnicos y normativos en materia ambiental aplicables a los sectores, tanto a nivel nacional como internacional.
3. Para la temática del sector textil, apoyar la elaboración de una propuesta de incorporación de estrategias para la gestión ambiental en el marco de la Economía Circular, considerando el metabolismo, indicadores, gestión de la información, instrumentos voluntarios para el mejoramiento continuo, negocios sostenibles, simbiosis y colaboración, investigación e innovación tecnológica y gestión de recursos.
4. Para la temática del sector textil, apoyar en la identificación y consolidación de casos de economía circular para prevenir, mitigar, corregir o compensar los impactos ambientales y mejorar la eficiencia en el uso de materiales, agua y energía.
5. Apoyar a la Dirección de Asuntos Ambientales Sectorial y Urbana, en el trabajo conjunto con los gremios y demás actores del sector textil, para avanzar en acciones que permitan la incorporación de elementos de economía circular en las estrategias del sector y el desarrollo de acciones aplicables al sector.
6. Apoyar la generación de insumos y consolidar información, para el seguimiento y reporte del avance del plan de acción de la Dirección de Asuntos Ambientales Sectorial y Urbana, en las materias indicadas en el objeto contractual.
7. Participar en las reuniones y mesas de trabajo relacionadas con el objeto del contrato.
8. Elaborar respuestas a las solicitudes, derechos de petición, y en general respuestas a los usuarios en materias relacionadas con el objeto del contrato.
9. Las demás actividades que le asigne el supervisor del contrato y que tengan relación con el objeto contractual.</t>
  </si>
  <si>
    <t>El valor del contrato a celebrar es hasta por la suma de VEINTICUATRO MILLONES DE PESOS M/CTE ($ 24.000.000), incluido los impuestos a que haya lugar.</t>
  </si>
  <si>
    <t>mejia_27@hotmail.com</t>
  </si>
  <si>
    <t>Calle 98 21 53</t>
  </si>
  <si>
    <t>https://community.secop.gov.co/Public/Tendering/ContractNoticePhases/View?PPI=CO1.PPI.10404840&amp;isFromPublicArea=True&amp;isModal=False</t>
  </si>
  <si>
    <t>LUIS FERNANDO BASTIDAS REYES</t>
  </si>
  <si>
    <t>Prestación de Servicios profesionales para apoyar jurídica y financieramente al Despacho del Viceministro de Ordenamiento Ambiental del Territorio, en especial las actividades encaminadas a fortalecer los mecanismos de participación y negociación colectiva, de conformidad con las obligaciones específicas.</t>
  </si>
  <si>
    <t>1) Emitir conceptos jurídicos relacionados con participación y negociación colectiva en el marco de los procesos que lidera el Despacho del Viceministro.
2) Revisar la propuesta de Política de Participación ambiental y la Política de conocimiento tradicional, generando los informes, conceptos y demás documentos a que haya lugar.
3) Impulsar y apoyar la reglamentación de leyes que le correspondan al Ministerio a través del Viceministerio de Ordenamiento Ambiental del Territorio, tales el capítulo cuarto de la ley 70 de 1993 y la Mesa Intersectorial para la Democracia Ambiental (MIDA), entre otros, generando los informes, conceptos y demás documentos a que haya lugar.
4) Apoyar al Viceministro en los temas jurídicos y económicos que sean requeridos en su participación en los órganos de administración y dirección de las CARS, IDEAM y el Comité del Fondo de Compensación Ambiental, tales como: emisión de conceptos, informes, y demás documentos que sean requeridos para el
cumplimiento de esta obligación.
5) Revisar actas y acuerdos que firma el Viceministro en materia presupuestal y económica.
6) Proyectar de ayudas de memoria, oficios, PQRS de índole jurídico y económico, de conformidad con las indicaciones señaladas por el supervisor.
7) Revisar y emitir conceptos sobre proyectos de ley que involucren temas de participación, tales como el Acuerdo de Escazú, entre otros.
8) Apoyar jurídicamente al Despacho del Viceministro en los diferentes temas jurídico - legales que le sean asignados por parte del supervisor.
9) Las demás que determine el supervisor del contrato, relacionadas con el ejercicio de sus obligaciones y
del objeto contractual.</t>
  </si>
  <si>
    <t>El valor del contrato a celebrar es hasta por la suma de TREINTA Y TRES MILLONES DE PESOS M/CTE ($33.000.000) incluido los impuestos a que haya lugar.</t>
  </si>
  <si>
    <t>luisbastidassecop@gmail.com</t>
  </si>
  <si>
    <t>Calle 101 No. 118-04</t>
  </si>
  <si>
    <t>El plazo de ejecución del contrato será de tres (3 meses), previo cumplimiento de los requisitos de perfeccionamiento y ejecución del contrato, sin sobrepasar el 31 de diciembre de 2020.</t>
  </si>
  <si>
    <t>https://community.secop.gov.co/Public/Tendering/ContractNoticePhases/View?PPI=CO1.PPI.10431667&amp;isFromPublicArea=True&amp;isModal=False</t>
  </si>
  <si>
    <t>CARLOS ANDRES MOLINA MOLINA</t>
  </si>
  <si>
    <t>Prestar los servicios de apoyo a la gestión, a la Oficina de Tecnologías de la Información y la Comunicación del Ministerio, para el mantenimiento, soporte, integración de nuevos desarrollos en la plataforma de la escuela de formación virtual de la entidad y el CMS de Moodle.</t>
  </si>
  <si>
    <t>TECNOLOGIA EN INFORMATICA</t>
  </si>
  <si>
    <t>1. Apoyar en la parametrización e implementación del uso de la aplicación de moodle que se pueda descargar desde el App Store o Google Play compatible con los siguientes tipos de dispositivos Apple iOS (iPhone, iPad) y Google Android (Teléfonos móviles y Tabletas) y que permita al estudiante el acceso a la plataforma de la Escuela de Formación Virtual.
2. Apoyar en el cargue o recibo, seguimiento, mejora, recuperación, migración y construcción de contenidos de la plataforma o de otras plataformas externas generados por terceros y parametrización e implementación de paquetes scorm.
3. Realizar el proceso de automatización que requiere la plataforma de la Escuela de Formación Virtual, para optimizar el proceso de la generación de certificados.
4. Habilitar herramientas innovadoras de colaboración para el encuentro sincrónico como por ejemplo webinars para los cursos de la Escuela de Formación Virtual e implementar las herramientas que permitan mejorar la navegabilidad web para posicionar la información de la plataforma.
5. Apoyar con el soporte informático y tecnológico del CMS de Moodle para facilitar la gestión, administración y cargue de contenidos, servicios digitales, aplicaciones y servicios en la Escuela de Formación Virtual, así como crear, duplicar cursos, asignación de usuario tutor – docente o los roles que se requieran.
6. Apoyar la configuración del correo masivo para el envió de claves masivas notificando a los estudiantes inscritos a un curso desde la plataforma de Moodle de la Escuela de Formación Virtual.
7. Apoyar el análisis del estado del proceso de preinscripción actual de la Escuela de Formación Virtual, de modo que se proponga e implemente una alternativa que permita realizar la preinscripción automática para optimizar dicho proceso en la plataforma.
8. Actualizar la versión actual de moodle (3.5.1) a la versión más reciente (3.8) de modo que se garantice la disponibilidad, funcionalidad y demás políticas para garantizar la seguridad de la Escuela de Formación Virtual
9. Realizar capacitaciones a los tutores de los cursos de la Escuela de Formación Virtual en el manejo y actualización de los recursos y actividades, la configuración de calificaciones, encuestas, quiz y todos los aspectos técnicos relacionados con el adecuado funcionamiento de
los cursos.
10. Las demás que determine el supervisor de contratos y que sean necesarias para el cumplimiento del objeto contractual.</t>
  </si>
  <si>
    <t>El valor del contrato a celebrar es hasta por la suma de DIEZ MILLONES QUINIENTOS MIL PESOS M/CTE ($10.500. 000 ), incluido los impuestos a que haya lugar.</t>
  </si>
  <si>
    <t>envialibre@gmail.com</t>
  </si>
  <si>
    <t>CARRERA 19 58 21 APTO 406</t>
  </si>
  <si>
    <t>El plazo de ejecución de contrato es de tres (3) meses, contado a partir del cumplimiento de los requisitos de ejecución previo su perfeccionamiento y ejecución, sin exceder a 31 de diciembre de 2020 .</t>
  </si>
  <si>
    <t>173 CESION</t>
  </si>
  <si>
    <t>ELIANA MIRANDA ROJAS</t>
  </si>
  <si>
    <t>El valor sin ejecutar y que se cede del Contrato de Prestación de Servicios de Profesionales No. CD 173 de 2020 es de QUINCE MILLONES CUATROCIENTOS SESENTA Y SEIS MIL SEISCIENTOS SESENTA Y NUEVE PESOS M/CTE ($ 15.466.669) incluidos impuestos a que haya lugar</t>
  </si>
  <si>
    <t>SERRANIAS BLOQUE A1 - APT 301; Armenia, Quindío</t>
  </si>
  <si>
    <t>abogadamiranda7@gmail.com</t>
  </si>
  <si>
    <t>Suministro de elementos de bioseguridad de conformidad con los requerimientos técnicos y obligaciones específicas requeridos en los protocolos, tendientes a mitigar riesgos de contagio de COVID-19.</t>
  </si>
  <si>
    <t>CARLOS FERNANDO TELLEZ ALVAREZ</t>
  </si>
  <si>
    <t>ctellez@aluminox.biz</t>
  </si>
  <si>
    <t>JM GRUPO EMPRESARIAL S.A.S</t>
  </si>
  <si>
    <t>JOSE MIGUEL JIMENEZ</t>
  </si>
  <si>
    <t>admongeneral@jmgrupoempresarial.com</t>
  </si>
  <si>
    <t xml:space="preserve">C-3201-0900-3-0-3201003-02 </t>
  </si>
  <si>
    <t>https://community.secop.gov.co/Public/Tendering/OpportunityDetail/Index?noticeUID=CO1.NTC.1465851&amp;isFromPublicArea=True&amp;isModal=False</t>
  </si>
  <si>
    <t>ALVARO JOSÉ HENAO MERA</t>
  </si>
  <si>
    <t>1. Elaborar en conjunto con el supervisor, el plan de trabajo para definir la ejecución del contrato y fechas de entrega de informes y/o productos.
2. Revisar jurídicamente los comentarios, documentos y actas recibidos de las mismas direcciones del Ministerio, Autoridades Ambientales, Gremios, otros Ministerios y ciudadanía e identificar las problemáticas normativas relacionadas con los siguientes trámites:
a. Permiso de vertimientos
b. Concesión de aguas subterráneas
c. Concesión de aguas superficiales
d. Permiso único de aprovechamiento forestal
e. Aprovechamiento de árboles aislados
f. Ocupación de cauce
g. Investigación científica
h. Permiso de emisiones atmosféricas
i. Prospección y exploración de aguas
j. Plan de saneamiento y manejo de vertimientos
3. Establecer procesos y procedimientos que reduzcan los trámites y se busquen procesos de transformación digital, mediante un sistema único de información de trámites.
4. Elaborar un documento de propuestas normativas para tener en cuenta en la modificación y estructuración de los formatos únicos de solicitudes ambientales de los permisos y trámites establecidos anteriormente.
5. Proponer los formatos únicos de solicitud de concesiones, autorizaciones, permisos y licencias ambientales, buscando la transformación digital mediante un sistema único de información de trámites.
Los formatos a que se hace referencia son los siguientes trámites, entre otros:
a. Permiso de vertimientos
b. Concesión de aguas subterráneas
c. Concesión de aguas superficiales
d. Permiso único de aprovechamiento forestal
e. Aprovechamiento de árboles aislados
f. Ocupación de cauce
g. Investigación científica
h. Permiso de emisiones atmosféricas
i. Prospección y exploración de aguas
j. Plan de saneamiento y manejo de vertimientos
6. Realizar un documento que contenga las recomendaciones jurídicas de la versión de VITAL 2.0 de oferta de servicios del sector.
7. Asistir a las reuniones y atender las recomendaciones dadas en el trabajo conjunto con función pública en el marco de la metodología de formatos únicos de la Plataforma VITAL.
8. Todas las demás actividades que le sean asignadas por la Supervisión del Contrato y que tenga relación con el objeto del contrato.</t>
  </si>
  <si>
    <t>Prestación de servicios profesionales a la Oficina de Tecnologías de la Información y la Comunicación del Ministerio para apoyar los procesos de racionalización y actualización de los formatos únicos de solicitud de los trámites y autorizaciones ambientales establecidos en la plataforma VITAL, conforme al artículo 126 del Decreto 2106 de 2019</t>
  </si>
  <si>
    <t>El valor del contrato a celebrar es hasta por la suma de VEINTICUATRO MILLONES DE PESOS M/CTE. ($24.000.000) , incluido los impuestos a que haya lugar.</t>
  </si>
  <si>
    <t>henaomera@gmail.com</t>
  </si>
  <si>
    <t>Carrera 24 c # 2 - 183 oeste; Cali, Valle del Cauca</t>
  </si>
  <si>
    <t>El plazo de ejecución del contrato es de tres (3) meses, contado a partir del cumplimiento de los requisitos de ejecución previo su perfeccionamiento de este, en todo caso sin exceder el 31 de diciembre de 2020.</t>
  </si>
  <si>
    <t>PRODUCTOS DE SEGURIDAD S.A (PRODESEG)</t>
  </si>
  <si>
    <t>JESUS ANTONIO SAAVEDRA ARGUELLES</t>
  </si>
  <si>
    <t>Contratar la adquisición de 91 extintores de incendios portátiles para la protección y lucha contra incendios en las instalaciones del Ministerio de Ambiente y Desarrollo Sostenible.</t>
  </si>
  <si>
    <t>A-02-01-01-004-003</t>
  </si>
  <si>
    <t>acuerdomarco1@prodeseg.com.co</t>
  </si>
  <si>
    <t>Autopista Medellin Km 2.5 via parcelas Km 1.3</t>
  </si>
  <si>
    <t>ANDRES ELIAS JARAMILLO RIVERA - RUTH MARGARITA OCHOA RAMIREZ</t>
  </si>
  <si>
    <t>75068868 - 63459707</t>
  </si>
  <si>
    <t>COORDINADOR(A) GRUPO DE TALENTO HUMANO - COORDINADOR GRUPO DE SERVICIOS ADMINISTRATIVOS</t>
  </si>
  <si>
    <t xml:space="preserve">GRUPO DE TALENTO HUMANO - GRUPO DE SERVICIOS ADMINISTRATIVOS </t>
  </si>
  <si>
    <t>https://community.secop.gov.co/Public/Tendering/OpportunityDetail/Index?noticeUID=CO1.NTC.1473750&amp;isFromPublicArea=True&amp;isModal=False</t>
  </si>
  <si>
    <t>Contratar la actualización, mantenimiento y soporte técnico, incluyendo una bolsa de horas de servicios de TI para la herramienta de gestión Aranda Software para el Ministerio de Ambiente y Desarrollo Sostenible.</t>
  </si>
  <si>
    <t>ARANDA SOFTWARE ANDINA S.A.S</t>
  </si>
  <si>
    <t>LYDA BEATRIZ BUITRAGO TELLEZ</t>
  </si>
  <si>
    <t>El Contratista en desarrollo del objeto contractual se compromete a realizar, además de las obligaciones generales y las derivadas de las disposiciones legales vigentes que regulan su actividad, la totalidad de las siguientes obligaciones específicas:
1. Entregar un documento que acredita al Ministerio de Ambiente y Desarrollo Sostenible con la actualización, y garantía de las siguientes licencias de ARANDA, en la cual se deberá especificar el derecho a soporte y nuevas versiones que pueda liberar la casa matriz durante doce (12) meses. Este documento deberá ser entregado máximo al quinto (5) día hábil siguiente a la ejecución de la actividad de actualización.
2. Brindar el servicio de soporte técnico al Ministerio de ambiente y Desarrollo Sostenible cuando este lo requiera, con disponibilidad de (8x5) y cumpliendo con los tiempos de respuesta estipulados dentro la oferta presentada por ARANDA SOFTWARE ANDINA S.A.S y que hace parte integral del presente proceso.
3. Realizar el mantenimiento de la herramienta, garantizando la funcionalidad y operatividad del software durante el tiempo de vigencia contratado.
4. Realizar implementación e instalación sobre la herramienta Aranda, de las actualizaciones liberadas por la casa matriz, previa aprobación por parte el supervisor del contrato y/o de la persona que este designe para ello.
5. Elaborar y enviar el informe para cada visita de soporte el cual debe contener como mínimo: Descripción del caso, duración del servicio, solución del caso y visto bueno del funcionario encargado. En caso de atenderse telefónicamente, este informe deberá ser enviado vía e-mail de inmediato, dirigido al correo del funcionario atendido, con copia al administrador del sistema, este informe deberá ser presentado como máximo dos (2) días posteriores a la fecha de la visita o el soporte telefónico.
6. Realizar transferencia de conocimientos de manera individual y/o agrupada cuando sea necesario, respecto a la configuración y actualización de los diferentes módulos de automatización y operatividad del software, las cuales deberán ser acordadas con el supervisor del contrato durante la ejecución de la licencia ARANDA.
7. Disponer de una bolsa de máximo 52 horas de ingeniería, la cual podrá ser usada en: acompañamiento en traslados de Base de Datos, Revisión de la configuración actual y entrega de recomendaciones de configuración, Instalación de parches de los productos de Aranda Software, Capacitación de Administración o de uso de las herramientas, Cambios de configuración de proyectos existentes. En todo caso el costo unitario de esta bolsa de horas será el ofertado en la propuesta económica presentada.
8. Brindar soporte, configuración, adecuación y todo lo relacionados que requiera el MADS, conforme a la actualización y optimización del software durante la vigencia del licenciamiento de Aranda contratado.
9. Informar al supervisor del contrato cuando haya lugar a ello, sobre las nuevas actualizaciones que desarrolle la casa matriz y que pueden ser instalada en el Ministerio, para programar la instalación y configuración de las mismas.
10. Entregar al supervisor del contrato a los cinco (5) días hábiles de la firma y perfeccionamiento del contrato, la matriz de escalamiento, números telefónicos y demás medios de contacto para los requerimientos de soporte técnico que pueda tener el Ministerio.
11. Garantizar el acceso a una plataforma, para la creación, consulta y seguimiento de los casos de soporte solicitados por el Ministerio de Ambiente y Desarrollo Sostenible.
12. Cumplir con todos los servicios de soporte y actualización ofertados dentro de la propuesta económica presentada por ARANDA SOFTWARE ANDINA S.A.S y la cual hace parte integral del presente proceso de contratación.</t>
  </si>
  <si>
    <t>El Ministerio de Ambiente y Desarrollo Sostenible ha determinado un presupuesto oficial máximo para el presente objeto la suma OCHENTA Y SEIS MILLONES OCHOCIENTOS CUATRO MIL NOVECIENTOS TREINTA Y UN PESOS M/CTE ($ 86.804.931) IVA incluido y los demás impuestos a que haya lugar.</t>
  </si>
  <si>
    <t>nini.munoz@arandasoft.com</t>
  </si>
  <si>
    <t>Cra 69 #98A-11 P. 7</t>
  </si>
  <si>
    <t>El plazo de ejecución será hasta el 31 de diciembre de 2020, contado a partir del cumplimiento de los requisitos de ejecución previo perfeccionamiento del mismo.
Por tratarse de una licencia de uso, los servicios del soporte técnico (en modalidad 5x8), los mantenimientos a que haya lugar y el derecho a nuevas actualizaciones sobre la herramienta será por doce (12) meses; contados a partir de la entrega del certificado de actualización a nombre del Ministerio de Ambiente y Desarrollo Sostenible e implementación de las actualizaciones del licenciamiento de acuerdo a la oferta comercial la cual hace parte integral del proceso.</t>
  </si>
  <si>
    <t>ITO SOFTWARE S.A.S.</t>
  </si>
  <si>
    <t>Renovar el servicio de correoelectrónico institucional para el Ministerio deAmbiente y Desarrollo Sostenible en la plataformaGoogle G-suite, garantizando su buen funcionamiento y operatividad.</t>
  </si>
  <si>
    <t>Cra 24 # 27 - 32 Bogotá, Bogotá</t>
  </si>
  <si>
    <t>paola.rojas@ito-software.com</t>
  </si>
  <si>
    <t>El plazo de ejecución será a partir de la suscripción de la orden de compra hasta el 30 de diciembre de 2020.</t>
  </si>
  <si>
    <t>https://community.secop.gov.co/Public/Tendering/OpportunityDetail/Index?noticeUID=CO1.NTC.1476188&amp;isFromPublicArea=True&amp;isModal=False</t>
  </si>
  <si>
    <t>JULIO EMERSON JIMÉNEZ VERGARA</t>
  </si>
  <si>
    <t>Prestación de servicios profesionales en el proceso de migración, soporte y documentación en la recepción y posterior administración del proyecto Ventanilla Integral de Trámites Ambientales en Línea - VITAL a la infraestructura del Ministerio de Ambiente y Desarrollo Sostenible.</t>
  </si>
  <si>
    <t>1. Realizar el proceso de documentación de acuerdo con la guía del documento “Alcances y requerimientos”, definido por el proceso proyectos de Gestión de Tecnologías y Seguridad de la Información de Ministerio de Ambiente y Desarrollo Sostenible, para el aprovisionamiento de VITAL bajo la infraestructura definida
del Ministerio de Ambiente y Desarrollo Sostenible
2. Implementar el proceso de instalación y configuración de VITAL bajo la infraestructura del Ministerio de Ambiente y Desarrollo Sostenible
3. Implementar un esquema de monitoreo que permita definir los requerimientos de infraestructura necesarios para el correcto funcionamiento de la solución
4. Realizar las actividades de prueba necesarias a los programas de tecnologías y sistemas de información de acuerdo con los procedimientos definidos en el proceso de Gestión de Tecnologías y Seguridad de la Información de la ANLA.
5. Documentar los programas tecnológicos en términos funcionales y de arquitectura de acuerdo con la guía del documento “Alcances y requerimientos”, definido por el proceso proyectos de Gestión de Tecnologías y Seguridad de la Información de Ministerio de Ambiente y Desarrollo Sostenible
6. Mantener la estabilidad de las aplicaciones tecnológicas y sistemas de información en pleno funcionamiento.
7. Documentar el esquema de funcionamiento de la herramienta de BPM de Gattaca de acuerdo con la guía del documento “Alcances y requerimientos”, definido por el proceso proyectos de Gestión de Tecnologías y Seguridad de la Información de Ministerio de Ambiente y Desarrollo Sostenible
8. Ejecutar y orientar las pruebas técnicas y funcionales de las herramientas tecnológicas y actualizar los manuales de los sistemas de información - (SILA, SILA MC y VITAL) de la Entidad cuando se requiera, y realizar el proceso de documentación de acuerdo con los lineamientos de la oficina TIC.
9. Elaborar informes de gestión y estadísticos en el trámite de licenciamiento y permiso ambiental del sector ambiente.
10. Ser facilitador y participe en la solución de las incidencias y problemas reportadas por los usuarios internos y Ventanilla Integral de Trámites Ambientales en Línea -
11. Asistir a las reuniones en las que se traten asuntos relacionados a los proyectos de carácter tecnológico relacionados con VITAL.
12. Definir y documentar los Acuerdos de Nivel de Servicio ANS para la Ventanilla Integral de Trámites Ambientales en Línea VITAL
13. Las demás necesarias para garantizar el objeto del contrato.</t>
  </si>
  <si>
    <t>El valor del contrato a celebrar es hasta por la suma de TREINTA MILLONES DE PESOS M/CTE ($30.000.000) , incluido los impuestos a que haya lugar.</t>
  </si>
  <si>
    <t>verdeneruda@yahoo.com</t>
  </si>
  <si>
    <t>Calle 152A 99-45 Casa 377</t>
  </si>
  <si>
    <t>DEYANIRA ARGUELLO SUAREZ</t>
  </si>
  <si>
    <t>Prestación de servicios profesionales al Grupo de Contabilidad de la Subdirección Administrativa y Financiera del Ministerio de Ambiente y Desarrollo Sostenible, para revisar y efectuar las conciliaciones de acuerdo a las directrices establecidas por la Contaduría General de la Nación y demás operaciones administrativas, financieras y contables que se requieran.</t>
  </si>
  <si>
    <t>https://community.secop.gov.co/Public/Tendering/OpportunityDetail/Index?noticeUID=CO1.NTC.1478528&amp;isFromPublicArea=True&amp;isModal=False</t>
  </si>
  <si>
    <t>Prestar los servicios profesionales a la Dirección de Bosques Biodiversidad y Servicios Ecosistémicos del Ministerio de Ambiente y Desarrollo Sostenible, para desarrollar acciones de impulso a los proyectos de economía forestal, en el marco del Pacto Intersectorial por la Madera Legal en Colombia.</t>
  </si>
  <si>
    <t>Prestar los servicios profesionales a la Dirección de Bosques, Biodiversidad y Servicios Ecosistémicos del Ministerio de Ambiente y Desarrollo Sostenible, en el proceso de validación preliminar de los Esquemas de Reconocimiento a la Procedencia Legal en Unidades de Producción Forestal y/o Empresas Forestales a nivel regional, en el marco del apoyo al cumplimiento de la acción de política de impulso a la economía forestal y cumplimiento de la meta del indicador de la Unión Europea.</t>
  </si>
  <si>
    <t>Prestación de servicios profesionales/apoyo en el desarrollo y cumplimiento de la estrategia de verificación y generación de Negocios Verdes en el marco de la estrategia de cooperación de la Unión Europea denominado “Contrato de Reforma Sectorial para el Desarrollo Local Sostenible-DLS.</t>
  </si>
  <si>
    <t>ASOCIACIÓN DE AUTORIDADES TRADICIONALES DEL CONSEJO REGIONAL INDÍGENA DEL HUILA - CRIHU</t>
  </si>
  <si>
    <t>Aunar esfuerzos técnicos, administrativos y financieros entre el Ministerio de Ambiente y Desarrollo Sostenible y la Asociación de Autoridades Tradicionales del Consejo Regional Indígena del Huila - CRIHU, para la identificación de áreas de interés ambiental y líneas de acción y estrategias de educación y participación desde sus usos y costumbres, que conlleve a la restauración y conservación de los territorios de los pueblos indígenas adscritos al CRIHU en el departamento de Huila.</t>
  </si>
  <si>
    <t>https://community.secop.gov.co/Public/Tendering/OpportunityDetail/Index?noticeUID=CO1.NTC.1475793&amp;isFromPublicArea=True&amp;isModal=False</t>
  </si>
  <si>
    <t>1.	Realizar las Conciliaciones de Operaciones Recíprocas y las actividades a que haya lugar atendiendo las funciones establecidas en la Ley 298 de 1996, en especial, el literal c) del artículo 3°, con base en la cual fue expedido el Instructivo 001 del 18 de diciembre de 2018 y demás normatividad vigente en el tema. 
2.	Apoyar en la revisión, análisis y registros contables de la Entidad con el fin de garantizar la razonabilidad de los Estados Financieros.
3.	Apoyar en la actualización y/o levantamiento de procedimientos que permitan la sostenibilidad del sistema contable y la debida aplicación del Régimen de Contabilidad Pública de conformidad con lo establecido en el Marco Normativo para Entidades de Gobierno, es decir las Resoluciones 533 de 2015 de la Contaduría General de la Nación -  CGN y sus modificaciones.
4.	Asistir a las reuniones que le sean programadas y que se le requiera en cumplimiento del objeto contractual, levantando las actas y dando el soporte a que haya lugar.
5.	Las demás actividades que se requieran para el cabal cumplimiento del objeto y/o las que determine el supervisor del contrato, siempre que guarden relación directa con el objeto del contrato</t>
  </si>
  <si>
    <t xml:space="preserve">El valor del Contrato será hasta por la suma DIECISIETE MILLONES CUATROCIENTOS MIL PESOS M/CTE ($17.400.000), incluidos los impuestos a que haya lugar </t>
  </si>
  <si>
    <t>revisoriafiscaldeya@gmail.com</t>
  </si>
  <si>
    <t>CRA 110 B BIS 64-56</t>
  </si>
  <si>
    <t xml:space="preserve">El plazo de ejecución del contrato será de tres (03) meses contados a partir del cumplimiento de los requisitos de perfeccionamiento y ejecución. </t>
  </si>
  <si>
    <t>ORFY ROCIO REVUELTAS SILVA</t>
  </si>
  <si>
    <t>1. Realizar la actualización de la información, ajustes y aplicación de la nueva fase del Pacto Intersectorial por la Madera Legal en Colombia.
2. Adelantar la gestión de acercamiento con entidades públicas y privadas del orden nacional para gestionar su vinculación al Pacto Intersectorial por la Madera Legal.
3. Actualizar permanentemente la página elija madera legal con la información de empresas y unidades productivas que cuenten con reconocimiento a la legalidad, de conformidad con los requerimientos recibidos por parte de la DBBSE.
4. Identificar y proponer alternativas para la vinculación de las empresas forestales y unidades productivas que cuenten con esquemas de reconocimiento, a plataformas de comercio electrónico, como Colombia compra lo nuestro entre otras, para promover y visibilizar el consumo de madera legal.
5. Elaborar informes de las acciones que promuevan el consumo de madera legal a nivel nacional.
6. En el marco del objeto contractual, atender, proyectar dentro de los términos legales, respuestas a consultas, derechos de peticiones y solicitudes en general que sean asignadas por parte de la Dirección de Bosques, Biodiversidad y Servicios Ecosistémicos.
7. Las demás que sean asignadas por el Supervisor del Contrato.</t>
  </si>
  <si>
    <t>El valor del contrato a celebrar es hasta por la suma de DIECISÉIS MILLONES QUINIENTOS MIL PESOS M/CTE ($16.500.000), por concepto de honorarios, incluidos los impuestos a que haya lugar</t>
  </si>
  <si>
    <t>rocio.revueltassilva@gmail.com</t>
  </si>
  <si>
    <t>Carrera 7 # 2-82 Int 69</t>
  </si>
  <si>
    <t>El plazo de ejecución del presente contrato será de tres (3) meses sin exceder el 31 de diciembre de la vigencia 2020, previo cumplimiento de los requisitos de ejecución y previo perfeccionamiento del mismo.</t>
  </si>
  <si>
    <t>https://community.secop.gov.co/Public/Tendering/OpportunityDetail/Index?noticeUID=CO1.NTC.1478802&amp;isFromPublicArea=True&amp;isModal=False</t>
  </si>
  <si>
    <t>YALIS RAQUEL PICO SANTOS</t>
  </si>
  <si>
    <t xml:space="preserve">	Prestar los servicios profesionales a la Dirección de Bosques, Biodiversidad y Servicios Ecosistémicos del Ministerio de Ambiente y Desarrollo Sostenible, en el proceso de validación preliminar de los Esquemas de Reconocimiento a la Procedencia Legal en Unidades de Producción Forestal y/o Empresas Forestales a nivel regional, en el marco del apoyo al cumplimiento de la acción de política de impulso a la economía forestal y cumplimiento de la meta del indicador de la Unión Europea.</t>
  </si>
  <si>
    <t>1. Formular y presentar a la Autoridad Ambiental, al supervisor del contrato y al equipo de gobernanza forestal de la DBBSE el plan de trabajo que se adelantara durante la ejecución del contrato.
2. Realizar la validación de los documentos y verificadores necesarios para el proceso preliminar de calificación para acceder al esquema de reconocimiento.
3. Realizar los planes de mejoramiento a las empresas o unidades forestales que en su calificación preliminar requieran de ajuste a sus procesos y procedimientos para acceder al esquema de reconocimiento
4. Elaborar las carpetas documentales de cada empresa o unidad forestal, con el total de requisitos básicos establecidos por las autoridades ambientales para la postulación oficial del esquema de reconocimiento. La meta mínima de postulación ante la autoridad ambiental es de 11 empresas o unidades para acceder al reconocimiento legal.
5. Realizar el acompañamiento conjunto con la autoridad ambiental, para la calificación y evaluación de los verificadores para acceder al reconcomiendo.
6. Alimentar las bases de datos de las empresas y unidades forestales de las cuales realizo el acompañamiento.
7. Participar en las reuniones relacionadas con el objeto contractual para lo cual se deben allegar los soportes de la asistencia, ayudas de memoria y soporte del seguimiento a los compromisos establecidos, en caso de aplicar.
8. Las demás que determine el supervisor del contrato, relacionadas con el ejercicio de sus obligaciones y del objeto contractual</t>
  </si>
  <si>
    <t>El valor del contrato a celebrar es hasta por la suma de TRECE MILLONES QUINIENTOS MIL PESOS M/CTE ($13.500.000), por concepto de honorarios, incluidos los impuestos a que haya lugar</t>
  </si>
  <si>
    <t>CRESPO, CALLE 63 N. 1A-74 APTO 114 T 5 ED TERRAZAS DEL CARIBE; Cartagena - Bolívar</t>
  </si>
  <si>
    <t>yalisps@yahoo.com</t>
  </si>
  <si>
    <t>El plazo de ejecución del presente contrato será de tres 3 meses sin exceder el 3 1 de diciembre de la vigencia 2020 , previo cumplimiento de los requisito s de ejecució n y p revio pe rfeccionamiento del mismo.</t>
  </si>
  <si>
    <t>https://community.secop.gov.co/Public/Tendering/OpportunityDetail/Index?noticeUID=CO1.NTC.1479222&amp;isFromPublicArea=True&amp;isModal=False</t>
  </si>
  <si>
    <t>CARLOS ALBERTO AGUAS BEDOYA</t>
  </si>
  <si>
    <t>caaguas@gmail.com</t>
  </si>
  <si>
    <t>Carrera 9 # 62 26, Montería - Córdoba</t>
  </si>
  <si>
    <t>https://community.secop.gov.co/Public/Tendering/OpportunityDetail/Index?noticeUID=CO1.NTC.1479354&amp;isFromPublicArea=True&amp;isModal=False</t>
  </si>
  <si>
    <t>JULIETH ALEXANDRA TOBAR VILLAMARIN</t>
  </si>
  <si>
    <t>alexatobar2410@hotmail.com</t>
  </si>
  <si>
    <t>calle 34 norte # 4-01 hacienda yambitara casa D8, Cauca</t>
  </si>
  <si>
    <t>https://community.secop.gov.co/Public/Tendering/OpportunityDetail/Index?noticeUID=CO1.NTC.1479055&amp;isFromPublicArea=True&amp;isModal=False</t>
  </si>
  <si>
    <t>JORGE ALIRIO PUPIALES CRIOLLO</t>
  </si>
  <si>
    <t>INGENIERIA AGROFORESTAL</t>
  </si>
  <si>
    <t>jorgeapupiales@gmail.com</t>
  </si>
  <si>
    <t>Calle 44 a # 17-82 torre 3, apartamento 204, barrio Balcones de la Pradera; Pasto - Nariño</t>
  </si>
  <si>
    <t>JUAN ALBERTO RUBIO BONILLA</t>
  </si>
  <si>
    <t>Manzana 34 Casa 20 Apto 102 Barrio Jordan 3 etapa; Ibagué - Tolima</t>
  </si>
  <si>
    <t>rubio.juanalberto@gmail.com</t>
  </si>
  <si>
    <t>https://community.secop.gov.co/Public/Tendering/OpportunityDetail/Index?noticeUID=CO1.NTC.1479168&amp;isFromPublicArea=True&amp;isModal=False</t>
  </si>
  <si>
    <t>https://community.secop.gov.co/Public/Tendering/OpportunityDetail/Index?noticeUID=CO1.NTC.1479370&amp;isFromPublicArea=True&amp;isModal=False</t>
  </si>
  <si>
    <t>MARTHA MONICA CASTRILLON TRUJILLO</t>
  </si>
  <si>
    <t>marthamonica23@gmail.com</t>
  </si>
  <si>
    <t>Vereda Betania; Tarqui - Huila</t>
  </si>
  <si>
    <t>https://community.secop.gov.co/Public/Tendering/OpportunityDetail/Index?noticeUID=CO1.NTC.1478980&amp;isFromPublicArea=True&amp;isModal=False</t>
  </si>
  <si>
    <t>ANHORAK SOSSA VANEGAS</t>
  </si>
  <si>
    <t>anhorak.sossa.vanegas@gmail.com</t>
  </si>
  <si>
    <t>Calle 38 A norte # 2 AN - 40; Valle del Cauca</t>
  </si>
  <si>
    <t>HECTOR FABIO PALACIOS QUIÑONES</t>
  </si>
  <si>
    <t>https://community.secop.gov.co/Public/Tendering/OpportunityDetail/Index?noticeUID=CO1.NTC.1479267&amp;isFromPublicArea=True&amp;isModal=False</t>
  </si>
  <si>
    <t>ingpalaciosq@gmail.com</t>
  </si>
  <si>
    <t>CARRERA 26 G 4 # 76-40; Cali - Valle del Cauca</t>
  </si>
  <si>
    <t>https://community.secop.gov.co/Public/Tendering/OpportunityDetail/Index?noticeUID=CO1.NTC.1479507&amp;isFromPublicArea=True&amp;isModal=False</t>
  </si>
  <si>
    <t>JULIANA KATHERINE ZUÑIGA GALLEGO</t>
  </si>
  <si>
    <t xml:space="preserve">Prestar los servicios profesionales a la Dirección de Bosques, Biodiversidad y Servicios Ecosistémicos del Ministerio de Ambiente y Desarrollo Sostenible, en el proceso de validación preliminar de los Esquemas de Reconocimiento a la Procedencia Legal en Unidades de Producción Forestal y/o Empresas Forestales a nivel regional, en el marco del apoyo al cumplimiento de la acción de política de impulso a la economía forestal y cumplimiento de la meta del indicador de la Unión Europea. </t>
  </si>
  <si>
    <t>forestalpacifico@carder.gov.co</t>
  </si>
  <si>
    <t>AVENIDA LAS AMERICAS # 30-194 APTO 501 IGUAZU ALAMEDA DEL REFUGIO; Pereira - Risaralda</t>
  </si>
  <si>
    <t>https://community.secop.gov.co/Public/Tendering/OpportunityDetail/Index?noticeUID=CO1.NTC.1479614&amp;isFromPublicArea=True&amp;isModal=False</t>
  </si>
  <si>
    <t>FREDY ALEXANDER VALENCIA LOPERA</t>
  </si>
  <si>
    <t>valencialopera@gmail.com</t>
  </si>
  <si>
    <t>Calle 76 sur # 46-22 apartamento 1415; Sabaneta - Antioquia</t>
  </si>
  <si>
    <t>https://community.secop.gov.co/Public/Tendering/OpportunityDetail/Index?noticeUID=CO1.NTC.1479514&amp;isFromPublicArea=True&amp;isModal=False</t>
  </si>
  <si>
    <t>JUAN ANDRES MARTINEZ PULIDO</t>
  </si>
  <si>
    <t>uanandresmartinezpulido@gmail.com</t>
  </si>
  <si>
    <t>CARRERA 12 # 53-42; Montería - Córdoba</t>
  </si>
  <si>
    <t>https://community.secop.gov.co/Public/Tendering/OpportunityDetail/Index?noticeUID=CO1.NTC.1479813&amp;isFromPublicArea=True&amp;isModal=False</t>
  </si>
  <si>
    <t>YISELA TERESA MARQUEZ LOPEZ</t>
  </si>
  <si>
    <t>yiismarquez.sj@gmail.com</t>
  </si>
  <si>
    <t>CL 6B # 12 - 74; San Gil - Santander</t>
  </si>
  <si>
    <t>https://community.secop.gov.co/Public/Tendering/OpportunityDetail/Index?noticeUID=CO1.NTC.1479535&amp;isFromPublicArea=True&amp;isModal=False</t>
  </si>
  <si>
    <t>MARIA CARLINA CHINDOY SIGINDIOY</t>
  </si>
  <si>
    <t>mariacarlinachindoy@gmail.com</t>
  </si>
  <si>
    <t>Barrio el Divisó; Mocoa - Putumayo</t>
  </si>
  <si>
    <t>https://community.secop.gov.co/Public/Tendering/OpportunityDetail/Index?noticeUID=CO1.NTC.1479828&amp;isFromPublicArea=True&amp;isModal=False</t>
  </si>
  <si>
    <t>YAMILE NEGETEYE SILVA</t>
  </si>
  <si>
    <t>yaminesi2@gmail.com</t>
  </si>
  <si>
    <t>Transversal 3 No. 14-96; Leticia - Amazonas</t>
  </si>
  <si>
    <t>https://community.secop.gov.co/Public/Tendering/OpportunityDetail/Index?noticeUID=CO1.NTC.1479558&amp;isFromPublicArea=True&amp;isModal=False</t>
  </si>
  <si>
    <t>ARIADNA POLO URUEÑA</t>
  </si>
  <si>
    <t>ariadnapolo@gmail.com</t>
  </si>
  <si>
    <t>Yapura Norte; Caquetá</t>
  </si>
  <si>
    <t>https://community.secop.gov.co/Public/Tendering/OpportunityDetail/Index?noticeUID=CO1.NTC.1478527&amp;isFromPublicArea=True&amp;isModal=False</t>
  </si>
  <si>
    <t>LEUGER CORTES ORDUZ</t>
  </si>
  <si>
    <t>leugercamilo@yahoo.es</t>
  </si>
  <si>
    <t>CALLE 10 # 16-56 SAN JOAQUIN; Valledupar - Cesar</t>
  </si>
  <si>
    <t>https://community.secop.gov.co/Public/Tendering/OpportunityDetail/Index?noticeUID=CO1.NTC.1480627&amp;isFromPublicArea=True&amp;isModal=False</t>
  </si>
  <si>
    <t>YEIRO ANDRES BARRAZA DE LA ROSA</t>
  </si>
  <si>
    <t>yeirobarraza@gmail.com</t>
  </si>
  <si>
    <t>CRA 47 N° 80-192; Barranquilla - Atlántico</t>
  </si>
  <si>
    <t>https://community.secop.gov.co/Public/Tendering/OpportunityDetail/Index?noticeUID=CO1.NTC.1478507&amp;isFromPublicArea=True&amp;isModal=False</t>
  </si>
  <si>
    <t>1. Elaborar documento de plan de trabajo para la ejecución del contrato el cual contenga los informes a entregar y cronograma de entrega, documento que debe ser aprobado por el supervisor.
2. Impulsar las siguientes estrategias y procesos: Implementación de la estrategia técnica y operativa encaminadas al cumplimiento de los objetivos y metas del Programa de Generación de Negocios Verdes y el plan de acción de la ONVS relacionadas, que contribuyan al fortalecimiento de las capacidades de los empresarios. - Impulsar el proceso y desarrollo de los comités de veeduría del programa en las jurisdicciones de las autoridades Ambientales del PGNV que incluya recomendaciones y acciones de mejora de la intervención del programa.
3. Elaborar el documento preparatorio de las misiones o visitas de seguimiento a la estrategia técnica y operativa meta 2019, con cargo a los recursos de cooperación de la Unión Europea suscritos en el marco del “Contrato de Reforma Sectorial para el Desarrollo Local Sostenible en Colombia”.
4. Elaborar técnicamente los insumos precontractuales necesarios para adelantar los procesos de contratación del equipo de trabajo y demás procesos necesarios que demande la Oficina de Negocios Verdes y Sostenibles con cargo a los recursos del Apoyo Presupuestario de la Unión Europea, denominado “Contrato de Reforma Sectorial para el Desarrollo Local Sostenible-DLS”. - Elaborar los insumos necesarios para la participación de los comités técnicos, asistencia técnica y directivos de seguimiento del Programa en el marcado en el Contrato de Reforma Sectorial para el Desarrollo Local Sostenible-DLS”.
5. Realizar los informes y demás documentos necesarios para los entes de control e instancias de seguimiento del Programa enmarcado en el Contrato de Reforma Sectorial para el Desarrollo Local Sostenible-DLS”, en lo relacionado con los resultados de la ejecución hasta el año 2020.
6. Realizar seguimiento y apoyar: Los trámites administrativos y presupuestales relacionados con la gestión para la incorporación de los recursos de cooperación para el año 2019 -2020 del “Contrato de Reforma Sectorial para el Desarrollo Local Sostenible en Colombia” suscrito entre el MADS y la Unión Europea. - Realizar seguimiento al desarrollo del plan de trabajo concertado para la intervención del Programa de Generación de Negocios Verdes en la jurisdicción de las Autoridades Ambientales priorizadas por el Programa. - Al Plan Operativo, POA para la implementación del Programa de Generación de Negocios Verdes ejecutado con cargo a los recursos de cooperación de la Unión Europea suscritos en el marco del “Contrato de Reforma Sectorial para el Desarrollo Local Sostenible en Colombia. - Definir la identificación de acuerdos de trabajo y hacer seguimiento a la articulación con actores del Sector Público, Privado y Gremios para la promoción y fortalecimiento de Negocios Verdes en el país.
7. Hacer seguimiento y apoyar la propuesta de sistematización del componente de monitoreo, seguimiento y gestión del conocimiento de la Oficina de Negocios Verdes. - Hacer seguimiento y reportar los indicadores de gestión que hacen parte de la medición del impacto del proyecto. - Realizar el seguimiento a los insumos generados en campo por el equipo delegado por la oficina de Negocios Verdes - Generar insumos y hacer seguimiento a las actividades desarrolladas por el área de comunicaciones relacionadas con el posicionamiento y fortalecimiento de la imagen del Programa de Generación de Negocios Verdes - Realizar seguimiento a las Corporaciones Autónomas Regionales priorizadas en el PGNV, y a los Planes de mejora de los negocios verificados en el año 2019.
8. Desarrollar y fomentar las siguientes acciones: La planeación y diseño de la estrategia de intervención del Programa de Generación de Negocios Verdes para el año 2020 y su articulación interinstitucional con las Autoridades Ambientales en el marco de la implementación de los Programas Regionales de Negocios Verdes, PRNV. - Definir los lineamientos que contribuyan al cumplimiento de las actividades y metas relacionadas con la generación de negocios verdes en el marco de Programa de Generación de Negocios Verdes. - Fomentar la articulación entre los apoyos presupuestarios y complementarios en el marco del “Contrato de Reforma Sectorial para el Desarrollo Local Sostenible en Colombia. - Articular el diseño y desarrollar el plan de trabajo concertado con las autoridades ambientales priorizadas para la priorización de Negocios Verdes y la intervención del Programa de Generación de Negocios Verdes del año 2020. - Desarrollar acciones de planeación y apoyo presupuestal para las acciones que se desarrollaran durante el 2020 en el marco de la estrategia de cooperación de la Unión Europea “Contrato de Reforma Sectorial para el Desarrollo Local Sostenible-DLS”.
9. Realizar alianzas para el desarrollo de estrategias sectoriales, que contribuyan al cumplimiento de la meta de la generación de los 12.630. Negocios Verdes verificados en el CONPES 3934 de 2018 y el Plan Nacional de Desarrollo, desde el componente a cargo.
10. Apoyar la supervisión de los contratos y convenios suscritos para el cumplimiento de la estrategia técnica y operativa del programa de Generación de Negocios Verdes.
11. Participar en las reuniones relacionadas con el objeto contractual para lo cual se deben allegar los soportes de la asistencia, ayudas de memoria y soporte del seguimiento a los compromisos establecidos, en caso de aplicar.
12. Las demás que determine el supervisor del contrato, relacionadas con el ejercicio de sus obligaciones y del objeto contractual.</t>
  </si>
  <si>
    <t>CALLE 91 # 13-25 APTO 202</t>
  </si>
  <si>
    <t>El plazo del contrato será hasta por tres meses, contado a partir del cumplimiento de los requisitos de perfeccionamiento y ejecución, sin que exceda el 31 de diciembre de 2020.</t>
  </si>
  <si>
    <t>https://community.secop.gov.co/Public/Tendering/OpportunityDetail/Index?noticeUID=CO1.NTC.1478452&amp;isFromPublicArea=True&amp;isModal=False</t>
  </si>
  <si>
    <t>ALBERTO CERON URBANO</t>
  </si>
  <si>
    <t xml:space="preserve">1. Efectuar los procesos internos de participación, concertación y solución de conflictos que sean requeridos en el desarrollo de las actividades del convenio.
2. Realizar la divulgación y socialización del proyecto con las comunidades locales y población beneficiada.
3. Generar los elementos necesarios para la difusión del convenio. 4. Designar mínimo dos (2) delegados para conformar el comité técnico de seguimiento al convenio.
5. Asistir a las reuniones de comité técnico del convenio.
6. Informe con el reporte geográfico (coordenadas - SHPAES) y descriptivo de las áreas de interés ambiental identificadas en el marco del convenio, en el que se evidencie el estado actual de las condiciones de los ecosistemas de interés del CRIHU.
7. Deberá ejercer vigilancia de los recursos y su debida ejecución a través de sus mecanismos propios y autoridades propias, de conformidad con la autonomía de la que gozan los pueblos indígenas.
8. Aportar y suministrar toda la información necesaria y generada en el desarrollo del presente convenio con el fin de determinar y garantizar el cumplimiento de los objetivos trazados.
9. Entregar una copia en medio digital de los productos finales del convenio mismo al Grupo Divulgación de Conocimiento y Cultura Ambiental del Ministerio de Ambiente y Desarrollo Sostenible (esto incluye documentos, cartografía, videos, material POP, etc.), Resolución 490 de 2012 “Por la cual se dictan disposiciones sobre gestión de la documentación técnica y científica del Ministerio de Ambiente y Desarrollo Sostenible, su publicación, acopio, y distribución, para la divulgación del conocimiento”.
10. Ejecutar las siguientes actividades, con base al plan de trabajo presentado en el primer informe, el cual debe ser debidamente aprobado por el Comité Técnico y por la supervisión del convenio, así:
CUADRO MIRAR ESTUDIOS PREVIOS
</t>
  </si>
  <si>
    <t>El valor del convenio es por la suma de DOSCIENTOS VEINTE MILLONES DE PESOS ($220.000.000) incluidos impuestos, los cuales serán aportados de la siguiente forma: a. El MINISTERIO DE AMBIENTE Y DESARROLLO SOSTENIBLE aportará la suma de DOSCIENTOS MILLONES DE PESOS M/CTE ($200.000.000), en dinero, con cargo al CDP No. 17020 de la Subdirección de Educación y Participación.
b. La a la ASOCIACIÓN DE AUTORIDADES TRADICIONALES DEL CONSEJO REGIONAL INDÍGENA DEL HUILA – CRIHU aportará la suma de VEINTE MILLONES DE PESOS ($20.000.000), en especie, de conformidad con la carta de intención suscrita por el Representante Legal de la a la ASOCIACIÓN DE AUTORIDADES TRADICIONALES DEL CONSEJO REGIONAL INDÍGENA DEL HUILA – CRIHU.</t>
  </si>
  <si>
    <t>crihu8@gmail.com</t>
  </si>
  <si>
    <t>Calle 9 No 8-40; Neiva - Huila</t>
  </si>
  <si>
    <t>El plazo de ejecución del convenio será de tres (3) meses hasta el 31 de diciembre del 2020, a partir del cumplimiento de los requisitos de ejecución previo su perfeccionamiento.</t>
  </si>
  <si>
    <t>https://community.secop.gov.co/Public/Tendering/OpportunityDetail/Index?noticeUID=CO1.NTC.1488825&amp;isFromPublicArea=True&amp;isModal=False</t>
  </si>
  <si>
    <t>MAURICIO MAYORGA BARBOSA</t>
  </si>
  <si>
    <t>Prestar los servicios de apoyo a la gestión al Grupo de Servicios Administrativos de la Subdirección Administrativa y Financiera para apoyar las actividades de adecuación locativa en el Edificio anexo del Ministerio de Ambiente y Desarrollo Sostenible.</t>
  </si>
  <si>
    <t>1. Efectuar los mantenimientos locativos necesarios acorde con la programación asignada por el supervisor del contrato en las instalaciones del edificio anexo del Ministerio de Ambiente y Desarrollo Sostenible.
2. instalar enchapes, pisos, mampostería, pañetes, resanes en paredes, ajuste de techos, drywall, superboard, pintura, plomería, ajustes de mobiliarios y realizar los demás arreglos de infraestructura física de acuerdo con las instrucciones impartidas por el Supervisor.
3. Revisar y mantener el correcto funcionamiento del sistema hidráulico entre los cuales se encuentran: a.) tanques de agua b.) sistema hidrosanitario y c.) sistemas de desagües de aguas residuales de la sede del edificio anexo donde funciona el Ministerio de Ambiente y Desarrollo Sostenible.
4. Cumplir con las normas de Seguridad y Salud en el Trabajo portando durante su permanencia dentro de las instalaciones de la Entidad los elementos de seguridad industrial.
5. Suministrar las herramientas de mano necesarias para el correcto desarrollo del objeto del contrato tales como: flexómetro o metro, nivel, cortador cerámico, taladro, raspador de piso, martillo de mano, mazo de hierro, pala, plomadas, cincel, puntero, llana dentada, llana lisa, llana de goma, pulidora, juego de puntas,
juego de brocas, y las demás que sean necesarias para el cumplimiento del objeto contractual.
6. El contratista se hará responsable de la herramienta suministrada por el Ministerio y deberá diligenciar un formato de inventario de herramienta que ingresa a las instalaciones físicas del edificio anexo.
7. Solicitar oportunamente los elementos de ferretería necesarios para la ejecución de las actividades acorde a las necesidades de adecuación física del edificio anexo de la Sede del Ministerio de Ambiente y desarrollo sostenible con mínimo de 8 días hábiles con antelación.
8. Las demás actividades asignadas por el supervisor del contrato.</t>
  </si>
  <si>
    <t>El valor del contrato a celebrar es hasta por la suma de SEIS MILLONES NOVECIENTOS DIECISÉIS MIL SEISCIENTOS SESENTA Y SEIS PESOS M/CTE ($6.916.666) incluido los impuestos a que haya lugar.</t>
  </si>
  <si>
    <t>nelsonmb24@gmail.com</t>
  </si>
  <si>
    <t>Calle 63 a sur no 72 a 50</t>
  </si>
  <si>
    <t>El plazo del contrato será 2 meses y 23 días sin exceder al 31 de diciembre de 2020., contado a partir del cumplimiento de los requisitos de perfeccionamiento y ejecución.</t>
  </si>
  <si>
    <t>https://community.secop.gov.co/Public/Tendering/OpportunityDetail/Index?noticeUID=CO1.NTC.1491016&amp;isFromPublicArea=True&amp;isModal=False</t>
  </si>
  <si>
    <t>JHON FREDY CANO LAGUNA</t>
  </si>
  <si>
    <t>Prestar los servicios de apoyo a la gestión al Grupo de Servicios Administrativos de la Subdirección Administrativa y Financiera para apoyar las actividades de adecuación locativa en el Edificio anexo del Ministerio de Ambiente y Desarrollo Sostenible</t>
  </si>
  <si>
    <t>1. Efectuar los mantenimientos locativos necesarios acorde con la programación asignada por el supervisor del contrato en las instalaciones del edificio anexo del Ministerio de Ambiente y Desarrollo Sostenible.
2. instalar enchapes, pisos, mampostería, pañetes, resanes en paredes, ajuste de techos, drywall, superboard, pintura, plomería, ajustes de mobiliarios y realizar los demás arreglos de infraestructura física de acuerdo con las instrucciones impartidas por el Supervisor.
3. Revisar y mantener el correcto funcionamiento del sistema hidráulico entre los cuales se encuentran: a.) tanques de agua b.) sistema hidrosanitario y c.) sistemas de desagües de aguas residuales de la sede del edificio anexo donde funciona el Ministerio de Ambiente y Desarrollo Sostenible.
4. Cumplir con las normas de Seguridad y Salud en el Trabajo portando durante su permanencia dentro de las instalaciones de la Entidad los elementos de seguridad industrial.
5. Suministrar las herramientas de mano necesarias para el correcto desarrollo del objeto del contrato tales como: flexómetro o metro, nivel, cortador cerámico, taladro, raspador de piso, martillo de mano, mazo de hierro, pala, plomadas, cincel, puntero, llana dentada, llana lisa, llana de goma, pulidora, juego de puntas, juego de brocas, y las demás que sean necesarias para el cumplimiento del objeto contractual.
6. El contratista se hará responsable de la herramienta suministrada por el Ministerio y deberá diligenciar un formato de inventario de herramienta que ingresa a las instalaciones físicas del edificio anexo.
7. Solicitar oportunamente los elementos de ferretería necesarios para la ejecución de las actividades acorde a las necesidades de adecuación física del edificio anexo de la Sede del Ministerio de Ambiente y desarrollo sostenible con mínimo de 8 días hábiles con antelación.
8. Las demás actividades asignadas por el supervisor del contrato.</t>
  </si>
  <si>
    <t>jofre-526@hotmail.com</t>
  </si>
  <si>
    <t>calle 1 n 19 B 94 torre 6 apto 201 camino 1; Soacha-Cundinamarca</t>
  </si>
  <si>
    <t>https://community.secop.gov.co/Public/Tendering/ContractNoticePhases/View?PPI=CO1.PPI.10603495&amp;isFromPublicArea=True&amp;isModal=False</t>
  </si>
  <si>
    <t>FRANCISCO ALBERTO SANCHEZ SANABRIA</t>
  </si>
  <si>
    <t>El valor del contrato a celebrar es hasta por la suma de SEIS MILLONES NOVECIENTOS DIECISÉIS MIL SEISCIENTOS SESENTA Y SEIS PESOS M/CTE ($6.916.666) incluido los impuestos a que haya lugar</t>
  </si>
  <si>
    <t>francisco.asanchez@hotmail.com</t>
  </si>
  <si>
    <t>Carrera 9d No 40 - 48 Sur</t>
  </si>
  <si>
    <t>178 - CESION</t>
  </si>
  <si>
    <t>SANDRA MILENA OCHOA OCHOA</t>
  </si>
  <si>
    <t>sandra8a8a@gmail.com</t>
  </si>
  <si>
    <t>CARRERA 19 N. 23 - 30; Paipa; Boyacá</t>
  </si>
  <si>
    <t>https://community.secop.gov.co/Public/Tendering/OpportunityDetail/Index?noticeUID=CO1.NTC.1488818&amp;isFromPublicArea=True&amp;isModal=False</t>
  </si>
  <si>
    <t>GABRIEL RENE GIL RODRÍGUEZ</t>
  </si>
  <si>
    <t>renegil@gmail.com</t>
  </si>
  <si>
    <t>Carrera 68B #75A 52</t>
  </si>
  <si>
    <t>Prestación de servicios profesionales, para apoyar a la Oficina de Negocios Verdes y Sostenibles y al Grupo de Comunicaciones del Minambiente, en la implementación de la estrategia de marketing digital enfocada en la comunicación, el posicionamiento y promoción online del portal web y móvil de Negocios Verdes para el año 2020, en el marco de la estrategia de cooperación de la Unión Europea “Contrato de Reforma Sectorial para el Desarrollo Local Sostenible-DLS”.</t>
  </si>
  <si>
    <t>1. Elaborar el plan de trabajo y cronograma, durante los primeros días calendario de ejecución del contrato, el cual debe estar aprobado por el supervisor del contrato. Deberá entregar el plan de trabajo con el cronograma en el primer informe de ejecución del contrato.
2. Articular el trabajo a realizar con los profesionales Community Manager, Estratega E-commerce y diseñador digital, para la elaboración de la maqueta, montaje de contenidos, usabilidad y optimización del desarrollo del portal web, establecido en la implementación de la estrategia de marketing digital de Negocios Verdes.
3. Revisión de la estructura y contenido actual del HUB, APP y espacios virtuales de la ONVS para presentar propuestas de mejora asegurando funcionalidad, navegabilidad óptima y adecuadas.
4. Realizar el análisis para dar soporte a las fallas técnicas de los portales y subportales web y APPs para ajustarlos y solucionar errores.
5. Implementar los portales y subportales soportados sobre la infraestructura de gestores de contenido del MADS. Deberá entregar el contenido incorporado, las configuraciones realizadas y la solución instalada en la infraestructura tecnológica establecida por el MADS.
6. Elaborar el contenido requerido por la ONVS en el marco de la implementación de la Estrategia de Marketing Ditigal.
7. Administrar el portal y subportales relacionados con la estrategia de marketing digital de la ONVS para generar actualizaciones de los contenidos y enlazarlos con las herramientas tecnológicas y espacios virtuales establecidos.
8. Capacitar al personal del Equipo de la ONVS en el manejo y mantenimiento del portal web y las aplicaciones de la estrategia de Marketing digital.
9. Investigar y sugerir planes para la implementación de nuevas técnicas de desarrollo, seguimiento de redes e indicadores de marketing digital.
10. Aplicar las mejoras y nuevas funciones en la programación y desarrollo cuando éstas le sean requeridas.
11. Participar en las reuniones relacionadas con el objeto contractual para lo cual se deben allegar los soportes de la asistencia, ayudas de memoria y soporte del seguimiento a los compromisos establecidos, en caso de aplicar.
12. Las demás que determine el supervisor del contrato, relacionadas con el ejercicio de sus obligaciones y del objeto contractual.</t>
  </si>
  <si>
    <t>El valor del contrato a celebrar es hasta por la suma de QUINCE MILLONES QUINIENTOS OCHENTA Y TRES MIL TRESCIENTOS TREINTA Y TRES PESOS MCTE ($15.583.333), incluido los impuestos a que haya lugar.</t>
  </si>
  <si>
    <t>El plazo del contrato será hasta el 31 de diciembre de 2020, contado a partir del cumplimiento de los requisitos de perfeccionamiento y ejecución.</t>
  </si>
  <si>
    <t>CARLOS ALBERTO MORENO DÍAZ</t>
  </si>
  <si>
    <t>https://community.secop.gov.co/Public/Tendering/OpportunityDetail/Index?noticeUID=CO1.NTC.1487325&amp;isFromPublicArea=True&amp;isModal=False</t>
  </si>
  <si>
    <t>JHON FREDI RICO FIGUEROA</t>
  </si>
  <si>
    <t>Prestación de servicios profesionales a la oficina de Negocios Verdes y Sostenibles para adelantar el proceso de verificación para la vigencia 2020 y acompañamiento de los criterios de Negocios Verdes a las empresas priorizadas por las Autoridades Ambientales, en el marco de la estrategia de intervención del Programa Generación de Negocios Verdes derivado del apoyo presupuestario de cooperación de la Unión Europea “Contrato de Reforma Sectorial para el Desarrollo Local Sostenible-DLS”.</t>
  </si>
  <si>
    <t>1. Elaborar documento de plan de trabajo para la ejecución del contrato el cual contenga los informes a entregar y el cronograma en el formato establecido, documento que debe ser aprobado por el supervisor.
2. Mantener actualizado el plan de verificación de acuerdo con los parámetros que defina la Oficina de Negocios Verdes y Sostenibles (ONVS). 
3. Asistir y participar de las jornadas técnicas de seguimiento y capacitación del proceso de verificación, convocadas por la ONVS. 
4. Concertar con la Autoridad Ambiental el plan de trabajo del proceso de verificación.
5. Realizar la verificación de veintiún (21) de los Negocios Verdes priorizados por las Autoridades Ambientales, aplicando la herramienta de verificación, de acuerdo con los lineamientos de la ONVS; dicho proceso se realizará en una visita presencial o virtual de acuerdo a los lineamientos de la Oficina de Negocios Verdes y sostenibles, y en cuanto a las condiciones de salubridad lo permitan. Como mínimo, debe incluir evidencias de la reunión, documentos soportes del negocio, registro fotográfico y/o video del negocio (estos deben mostrar los productos y servicios líderes del negocio) que demuestren, el cómo se hace el negocio, sus prácticas y características. 
6. Formular el plan de mejora de los Negocios Verdes verificados en el formato establecido en el sistema integrado de gestión, diligenciado según requerimientos y en tiempos establecidos por la ONVS, conforme a los resultados de las verificaciones, incluyendo y proponiendo metodologías y herramientas que permitan el mejoramiento de los Negocios las cuales deben ir como anexo al documento del plan de mejora. 
7. Realizar una visita presencial o virtual, de acuerdo con las condiciones de salubridad lo permitan, para la concertación y socialización del plan de mejora a cada uno de los negocios. Como mínimo se deben allegar los siguientes soportes diligenciados en su totalidad: récord de visita, listas de asistencia y plan de mejora entregado en los formatos establecidos por el ministerio. 
8. Realizar mínimo dos (2) visitas presenciales o virtuales, de acuerdo con las condiciones de salubridad lo permitan, a las Autoridades ambientales con el objetivo de realizar retroalimentación del proceso de verificación; siendo uno al inicio y otro al final, para lo cual, debe adjuntar los soportes indicados por la ONVS. 
9. Realizar al menos dos visitas presenciales o virtuales, de acuerdo con las condiciones de salubridad lo permitan, para el asesoramiento y seguimiento en la implementación del plan de mejora. Como soportes de estas visitas debe allegar: récord de visitas, lista de asistencia y documento con el seguimiento al plan de mejora, en los formatos establecidos por la ONVS e incluir registro fotográfico y/o video. 
10. Ser enlace con el empresario, la Autoridad ambiental y la ONVS, como también, participar en las actividades y reuniones desarrolladas proponiendo alianzas estratégicas en el marco de la implementación de la estrategia técnica y operativa en el marco de la implementación de la estrategia del PGNV.
11. Suministrar la información del proceso de verificación en los formatos de seguimiento del Sistema Integrado de Gestión, requerida por la ONVS y el PGNV de manera oportuna.
12. Informar oportunamente tanto a la Oficina de Negocios Verdes y Sostenibles como a las Autoridades Ambientales a cargo, sobre cualquier novedad que se presente en el territorio o con los negocios verdes priorizados.
13. Realizar oportunamente las respectivas correcciones de la información recolectada en la herramienta de verificación, el Plan de Mejora y los demás documentos del proceso de acuerdo con las observaciones y sugerencias dadas desde la Oficina de Negocios Verdes y Sostenibles, dentro de los cinco (5) días hábiles siguientes posteriores al recibido del requerimiento.
14. Participar en las reuniones relacionadas con el objeto contractual para lo cual se deben allegar los soportes de la asistencia, ayudas de memoria y soporte del seguimiento a los compromisos establecidos, en caso de aplicar.
15. Las demás que determine el supervisor del contrato, relacionadas con el ejercicio de sus obligaciones y del objeto contractual.</t>
  </si>
  <si>
    <t>El valor del contrato a celebrar es por la suma de VEINTIDÓS MILLONES SETECIENTOS TREINTA Y TRES MIL TRESCIENTOS TREINTA Y TRES PESOS M/CTE ($22.733.333). Distribuidos de la siguiente manera: (A). Por concepto de honorarios: la suma de CATORCE MILLONES SETECIENTOS TREINTA Y TRES MIL TRESCIENTOS TREINTA Y TRES PESOS M/CTE ($14.733.333) y (B). Por concepto de gastos de viaje que el contratista cause en cumplimiento del objeto contractual hasta la suma de OCHO MILLONES DE PESOS M/CTE ($8.000.000).</t>
  </si>
  <si>
    <t>jhonf.rico@hotmail.com</t>
  </si>
  <si>
    <t>Carera 1a calle 7 casa 60; Orito - Putumayo</t>
  </si>
  <si>
    <t>El plazo del contrato será hasta el treinta y uno (31) de diciembre de 2020, contado a partir del cumplimiento de los requisitos de perfeccionamiento y ejecución.</t>
  </si>
  <si>
    <t>https://community.secop.gov.co/Public/Tendering/OpportunityDetail/Index?noticeUID=CO1.NTC.1487334&amp;isFromPublicArea=True&amp;isModal=False</t>
  </si>
  <si>
    <t>KAREN XIOMARA PORTELA POVEDA</t>
  </si>
  <si>
    <t>1. Elaborar documento de plan de trabajo para la ejecución del contrato el cual contenga los informes a entregar y el cronograma en el formato establecido, documento que debe ser aprobado por el supervisor.
2. Mantener actualizado el plan de verificación de acuerdo con los parámetros que defina la Oficina de Negocios Verdes y Sostenibles (ONVS). 
3. Asistir y participar de las jornadas técnicas de seguimiento y capacitación del proceso de verificación, convocadas por la ONVS. 
4. Concertar con la Autoridad Ambiental el plan de trabajo del proceso de verificación.
5. Realizar la verificación de veinte (20) de los Negocios Verdes priorizados por las Autoridades Ambientales, aplicando la herramienta de verificación, de acuerdo con los lineamientos de la ONVS; dicho proceso se realizará en una visita presencial o virtual de acuerdo a los lineamientos de la Oficina de Negocios Verdes y sostenibles, y en cuanto a las condiciones de salubridad lo permitan. Como mínimo, debe incluir evidencias de la reunión, documentos soportes del negocio, registro fotográfico y/o video del negocio (estos deben mostrar los productos y servicios líderes del negocio) que demuestren, el cómo se hace el negocio, sus prácticas y características. 
6. Formular el plan de mejora de los Negocios Verdes verificados en el formato establecido en el sistema integrado de gestión, diligenciado según requerimientos y en tiempos establecidos por la ONVS, conforme a los resultados de las verificaciones, incluyendo y proponiendo metodologías y herramientas que permitan el mejoramiento de los Negocios las cuales deben ir como anexo al documento del plan de mejora. 
7. Realizar una visita presencial o virtual, de acuerdo con las condiciones de salubridad lo permitan, para la concertación y socialización del plan de mejora a cada uno de los negocios. Como mínimo se deben allegar los siguientes soportes diligenciados en su totalidad: récord de visita, listas de asistencia y plan de mejora entregado en los formatos establecidos por el ministerio. 
8. Realizar mínimo dos (2) visitas presenciales o virtuales, de acuerdo con las condiciones de salubridad lo permitan, a las Autoridades ambientales con el objetivo de realizar retroalimentación del proceso de verificación; siendo uno al inicio y otro al final, para lo cual, debe adjuntar los soportes indicados por la ONVS. 
9. Realizar al menos dos visitas presenciales o virtuales, de acuerdo con las condiciones de salubridad lo permitan, para el asesoramiento y seguimiento en la implementación del plan de mejora. Como soportes de estas visitas debe allegar: récord de visitas, lista de asistencia y documento con el seguimiento al plan de mejora, en los formatos establecidos por la ONVS e incluir registro fotográfico y/o video. 
10. Ser enlace con el empresario, la Autoridad ambiental y la ONVS, como también, participar en las actividades y reuniones desarrolladas proponiendo alianzas estratégicas en el marco de la implementación de la estrategia técnica y operativa en el marco de la implementación de la estrategia del PGNV.
11. Suministrar la información del proceso de verificación en los formatos de seguimiento del Sistema Integrado de Gestión, requerida por la ONVS y el PGNV de manera oportuna.
12. Informar oportunamente tanto a la Oficina de Negocios Verdes y Sostenibles como a las Autoridades Ambientales a cargo, sobre cualquier novedad que se presente en el territorio o con los negocios verdes priorizados.
13. Realizar oportunamente las respectivas correcciones de la información recolectada en la herramienta de verificación, el Plan de Mejora y los demás documentos del proceso de acuerdo con las observaciones y sugerencias dadas desde la Oficina de Negocios Verdes y Sostenibles, dentro de los cinco (5) días hábiles siguientes posteriores al recibido del requerimiento.
14. Participar en las reuniones relacionadas con el objeto contractual para lo cual se deben allegar los soportes de la asistencia, ayudas de memoria y soporte del seguimiento a los compromisos establecidos, en caso de aplicar.
15. Las demás que determine el supervisor del contrato, relacionadas con el ejercicio de sus obligaciones y del objeto contractual.</t>
  </si>
  <si>
    <t>196120 -
196220</t>
  </si>
  <si>
    <t xml:space="preserve">C-3201-0900-3-0-3201003-02 -
C-3201-0900-3-0-3201003-02 </t>
  </si>
  <si>
    <t>ingkarenportela@gmail.com</t>
  </si>
  <si>
    <t>Calle 14 # 18-05; San José Del Guaviare - Guaviare</t>
  </si>
  <si>
    <t>https://community.secop.gov.co/Public/Tendering/OpportunityDetail/Index?noticeUID=CO1.NTC.1487162&amp;isFromPublicArea=True&amp;isModal=False</t>
  </si>
  <si>
    <t>CARLOS ANDRÉS BELLO BARRERA</t>
  </si>
  <si>
    <t>andresbello8@gmail.com</t>
  </si>
  <si>
    <t>carrera 25 #2a-59; Cali -  Valle del Cauca</t>
  </si>
  <si>
    <t>ANTROPOLOGO</t>
  </si>
  <si>
    <t>1. Elaborar documento de plan de trabajo para la ejecución del contrato el cual contenga los informes a entregar y el cronograma en el formato establecido, documento que debe ser aprobado por el supervisor.
2. Mantener actualizado el plan de verificación de acuerdo con los parámetros que defina la Oficina de Negocios Verdes y Sostenibles (ONVS). 
3. Asistir y participar de las jornadas técnicas de seguimiento y capacitación del proceso de verificación, convocadas por la ONVS. 
4. Concertar con la Autoridad Ambiental el plan de trabajo del proceso de verificación.
5. Realizar la verificación de veintidós (22) de los Negocios Verdes priorizados por las Autoridades Ambientales, aplicando la herramienta de verificación, de acuerdo con los lineamientos de la ONVS; dicho proceso se realizará en una visita presencial o virtual de acuerdo a los lineamientos de la Oficina de Negocios Verdes y sostenibles, y en cuanto a las condiciones de salubridad lo permitan. Como mínimo, debe incluir evidencias de la reunión, documentos soportes del negocio, registro fotográfico y/o video del negocio (estos deben mostrar los productos y servicios líderes del negocio) que demuestren, el cómo se hace el negocio, sus prácticas y características. 
6. Formular el plan de mejora de los Negocios Verdes verificados en el formato establecido en el sistema integrado de gestión, diligenciado según requerimientos y en tiempos establecidos por la ONVS, conforme a los resultados de las verificaciones, incluyendo y proponiendo metodologías y herramientas que permitan el mejoramiento de los Negocios las cuales deben ir como anexo al documento del plan de mejora. 
7. Realizar una visita presencial o virtual, de acuerdo con las condiciones de salubridad lo permitan, para la concertación y socialización del plan de mejora a cada uno de los negocios. Como mínimo se deben allegar los siguientes soportes diligenciados en su totalidad: récord de visita, listas de asistencia y plan de mejora entregado en los formatos establecidos por el ministerio. 
8. Realizar mínimo dos (2) visitas presenciales o virtuales, de acuerdo con las condiciones de salubridad lo permitan, a las Autoridades ambientales con el objetivo de realizar retroalimentación del proceso de verificación; siendo uno al inicio y otro al final, para lo cual, debe adjuntar los soportes indicados por la ONVS. 
9. Realizar al menos dos visitas presenciales o virtuales, de acuerdo con las condiciones de salubridad lo permitan, para el asesoramiento y seguimiento en la implementación del plan de mejora. Como soportes de estas visitas debe allegar: récord de visitas, lista de asistencia y documento con el seguimiento al plan de mejora, en los formatos establecidos por la ONVS e incluir registro fotográfico y/o video. 
10. Ser enlace con el empresario, la Autoridad ambiental y la ONVS, como también, participar en las actividades y reuniones desarrolladas proponiendo alianzas estratégicas en el marco de la implementación de la estrategia técnica y operativa en el marco de la implementación de la estrategia del PGNV.
11. Suministrar la información del proceso de verificación en los formatos de seguimiento del Sistema Integrado de Gestión, requerida por la ONVS y el PGNV de manera oportuna.
12. Informar oportunamente tanto a la Oficina de Negocios Verdes y Sostenibles como a las Autoridades Ambientales a cargo, sobre cualquier novedad que se presente en el territorio o con los negocios verdes priorizados.
13. Realizar oportunamente las respectivas correcciones de la información recolectada en la herramienta de verificación, el Plan de Mejora y los demás documentos del proceso de acuerdo con las observaciones y sugerencias dadas desde la Oficina de Negocios Verdes y Sostenibles, dentro de los cinco (5) días hábiles siguientes posteriores al recibido del requerimiento.
14. Participar en las reuniones relacionadas con el objeto contractual para lo cual se deben allegar los soportes de la asistencia, ayudas de memoria y soporte del seguimiento a los compromisos establecidos, en caso de aplicar.
15. Las demás que determine el supervisor del contrato, relacionadas con el ejercicio de sus obligaciones y del objeto contractual.</t>
  </si>
  <si>
    <t>196320 -
196420</t>
  </si>
  <si>
    <t>https://community.secop.gov.co/Public/Tendering/OpportunityDetail/Index?noticeUID=CO1.NTC.1487182&amp;isFromPublicArea=True&amp;isModal=False</t>
  </si>
  <si>
    <t>PAWERD MAURICIO MEDINA GARCIA</t>
  </si>
  <si>
    <t xml:space="preserve">196520 -
196620 </t>
  </si>
  <si>
    <t>C-3201-0900-3-0-3201003-02 -
C-3201-0900-3-0-3201003-02</t>
  </si>
  <si>
    <t>pawer22@hotmail.com</t>
  </si>
  <si>
    <t>Manzana C casa 3 Conjunto Cerrado Bosques de Granada 1; Granada - Meta</t>
  </si>
  <si>
    <t>https://community.secop.gov.co/Public/Tendering/OpportunityDetail/Index?noticeUID=CO1.NTC.1487389&amp;isFromPublicArea=True&amp;isModal=False</t>
  </si>
  <si>
    <t>KATHERINE ROSARIO ZUÑIGA MEJIA</t>
  </si>
  <si>
    <t>karozu8910@gmail.com</t>
  </si>
  <si>
    <t>calle 11b 19 04; Riohacha - La Guajira</t>
  </si>
  <si>
    <t>196720 - 
196820</t>
  </si>
  <si>
    <t>https://community.secop.gov.co/Public/Tendering/OpportunityDetail/Index?noticeUID=CO1.NTC.1487586&amp;isFromPublicArea=True&amp;isModal=False</t>
  </si>
  <si>
    <t>LILIANA YARURO CARRASCAL</t>
  </si>
  <si>
    <t>196920 -
197020</t>
  </si>
  <si>
    <t>yaruro7@gmail.com</t>
  </si>
  <si>
    <t>CARRERA 5 # 6 B -51 INT 2 APTO 801 E</t>
  </si>
  <si>
    <t>https://community.secop.gov.co/Public/Tendering/OpportunityDetail/Index?noticeUID=CO1.NTC.1487597&amp;isFromPublicArea=True&amp;isModal=False</t>
  </si>
  <si>
    <t>ANDREA CAROLINA ROMERO HERNÁNDEZ</t>
  </si>
  <si>
    <t>andrearomerohdez@gmail.com</t>
  </si>
  <si>
    <t>Carrera 11 # 146 - 75</t>
  </si>
  <si>
    <t>196820 - 
197120</t>
  </si>
  <si>
    <t>https://community.secop.gov.co/Public/Tendering/OpportunityDetail/Index?noticeUID=CO1.NTC.1504946&amp;isFromPublicArea=True&amp;isModal=False</t>
  </si>
  <si>
    <t>ARLEY RIVERA HERNANDEZ</t>
  </si>
  <si>
    <t>El valor del contrato a celebrar es hasta por la suma de SEIS MILLONES CIENTO SESENTA Y SEIS MIL SEISCIENTOS SESENTA Y SEIS PESOS M/CTE ($6.166.666) incluido los impuestos a que haya lugar.</t>
  </si>
  <si>
    <t>arleyriverah@hotmail.com</t>
  </si>
  <si>
    <t>calle 23 h bis n 106-61 fontibon</t>
  </si>
  <si>
    <t>El plazo del contrato será 2 meses y 14 días sin exceder al 31 de diciembre de 2020., contado a partir del cumplimiento de los requisitos de perfeccionamiento y ejecución.</t>
  </si>
  <si>
    <t>https://community.secop.gov.co/Public/Tendering/OpportunityDetail/Index?noticeUID=CO1.NTC.1487827&amp;isFromPublicArea=True&amp;isModal=False</t>
  </si>
  <si>
    <t>WILMARK JARIHT CASTAÑO GONZALEZ</t>
  </si>
  <si>
    <t>1. Elaborar documento de plan de trabajo para la ejecución del contrato el cual contenga los informes a entregar y cronograma de entrega, documento que debe ser aprobado por el supervisor.
2. Propender por el crecimiento e innovación y el desarrollo comercial de los bienes y servicios de Negocios Verdes en la cadena de valor interna, teniendo en cuenta el momento de contingencia sanitaria, a través de la articulación interinstitucional y la oferta de servicios estratégicos.
3. Realizar las acciones de cumplimiento de criterios económicos y sociales identificados a partir de los planes de mejora en conjunto con las Autoridades Ambientales, teniendo en cuenta además los requerimientos de la demanda y contribuir en la definición precisa o ajustes en la propuesta de valor de los bienes y servicios de Negocios Verdes.
4. Mantener la articulación y el apoyo de las instituciones estratégicas para consolidar las acciones de promoción y generación de competencias empresariales y comerciales de los Negocios Verdes.
5. Conocer los calendarios de convocatorias y apoyar la generación de acciones para buscar apalancamiento de recursos de fomento y promoción empresarial y comercial de los Negocios Verdes.
6. Impulsar la implementación de los planes de marketing con las Autoridades Ambientales, profundizando en los temas de conocimiento y relacionamiento del cliente/usuario y fortaleciendo el modelo de negocio, en el marco de una nueva dimensión, enfocada a la transformación digital empresarial de los Negocios Verdes.
7. Contribuir en la búsqueda de entidades nacionales e internacionales especializadas y conocedoras de las características de los Negocios Verdes y sus mercados, con el fin de facilitar y promocionar la gestión de nuevas líneas de negocio y su crecimiento.
8. Promover acciones de articulación interna en conjunto con las Autoridades Ambientales, con el fin de promover la transferencia de los casos de éxito y contribuir al crecimiento y posicionamiento de los Negocios Verdes a través de ejercicios de tutoría y mejora continua.
9. Promover y apoyar la participación de los Negocios Verdes en ferias y ruedas de negocio virtuales, así como el acercamiento a canales e-comerce, con el fin de que los bienes y servicios de Negocios Verdes tengan acceso a mercados locales, nacionales e internacionales.
10. Promover y apoyar a las Autoridades Ambientales en la articulación de los Nodos Regionales y su empoderamiento hacia la implementación de las acciones que conlleven al desarrollo de los Planes de acción departamentales de Negocios Verdes en los temas relacionados con la promoción y el fomento empresarial y comercial.
11. Realizar en territorio la verificación de los Negocios Verdes priorizados con las Autoridades Ambientales, en el marco del programa de generación de Negocios Verdes, aplicando los lineamientos de la ONVS.
12. Las demás que determine el supervisor del contrato, relacionadas con el ejercicio de sus obligaciones y del objeto contractual.</t>
  </si>
  <si>
    <t>El valor del contrato a celebrar es hasta por la suma de VEINTICUATRO MILLONES CUATROCIENTOS CUARENTA Y OCHO MIL OCHOCIENTOS TREINTA Y TRES PESOS M/CTE ($24.448.833), incluido los impuestos a que haya lugar.</t>
  </si>
  <si>
    <t>wilmark.castano@gmail.com</t>
  </si>
  <si>
    <t>Mz 20 Cs 28 Rincón de la Estación Dosquebradas, Risaralda</t>
  </si>
  <si>
    <t>https://community.secop.gov.co/Public/Tendering/OpportunityDetail/Index?noticeUID=CO1.NTC.1509061&amp;isFromPublicArea=True&amp;isModal=False</t>
  </si>
  <si>
    <t>AUTORIDADES INDÍGENAS DE COLOMBIA POR LA PACHA MAMA - AICO</t>
  </si>
  <si>
    <t>POLIVIO LEANDRO ROSALES CADENA</t>
  </si>
  <si>
    <t>SUBDIRECCION DE EDUCACION Y PARTICIPACION  - DIRECCION DE CAMBIO CLIMATICO</t>
  </si>
  <si>
    <t>SUBDIRECCION DE EDUCACION Y PARTICIPACION - DIRECCION DE CAMBIO CLIMATICO</t>
  </si>
  <si>
    <t>Aunar esfuerzos técnicos, administrativos y financieros entre las partes para la elaboración de un documento que identifique medidas y herramientas encaminadas a fortalecer la incidencia de las mujeres indígenas en el diseño, implementación y evaluación de estrategias y programas de conservación, mitigación y adaptación al cambio climático para mujeres y pueblos indígenas.</t>
  </si>
  <si>
    <t xml:space="preserve">1. Elaborar y presentar dentro de los diez (10) días calendario después de la firma del convenio y para complementar el POA los siguientes documentos: Plan de Adquisiciones; b) Cronograma detallado de actividades; c) Indicadores de gestión y resultado de cada una de las actividades del convenio.
2. Efectuar los procesos internos de participación, concertación y solución de conflictos que sean requeridos en el desarrollo de las actividades del convenio.
3. Realizar la divulgación y socialización del proyecto con las comunidades locales y población beneficiada.
4. Generar los elementos necesarios para la difusión del convenio.
5. Designar dos (2) delegados para conformar el comité técnico de seguimiento al convenio.
6. Asistir a las reuniones del comité técnico del convenio.
7. Deberá ejercer vigilancia de los recursos y su debida ejecución a través de sus mecanismos propios y autoridades propias, de conformidad con la autonomía de la que gozan los pueblos indígenas.
8. Aportar y suministrar toda la información necesaria y generada en el desarrollo del presente convenio con el fin de determinar y garantizar el cumplimiento de los objetivos trazados.
9. Entregar una copia en medio digital de los productos finales de los subcontratos y del convenio mismo al Grupo Divulgación de Conocimiento y Cultura Ambiental de MinAmbiente (esto incluye documentos, cartografía, videos, material POP, etc.), Resolución 490 de 2012.
10. Ejecutar las siguientes actividades, con base al plan operativo, debidamente aprobado por el comité técnico y por la supervisión del convenio, así:
VER CUADRO EN LOS ESTUDIOS PREVIOS
</t>
  </si>
  <si>
    <t>El valor del convenio es por la suma de DOSCIENTOS CINCUENTA Y CINCO MILLONES DE PESOS MCTE ($255.000.000.) incluidos los impuestos, los cuales serán aportados de la siguiente forma:
a) El Ministerio de Ambiente y Desarrollo Sostenible, aportará la suma total de DOSCIENTOS TREINTA MILLONES DE PESOS MCTE ($230.000.000), distribuidos así:
- Subdirección de Educación y Participación, con cargo al CDP número 17020, la suma de CIENTO TREINTA MILLONES DE PESOS ($130.000.000).
- Dirección de Cambio Climático y Gestión del Riesgo, con cargo al CDP número 21920, la suma de CIEN MILLONES DE PESOS ($100.000.000).
b) AUTORIDADES INDÍGENAS DE COLOMBIA –AICO- POR LA PACHA MAMA. Aportará en especie como contrapartida: La capacidad instalada en territorio de las comunidades indígenas del proyecto, junto con el conocimiento integrado de saberes y vivencias culturales, la sabiduría y el conocimiento ancestral de las sabedoras participantes, la cual para efectos de este convenio se determina en la suma de VEINTICINCO MILLONES DE PESOS ($25.000.000,00), en especie, de conformidad con la carta de intención suscrita por el Representante Legal de –AICO-</t>
  </si>
  <si>
    <t>pachamamaaico@gmail.com</t>
  </si>
  <si>
    <t>Carrera 4 N. 6-14; Ipiales - Nariño</t>
  </si>
  <si>
    <t>JORGE IVÁN HURTADO MORA - JOSÉ FRANCISCO CHARRY RUIZ</t>
  </si>
  <si>
    <t>79461036 - 80082348</t>
  </si>
  <si>
    <t>SUBDIRECTOR DE EDUCACION Y PARTICIPACION - DIRECTOR DE CAMBIO CLIMATICO</t>
  </si>
  <si>
    <t>SUBDIRECCION DE EDUCACION Y PARTICIPACION - DIRECCION  DE CAMBIO CLIMATICO</t>
  </si>
  <si>
    <t>El plazo de ejecución del convenio será de dos (2) meses diez (10) días, sin pasar del 31 de diciembre de 2020, a partir del cumplimiento de los requisitos de ejecución previo su perfeccionamiento.</t>
  </si>
  <si>
    <t>El valor del contrato a celebrar es hasta por la suma de VEINTE Y DOS MILLONES CUATROCIENTOS MIL PESOS M/CTE ($22.400.000) incluido los impuestos a que haya lugar</t>
  </si>
  <si>
    <t>El plazo de ejecución del presente contrato es por siete (7) meses, a partir del cumplimiento de los requisitos de ejecución previo su perfeccionamiento</t>
  </si>
  <si>
    <t>https://community.secop.gov.co/Public/Tendering/OpportunityDetail/Index?noticeUID=CO1.NTC.1515009&amp;isFromPublicArea=True&amp;isModal=False</t>
  </si>
  <si>
    <t>MARTHA LUCÍA HERNÁNDEZ HERRERA</t>
  </si>
  <si>
    <t>Prestación de servicios profesionales al Grupo de Gestión en Biodiversidad de la Dirección de Bosques, Biodiversidad y Servicios Ecosistémicos del Ministerio de Ambiente y Desarrollo Sostenible, para apoyar la administración del proceso de otorgamiento de permisos relacionados con la implementación de la Convención de Comercio Internacional de Especies Amenazadas de Fauna y Flora Silvestres –CITES.</t>
  </si>
  <si>
    <t>1. Administrar la plataforma “Ventanilla Única de comercio exterior VUCE”, relacionada con el trámite de permisos CITES de exportación, reexportación e importación,
2. Evaluar que las solicitudes radicadas en la plataforma “Ventanilla Única de comercio exterior VUCE estén debidamente diligenciadas.
3. Administrar y actualizar de forma permanente las bases de datos que soportan las solicitudes de exportación, importación y reexportación de especímenes de la biodiversidad biológica listado en los apéndices de la convención CITES.
4. Construir y actualizar una matriz como herramienta para el procesamiento de datos e información que permita llevar una gestión integrada de las solicitudes del trámite de permisos CITES de exportación, reexportación e importación.
5. Generar informes y reportes estadísticos de las solicitudes del trámite de permisos CITES de exportación, reexportación e importación.
6. Elaborar e imprimir los permisos de exportación, importación y reexportación de las especies listadas en la Convención de Comercio Internacional de Especies Amenazadas de Fauna y Flora Silvestres –CITES.
7. Generar para revisión y aprobación los oficios de confirmaciones de los permisos CITES emitidos por esta Dirección como Autoridad Administrativa CITES de Colombia, dirigidas a los países (Partes) de exportación, reexportación.
8. Generar para revisión y aprobación los oficios remisorios a las autoridades ambientales regionales con
jurisdicción en los puertos de exportación autorizados de los permisos CITES emitidos por este Ministerio.
9. Generar informes mensuales sobre los permisos CITES de exportación, reexportación e importación, dirigidos a los entes de control Procuraduría, Fiscalía y la DIPRO de la Policía Nacional.
10. Enviar mensualmente al archivo de la dirección, la documentación relacionada con las solicitudes y permisos CITES.
11. Controlar la custodia de los documentos de los permisos CITES, estampillas de seguridad y sello seco CITES.
12. Las demás actividades asignadas por el supervisor en relación con la ejecución del Contrato y que estén relacionadas con el objeto del mismo.</t>
  </si>
  <si>
    <t xml:space="preserve">El valor del contrato a celebrar es hasta por la suma de DIEZ MILLONES DOSCIENTOS MIL DOS PESOS MCTE ($10.200.002) incluidos los impuestos a que haya lugar. </t>
  </si>
  <si>
    <t>marthalu.hernandez@hotmail.com</t>
  </si>
  <si>
    <t>Calle 129 # 54-07 Torre 2 Apartamento 204</t>
  </si>
  <si>
    <t>El plazo de ejecución del presente contrato será de dos mesesy ocho (2) meses (8) dias, contados a partir del cumplimiento de los requisitos de perfeccionamiento y ejecución.</t>
  </si>
  <si>
    <t>https://community.secop.gov.co/Public/Tendering/OpportunityDetail/Index?noticeUID=CO1.NTC.1509326&amp;isFromPublicArea=True&amp;isModal=False</t>
  </si>
  <si>
    <t>VLADIMIR PUENTES GRANADA</t>
  </si>
  <si>
    <t>LIBRO 2</t>
  </si>
  <si>
    <t>Prestación de servicios profesionales a la Dirección de Asuntos Marinos, Costeros y Recursos Acuáticos para coordinar, planificar, implementar y monitorear el proyecto “Adaptación Basada en los Ecosistemas para la Protección contra la Erosión Costera en un Clima Cambiante”, así como articular la interlocución con las entidades y actores respectivos de acuerdo con los objetivos del proyecto y directrices del Minambiente y el KfW y el Acuerdo de Cooperación entre el MINAMBIENTE y KfW 20.02.2018</t>
  </si>
  <si>
    <t>El Contratante pagará al Consultor la suma de TREINTA Y UN MILLONES DOSCIENTOS MIL PESOS MONEDA CORRIENTE ($31.200.000), por los servicios prestados conforme a lo indicado en los Términos de Referencia, incluidos los impuestos a que hubiere lugar.</t>
  </si>
  <si>
    <t>zanclus0715@gmail.com</t>
  </si>
  <si>
    <t>Calle 94A No. 16-22 Apt. 404</t>
  </si>
  <si>
    <t>El Consultor prestará los Servicios a partir del 8.10.2020 y hasta el 31.12.2020</t>
  </si>
  <si>
    <t>https://community.secop.gov.co/Public/Tendering/OpportunityDetail/Index?noticeUID=CO1.NTC.1514970&amp;isFromPublicArea=True&amp;isModal=False</t>
  </si>
  <si>
    <t>EMILIO APARICIO RODRÍGUEZ</t>
  </si>
  <si>
    <t>TEGNOLOGIA EN FOTOGRAFIA</t>
  </si>
  <si>
    <t>Apoyar al grupo de comunicaciones a través de la prestación de servicios de registros fotográficos artísticos, de fotoperiodismo, composición de la imagen, retoque artístico, producción y postproducción de fotografías, en todos los eventos y actividades que se realicen en los programas, planes y proyectos adelantados por el Ministerio de Ambiente y Desarrollo Sostenible</t>
  </si>
  <si>
    <t>1. Realizar el registro fotográfico artístico requerido por el Ministerio y que representen su misionalidad.
2. Realizar el registro fotográfico en los eventos y/o actividades de gestión a las que asista el Ministro y/o voceros de la Entidad, así como en las diferentes actividades institucionales que le señale el supervisor del contrato.
3. Realizar labores de reportería gráfica en los eventos oficiales y actividades requeridas por el Ministerio de Ambiente y Desarrollo Sostenible, adelantando actividades de fotoperiodismo, procesos de edición, selección, pos-producción y publicación del material registrado, de acuerdo con las indicaciones impartidas por el supervisor del contrato.
4. Realizar una caracterización digital del material audiovisual resultante de su actividad contractual, efectuando una clasificación según lo acordado con el supervisor, con la respectiva fecha, tema y lugar.
5. Realizar la organización, publicación y subir el material fotográfico en el medio que le sea indicado por el supervisor del contrato.
6. Entregar los insumos de fotografía que permitan apoyar la creación de piezas de comunicación y que contribuyan a posicionar la imagen institucional.
7. Las demás que le sean asignadas por el supervisor y que tengan relación con el objeto del contrato.</t>
  </si>
  <si>
    <t>El valor del contrato a celebrar es por la suma de CATORCE MILLONES DOSCIENTOS SESENTA MIL PESOS MONEDA CORRIENTE ($14.260.000) incluidos todos los impuestos y costos a que haya lugar, sin que exceda del 31 de diciembre de 2020.</t>
  </si>
  <si>
    <t>aparicio.emilio@hotmail.com</t>
  </si>
  <si>
    <t>Calle 142 No. 13-44, Apto 802</t>
  </si>
  <si>
    <t>El plazo del contrato será de 2 meses y nueve (9) días, contados a partir del cumplimiento de los requisitos de perfeccionamiento y ejecución del contrato.</t>
  </si>
  <si>
    <t>https://community.secop.gov.co/Public/Tendering/OpportunityDetail/Index?noticeUID=CO1.NTC.1522402&amp;isFromPublicArea=True&amp;isModal=False</t>
  </si>
  <si>
    <t>LEONARDO MARRIAGA ROCHA</t>
  </si>
  <si>
    <t>leomarriaga@yahoo.com</t>
  </si>
  <si>
    <t>Carrera 52 B No. 94 - 31; Barranquilla - Atlántico</t>
  </si>
  <si>
    <t>OCEANOGRAFIA FISICA</t>
  </si>
  <si>
    <t>Prestación de servicios profesionales a la Dirección de Asuntos Marinos, Costeros y Recursos Acuáticos del Ministerio de Ambiente y Desarrollo Sostenible, para apoyar la elaboración del diagnóstico y estructura del “Plan Maestro de Restauración Ecológica para la bahía de Cartagena”, de acuerdo con lo ordenado en la Sentencia STC 13-001-23-33-000-2017-00987-01 de CONSEJO DE ESTADO SALA DE LO CONTENCIOSO ADMINISTRATIVO SECCIÓN PRIMERA l.</t>
  </si>
  <si>
    <t>1. Elaborar el documento diagnóstico del Plan Maestro de Restauración Ecológica para la Bahía de Cartagena teniendo en cuenta lo diferentes instrumentos ambientales y de ordenamiento territorial que se encuentran formulados para el área.
2. Diseñar la propuesta de tabla de contenido del documento Plan Maestro de Restauración Ecológica para la Bahía de Cartagena.
3. Participar en los espacios de dialogo con las entidades accionadas en la STC 13-001-23-33-000-2017-00987-01 y en el marco del “Comité Ambiental Institucional para el Manejo de la Bahía de Cartagena y la Bahía de Barbacoas”
4. Elaboración de informes y actas de reuniones, para ser presentados al Tribunal Administrativo de Cundinamarca
5. Apoyar en el desarrollo de los espacios, talleres y actividades pertinentes relacionados con el objeto del contrato, de manera presencial o virtual.
6. Las demás actividades que estén relacionadas con el objeto del contrato y sus alcances.</t>
  </si>
  <si>
    <t>El valor del contrato a celebrar es por la suma de VEINTIDÓS MILLONES CIENTO SESENTA Y SIETE MIL PESOS M/CTE ($22.167.000) incluido los impuestos a que haya lugar.</t>
  </si>
  <si>
    <t>El plazo de ejecución del contrato será de 2 meses 10 días, previo cumplimiento de los requisitos de perfeccionamiento y ejecución.</t>
  </si>
  <si>
    <t>1. Apoyar la revisión de la información alfanumérica e identificar nueva información de los proyectos estratégicos definidos por el supervisor del contrato.
2. Administrar y gestionar las bases de datos que sean manejadas por la Oficina de Tecnologías de la Información y la Comunicación, generando los reportes, informes y demás documentos que sean solicitados por el supervisor.
3. Construir el tablero de control de la Agenda Estratégica y efectuar su seguimiento.
4. Trabajar de manera conjunta con el equipo de la Oficina en la revisión de los datos a divulgar.
5. Generar los mecanismos necesarios para mantener actualizada la información disponible en los tableros de control.
6. Elaborar los reportes / informes junto con sus soportes correspondientes a las dependencias del Ministerio, autoridades, entes de control entre otros que sean solicitados por el supervisor del contrato y
que estén relacionados con el objeto y las obligaciones del contrato.
7. Las demás que determine el supervisor de contratos y que sean necesarias para el cumplimiento del objeto contractual.</t>
  </si>
  <si>
    <t>https://community.secop.gov.co/Public/Tendering/OpportunityDetail/Index?noticeUID=CO1.NTC.1523777&amp;isFromPublicArea=True&amp;isModal=False</t>
  </si>
  <si>
    <t>YAMAL ALVARO ANGARITA MEJIA</t>
  </si>
  <si>
    <t>TECNICA PROFESIONAL EN ANALISIS Y PROGRAMACIÓN DE COMPUTADORES</t>
  </si>
  <si>
    <t>Prestación de servicios de apoyo a la gestión a la Oficina de Tecnologías de la Información y la Comunicación del Ministerio de Ambiente y Desarrollo Sostenible, a través de tableros de control, en la consolidación, construcción y publicación de la información de las actividades que produzca el Sector ambiental encabezado por el Ministerio</t>
  </si>
  <si>
    <t>El valor del contrato a celebrar es hasta por la suma de OCHO MILLONES SEISCIENTOS DIEZ MIL PESOS M/CTE ($8.610.000), incluyendo todos los costos directos e indirectos a que haya lugar, por concepto de honorarios.</t>
  </si>
  <si>
    <t>yamalangarita0609@gmail.com</t>
  </si>
  <si>
    <t>DIAGONAL 15A # 99-34 INT 15 APTO 104</t>
  </si>
  <si>
    <t>El plazo de ejecución del contrato será de dos (2) meses y tres (3) días, previo cumplimiento de los requisitos de perfeccionamiento y ejecución, sin exceder a 31 de diciembre de 2020.</t>
  </si>
  <si>
    <t>INSTITUTO DE INVESTIGACIÓN DE RECURSOS BIOLÓGICOS ALEXANDER VON HUMBOLDT – IAVH - INSTITUTO DE HIDROLOGÍA, METEOROLOGÍA Y ESTUDIOS AMBIENTALES – IDEAM</t>
  </si>
  <si>
    <t>820000142-2 -830000602-5</t>
  </si>
  <si>
    <t>HERNANDO GARCÍA MARTÍNEZ - YOLANDA GONZÁLEZ HERNÁNDEZ</t>
  </si>
  <si>
    <t>94.373.167 - 52.077.790</t>
  </si>
  <si>
    <t>DIRECCION DE BOSQUES BIODIVERSIDAD Y SERVICIOS ECOSISTEMICOS - DIRECCION DE GESTION INTEGRAL DEL RECURSO HIDRICO</t>
  </si>
  <si>
    <t>Realizar el análisis de la conectividad hídrica superficial, subsuperficial, subterránea y ecológica entre la zona de Reserva Forestal Thomas van Der Hammen y la Reserva Forestal Protectora Nacional Bosque Oriental de Bogotá, en la unidad espacial de análisis del corredor de la Autopista Norte coincidente con el AP-2, esto en atención a lo ordenado por el Juzgado Cuarto Administrativo del Circuito de Bogotá y modificado en su numeral segundo por el Tribunal Administrativo deCundinamarca, Sección Primera – Subsección B en Auto de fecha 9 de julio de 2020 y de conformidad con el ámbito funcional de cada uno de los Institutos.</t>
  </si>
  <si>
    <t>1) Elaborar, presentar, socializar y ajustar el Plan de Trabajo conforme las recomendaciones del MADS. 
2) Realizar por lo menos una salida de campo a cargo del Instituto IDEAM, con el fin de verificar la información documental y espacial recopilada y analizada en relación con los recursos hidrológicos. 
3) Coordinar la realización de al menos dos mesas técnicas entre IDEAM, IAvH y MADS para revisar el avance y resultados del contrato para lo cual se realizarán las convocatorias, se elaborarán las respectivas actas de reunión y se entregarán los listados de asistencia. 
4) Identificar, relacionar y sistematizar la información documental adicional a la analizada por MADS (2020) relacionada con el objeto del contrato. 
5) Identificar, relacionar y sistematizar información espacial adicional a la analizada por MADS (2020) relacionada con el objeto del contrato. 
6) Identificar y proponer posibles metodologías adicionales a las utilizadas por MADS (2020) y realizar el análisis de acuerdo con el objeto del contrato. 
7) Cada Instituto en el marco de sus funciones deberá aportar los insumos correspondientes para elaborar el documento técnico que contenga análisis, discusión, conclusiones y recomendaciones en lo referente a la conectividad hídrica superficial, subsuperficial, subterránea y ecológica entre la zona de Reserva Forestal Thomas van der Hammen y la Reserva Forestal Protectora Nacional Bosque Oriental de Bogotá, en la unidad espacial de análisis del corredor de la Autopista Norte coincidente con el AP- 2, en atención a lo ordenado por el Juzgado Cuarto Administrativo del Circuito de Bogotá y modificado en su numeral segundo por el Tribunal Administrativo de Cundinamarca, Sección Primera – Subsección B en Auto de fecha 9 de julio de 2020.</t>
  </si>
  <si>
    <t>El valor del presente contrato es hasta por la suma de SETENTA Y DOS MILLONES SEISCIENTOS SESENTA Y OCHO MIL DOSCIENTOS TREINTA Y NUEVE PESOS M/CTE ($ 72.668.239) incluido todos los impuestos de ley, discriminados de la siguiente forma: al IDEAM la suma de OCHO MILLONES SEISCIENTOS MIL PESOS ($8.600.000) M/CTE y la Instituto IAVH la suma de SESENTA Y CUATRO MILLONES SESENTA Y OCHO MIL DOSCIENTOS TREINTA Y NUEVE PESOS M/CTE ($64.068.239). El valor del contrato
corresponderá a la prestación efectiva y real del servicio, valor amparado en el Certificado de Disponibilidad Presupuestal N° 25120 del 16 de octubre de 2020</t>
  </si>
  <si>
    <t>210720 - 
210820</t>
  </si>
  <si>
    <t>C-3202-0900-6-0-3202002-02 -
C-3202-0900-6-0-3202002-02</t>
  </si>
  <si>
    <t>Calle 25 D No. 96 B – 70; Calle 28a # 15-09</t>
  </si>
  <si>
    <t xml:space="preserve">juridica@ideam.gov.co; </t>
  </si>
  <si>
    <t>CAROLINA ESPINOSA MAYORGA - FABIÁN MAURICIO CAICEDO CARRASCAL</t>
  </si>
  <si>
    <t>EDGAR EMILIO RODRIGUEZ BASTIDAS - FABIÁN MAURICIO CAICEDO CARRASCAL</t>
  </si>
  <si>
    <t>DIRECTOR DE BOSQUES BIODIVERSIDAD Y SERVICIOS ECOSISTEMICOS - DIRECTOR DE GESTIÓN INTEGRAL DEL RECURSO HÍDRICO</t>
  </si>
  <si>
    <t>DIRECCION DE BOSQUES BIODIVERSIDAD Y SERVICIOS ECOSISTEMICOS - DIRECCION GESTION INTEGRAL DE RECURSO HIDRICO</t>
  </si>
  <si>
    <t>El plazo de ejecución del contrato será a partir del momento del perfeccionamiento y legalización del contrato y hasta el 31 de diciembre de 2020.</t>
  </si>
  <si>
    <t>20-22-20496</t>
  </si>
  <si>
    <t>CORPORACIÓN AUTONOMA REGIONAL DE CALDAS-CORPOCALDAS - ASOCIACIÓN DE CABILDOS INDÍGENAS</t>
  </si>
  <si>
    <t>890803005 - 810.004.361-0</t>
  </si>
  <si>
    <t>JUAN DAVID ARANGO GARTNER - JHON JAIRO OCHOA RENDÓN</t>
  </si>
  <si>
    <t>10.285.508 - 15.929.128</t>
  </si>
  <si>
    <t>Aunar esfuerzos técnicos, administrativos y financieros entre las partes para la elaboración de un diagnóstico ambiental de líneas y acciones estratégicas desde los usos y costumbres y plan de vida de las comunidades indígenas que conlleve a la restauración y conservación de los territorios que se encuentran en el departamento de Caldas.</t>
  </si>
  <si>
    <t>COMPROMISOS ESPECÍFICOS DE ACICAL. 1. Efectuar los procesos internos de participación, concertación y solución de conflictos que sean requeridos en el desarrollo de las actividades del convenio. 2. Realizar la divulgación y socialización del proyecto con las comunidades locales y población beneficiada. 3. Generar los elementos necesarios para la difusión del convenio. 4. Designar mínimo un (1) delegado para conformar el comité técnico de seguimiento al convenio. 5. Asistir a las reuniones de comité técnico del convenio. 6. Realizar informe con el reporte geográfico y descriptivo de las áreas intervenidas en marco del convenio. 7. Ejercer vigilancia de los recursos y su debida ejecución a través de sus mecanismos propios y autoridades propias, de conformidad con la autonomía de la que gozan los pueblos indígenas. 8. Aportar y suministrar toda la información necesaria y generada en el desarrollo del presente convenio con el fin de determinar y garantizar el cumplimiento de los objetivos trazados. 9. Entregar una copia en medio digital de los productos finales del convenio mismo al Grupo Divulgación de Conocimiento y Cultura Ambiental del Ministerio de Ambiente y Desarrollo Sostenible (esto incluye documentos, cartografía, videos, material POP, etc.), Resolución 490 de 2012, y una copia en medio digital de los productos finales de los subcontratos y del convenio a la CORPORACIÓN AUTONOMA REGIONAL DE CALDAS (CORPOCALDAS). 10. Ejecutar las siguientes actividades, con base al plan operativo, debidamente aprobado por el Comité Técnico y por la supervisión del convenio, así:
MIRAR CUADRO EN LA MINUTA
COMPROMISOS ESPECÍFICOS DE CORPOCALDAS 1. Apoyar la priorización de áreas estratégicas de importancia ambiental, para potenciales procesos de restauración, rehabilitación y recuperación, y las respectivas estrategias técnicas para su implementación. 2. Apoyar el Diagnóstico ambiental a realizarse a partir de coberturas (Imágenes satelitales, información cartográfica que tenga Corpocaldas, información secundaria como Planes de desarrollo municipales, POMCAS, SIGAM (sistema de gestión ambiental municipal), (SIGAR) sistema de gestión ambiental regional, COTSA (comité territorial de salud ambiental.) de áreas de importancia para la restauración. 3. Apoyar la elaboración de un documento que evidencie el estado actual de los procesos de educación ambiental propia desarrollados en el departamento de Caldas. 4. Acompañar la divulgación y socialización del convenio a las comunidades indígenas del en el departamento de Caldas, en la zona adscrita al ámbito de acción y jurisdicción de la Asociación de Cabildos Indígenas de Caldas (ACICAL. 5. a través de los medios comunicacionales de Corpocaldas y el acompañamiento técnico. 6. Designar mínimo un (1) funcionario para conformar el comité técnico de seguimiento al convenio. 7. Asistir a las reuniones de comité técnico del convenio. 8. Apoyar a ACICAL en la ejecución de actividades de cada uno de los componentes. 9. Apoyar los procesos de seguimiento y control de las actividades ejecutadas en las acciones de educación y participación en la gestión ambiental con enfoque indígena.</t>
  </si>
  <si>
    <t>El valor del convenio es por la suma de CUATROCIENTOS VEINTE MILLONES NOVECIENTOS CINCO MIL PESOS M/CTE, ($420.905.000) incluidos impuestos, los cuales serán aportados de la siguiente forma: a. El MINISTERIO DE AMBIENTE Y DESARROLLO SOSTENIBLE aportará la suma de TRESCIENTOS TREINTA Y UN MILLONES DE PESOS M/CTE ($331.000.000.,00), en dinero, con cargo al CDP No. 17020 de la Subdirección de Educación y Participación. b. La CORPORACION AUTONOMA REGIONAL DE CALDAS (CORPOCALDAS) aportará TREINTA Y CUATRO MILLONES DE PESOS M/CTE ($34.000.000,00), en dinero, con cargo al CDP de la Corporación Autónoma Regional de Caldas (CORPOCALDAS) No. 289 del 10 de julio de 2020. c. La ASOCIACION DE CABILDOS INDIGENAS DE CALDAS (ACICAL) aportará CINCUENTA Y CINCO MILLONES NOVECIENTOS CINCO MIL PESOS M/CTE ($55.905.000,00), en especie, de conformidad con la carta de intención suscrita por el Representante Legal de la ASOCIACION DE CABILDOS INDIGENAS DE CALDAS (ACICAL).</t>
  </si>
  <si>
    <t>carrera 5 No. 16 48 Av Fundadores Riosucio, Caldas - Calle 21 No. 23 – 22 Edificio Atlas Manizales</t>
  </si>
  <si>
    <t>20-22-20522</t>
  </si>
  <si>
    <t>ORGANIZACIÓN TERPEL S.A.</t>
  </si>
  <si>
    <t>“Contratar el servicio de suministro de combustible (GASOLINA y ACPM) para los vehículos, motocicletas y las plantas eléctricas de propiedad del Ministerio de Ambiente y Desarrollo Sostenible y/o por los vehículos que llegare a ser legalmente responsable en el giro normal de sus actividades”.</t>
  </si>
  <si>
    <t>Cll 103 No. 14A - 53; Piso 6</t>
  </si>
  <si>
    <t>yeimmy.rojas@terpel.com</t>
  </si>
  <si>
    <t>El plazo de ejecución del contrato será a partir del 1 de noviembre de 2020 hasta el 11 de julio de 2022 o hasta agotar los recursos, lo primero que ocurra.</t>
  </si>
  <si>
    <t>CASALIMPIA S.A.</t>
  </si>
  <si>
    <t>Prestación del Servicio integral de aseo, cafetería, jardinería y fumigación con suministro de personal, insumos, materiales, alquiler de equipos y demás bienes necesarios para el adecuado funcionamiento de las instalaciones del Ministerio de Ambiente y Desarrollo Sostenible y por las que llegaren a adquirirse, ocuparse o hacerse responsables.</t>
  </si>
  <si>
    <t>A-02-02-02-006-003 -
A-02-02-02-008-005</t>
  </si>
  <si>
    <t>Avenida El Dorado No. 100 Bis - 70</t>
  </si>
  <si>
    <t>colombiacompraeficiente@casalimpia.com.co</t>
  </si>
  <si>
    <t>El plazo de ejecución del contrato será de veinte (20) meses, contados desde el 1 de noviembre de 2020 y hasta el 27 de junio de 2022.</t>
  </si>
  <si>
    <t>IPMC No. 007 - 2020</t>
  </si>
  <si>
    <t>https://community.secop.gov.co/Public/Tendering/OpportunityDetail/Index?noticeUID=CO1.NTC.1509101&amp;isFromPublicArea=True&amp;isModal=False</t>
  </si>
  <si>
    <t>INCAV COLOMBIA SAS</t>
  </si>
  <si>
    <t>JAIRO ERNESTO VELASQUEZ SIMPSON</t>
  </si>
  <si>
    <t>Adquisición de un equipo de desfibrilador automático portátil cardiaco externo (DEA) que incluya sus accesorios y capacitación para su uso.</t>
  </si>
  <si>
    <t>1. Cumplir el objeto del contrato en la forma y tiempo pactados.
2. Tener a disposición el personal necesario para la ejecución del objeto contractual.
3. Constituir las garantías pactadas en el contrato.
4. Cumplir con el objeto del contrato conforme a la propuesta, la ficha técnica y el contrato que se suscriba.
5. Garantizar la calidad de los elementos suministrados, así como cumplir con las especificaciones técnicas del contrato.
6. Realizar los mantenimientos de acuerdo al cronograma entregado durante el tiempo que cubra la garantía
7. Responder por los elementos suministrados que presenten defectos o fallas y que deban ser cambiados en calidad de garantía en forma inmediata.
8. Realizar las capacitaciones establecidas en la ficha técnica.
9. Atender las sugerencias y condiciones establecidas por el supervisor y/o interventor del contrato y todas las observaciones y requerimientos relacionados con el cumplimiento de las obligaciones contractuales.
10. El contratista será el único responsable del cumplimiento de sus obligaciones fiscales y tributarias en los términos de Ley.
11. Suscribir las actas e informes de ejecución contractual a que haya lugar.
12. Las demás que se deriven de la naturaleza del presente contrato y que garanticen su cabal y oportuna ejecución.</t>
  </si>
  <si>
    <t>ventas@incavcolombia.com</t>
  </si>
  <si>
    <t>Calle 58 # 35 A-08</t>
  </si>
  <si>
    <t>El plazo estimado para la presente contratación será de un mes, contado a partir del cumplimiento de los requisitos de ejecución</t>
  </si>
  <si>
    <t>IPMC No. 008 - 2020</t>
  </si>
  <si>
    <t>https://community.secop.gov.co/Public/Tendering/OpportunityDetail/Index?noticeUID=CO1.NTC.1505017&amp;isFromPublicArea=True&amp;isModal=False</t>
  </si>
  <si>
    <t>FUNDACIÓN SQUALUS</t>
  </si>
  <si>
    <t>ANDRÉS FELIPE NAVIA</t>
  </si>
  <si>
    <t>Contratar el proceso de elaboración del diagnóstico actual y evaluación del Plan de Acción Nacional para la Conservación y Manejo de los Tiburones, Rayas y Quimeras- PAN Tiburones identificando brechas con el fin de proponer recomendaciones para su actualización</t>
  </si>
  <si>
    <t>1. Dar cumplimiento a las especificaciones técnicas.
2. Presentar una metodología donde se detalle el proceso del diagnóstico actual y evaluación para proponer recomendaciones en la actualización del Plan de Acción Nacional para la Conservación y Manejo de los Tiburones, Rayas y Quimeras.
3. Atender las consultas y requerimientos que le efectúe la entidad dentro de la ejecución del contrato que se llegue a celebrar, dentro de un tiempo máximo de tres días hábiles siguientes a la solicitud de la entidad y en casos excepcionales y que la entidad lo requiera, en un término de un día hábil.
4. Elaborar un documento que contenga un informe del primer avance del diagnóstico del estado actual de ejecución del Plan de Acción Nacional para la Conservación y Manejo de los Tiburones, Rayas y Quimeras, identificando brechas y vacíos en la implementación de dicho Plan de Acción.
5. Generar las acciones necesarias para adelantar la consolidación de los insumos para el Plan de Acción Nacional para la Conservación y Manejo de los Tiburones, Rayas y Quimeras
6. Generar los espacios de participación realizados para la actualización del Plan de Acción Nacional para la Conservación y Manejo de los Tiburones, Rayas y Quimeras.
7. Elaborar un documento final que contenga el diagnóstico del estado actual de ejecución del Plan de Acción Nacional para la Conservación y Manejo de los Tiburones, Rayas y Quimeras, identificando brechas y vacíos en la implementación de dicho Plan de Acción el cual deberá ser entregado diez (10) días antes de la terminación del plazo de ejecución.</t>
  </si>
  <si>
    <t>anavia@squalus.org</t>
  </si>
  <si>
    <t>Calle 10A No. 72-35, Apto. 310E, La Martina 1; Cali - Valle del Cauca</t>
  </si>
  <si>
    <t>El plazo de ejecución del contrato será hasta el 31 de diciembre de 2020, contado a partir del cumplimiento de los requisitos de perfeccionamiento y ejecución.</t>
  </si>
  <si>
    <t>Aunar esfuerzos técnicos, administrativos y financieros para el acompañamiento y fortalecimiento de Negocios Verdes, en articulación con las Autoridades Ambientales del país en el marco del Plan Nacional de Negocios Verdes y del Programa de Generación de Negocios Verdes, PGNV, orientado a la promoción del desarrollo local sostenible.</t>
  </si>
  <si>
    <t>https://community.secop.gov.co/Public/Tendering/OpportunityDetail/Index?noticeUID=CO1.NTC.1528934&amp;isFromPublicArea=True&amp;isModal=False</t>
  </si>
  <si>
    <t>ACUERDO DE FINANCIACIÓN</t>
  </si>
  <si>
    <t>PROGRAMA DE LAS NACIONES UNIDAS PARA EL DESARROLLO PNUD</t>
  </si>
  <si>
    <t>JESSICA FAIETA</t>
  </si>
  <si>
    <t>CÉDULA EXTRANJERA</t>
  </si>
  <si>
    <t>O2019215</t>
  </si>
  <si>
    <t>Componente I.
Formación a empresa rios de los negocios verificados en 2019 .
Línea Base:
En el marco del PGNV, en el año 2019 se verificaron 332 N egocios Verdes a los cuales una vez
identificadas sus prácticas; económicas, ambientales y sociales, se les asesoró en la construcción d e un Pl an
de Mejora bajo el cual se establecen actividades de formación y promoción, con miras a lograr consolidar su
enfoque de conservación y sostenibilidad. A partir del Componente I se plantea el desarrollo del componente
de formación para los 332 empr esarios de Negocios Verdes.
Actividades:
1. Realizar veintiún (21) jornadas de capacitación, (una por autoridad ambiental, haciendo una conjunta para EPA CARTAGENA y CARDIQUE), para los 332 empresarios verificados con el PGNV que permita fortalecer su negocio y dar cumplimiento a los planes de mejora y los doce (12) criterios asociados a negocios verdes, donde se vincula la participación de los negocios asociados existentes dentro de cada Autoridad Ambiental. Estas jornadas de capacitación podrán desarrollarse de forma virtual o presencial, abordando los siguientes seis (6) temas:
• Transformación Digital de los Negocios Verdes: La primera temática de la capacitación está orientada en dar a conocer herramientas para la operación digital y desarrollo de procesos de marketing digital. Preparación y acompañamiento a los Negocios Verdes para venta e-commerce, cómo se realiza una venta en una plataforma e-commerce, cómo se realiza la entrega, medios digitales que existen para transferencia de pagos, cómo se realiza seguimiento al proceso de entrega de los bienes y servicios y se mide el grado de satisfacción/ recompra del cliente. Cómo lograr un balance entre oferta y demanda (mínimos pedidos o exceso de pedidos).
• Formulación de Proyectos: La segunda temática de la capacitación es la formulación de proyectos, explicando metodologías y herramientas para tal fin.
• Plan de Gestión de Residuos Sólidos – PGIRS: Se deberá socializar la metodología usada para la formulación, seguimiento y actualización de un PGIRS que permita que todos los empresarios entiendan y apliquen el correcto manejo y correcta disposición de residuos sólidos.
• Ecoetiquetados y Empaques Biodegradables: Capacitación en ecoetiquetados y empaques biodegradables.
• Implementación y Certificación de Normas de Calidad e Inocuidad, y Buenas Prácticas Ambientales, Éticas y Sociales: Capacitación de estrategias o metodologías para la implementación y certificación de normas de calidad e inocuidad que generen impactos positivos sociales, ambientales y económicos.
• Análisis de cadena: oportunidades y potencialidades desde la innovación.
2. Realizar veintiún (21) capacitaciones, una por cada autoridad ambiental (CARDIQUE y EPA CARTAGENA se realizan en la misma jornada) para los 52 empresarios de Turismo de Naturaleza verificados con el PGNV durante el 2019, que permita fortalecer el producto turístico en el marco del cumplimiento a los doce (12) criterios de negocios verdes para perfilarlos como negocios ideales. Estas jornadas de capacitación podrán desarrollarse de forma virtual o presencial, abordando las siguientes temáticas:
• Orientaciones para Fortalecer el Negocio luego de la Pandemia Covid-19: Generar estrategias o alternativas para la reactivación económica de los negocios que permita poder recuperarse luego de la pandemia generada, ya que uno de los sectores más afectados por la coyuntura ha sido el turismo.
• Ordenamiento Turístico: Esta temática de la capacitación permite trasferir las metodologías y documentos existentes para el desarrollo de (a) estudios de Capacidad de Carga, (b) Inventario de Atractivos naturales (c) e Interpretación Ambiental. Los tres (3) temas serán transmitidos bajo mediante metodología teórico-práctica que debe ser consolidada en un (1) video orientador que permita tener las pautas generales para que los negocios puedan revisar posteriormente.
Componente II. Promoción, posicionamiento y potencialización de negocios verificados
Línea Base: En el marco del escenario COVID-19, los 332 negocios verificados en el año 2019 han sido afectados en sus procesos de comercialización y flujo de caja, por lo que se espera a través de actividades de formulación de proyectos, generar alternativas de financiación y cooperación internacional para subsanar sus necesidades en temas financieros y técnicos, con el fin de propender al cumplimiento de los 12 criterios de negocios verdes. Asimismo, se ha identificado la necesidad de acompañar el posicionamiento y promoción de los negocios verdes para su fortalecimiento post - pandemia y por lo tanto se espera desarrollar actividades de mercadeo que les permita tener oportunidades de negocio a aquellos empresarios que cumplen más del 51% de los criterios.
Actividades:
3. Formulación de Proyectos: Acompañar la formulación de 5 proyectos que vinculen al menos 80 Negocios Verdes a nivel nacional y que los fortalezca en aspectos técnicos, ambientales, legales, comerciales y administrativos a nivel nacional de manera que permitan el posicionamiento y la potencialización de negocios verdes. Los proyectos deberán ser formulados teniendo en cuenta las diferentes categorías y sectores de Negocios Verdes. En este contexto se requiere la entrega de los siguientes productos:
• Cinco (5) proyectos que vinculen al menos 80 Negocios Verdes de los 332 verificados en el 2019 (distribuidos en los cuatro proyectos), en formato PDF y editable. Los proyectos deberán formularse en temas diferentes para garantizar mayor cobertura e inclusión.
• Mínimo ocho (8) mesas de trabajo virtuales con los negocios y Autoridades Ambientales para la definición y construcción de los proyectos.
• Cinco (5) socializaciones virtuales de los proyectos formulados a los negocios y autoridades ambientales.
• Listas de asistencia, actas de reunión y encuestas de percepción, en los formatos vigentes del Sistema Integrado de Gestión de MINAMBIENTE, y demás registros que soporten la realización de las mesas de trabajo y socialización.
• Soportes de convocatoria a las mesas de trabajo y socialización de propuesta de proyectos, a las Autoridades Ambientales, empresarios y ONVS
4. Apoyar a la ONVS del Minambiente en la implementación de la estrategia de marketing digital de acuerdo con los lineamientos definidos por esta. Se requiere la entrega de los siguientes productos:
• Suministrar información de los 332 Negocios Verdes verificados en el año 2019 para la estrategia de marketing digital. 332 fichas técnicas que contengan las especificaciones de:
Nombre de la empresa, ubicación del Negocio Verdes, calidad, tamaño, precio y características de los Bienes y Servicios.
• Archivo con registro fotográfico que identifique a los Bienes y Servicios de las 332 empresas con especificaciones para la APP de Negocios Verdes.
• Brindar asesoría sobre el desarrollo de la APP de Negocios Verdes relacionada con la conexión a otras plataformas para la comercialización y apoyar el desarrollo de estrategias para promover el consumo de los Negocios Verdes con mercados y clientes.
Para el desarrollo de esta actividad, el PNUD podrá establecer contacto directo con los 332 empresarios de Negocios Verdes y definir mecanismos tecnológicos para la recopilación de la información, así como el asesoramiento a los empresarios en temas de tomas de fotografías y marketing digital.
5. Desarrollo de cinco (5) encuentros comerciales y de soluciones regionales (CARDIQUE Y EPA CARTAGENA se realizan en un solo encuentro) que vincule los negocios asociados a su territorio, que incluya: un (1) escenario donde todos los negocios verdes puedan visualizar oportunidades y acceso a mercados, y generar alianzas comerciales con actores regionales o nacionales, para promover la demanda de estos productos; y un (1) escenario de networking para articular los negocios con proveedores, universidades e institutos de investigación donde puedan generar alianzas para acceder a ecoetiqueta dos, certificaciones ambientales, tecnologías verdes, y empaques biodegradables con enfoque ambiental. Se deberán priorizar las empresas más avanzadas para las ruedas de negocios, para el caso de los espacios de networking podrá ser más ampliada. Se deberá considerar la posibilidad de articular con compras públicas u otro tipo de eventos comerciales que ya se realicen. Para la realización de esta actividad se requiere la entrega de los siguientes productos:
• Listas de asistencia, actas de reunión y encuestas de percepción, en los formatos vigentes del Sistema Integrado de Gestión de MINAMBIENTE, y demás registros.
• Un (1) documento de resultados en formato PDF y editable de los encuentros comerciales y de soluciones regionales incluyendo caracterización de participantes, resultados alcanzados, compromisos adquiridos y conclusiones.
• Se deberán vincular al menos 200 Negocios Verdes al desarrollo de los cinco encuentros comerciales. Los encuentros deberán contar con la participación de dos (2) personas por Negocio. Los negocios serán priorizados por aquellos que cumplen mas del 51% de los criterios y han sido verificados por el Programa de generación de Negocios Verdes.
• Documento que recoja el paso a paso para la preparación y desarrollo de encuentros comerciales, que se pueda suministrar posteriormente a las autoridades ambientales.
6. Diseño y avance en la gestión de un clúster de negocios verdes, como ejercicio piloto para un sector de negocios verdes de acuerdo con la clasificación establecida en el Plan Nacional de Negocios verdes bajo una metodología validada a nivel nacional o internacional, y de común acuerdo con la ONVS. Se espera que el ejercicio incluya (a) priorización del sector (b) identificación y articulación de actores al clúster (c) Diseño de una ruta para la competitividad y (e) plan de acción. Para el desarrollo de esta actividad se requiere la entrega de los siguientes productos:
• Desarrollo de mesas de trabajo virtuales con las autoridades ambientales y negocios que permita seleccionar el clúster, buscando vincular Negocios Verdes que hayan sido verificados en el territorio priorizado.
• Un (1) documento que detalle la propuesta de clúster según metodología seleccionada
• Un (1) encuentro virtual con las autoridades regionales y negocios para la socialización del clúster.
• Listas de asistencia, actas de reunión y encuestas de percepción, en los formatos vigentes del Sistema Integrado de Gestión de MINAMBIENTE, y demás registros que soporten la realización de una (1) socialización de la propuesta de clúster y de las mesas de trabajo se selección de este.
• Soportes de convocatoria a la socialización de propuesta de clúster, a las Autoridades Ambientales, empresarios y ONVS.
• Un (1) documento de resultados de la implementación del clúster
Componente III. Desarrollo de planes de marketing territoriales
Línea Base: El PGNV contempla la estructuración de Planes de Marketing como una estrategia para la identificación de ventajas comparativas de los territorios en relación a los Negocios Verdes. En ese sentido, en un trabajo articulado con las Autoridades Ambientales y los Nodos de Negocios Verdes, se identifican las potencialidades productivas del territorio con miras a generar estrategias de comercialización en mercados; locales, nacionales e internacionales, para la dinamización del mercado del mercado de los Negocios. Entre los años 2018 y 2019, el PGNV acompañó la estructuración de 25 planes de marketing Territorial, para el año 2020 se proyecta desarrollar 3 nuevos planes de marketing; -CORPOAMAZONÍA, EPA BUENAVENTURA y CORPOMOJANA -.
Actividades:
7. Diagnóstico Planes de Marketing: Mediante la realización de una (1) jornada de trabajo con cada Autoridad Ambiental - CORPOAMAZONÍA, EPA BUENAVENTURA y CORPOMOJANA -, los nodos de negocios verdes y otros actores locales importantes, se identifica el estado del arte del mercadeo de negocios verdes en cada región. Para esta actividad se requiere la entrega de los siguientes productos:
• Tres (3) reuniones desarrolladas, una con cada autoridad ambiental, que vincule los actores del nodo
• Listas de asistencia y actas de reunión en los formatos vigentes del Sistema Integrado de Gestión de MINAMBIENTE, y demás registros que soporten las reuniones.
• Soportes de convocatoria a las jornadas de trabajo de diagnóstico a las Autoridades Ambientales referidas, nodo de negocios verdes y otros actores locales importantes.
• Un (1) documento en formato PDF y Word que contenga el diagnóstico de cada una de las regiones en el que se realice un análisis DOFA y se definan las líneas estratégicas en los componentes Ambiental, socio empresarial y comercial y los aliados estratégicos.
• Estos encuentros tendrán un mínimo seis (6) personas de las 3 autoridades ambientales y doce (12) personas pertenecientes a los Nodos de Negocios Verdes (Los actores que hacen parte del Nodo de Negocios Verdes; SENA, Cámara de Comercio, institucionalidad pública, entre otros).
8. Elaboración y socialización de las propuestas de planes de marketing: Mediante la realización de una (1) jornada de socialización con cada Autoridad Ambiental - CORPOAMAZONÍA, EPA BUENAVENTURA y CORPOMOJANA -, los nodos de negocios verdes y otros actores locales importantes, se presenta el Plan de Marketing Territorial. Para la realización de esta actividad se requiere la entrega de los siguientes productos:
• Tres (3) propuestas de planes de marketing en formato PDF y editable que incluya el diseño de estrategias específicas, presupuesto, responsables de ejecución, recursos necesarios, plazo de ejecución y los aliados estratégicos. Estos documentos deben incluir la estrategia para el posicionamiento del aval de confianza de negocio verde
• Tres (3) reuniones virtuales de socialización (una en cada autoridad ambiental)
• Listas de asistencia, actas de reunión y encuestas de percepción, en los formatos vigentes del Sistema Integrado de Gestión de MINAMBIENTE, y demás registros que soporten la realización de tres (3) encuentros virtuales de socialización de las propuestas de planes de marketing (un encuentro para cada una las Autoridades Ambientales, empresarios y nodos de Negocios Verdes).
• Soportes de convocatoria a los encuentros de socialización de la propuesta de planes de marketing a las Autoridades Ambientales, nodo de negocios verdes y empresarios.
• Tres (3) planes de marketing concertados en formato PDF y editable que incluya el diseño de estrategias específicas, presupuesto, plan de acción para los componentes Ambiental, socio empresarial y comercial, responsables de ejecución, recursos necesarios, plazo de ejecución y los aliados estratégicos.
Componente IV. Acompañamiento negocios pertenecientes al Programa de Generación de Negocios Verdes
Línea Base Entre el año 2016 y 2019 se han verificado 923 bajo el Programa de Generación de Negocios Verdes, que cuenta con el apoyo presupuestal de la Unión Europea. De estos negocios, 251 tienen una calificación de criterios menor del 51%. Con el fin de fortalecer la sostenibilidad del programa, se requiere generar espacios de acompañamiento y revisión de las acciones realizadas por cada uno de los negocios dentro de sus planes de mejora, e identificar que necesidades requieren fortalecer para mejorar sus criterios en el marco de consolidarse como negocio verde. Mas aún, una vez los negocios cumplen con el 51% de los criterios, son incluidos en estrategias de comercialización y promoción que se desarrollan por la ONVS y las Ventanillas Verdes, por lo cual, es importante hacerle seguimiento y acompañamiento a los negocios que aún no cumplen dicho requisito, para poderlos vincular a estas acciones.
Actividades
9. Desarrollar actividades de acompañamiento para 132 negocios verificados por el programa durante el 2016 y 2019, que cuentan con una calificación menor del 51% en el cumplimiento de los criterios de negocios verdes según las fichas de verificación generadas, que permitan fortalecer sus capacidades en temas de mejoramiento de procesos, mejoramiento de producto y canal de distribución. Los 132 negocios se refieren a 6 negocios por cada una de las 22 autoridades ambientales que tienen las ventanillas verdes que se están fortalecimiento con este proyecto
• Generar un documento donde se evidencian los criterios de la selección de 6 negocios por cada una de las 22 autoridades ambientales a las que se les desarrollará el acompañamiento. Para esto, es necesario la revisión de la base de datos de los negocios que cumplen menos del 51% de los criterios, el análisis de los planes de mejora y tener una metodología de criterios para generar la selección.
• Consolidación de una propuesta con un conjunto de soluciones para cada uno de los negocios que les permita mejoramiento de proceso, mejoramiento de producto y canal de distribución. Dentro de las acciones se incluyen fortalecimiento técnico, orientación metodológica, formulación de protocolos, y articulación de necesidades con otros proyectos propios del PNUD u otras entidades cooperación.
• Desarrollo de informe que evidencie las acciones desarrolladas y los resultados obtenidos, en términos del mejoramiento del cumplimiento de los criterios para cada uno de los 132 negocios.
10. Impresión de documentos de apoyo para el fortalecimiento de los negocios verdes verificados que requieren asesoría técnica en procedimientos y protocolos metodológicos en el marco del cumplimiento de los criterios verdes del Plan Nacional de Negocios verdes
• Revisión gráfica y actualización de contenidos de las guías ambiental, socio-empresarial y comercial, existentes desarrolladas en le 2019. Esta revisión y actualización debe ser entregado en material editable y en pdf.
• Impresión de 400 unidades de cada una de las guías ambiental, socio-empresarial y comercial, para entregar a las autoridades y negocios.
• Construcción y diseño de 6 protocolos metodológicos para la implementación de los planes de mejora, como anexos técnicos de cada guía, en el marco de la norma vigente. Los protocolos deben ser entregados en material editable y en pdf. Los 6 protocolos son:
- Componente ambiental (4): 1. manejo de residuos, 2. manejo de recurso hídrico y energías, 3. estudio de capacidad de carga turística, 4. Sistemas agro-silvopastoriles
- Componente socio – empresarial (1): 1. seguridad en el trabajo
- Componente comercial (1):1. Planeación y desarrollo de eventos comerciales verdes
• Impresión de 400 unidades de cada uno de los protocolos
2.5 INDICADORES
Indicador 1: Empresarios directamente beneficiados por el Proyecto a través de eventos de formación y trasferencia de capacidades: Indicador 1: 332 empresarios serán beneficiados con el proyecto mediante: ➢ Capacitación y transfencia de capacidades a 332 empresarios verificados como Negocios Verdes en el año 2019. Unidad Empresarios beneficiados por el proyecto (332 empresas capacitadas) Línea base inicio del proyecto 923 Negocios Verdes verificados por el PGNV entre los años 2016 y 2019. De estos, 332 empresarios fueron verificados en el año 2019. Valor meta 09/2022 1865 negocios verdes verificados en el país Fuentes de verificación:
- Documento con la metodología, herramientas, plataforma o ambiente virtual - Guionización, material didáctico de cada capacitación (brochures, infografias) - Modulos de capacitación - Listas de asistencia de los cursos - Evaluaciones de los eventos (Sistema Integrado de Gestión MADS).
Indicador 2: Autoridades Ambientales directamente beneficiadas por el Proyecto: Indicador 2: 22 autoridades ambientales beneficiadas mediante actividades de formación, formulación de proyectos, estrategia de marketing digital, desarrollo de encuentros comerciales y diseño de clúster de Negocios Verdes. Unidad Autoridades ambientales Beneficiadas (22 participan en eventos de capacitación). (4 Autoridades Ambientales participan en la formulación de proyectos). (1 Autoridad Ambienta participa en el diseño de una apuesta clúster). Línea base inicio del proyecto 22 Autoridades Ambientales vinculadas al PGNV. 332 Negocios Verdes en el propósito de continuar operando a pesar de las dificultades generadas por el COVID-19 Valor meta 09/2022 22 Autoridades Ambientales fortalecen sus capacidades para la gestión de los Negocios Vderdes. Fuentes de verificación: - Documento que contiene cinco (5) proyectos formulados que vinculan al menos 80 negocios - Memorias y listas de asistencia de las 8 mesas (AA y empresas) - Memorias y listas de asistencia de las 5 socializaciones virtuales (AA y empresas) - Listas de asistencia, actas de reunión y encuestas de percepción, en los formatos vigentes del Sistema Integrado de Gestión de MINAMBIENTE, y demás registros. - Un (1) documento de resultados en formato PDF y editable de los encuentros comerciales y de soluciones regionales incluyendo caracterización de participantes, resultados alcanzados, compromisos adquiridos y conclusiones. - Documento con 332 fichas técnicas que contengan las especificaciones de: Nombre de la empresa, ubicación del Negocio Verdes, calidad, tamaño, precio y características de los Bienes y Servicios. - Archivo con registro fotográfico que identifique a los Bienes y Servicios de las 332 empresas con especificaciones para la APP de Negocios Verdes. - Documento con las sugerencias sobre las principales plataformas para la comercialización y apoyo en la promoción para el consumo de los Negocios Verdes en los mercados y clientes.
Indicador 3: Autoridades Ambientales beneficiadas a través de la formulación de planes de marketing. Indicador 3: 3 autoridades ambientales beneficiadas mediante el diseño de planes de marketing Unidad Línea base inicio del proyecto Valor meta 09/2022
ambientales Beneficiadas (3 con planes de marketing: Epa Buaneventura, CORPOAMAZONÍA y CORPOMOJANA) Entre los años 2018 y 2019, el PGNV acompañó la estructuración de 25 planes de marketing Territorial 3 Autoridades Ambientales estructuran su Plan de Marketing Territorial y definen estrategias para la promoción de los Negocios Verdes. Fuentes de verificación: - Reportes listas de asistencia capacitaciones de 3 autoridades que participan - 3 Documentos planes de marketing desarrollados
Indicador 4: Negocios verificados acompañados en sus planes de mejora. Indicador 4: 132 negocios acompañados en el fortalecimiento de sus capacidades técnicas para el mejoramiento Enel cumplimiento de sus criterios como negocio verde Unidad Negocios verdes beneficiados (132 negocios: 6 negocios por cada una de las 22 autoridades) Línea base inicio del proyecto Entre el año 2016 y 2019 se han verificado 923 bajo el Programa de Generación de Negocios Verdes, que cuenta con el apoyo presupuestal de la Unión Europea. De estos negocios, 251 tienen una calificación de criterios menor del 51%. Valor meta 09/2022 132 negocios que cambian su cumplimiento de criterios de negocios verdes a un valor mayor del 51%. Fuentes de verificación: - Reportes acciones desarrolladas en cada negocio - Evidencias, fotos y listas de asistencia de acciones desarrolladas - Documentos de guías y protocolos metodológicos impresos y entregados</t>
  </si>
  <si>
    <t>El valor total del acuerdo es de DOS MIL SETECIENTOS SETENTA Y SIETE MILLONES CINCUENTA MIL PESOS M/CTE ($2.777.050.000M/CTE), de los cuales el Ministerio de Ambiente y Desarrollo Sostenible aportará MIL TRESCIENTOS MILONES DE PESOS ($1.300.000.000) en efectivo. Por su parte, el PNUD aportará MIL CUATROCIENTOS SETENTA Y SIETE MILLONES CINCUENTA MIL PESOS M/CTE ($1.477.050.000 M/CTE), de la siguiente forma; OCHOCIENTOS CINCUENTA Y CINCO MILLONES TRESCIENTOS CINCUENTA MIL PESOS ($855.350.000 M/CTE ) en efectivo para el manejo técnico, operativo y servicios esenciales. Así mismo, SEISCIENTOS VEINTIUN MILLONES SETECIENTOS MIL PESOS ($621.700.000 M/CTE) en especie, para personal técnico y administrativo, herramientas metodológicas, entre otros.</t>
  </si>
  <si>
    <t>fernando.adames@undp.org</t>
  </si>
  <si>
    <t>AV 82 No. 10 62</t>
  </si>
  <si>
    <t>El plazo de ejecución del Acuerdo será de quince (15) meses, contados a partir de la suscripción del Convenio.</t>
  </si>
  <si>
    <t>https://community.secop.gov.co/Public/Tendering/OpportunityDetail/Index?noticeUID=CO1.NTC.1502340&amp;isFromPublicArea=True&amp;isModal=False</t>
  </si>
  <si>
    <t>Prestación de servicios profesionales a la Oficina de Negocios Verdes y Sostenibles del Ministerio de Ambiente y Desarrollo Sostenible para apoyar la evaluación e implementación de instrumentos económicos y financieros; así como la socialización de la Guía de Valoración Económica Ambiental para fomentar el uso sostenible de los recursos naturales.</t>
  </si>
  <si>
    <t>1. Elaborar un Documento que contenga el Plan de Trabajo para adelantar las diferentes actividades establecidas en el contrato, el cual contenga los informes a entregar y el cronograma para la estructuración de los documentos técnicos y socializaciones respectivas, documento que debe ser aprobado por el supervisor.
2. Elaborar un documento técnico que contenga el diagnóstico regional sobre la implementación de la Tasa Retributiva por vertimientos puntuales al agua, por parte de las autoridades ambientales competentes, que contenga un análisis sectorial de impacto económico a partir de la aplicación del Decreto 2667 de 2012 y Decreto 2141 de 2016.
3. Elaborar documento técnico que contenga comentarios y recomendaciones sobre el ejercicio de valoración económica para la actualización de las Tarifas Mínimas de los parámetros DBO y SST para el cobro de la Tasa Retributiva por vertimientos puntuales, adoptadas mediante la Resolución 081 de 2001.
4. Realizar mesas técnicas regionales de la Tasa Retributiva por vertimientos puntuales con las autoridades ambientales, de manera articulada con el Ministerio de Vivienda, Ciudad y Territorio, para socializar los avances del proceso de evaluación y recolectar información requerida para el diagnóstico regional de la implementación de la Tasa Retributiva por vertimientos puntuales al agua.
5. Realizar talleres de socialización de la Guía de Valoración Económica Ambiental, adoptada mediante la Resolución 1084 de 2018.
6. Participar en las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</si>
  <si>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El valor del contrato a celebrar es hasta por la suma de VEINTICINCO MILLONES TRESCIENTOS TREINTA Y TRES MIL TRESCIENTOS TREINTA Y TRES PESOS ($25.333.333) M/CTE, incluidos los impuestos a que haya lugar.</t>
  </si>
  <si>
    <t>carlosalbertomorenodiaz@yahoo.com</t>
  </si>
  <si>
    <t>Avenida Chilacos Carrera 15 11 17 Casa 64</t>
  </si>
  <si>
    <t xml:space="preserve">C-3201-0900-3-0-3201003-02 - 
C-3201-0900-3-0-3201003-02 </t>
  </si>
  <si>
    <t>195820 -
195620</t>
  </si>
  <si>
    <t>A-02-02-01-003-003</t>
  </si>
  <si>
    <t>Los servicios de consultoría para el Proyecto “Adaptación Basada en los Ecosistemas para la Protección contra la Erosión Costera en un Clima Cambiante”, BMZ n.° 209810870 (el «Proyecto»).</t>
  </si>
  <si>
    <t> GFA Consulting Group GmbH   </t>
  </si>
  <si>
    <t>DE118655931</t>
  </si>
  <si>
    <t> Uwe Gebauer </t>
  </si>
  <si>
    <t>C1P06ZX83</t>
  </si>
  <si>
    <t>  EUR 396.800,00</t>
  </si>
  <si>
    <t>uwe.gebauer@gfa-group.de</t>
  </si>
  <si>
    <t>20-22-20578</t>
  </si>
  <si>
    <t>IFX NETWORKS COLOMBIA SAS</t>
  </si>
  <si>
    <t>Contratar mediante orden de compra del Acuerdo Marco de Precios de la plataforma de Colombia Compra Eficiente, el servicio del suministro de un canal dedicado de 128 Mbps, para garantizar el cumplimiento de los objetivos misionales, operativos y administrativos del Ministerio de Ambiente y Desarrollo Sostenible.</t>
  </si>
  <si>
    <t>Dg 97 # 17-60 Piso 4</t>
  </si>
  <si>
    <t>atencioncce@ifxcorp.com</t>
  </si>
  <si>
    <t>https://community.secop.gov.co/Public/Tendering/OpportunityDetail/Index?noticeUID=CO1.NTC.1538038&amp;isFromPublicArea=True&amp;isModal=False</t>
  </si>
  <si>
    <t>GERMÁN SAÍN RAMOS PÉREZ</t>
  </si>
  <si>
    <t>Prestación de servicios profesionales al Grupo de Comunicaciones para actualizar las características del Portal web e integrar nuevos componentes que faciliten la consulta y búsqueda de información ambiental, el avance de la estrategia digital, divulgación de contenidos periodísticos a nivel regional, promoviendo la interacción de redes sociales, comunidad y sector ambiente.</t>
  </si>
  <si>
    <t>1. Realizar la actualización y puesta en producción del rediseño del portal web, cargue de información en el CMS wordpress conforme a los lineamientos que señale el supervisor del contrato.
2. Articular con la Oficina TIC y el Grupo de Comunicaciones las actividades del Portal Web o las solicitudes que requiera el supervisor del contrato.
3. Actualizar la información de contenido de las áreas del Ministerio, conforme a los ANS y tiempos estipulados para el servicio del correos servicioscontenidosweb@minambiente.gov.co 4. Apoyar, orientar, y hacer seguimiento a los delegados de cada una de las áreas en la publicación de información del portal Web del Ministerio, aplicando las buenas prácticas y lineamientos de la Política de Gobierno Digital.
5. Apoyar las actividades de optimización y mejoras de los portales y sub portales web del Ministerio, con el fin de dar cumplimiento a las buenas prácticas, Política de Gobierno Digital y lineamientos del gobierno nacional. 6. Apoyar a los enlaces de cada una de las áreas de encargados de la publicación de contenidos del portal institucional del MADS, en la orientación adecuada de cargue de información en el CMS Joomla.
7. Las demás que determine el Supervisor y que sean necesarias para el cumplimiento del objeto contractual.</t>
  </si>
  <si>
    <t>El valor del contrato a celebrar es por la suma de OCHO MILLONES CUATROSCIENTOS MIL PESOS M/CTE ($8.400.000) incluidos todos los impuestos y costos a que haya lugar.</t>
  </si>
  <si>
    <t>gerramos.93@gmail.com</t>
  </si>
  <si>
    <t>Diagonal 4 transversal 13 #13-39 Barrio P-5; Montería - Córdoba</t>
  </si>
  <si>
    <t>YENNY PAOLA DEVIA - ILSE MILENA BORRERO MONCADA</t>
  </si>
  <si>
    <t>52527301 - 32729316</t>
  </si>
  <si>
    <t>JEFE OFICINA DE TECNOLOGIA DE LA INFORMACION Y LA COMUNICACIÓN - COORDINADORA GRUPO DE COMUNICACIONES</t>
  </si>
  <si>
    <t>OFICINA DE TECNOLOGIA DE LA INFORMACION Y LA COMUNICACIÓN - GRUPO DE COMUNICACIONES</t>
  </si>
  <si>
    <t>El plazo de ejecución del contrato será de un mes (1) Y 26 días y previo cumplimiento de los requisitos de perfeccionamiento y ejecución, sin exceder a 31 de diciembre de 2020.</t>
  </si>
  <si>
    <t>KARIN JULISA MESTRA AGUILERA</t>
  </si>
  <si>
    <t>LICENCIATURA EN INFORMATICA Y MEDIOS AUDIOVISUALES</t>
  </si>
  <si>
    <t>https://community.secop.gov.co/Public/Tendering/OpportunityDetail/Index?noticeUID=CO1.NTC.1538058&amp;isFromPublicArea=True&amp;isModal=False</t>
  </si>
  <si>
    <t>1. Apoyar en la realización de productos audiovisuales y contenidos digitales referentes al calendario ambiental y fechas de interés para el sector ambiente según lo designado por el supervisor del contrato.
2. Efectuar análisis, identificación, relacionamiento con los públicos de interés de la entidad, en las redes sociales.
3. Aportar semanalmente información periodística especialmente relacionada con temas de deforestación, sentencias, Plan Nacional de Restauración, de conformidad con las instrucciones que para el efecto le señale el supervisor.
4. Apoyar en la creación, divulgación de campañas educativas y de sensibilización para las redes sociales, análisis y métricas de las mismas.
5. Efectuar acompañamiento periodístico de los entornos digitales a los diferentes eventos o actividades de gestión a las que asista el Ministro y/o voceros de la entidad, de conformidad con las instrucciones que para el efecto le señale el supervisor.
6. Las demás que le sean asignadas por el supervisor del contrato, que tengan relación con el objeto del contrato.</t>
  </si>
  <si>
    <t>El valor del contrato a celebrar es por la suma de OCHO MILLONES CUATROCIENTOS MIL PESOS M/CTE ($8.400.000) incluidos todos los impuestos y costos a que haya lugar.</t>
  </si>
  <si>
    <t>karinaguilera23@gmail.com</t>
  </si>
  <si>
    <t>Corregimiento El Sabanal Calle 4- D004; Montería - Córdoba</t>
  </si>
  <si>
    <t>JUAN NICOLAS GALARZA SANCHEZ</t>
  </si>
  <si>
    <t>https://community.secop.gov.co/Public/Tendering/OpportunityDetail/Index?noticeUID=CO1.NTC.1550402&amp;isFromPublicArea=True&amp;isModal=False</t>
  </si>
  <si>
    <t>ALVARO FERNANDO RAMIREZ RAMIREZ</t>
  </si>
  <si>
    <t>Prestación de servicios profesionales para apoyar el mantenimiento de la herramienta informática Ulises para el registro y control de las comisiones o la autorización de viajes al interior del país, pago de viáticos, gastos de desplazamiento y gastos de viaje en el ministerio de Ambiente y Desarrollo Sostenible.</t>
  </si>
  <si>
    <t>1. Apoyar a la Subdirección Administrativa y Financiera del Ministerio de Ambiente y Desarrollo Sostenible en la actualización, mantenimiento y puesta en funcionamiento del aplicativo Ulises, de acuerdo con los requerimientos del Supervisor del contrato.
2. Realizar y entregar documentado un manual técnico y un instructivo de implementación del aplicativo Ulises.
3. Realizar un informe de las fallas encontradas, posibles causas y la acción correctiva que se realizó en el aplicativo Ulises, de acuerdo con los requerimientos del Supervisor del contrato.
4. Realizar transferencia de conocimiento de dicho aplicativo a un funcionario designado por el supervisor del contrato el cual debe tener conocimientos de desarrollo en .Net y Base de datos SQL Server.
5. Realizar la instalación a la versión actual del aplicativo Ulises con su respectivo código fuente para la solicitud de comisiones como de Administración en nuevo servidor de producción. Se entregará manual de instalación.
6. Entregar la documentación técnica en cuanto a la arquitectura del aplicativo Ulises y la estructura de la base de datos.
7. Prestar soporte y acompañamiento técnico a los funcionarios del Ministerio, en el aplicativo Ulises, a fin de garantizar el correcto funcionamiento, su Integridad, confidencialidad y seguridad de la información.
8. Ejecutar las pruebas de funcionalidad del aplicativo Ulises necesarias garantizando la correcta operatividad y funcionamiento de los aplicativos antes de ponerlos en producción.
9. Cumplir con las buenas prácticas establecidas en el Ministerio de Ambiente y Desarrollo Sostenible, así como con las políticas de seguridad de la información en concordancia con la norma ISO 27001.
10. Realizar el levantamiento de los requerimientos, elaboración de reportes, definición de perfiles, ajustes, nuevas migraciones y demás tareas que correspondan al aplicativo Ulises, solicitado por el Supervisor del contrato, garantizando su óptimo funcionamiento.
11. Todas las demás que le sean asignadas por el Supervisor del Contrato y que tenga relación con el objeto contractual.</t>
  </si>
  <si>
    <t>El valor del contrato a celebrar es hasta por la suma de SEIS MILLONES SETECIENTOS MIL PESOS M/CTE ($6.700.000), incluida los impuestos a que haya lugar, amparado en el Certificado de Disponibilidad Presupuestal adjunto. incluido los impuestos a que haya lugar.</t>
  </si>
  <si>
    <t>aframirez@gmail.com</t>
  </si>
  <si>
    <t>Diagonal 84a 81a - 29</t>
  </si>
  <si>
    <t>El plazo de ejecución del presente contrato será de un (1) mes, previo cumplimiento de los requisitos de ejecución previo y perfeccionamiento del mismo, sin exceder al 31 de diciembre de 2020.</t>
  </si>
  <si>
    <t>SOLUTION COPY LTDA.</t>
  </si>
  <si>
    <t>“Contratar mediante orden de compra del Acuerdo Marco de Precios de la Plataforma de Colombia Compra eficiente el servicio de arrendamiento de equipos escáner para el Ministerio de Ambiente y Desarrollo Sostenible”</t>
  </si>
  <si>
    <t>info@solutioncopy.com</t>
  </si>
  <si>
    <t>El plazo de ejecución será a partir del 8 de noviembre de 2020 y por veinte (20) meses.</t>
  </si>
  <si>
    <t>“Contratar mediante orden de compra del Acuerdo Marco de Precios de la Plataforma de Colombia Compra eficiente, el servicio de arrendamiento de equipos multifuncionales para fotocopiado e impresión para el Ministerio de Ambiente y Desarrollo Sostenible”</t>
  </si>
  <si>
    <t>KM 1.5 Vía Siberia Parque Empresarial SanBernardo Bodega 5; Cota, Cundinamarca</t>
  </si>
  <si>
    <t>cce.venta.etp@sumimas.com.co</t>
  </si>
  <si>
    <t>SUMIMAS S.A.S.</t>
  </si>
  <si>
    <t>https://community.secop.gov.co/Public/Tendering/OpportunityDetail/Index?noticeUID=CO1.NTC.1557037&amp;isFromPublicArea=True&amp;isModal=False</t>
  </si>
  <si>
    <t>ITS SOLUCIONES ESTRATEGICAS SAS</t>
  </si>
  <si>
    <t>Contratar los servicios de mantenimiento, soporte técnico y funcional de la herramienta ITS GESTIÓN denominada MADSIGestion en el Ministerio, con el fin de garantizar la migración y funcionamiento bajo la infraestructura en nube sobre AWS</t>
  </si>
  <si>
    <t>EDUARDO ENRIQUE BOTERO HERON</t>
  </si>
  <si>
    <t>1. Realizar, en conjunto con el Supervisor, el plan de trabajo requerido para la ejecución del objeto contractual.
2. Realizar el mantenimiento, soporte técnico y funcional con los ajustes y desarrollos requeridos en la herramienta ITSGESTION denominada MADSIG Manager en el ministerio, consistentes en:
a. Ejecutar una bolsa de CUARENTA (40) horas ingeniero para realizar la reconfiguración y el desarrollo de la autenticación híbrida que permite detectar si el usuario se encuentra dentro de la red del ministerio y se autentica por SSO o si el usuario se encuentra fuera de la red (externo) se autentica contra LDAP mediante solicitud de username y password (el usuario Administrador se autentica contra la base de datos).
b. Los ajustes o modificaciones que se realicen en el aplicativo, deberán ser coordinados con la Oficina de Tecnologías de la Información y la Comunicación del ministerio mediante correo electrónico con el fin de generar los accesos que den ligar a la obligación, así como las comunicaciones requeridas con el supervisor para efectos del avance y cumplimiento de las obligaciones establecidas en el presente contrato
c. Realizar la parametrización funcional permanente que se integre con el directorio activo del Ministerio de Ambiente y Desarrollo Sostenible con la configuración de variables de entorno.
d. Apoyar el proceso de migración del desarrollo tecnológico del esquema On Premise a la nube de AWS de acuerdo a los lineamientos definidos por la Oficina de Tecnologías de la Información y la Comunicación del ministerio.
e. Realizar la parametrización de las variables de conexión a la base de datos, correo electrónico, URLs u otros como variables de entorno para el funcionamiento de la herramienta en un esquema de Docker.
f. Realizar la parametrización de los errores generados por la herramienta en el volumen definido por la Oficina de Tecnologías de la Información y la Comunicación bajo la infraestructura de AWS.
g. Apoyar el proceso de migración de los archivos de MADSIGestion a la infraestructura de AWS garantizándose su funcionamiento.
h. El contratista deberá estar disponible a las necesidades requeridas de mantenimiento, soporte técnico y funcional en un tiempo máximo de 8 horas, con personal calificado.
i. Realizar el proceso de migración a apache o NGINX de MADSIGestion, de acuerdo a los lineamientos definidos por la Oficina de Tecnologías de la Información y la Comunicación.
j. Realizar el proceso de migración al esquema de Docker con apoyo conjunto de la Oficina de Tecnologías de la Información y la Comunicación.
k. Garantizar que todas las URLs de la herramienta MADSIGestion puedan ser migradas a HTTPS.
l. Realizar el proceso de cargue del código fuente al repositorio definido por la OTIC sobre el cual se deben realizar todos los cambios, actualizaciones o mantenimientos realizadas sobre la herramienta MADSIGestion.
m. Realizar el proceso de actualización de cualquier componente que use flash, si aplica.
n. Entregar evidencias de las pruebas técnicas de seguridad de la información, de tal manera que se pueda evidenciar la aplicación de test de vulnerabilidades sobre la aplicación y realizar las correcciones necesarias que eliminen dichas vulnerabilidades.
o. El informe presentado deberá evidenciar la ejecución de la bolsa de 40 horas p. Entregar certificado, que asegure que el software no tiene vulnerabilidades de seguridad; a su vez, entregar resultados de pruebas técnicas posteriores a las correcciones, si hubo lugar a las mismas.
3. Levantar las actas para llevar el control de los acuerdos de mejora y de acuerdo a procedimiento interno de ITS.
4. Disponer de los recursos técnicos, tecnológicos y humanos necesarios para cumplir con los ajustes y mejoras requeridas.
5. Realizar las pruebas y poner en producción los ajustes y mejoras requeridas, así como, garantizar el correcto funcionamiento de la herramienta MADSIGestion.
6. Adjuntar las listas de acompañamiento como soporte del contrato.
7. Entregar los productos objeto de la presente contratación, los cuales deberán ser aprobados por el Ministerio de Ambiente y Desarrollo Sostenible.
8. Los nuevos desarrollos y mejoras deberán incorporar de manera continua las buenas prácticas de seguridad de información como el desarrollo seguro.
Además, el mantenimiento, soporte técnico y funcional de la herramienta ITSGESTION, denominada MADSIG Manager en el Ministerio, para los módulos adquiridos mediante el contrato de compraventa No.358 de 2014, debe seguir garantizando como mínimo las siguientes funcionalidades y requerimientos:
REQUERIMIENTOS TÉCNOLÓGICOS
Los requerimientos tecnológicos corresponden a las características técnicas que se deben proveer y que se describen a continuación:
No
REQUERIMIENTO
1
La herramienta debe ser compatible con las nuevas versiones en los navegadores Mozilla Fire Fox, Google Chrome e Internet Explorer en las versiones actuales del mercado y que posea el Ministerio.
2
Las actualizaciones deben garantizar el manejo eficiente de los recursos de hardware utilizados por la base de datos, así como la eficiencia de las transacciones y el manejo óptimo de errores y contenciones.
REQUERIMIENTOS TECNOLÓGICOS DE SEGURIDAD.
En términos de seguridad de información, las actualizaciones mejoras y ajustes del aplicativo y cada uno de sus módulos deben:
No
REQUERIMIENTO
1 un log de transacciones y permitir su consulta a nivel de usuario final.
2
Asegurar un mecanismo de integridad de toda la información registrada en la base de datos. Esta integridad debe ser funcional.
FUNCIONALIDADES GENERALES:
No
CARACTERISTICAS
1
Revisar y verificar el correcto desempeño de las funcionalidades utilizadas y módulos con que actualmente cuenta la entidad.
2
Verificar la operatividad de la aplicación y prevenir las situaciones que puedan generar fallas futuras.
3
Brindar soporte y mantenimiento en caso de falla en el funcionamiento del sistema.
4
Este servicio se realizará a través de software de acceso remoto, vía teléfono, chat y mail, o si la situación lo requiere, deberá ser atendida presencialmente.
5
Prestar los servicios de soporte y mantenimiento a partir de la firma del acta de inicio, dentro de los tiempos establecidos en el Anexo 1 que hace parte de esta propuesta siempre y cuando se tenga un acceso remoto el cual permita realizar el soporte y/o mantenimiento, de lo contrario los tiempos de respuesta serán mayores (mínimo 3 veces más de los tiempos de respuesta planteados en el Anexo 1.
6
Disponer de los recursos técnicos, tecnológicos y humanos necesarios para cumplir con los ajustes y mejoras requeridas de acuerdo con el anexo técnico.
7
Bolsa de CUARENTA (40) horas ingeniero para realizar la reconfiguración y el desarrollo de la autenticación híbrida que permite detectar si el usuario se encuentra dentro de la red del
MADS y se autentica por SSO o si el usuario se encuentra fuera de la red (externo) se autenticar contra LDAP mediante solicitud de username y password (el usuario Administrador se autentica contra la base de datos).
8
Desarrollar los ajustes necesarios a los módulos que requieran en caso de presentarse modificaciones a la normatividad en caso de requerirse, sin costo adicional para el Ministerio.
9
Implementar las actualizaciones en la herramienta que sean liberadas por el fabricante y normativa durante la vigencia del contrato.
10
Realizar los ajustes en el esquema de despliegue que garanticen el funcionamiento de la herramienta en AWS de acuerdo a los lineamientos de la Oficina de Tecnologías de la Información y la Comunicación del ministerio.Garantizar el seguimiento a las operaciones críticas realizadas por los usuarios, mediante</t>
  </si>
  <si>
    <t>El valor de la oferta económica presentada por la firma ITS SOLUCIONES ESTRATÉGICAS SAS es hasta por la suma de TRECE MILLONES SETECIENTOS TREINTA Y CUATRO MIL PESOS M/CTE ($13.734.000,00) IVA incluido Incluido IVA y demás impuestos a que haya lugar.</t>
  </si>
  <si>
    <t>contactenos@its-solutions.net</t>
  </si>
  <si>
    <t>Calle 77 No. 16A-38 Of 405</t>
  </si>
  <si>
    <t>El plazo de ejecución del contrato será hasta el 16 de diciembre de 2020, contado a partir del cumplimiento de los requisitos de perfeccionamiento y ejecución, y seis (6) meses más para el soporte los cuales comienzan a contar a partir de la finalización de la correcta instalación y funcionamiento bajo la infraestructura en nube sobre AWS.</t>
  </si>
  <si>
    <t>C-3299-0900-14- 0-3299057-02</t>
  </si>
  <si>
    <t>A-02-02-02-008-004</t>
  </si>
  <si>
    <t>17020 -
21920</t>
  </si>
  <si>
    <t>30/01/2020 -
30/06/2020</t>
  </si>
  <si>
    <t>204720 - 
204820</t>
  </si>
  <si>
    <t xml:space="preserve">C-3208-0900-2-0-3208006-02 -
C-3206-0900-3-0-3206007-02 </t>
  </si>
  <si>
    <t>ORDENADORES DEL GASTO</t>
  </si>
  <si>
    <t>CARLOS FRASSER ARRIETA</t>
  </si>
  <si>
    <t>https://community.secop.gov.co/Public/Tendering/OpportunityDetail/Index?noticeUID=CO1.NTC.1562293&amp;isFromPublicArea=True&amp;isModal=False</t>
  </si>
  <si>
    <t>ANGIE MELISSA ARTEAGA VEGA</t>
  </si>
  <si>
    <t>Prestación de servicios profesionales al Grupo de Comunicaciones para actualizar las características del portal web e integrar nuevos componentes que faciliten la consulta y búsqueda de información ambiental, el avance de la estrategia digital, divulgación de contenidos periodísticos a nivel regional, promoviendo la interacción de redes sociales, comunidad y sector ambiente</t>
  </si>
  <si>
    <t>1. Apoyo en la difusión y actualización de las actividades del grupo de comunicaciones, especialmente en el ámbito regional y comunitario.
2. Actualizar las bases de datos de los medios de comunicación y grupos de interés de conformidad con las instrucciones que para el efecto le señale el supervisor del contrato.
3. Realizar cubrimiento periodístico en las actividades relacionadas con las distintas sentencias, a través de transcripción de audios, redacción de textos, elaboración de cronogramas y demás actividades inherentes con el objeto contractual.
4. Participar en las reuniones que se le requiera para la actualización de la página web, apoyando en la creación de contenidos periodísticos, propuestas para las galerías y minisitios de las sentencias.
5. Apoyar y aportar en la recolección de datos e información para la producción de piezas gráficas, y material de apoyo para las diferentes actividades del Ministerio de Ambiente y Desarrollo Sostenible.
6. Las demás que le sean asignadas por el supervisor del contrato, que tengan relación con el objeto del contrato.</t>
  </si>
  <si>
    <t>El valor del contrato a celebrar es por la suma de SEIS MILLONES TRESCIENTOS MIL PESOS M/CTE ($6.300.000) incluidos todos los impuestos y costos a que haya lugar.</t>
  </si>
  <si>
    <t>angiemav522@gmail.com</t>
  </si>
  <si>
    <t xml:space="preserve">Carrera 7 #124-033 Urbanización Los Cedros; Montería - Córdoba </t>
  </si>
  <si>
    <t>El plazo de ejecución del contrato será de un (1) mes y doce (12) días previo cumplimiento de los requisitos de perfeccionamiento y ejecución, sin exceder a 31 de diciembre de 2020.</t>
  </si>
  <si>
    <t>https://community.secop.gov.co/Public/Tendering/OpportunityDetail/Index?noticeUID=CO1.NTC.1562907&amp;isFromPublicArea=True&amp;isModal=False</t>
  </si>
  <si>
    <t>OLGA BEATRIZ HERNANDEZ BAYONA</t>
  </si>
  <si>
    <t>Prestación de servicios profesionales al Grupo de Talento Humano, en los temas relacionados con la fase de planeación del concurso que regula el acuerdo No. 0258 de 2020</t>
  </si>
  <si>
    <t>1. Diligenciar los formatos requeridos para adelantar el proceso de actualización del registro público ante la Comisión Nacional del Servicio Civil, por la causal de retiro, de acuerdo las instrucciones impartidas por el supervisor del contrato.
2. Realizar la revisión del sistema de nómina (históricos) y en las bases de datos de planta de personal identificar y registrar novedades administrativas (reubicaciones, traslados, encargos incorporaciones, estabilidad reforzada entre otros y comparar con las historias laborales para verificar la concordancia de las novedades con el manual de funciones de los funcionarios que ostentan derechos de carrera.
3. Las demás que le sean asignadas por el supervisor en relación con el objeto del contrato.</t>
  </si>
  <si>
    <t>El valor del contrato a celebrar es hasta por la suma de SEIS MILLONES TRESCIENTOS MIL UN PESO MCTE ($ 6.300.001) incluido los impuestos a que haya lugar.</t>
  </si>
  <si>
    <t>olgabe70@hotmail.com</t>
  </si>
  <si>
    <t>CALLE 79 119 - 95</t>
  </si>
  <si>
    <t>El plazo del contrato será de un (1) mes y doce (12) días, contados a partir del cumplimiento de los requisitos de perfeccionamiento y ejecución del contrato, sin exceder a 31 de diciembre de 2020.</t>
  </si>
  <si>
    <t>CORPORACIÓN AUTONOMA REGIONAL DEL VALLE DEL CAUCA - CVC</t>
  </si>
  <si>
    <t>890399002-7</t>
  </si>
  <si>
    <t xml:space="preserve">MARCO ANTONIO SUAREZ GUTIERREZ </t>
  </si>
  <si>
    <t xml:space="preserve">Aunar esfuerzos técnicos, administrativos y financieros para realizar acciones de restauración tendientes al mejoramiento de la biodiversidad y los servicios ecosistémicos en cuencas vulnerables por abastecimiento hídrico en Reservas Forestales Protectoras Nacionales (RFPN) Dagua – Cuenca Dagua, RFPN Amaime – Cuenca Amaime, RFPN Morales y Valenzuela - Cuenca Tuluá en jurisdicción de la Corporación Autónomas Regional del Valle del Cauca – CVC.  </t>
  </si>
  <si>
    <t>1. Presentar el Plan Operativo ajustado para la ejecución del convenio durante los primeros ocho (8) días calendario, el cual debe contener el plan de inversión de los recursos del convenio y el cronograma de actividades. 2. Designar un profesional idóneo para la conformación del comité técnico de seguimiento al convenio. 3. Realizar el reporte de la superficie en proceso de restauración y sus respectivos indicadores en el sistema que para sus efectos indique el Ministerio de Ambiente y Desarrollo Sostenible. 4. Generar la cartografía (*shp; *.gdb) de las áreas intervenidas para ser cargadas en el aplicativo establecido por el Ministerio de Ambiente y Desarrollo Sostenible para tal fin como evidencia de implementación de la actividades de restauración. 5. Ejecutar la siguiente relación de actividades conforme a las especificaciones técnicas descritas en el documento Anexo técnico y en la propuesta inicial del Plan Operativo: 
1.	Componente	Actividad
Implementación de la estrategia de restauración pasiva.	Realizar el aislamiento a través de la instalación de 20 Km de cerca sobre áreas de interés ambiental que aportan a la regulación hídrica siguiendo los criterios técnicos descritos en el anexo técnico.
Programa de restauración activa 
	Implementación de 24 hectáreas de sistemas agroforestales de uso doméstico.
Implementación de 120 estufas ecoeficientes.
Fortalecimiento de 21 sistemas de producción sostenible con la implementación de acción para la reconversión tecnológica y la producción sostenible.
Un (1) documento con el programa de conservación y restauración para las áreas priorizadas en las 3 RFPN.
Producción y mantenimiento de material vegetal 	Construcción de tres (3) viveros comunitarios con su respectivo plan de producción e implementación del material vegetal.
Campaña de ahorro y uso eficiente 	Ejecutar 33 talleres que promuevan el manejo adecuado de los recursos naturales, con especial énfasis en el recurso hídrico, los sistemas productivos sostenibles y la restauración en las áreas priorizadas en las 3 RFPN.
Divulgación 	500 cartillas para divulgar los resultados obtenidos.
Seguimiento	Visitas mensuales de seguimiento a las acciones implementadas durante la ejecución del convenio.</t>
  </si>
  <si>
    <t xml:space="preserve">El valor del convenio se estima por la suma de aportes en dinero y la monetización de la especie, que entregaran los coparticipes y que asciende a la suma de MIL QUNIENTOS CINCUENTA Y TRES MILLONES SETECIENTOS SETENTA Y UN MIL CUATROCIENTOS NOVENTA Y SEIS PESOS ($1.553.771.496). Incluidos los impuestos a que haya lugar, los cuales serán aportados de la siguiente forma: 1. El MINISTERIO - FONAM aportará la suma de MIL DOSCIENTOS MILLONES DE PESOS M/CTE ($1.200.000.000), en dinero de los cuales CUATROCIENTOS VEINTE MILLONES DE PESOS M/CTE ($420.000.000) con cargo al CDP número: 520 del 26 de agosto del 2020, y SETECIENTOS OCHENTA MILLONES DE PESOS M/CTE ($780.000.000) con cargo a vigencias futuras aprobadas por el Ministerio de Hacienda y Crédito Público mediante oficio con radicado 2-2020-053610 del 22 de octubre de 2020, recursos del FONAM. 2. La CVC hará un aporte efectivo ,  por la suma de TRESCIENTOS CINCUENTA Y TRES MILLONES SETECIENTOS SETENTA Y UN MIL CUATROCIENTOS NOVENTA Y SEIS PESOS ($353.771.496), </t>
  </si>
  <si>
    <t xml:space="preserve">Carrera 56 No 11-36 Barrio Santa Anita Cali- Valle del Cauca </t>
  </si>
  <si>
    <t>20-12-11326525</t>
  </si>
  <si>
    <t>El plazo de ejecución del convenio será de ocho (8) meses a partir del cumplimiento de los requisitos de ejecución previo su perfeccionamiento.</t>
  </si>
  <si>
    <t>UNION TEMPORAL SINERGY - MICROHARD</t>
  </si>
  <si>
    <t>901.401.558-7</t>
  </si>
  <si>
    <t>Carrera 7 Bis A No 123 - 79,</t>
  </si>
  <si>
    <t>isabel.rios@sinergylowells.com</t>
  </si>
  <si>
    <t>EVIS ISABEL RIOS CARREÑO</t>
  </si>
  <si>
    <t>Contratar mediante orden de compra del Acuerdo Marco de Precios de la plataforma de Colombia Compra Eficiente, el servicio de mesa para la operación de los
servicios tecnológicos del Ministerio de Ambiente y Desarrollo Sostenible, garantizando el soporte técnico, la continuidad, seguridad, disponibilidad y calidad del servicio a los usuarios.</t>
  </si>
  <si>
    <t>A-02-02-02-008-003 OTROS</t>
  </si>
  <si>
    <t>El plazo de ejecución hasta por veinte (20) meses, contados a partir del cumplimiento de los requisitos de perfeccionamiento de la orden de compra</t>
  </si>
  <si>
    <t>https://community.secop.gov.co/Public/Tendering/OpportunityDetail/Index?noticeUID=CO1.NTC.1547843&amp;isFromPublicArea=True&amp;isModal=False</t>
  </si>
  <si>
    <t>IIS TECHNOLOGY SOLUTIONS SAS</t>
  </si>
  <si>
    <t>CAROLINA LOPEZ MOLINA</t>
  </si>
  <si>
    <t>CONTRATAR LA OPTIMIZACIÓN Y ESTABILIZACIÓN DEL SISTEMA ELÉCTRICO DE LOS CIRCUITOS QUE SUMINISTRAN EL FLUIDO ELÉCTRICO DEL CORE, EQUIPOS DE SEGURIDAD PERIMETRAL Y SERVIDORES DEL DATACENTER DEL MINISTERIO DE AMBIENTE Y DESARROLLO SOSTENIBLE</t>
  </si>
  <si>
    <t>El Contratista en desarrollo del objeto contractual se compromete a realizar, además de las obligaciones generales y las derivadas de las disposiciones legales vigentes que regulan su actividad, la totalidad de las siguientes obligaciones específicas:
1. Suscribir con el supervisor del contrato el acta de inicio del contrato y el cronograma de actividades. 2. El contratista al inicio de la ejecución del contrato debe entregar el soporte de cálculo eléctrico junto con los diagramas unifilares, dichos cálculos y diagramas deben ser avalados por un Ingeniero electricista garantizando que todos los componentes eléctricos y su ubicación final cumplan con los requerimientos exigidos por RETIE y la NTC 2050. 3. Realizar el suministro, instalación y puesta en funcionamiento de todos los componentes eléctricos objeto del contrato de acuerdo a las especificaciones técnicas indicadas en este documento, acorde con el cronograma de actividades y conforme el cálculo de cargas realizado por el ingeniero electricista del contratista y avalado por el supervisor del contrato. 4. El contratista estará sujeto a las directrices brindadas por el personal de la Entidad y por los proveedores de los equipos del Datacenter que actualmente cuentan con respaldo técnico, tanto para la actividad de desconexión como la conexión de dichos equipos. Los proveedores participarán de la actividad efectuando un acompañamiento técnico, de forma tal que se garantice la adecuada operación y funcionamiento de los equipos antes y después de la actividad.
5. El contratista deberá garantizar en todos los casos el suministro de energía eléctrica para los equipos del Datacenter de la Entidad, por ningún motivo se podrá realizar cortes sin ser previamente programados en conjunto con el grupo de infraestructura de la Oficina TIC’s del Ministerio. 6. Garantizar, que todos los bienes que se suministren durante el desarrollo del contrato sean nuevos y originales y de la misma manera realizar la entrega de los respectivos certificados de producto dando cumplimiento con todas las normas técnicas y de calidad, tales como: certificación del producto, ICONTEC, ISO, RETIE y en general las normas que rijan la calidad de los materiales objeto del presente contrato; todos los ítems deberán tener una garantía mínima de 2 años contados a partir de la fecha de la entrega. 7. Garantizar la disponibilidad del personal idóneo ofrecido y en las condiciones establecidas en el anexo técnico durante los siete días de la semana bajo la programación establecida en el cronograma de actividades, el cual deberá corresponder al relacionado por el proponente. El contratista se abstendrá de realizar cambios de personal del equipo de trabajo sin informar de manera previa al supervisor del contrato.
8. El contratista garantizará que los medios de transporte utilizados para el desplazamiento de los suministros entregados al Ministerio de Ambiente y Desarrollo Sostenible, cumplan con lo reglamentado en materia de transporte.
9. Realizar el cambio e instalación de los bienes, sin costo adicional, dentro de las 48 horas siguientes a la notificación del hecho; si en el desarrollo de la labor se llegaran a encontrar defectuosos y/o no cumplen con las especificaciones requeridas. Estas actividades estarán a cargo del contratista previa autorización por parte del supervisor del contrato.
10. La orden de remisión entregada en las instalaciones del Ministerio de Ambiente y Desarrollo Sostenible, de los bienes y servicios suministrados deberán incluir los respectivos valores tales como: (cantidades, precios unitarios, IVA y valor total incluyendo la instalación), las cuales serán empleadas como soporte para el cotejo de la facturación.
11. El contratista deberá en todo momento minimizar el impacto ambiental de cualquier actividad realizada por él en el desarrollo del contrato, de conformidad con las normas aplicables. Nota. La disposición final de los residuos aprovechables, incluyendo conductores, partes metálicas, etc., estará a cargo de la Entidad.
12. Mantener los precios sobre los servicios, insumos, elementos ofertados e instalación, durante la totalidad del plazo de ejecución del contrato.
13. Demarcar y/o señalizar debidamente el área de trabajo y el área circundante en todos los casos y sin excepción alguna cuando se intervengan cualquiera de los sistemas eléctricos, en aras de evitar daños o afectaciones a terceros que alteren el cabal cumplimiento del objeto contratado.
14. Todas las actividades en la que se intervengan y/o manipulen las instalaciones eléctricas de la Entidad deberán ser ejecutadas de acuerdo a la reglamentación técnica vigente RETIE.
15. Las demás inherentes al objeto y a la naturaleza del contrato y aquellas indicadas por el supervisor para el cabal cumplimiento del objeto contractual.</t>
  </si>
  <si>
    <t>CRA 29C 11A-56 SUR 1PISO</t>
  </si>
  <si>
    <t>IISTECSAS@GMAIL.COM</t>
  </si>
  <si>
    <t>El plazo de ejecución del contrato será hasta 06 de diciembre de 2020 previo cumplimiento de los requisitos de perfeccionamiento y ejecución.</t>
  </si>
  <si>
    <t>SAMC No. 004 - 2020</t>
  </si>
  <si>
    <t>https://community.secop.gov.co/Public/Tendering/OpportunityDetail/Index?noticeUID=CO1.NTC.1522247&amp;isFromPublicArea=True&amp;isModal=False</t>
  </si>
  <si>
    <t>MAQUINAS PROCESOS Y LOGITICA MP&amp;L SAS</t>
  </si>
  <si>
    <t>Adquisición, instalación y puesta en funcionamiento de dos (2) ascensores para el edificio principal del Ministerio de Ambiente y Desarrollo Sostenible</t>
  </si>
  <si>
    <t>EZECHIAS ESPINOSA JIMENEZ</t>
  </si>
  <si>
    <t>1. Suscribir, junto con los supervisores del contrato e interventoría el acta de inicio, dentro de los cinco (5) días hábiles siguientes a la aprobación de las garantías, por parte de la Entidad contratante. El documento suscrito y en original debe ser custodiado por los supervisores del contrato.
2. Entregar a los supervisores y al Interventor del contrato para su aprobación dentro de los tres (3) días hábiles siguientes a la suscripción del acta de inicio, un cronograma detallado con las actividades e hitos o entregables a desarrollar dentro de los plazos establecidos, garantizando la ejecución del proyecto dentro de los términos establecidos en el contrato. En caso de ajustes necesarios al cronograma, se deberá informar a los supervisores y al interventor la justificación que motiva el cambio para su aprobación, de lo cual se dejará constancia únicamente por escrito.
3. El contratista debe realizar entrega de los diseños y planos detallados mínimo en 2D, correspondientes a los dos (2) ascensores, dentro de los quince (15) días calendario siguientes a la suscripción del acta de inicio, donde se especifique el tamaño del foso, altura de cada uno de los niveles, dimensiones generales, despieces y características de cada uno de los elementos y equipos instalados.
4. Entregar dos (2) ascensores nuevos, debidamente instalados y en correcto funcionamiento, ciñéndose estrictamente con las especificaciones contenidas en el anexo técnico, y los planos aprobados, y conforme con las especificaciones, dando estricto cumplimiento a las normas NTC 5926-1, NTC 4349 y demás normas vigentes y aplicables que regulan este tipo de actividad.
5. Entregar a los supervisores del contrato e interventoría un informe técnico semanal, incluyendo porcentajes de avance, fotografías y cualquier otro recurso que evidencie el avance real de las labores contratadas para la ejecución del desmontaje e instalación de los dos (2) ascensores del edificio principal.
6. El contratista debe ofrecer garantía mínima y directa de todos los equipos, elementos, accesorios y repuestos utilizados por un término mínimo de veinticuatro (24) meses más la adicional ofrecida por el contratista, contados a partir de la entrega en funcionamiento de los ascensores.
7. El Contratista debe hacer entrega del certificado donde acredite que es fabricante directo de los componentes de los ascensores o el certificado de agente comercial expedido por la cámara de comercio colombiana con vigencia mínima hasta 31 de diciembre de 2021 y el certificado de representación de importación exclusiva para el país firmada por el fabricante (autorizado para la comercialización y distribución de la marca) con vigencia mínimo hasta 31 de diciembre de 2021 con el fin de dar cumplimiento a las garantías directas y brindar el respaldo y los soportes técnicos necesarios de todos los elementos de los ascensores.
8. El Contratista debe realizar el desmontaje de los dos (2) ascensores con todos sus componentes existentes en las instalaciones y hacer entrega al almacén del Ministerio en las áreas indicadas y debidamente empacados y embalados de la siguiente forma: elementos de grandes dimensiones sobre estibas y debidamente amarrado con suncho cuando aplique, que garanticen la protección del piso y evitando el volcamiento de los mismos, para los componentes de menor tamaño, deberán ser entregados sobre estibas y envueltos en papel viniepel. La distancia donde se prevé la entrega de material y demás elementos productos del desmontaje por parte del contratista a la Entidad se encuentra a aproximadamente 50m. Por ningún motivo se podrá hacer uso de estos elementos retirados para los nuevos ascensores.
9. Realizar las adecuaciones civiles necesarias en fosos y áreas propiamente de los ascensores, acometidas internas desde punto eléctrico de sótanos hasta la máquina de tracción, protecciones y tableros eléctricos propios de los equipos, todo esto con el fin de garantizar la entrega de la certificación interna y externa expedida con un ente avalado por la ONAC de los dos (2) ascensores y dando cumplimiento a la normatividad vigente NTC 4349, NTC 5926-1 y RETIE.
10. Someter al concepto previo de los supervisores y el interventor, cualquier modificación o cambio que éste considere necesario hacer a los planos o especificaciones del anexo técnico, antes de iniciar cualquier trabajo, si a ello hubiere lugar.
11. Suministrar e instalar equipos, elementos, accesorios y repuestos nuevos y originales de excelente calidad y confiabilidad, todos estos deben ser de fácil acceso y amplio stock en el mercado nacional.
12. Suministrar por cuenta propia la totalidad de materiales de primera calidad, insumos y equipos necesarios para la ejecución de los trabajos de instalación y asumir por su cuenta el transporte y trasiegos de los mismos. Para tal efecto, el contratista se compromete a disponer de todos los equipos, maquinarias e implementos requeridos para la correcta ejecución del contrato.
13. Contar con el personal mínimo establecido en el Anexo Técnico, garantizando durante toda la ejecución del contrato la permanencia e idoneidad dicho personal que intervenga en las actividades y que garanticen la correcta y oportuna ejecución de los trabajos, todo el personal debe cumplir con todos los requerimientos exigidos para el rol específico. En el evento que el contratista necesite realizar el reemplazo del integrante del equipo de trabajo aprobado por el Ministerio, los supervisores y el interventor evaluarán la hoja de vida del candidato quien deberá cumplir, como mínimo, los mismos requisitos presentados para la verificación de la propuesta o superiores. En todo caso el Ministerio se reservará el derecho de aceptar o no a los candidatos que el contratista proponga.
14. Identificar mediante carné a todos los trabajadores que realicen trabajos y actividades dentro de la entidad contratante, garantizando que sea portado en un lugar visible.
15. Pagar los salarios, prestaciones sociales y demás cargas laborales que se causen a favor de los trabajadores ocupados en las tareas contratadas, todo de acuerdo con las leyes y normas laborales que rigen en Colombia.
16. Atender las solicitudes motivadas que formule el Ministerio de Ambiente y Desarrollo Sostenible, sobre cambio o retiro de cualquiera de los trabajadores asignados a la ejecución del contrato que no cumplan con las normas internas establecidas.
17. Realizar entrega de un dossier de calidad, en donde se incluya; plan de calidad, plan de seguridad y salud en el trabajo SST, documentos del contrato, procedimientos de desmontaje y montaje, especificaciones técnicas y planos mínimo en 2D, certificados de calidad de materiales y equipos, certificaciones del personal, certificados de calibración de equipos y herramientas usadas para el desmontaje y montaje, manuales de uso de los ascensores, manuales de mantenimiento de los equipos y certificaciones.
18. Garantizar el cumplimiento a la normatividad vigente en materia de seguridad y salud en el trabajo SST, entre ellas, sin limitarla, el Decreto 1072 de 2015, la Resolución 0312 de 2019 y la Resolución 1409 de 2012, de todo el personal que intervenga en la ejecución del contrato, capacitándolos y dotándolos con equipos y elementos de protección individual EPI específicos para cada labor. Es responsabilidad del contratista salvaguardar la seguridad de todos sus colaboradores.
19. Demarcar y señalizar debidamente el área de trabajo y las áreas adyacentes en todos los casos y sin excepción alguna cuando se intervenga alguno de los equipos, esta señalización se debe realizar en la totalidad de los pisos intervenidos y debe advertir de los riesgos latentes de las actividades desarrolladas.
20. Realizar a todo costo; sin que se genere algún costo adicional para la entidad, el soporte técnico, mantenimiento preventivo y correctivo durante mínimo 2 años más el tiempo adicional ofrecido por el contratista en los factores de selección, contados a partir de la puesta en marcha y la entrega a satisfacción de los Ascensores. Para tal fin se debe entregar un cronograma especificando las actividades y las fechas de ejecución.
21. Responder por cualquier daño o perjuicio que por su culpa o de su personal causen al Ministerio de Ambiente y Desarrollo Sostenible o a terceros, comprometiéndose a repararlo en forma inmediata. Responder ante terceros por los daños que ocasionen, durante el desarrollo de los trabajos, las posibles indemnizaciones surgidas se descontaran de los pagos pendientes al CONTRATISTA.
22. Cumplir con la totalidad de los criterios y las obligaciones en materia ambiental que les competen conforme a las normas aplicables y realizar la disposición final de los residuos, tales como escombros, sustancias peligrosas (lubricantes) y en general los que resulten del desmonte e instalación de los ascensores. El contratista deberá en todo momento minimizar el impacto ambiental de cualquier actividad realizada por él en el desarrollo del contrato, de conformidad con las normas aplicables. Nota. La disposición final de los residuos aprovechables, incluyendo las cabinas, máquinas de tracción etc., estará a cargo de la Entidad.
23. Reemplazar, a sus expensas, sin costo alguno para la entidad, todos los bienes que resulten de mala calidad o con defectos de fabricación que hayan sido suministrados por el contratista.
24. Mantener el sitio de instalación libre de toda acumulación de desperdicios y escombros, entregándolo a su terminación completamente limpio y aseado, así mismo, se obliga a acatar la normatividad vigente en materia de disposición de residuos.
25. El Contratista debe realizar las pruebas de carga correspondientes para cada uno de los ascensores y entregarlos en correcto funcionamiento.
26. Poner en práctica durante toda la ejecución del contrato y hasta su liquidación, los procedimientos adecuados de montaje, de tal manera que garantice la seguridad del recurso humano y la protección contra cualquier daño o deterioro que pueda afectar la calidad, estabilidad y acabados. Deberá tomar las precauciones necesarias para preservar la estructura e instalaciones existentes en el área de trabajo o adyacentes a ella, siendo de su exclusiva responsabilidad cualquier daño que se presente.
27. Mantener actualizados los documentos que acrediten las certificaciones y afiliaciones exigidas en esta materia, para los trabajadores, antes de la ejecución de cualquier labor. Solo podrá proceder a realizar las operaciones hasta tanto el área de seguridad y salud en el trabajo de la Entidad lo autorice.
28. Informar con mínimo 2 días de anticipación al supervisor y al interventor, las inquietudes y/o inconsistencias que puedan implicar demoras y/o traumatismos a la ejecución normal del contrato.
29. Entregar a los supervisores del contrato e interventoría 2 copias del manual de instrucciones, que contenga la generalidad del funcionamiento del sistema, la relación de equipos con marca, modelo, números de serie e instrucciones detalladas sobre la operación, recomendaciones de uso y mantenimiento, características de los insumos (lubricantes, aceites, grasas, limpiadores) y el programa de mantenimiento preventivo durante 2 años más el tiempo ofrecido en los factores de selección.
30. Entregar las siguientes certificaciones de conformidad con las normas que regulan la materia, las cuales son requisito para el recibo a satisfacción y se deberán entregar como requisito para el pago cuando aplique:
a. Certificación de conformidad, de que los productos, accesorios y equipos eléctricos y de iluminación a los que aplique, que cumplen con los requisitos de acuerdo con las normas técnicas legales colombianas, esta certificación debe ser del fabricante de conformidad con el Reglamento Técnico de Instalaciones Eléctricas (RETIE), expedido por el Ministerio de Minas y Energía.
b. Certificación en la que conste que los ascensores cumplen con Norma técnica colombiana NTC 4349, “Reglas de seguridad para la construcción e instalación de ascensores. Aplicaciones particulares para ascensores de pasajeros y de pasajeros y cargas. Accesibilidad a los ascensores de personas, incluyendo personas con discapacidad”.
c. Certificación de cumplimiento de conformidad con el acuerdo 470 de 2011 del consejo de Bogotá, el Decreto 663 de 2011 y norma la técnica colombiana NTC 5926-1. La anterior certificación debe ser expedida por un organismo de inspección acreditado por el ONAC.
31. Aplicar todas las medidas preventivas necesarias para evitar accidentes tanto de los trabajadores que ejecutan el contrato, como de los funcionarios, contratistas y visitantes de la Entidad, dichas medidas preventivas deben ser de máximo rigor en las zonas inmediatas a los fosos de los ascensores.
32. Transportar, por su cuenta y riesgo, todos los elementos, componentes y equipos hasta las instalaciones de la Entidad.
33. Realizar reuniones con los supervisores del contrato e interventoría, de la siguiente forma:
a. Por lo menos cada quince días durante la etapa de importación y suministro de los equipos para evaluar e informar el estado de avance del proceso.
b. Cada ocho días durante el desmontaje y ejecución de las actividades de adecuaciones civiles.
c. Cada ocho días, durante la etapa de instalación de los ascensores adquiridos, con el fin de verificar el desarrollo y avance del contrato y elaborar las actas que documenten el estado del mismo.
Nota: Todas las reuniones quedarán plasmadas en actas con el fin de evidenciar lo acordado, estas deberán estar suscritas por los participantes.
34. Capacitar y entrenar a mínimo 2 funcionarios del Ministerio de Ambiente y Desarrollo Sostenible en el manejo, operación y administración de los equipos. Esta capacitación y entrenamiento será de mínimo 4 horas.
35. Las demás que se deriven de la naturaleza del contrato y que garanticen su cabal y oportuna ejecución</t>
  </si>
  <si>
    <t>suministrosmpl@gmail.com</t>
  </si>
  <si>
    <t>CRA 12 No 98 - 64</t>
  </si>
  <si>
    <t>El plazo de ejecución del contrato será por nueve (9) meses, previo cumplimiento de los requisitos de perfeccionamiento y ejecución.</t>
  </si>
  <si>
    <t>Aunar esfuerzos técnicos, administrativos y financieros para iniciar acciones de restauración, recuperación y rehabilitación de sitios de importancia estratégica en la cuenca hidrográfica del Río las Ceibas en jurisdicción de Corporación Autónoma Regional del Alto Magdalena - CAM.</t>
  </si>
  <si>
    <t>CORPORACIÓN AUTONOMA REGIONAL DEL ALTO MAGDALENA - CAM</t>
  </si>
  <si>
    <t>800.255.580-7</t>
  </si>
  <si>
    <t>CAMILO AUGUSTO AGUDELO PERDOMO</t>
  </si>
  <si>
    <t>1. Presentar el Plan Operativo ajustado para la ejecución del convenio durante los primeros ocho (8) días calendario, el cual debe contener el plan de inversión de los recursos del convenio y el cronograma de actividades. 2. Designar un profesional idóneo para la conformación del comité técnico de seguimiento al convenio. 3. Realizar el reporte de la superficie en proceso de restauración y sus respectivos indicadores en el sistema que para sus efectos indique el Ministerio de Ambiente y Desarrollo Sostenible. 4. Generar la cartografía (*shp; *.gdb) de las áreas intervenidas para ser cargadas en el aplicativo establecido por el Ministerio de Ambiente y Desarrollo Sostenible para tal fin como evidencia de implementación de las actividades de restauración. 5. Ejecutar la siguiente relación de actividades conforme a las especificaciones técnicas descritas en el documento Anexo técnico y en la propuesta inicial del Plan Operativo:
Componente Actividad
1. Implementación de la estrategia de restauración pasiva.
Realizar el aislamiento a través de la instalación de 40 Km de cerca sobre áreas de interés ambiental que aportan a la regulación
hídrica.
2. Programa de restauración activa
Implementar procesos de restauración activa
en áreas de conservación de cuenca del Río las Ceibas a fin de completar 72.5 hectáreas.
3. Enriquecimiento forestal
Realizar enriquecimiento en 70 hectáreas predios con rastrojos
4. Producción y mantenimiento de material vegetal
Fortalecimiento de un (1) vivero con su
respectivo plan de producción e implementación del material vegetal.
5. Seguimiento y monitoreo
Establecimiento de diez (10) parcelas de monitoreo.</t>
  </si>
  <si>
    <t>El valor del convenio asciende hasta la suma de hasta la suma de MIL NOVECIENTOS SETENTA MILLONES DOSCIENTOS ONCE MIL DOSCIENTOS OCHENTA Y CINCO PESOS M/CTE ($1.970.211.285). Incluidos los impuestos a que haya lugar</t>
  </si>
  <si>
    <t>Carrera 1 No. 60-79 Barrio las Mercedes en la Ciudad de Neiva - Huila</t>
  </si>
  <si>
    <t>20-12-11339181</t>
  </si>
  <si>
    <t>El plazo de ejecución del convenio será de once (11) meses a partir del cumplimiento de los requisitos de ejecución previo su perfeccionamiento.</t>
  </si>
  <si>
    <t>CORPORACIÓN AUTONOMA REGIONAL DE BOYACA - CORPOBOYACA</t>
  </si>
  <si>
    <t>800252843-5</t>
  </si>
  <si>
    <t xml:space="preserve">HERNAN ESTTIF AMAYA TELLEZ </t>
  </si>
  <si>
    <t xml:space="preserve">Aunar esfuerzos técnicos, administrativos y financieros para implementar acciones tendientes a la restauración de áreas de importancia ecológica en Cuencas del río Cravo Sur y los directos al Magdalena medio entre los ríos negros y cararé ubicados en el Parque Natural Regional Serranía de las Quinchas - PNR jurisdicción de la Corporación Autónoma Regional de Boyacá – CORPOBOYACÁ. </t>
  </si>
  <si>
    <t xml:space="preserve">1. Presentar el Plan Operativo ajustado para la ejecución del convenio durante los primeros quince (15) días calendario, el cual debe contener el plan de inversión de los recursos del convenio y el cronograma de actividades. 2. Designar al menos un (1) representante, para conformar el Comité Técnico del convenio. 3. Realizar el reporte de las áreas en proceso de restauración y sus respectivos indicadores en el sistema que para sus efectos indique el Ministerio de Ambiente y Desarrollo Sostenible. 4. Generar la cartografía (*shp; *.gdb) de las áreas intervenidas para ser cargadas en el aplicativo establecido por el Ministerio de Ambiente y Desarrollo Sostenible para tal fin como evidencia de implementación de las actividades de restauración. 5. Ejecutar la siguiente relación de actividades conforme a las especificaciones técnicas descritas en el documento Anexo técnico y en la propuesta inicial del Plan Operativo:
Componente	Actividad
1.	Implementación de la estrategia de restauración pasiva.	Realizar el aislamiento a través de la instalación de 35 kilómetros de cerca sobre áreas de interés ambiental que aportan a la regulación hídrica, aislando mínimo 200 hectáreas.
2.	Programa de restauración activa 	Se tiene presupuestado realizar acciones de restauración-reforestación Activa en 212 hectáreas a través del establecimiento de 104.691 individuos de plantas nativas.
3.	Fortalecimiento de viveros forestales comunitarios  	Fortalecer dos viveros forestales comunitarios y establecer un plan de producción e implementación del material vegetal propagado a tres años .
4.	Campaña de ahorro  	Ejecutar siete (7) talleres de capacitación en temas de restauración, conservación del bosque, servicios del bosque, productos forestales no maderables y gobernanza forestal y su relación con el cuidado del recurso hídrico.
5.	Seguimiento y Monitoreo 	Construir seis (6) parcelas permanentes.
6.	Divulgación 	Instalar seis (6) vallas publicitarias para divulgar el proyecto. </t>
  </si>
  <si>
    <t>El valor del convenio asciende hasta la suma de MIL CIENTO CUARENTA Y SEIS MILLONES TRES CIENTO NOVENTA Y DOS MIL TRES CIENTOS CUARENTA Y UN PESOS M/CTE ($1.146.392.341). Incluidos los impuestos a que haya lugar</t>
  </si>
  <si>
    <t>antigua via a Paipa No 53-70</t>
  </si>
  <si>
    <t xml:space="preserve">El plazo de ejecución del convenio será de doce (12) meses a partir del cumplimiento de los requisitos de ejecución previo su perfeccionamiento. </t>
  </si>
  <si>
    <t>20-12-11348684</t>
  </si>
  <si>
    <t>ASEGURADORA SOLIDARIA DE COLOMBIA LTDA</t>
  </si>
  <si>
    <t>Seleccionar la Compañía de Seguros legalmente autorizada para funcionar en el país, con la que se contrate el seguro de automóviles que ampare los vehículos y motocicletas de propiedad del Ministerio de Ambiente y Desarrollo Sostenible y de aquellos por los cuales sea legalmente responsable, acorde con el Acuerdo Marco de Precios</t>
  </si>
  <si>
    <t>Calle 100 No. 9A-45 Bogota D.C., Bogota D.C.</t>
  </si>
  <si>
    <t>cceautos@solidaria.com.co</t>
  </si>
  <si>
    <t>El plazo de ejecución para la adquisición de la póliza de seguro de automóviles que ampare el parque automotor de propiedad del MINISTERIO DE AMBIENTE Y DESARROLLO SOSTENIBLE, conforme a lo establecido en el Acuerdo Marco de Precios CCENEG-012-1-2019 de Julio 9, 2019 hasta Julio 9, 2022. para la entrega de las pólizas. Sin embargo,
la vigencia de las pólizas es de 12 meses.</t>
  </si>
  <si>
    <t>IPMC No. 010 - 2020</t>
  </si>
  <si>
    <t>https://community.secop.gov.co/Public/Tendering/OpportunityDetail/Index?noticeUID=CO1.NTC.1565709&amp;isFromPublicArea=True&amp;isModal=False</t>
  </si>
  <si>
    <t>DANIEL RICARDO VERGARA CHARRY</t>
  </si>
  <si>
    <t>1. Elaborar documento de plan de trabajo para la ejecución del contrato el cual contenga los informes a entregar y el cronograma en el formato establecido, documento que debe ser aprobado por el supervisor.
2. Mantener actualizado el plan de verificación de acuerdo con los parámetros que defina la Oficina de Negocios Verdes y Sostenibles (ONVS).
3. Asistir y participar de las jornadas técnicas de seguimiento y capacitación del proceso de verificación, convocadas por la ONVS.
4. Concertar con la Autoridad Ambiental el plan de trabajo del proceso de verificación.
5. Realizar la verificación de trece (13) de los Negocios Verdes priorizados por las Autoridades Ambientales, aplicando la herramienta de verificación, de acuerdo con los lineamientos de la ONVS; dicho proceso se realizará en una visita presencial o virtual de acuerdo a los lineamientos de la Oficina de Negocios Verdes y sostenibles, y en cuanto a las condiciones de salubridad lo permitan. Como mínimo, debe incluir evidencias de la reunión, documentos soportes del negocio, registro fotográfico y/o video del negocio (estos deben mostrar los productos y servicios líderes del negocio) que demuestren, el cómo se hace el negocio, sus
prácticas y características.
6. Realizar mínimo dos (2) visitas presenciales o virtuales, de acuerdo con las condiciones de salubridad lo permitan, a las Autoridades ambientales con el objetivo de realizar
retroalimentación del proceso de verificación; siendo uno al inicio y otro al final, para lo cual, debe adjuntar los soportes indicados por la ONVS.
7. Ser enlace con el empresario, la Autoridad ambiental y la ONVS, como también, participar en las actividades y reuniones desarrolladas proponiendo alianzas estratégicas en el marco de la implementación de la estrategia técnica y operativa en el marco de la implementación de la estrategia del PGNV.
8. Suministrar la información del proceso de verificación en los formatos de seguimiento del Sistema Integrado de Gestión, requerida por la ONVS y el PGNV de manera oportuna.
9. Informar oportunamente tanto a la Oficina de Negocios Verdes y Sostenibles como a las Autoridades Ambientales a cargo, sobre cualquier novedad que se presente en el territorio o con los negocios verdes priorizados.
10. Realizar oportunamente las respectivas correcciones de la información recolectada en la herramienta de verificación, y los demás documentos del proceso de acuerdo con las observaciones y sugerencias dadas desde la Oficina de Negocios Verdes y Sostenibles, dentro de los cinco (5) días hábiles siguientes posteriores al recibido del requerimiento.
11. Participar en las reuniones relacionadas con el objeto contractual para lo cual se deben allegar los soportes de la asistencia, ayudas de memoria y soporte del seguimiento a los compromisos establecidos, en caso de aplicar.
12. Las demás que determine el supervisor del contrato, relacionadas con el ejercicio de sus obligaciones y del objeto contractual.</t>
  </si>
  <si>
    <t>El valor del contrato a celebrar es por la suma de QUINCE MILLONES CIENTO SEIS MIL SEISCIENTOS SESENTA Y SEIS PESOS M/CTE ($15.106.666). Distribuidos de la siguiente manera: (A). Por concepto de honorarios: la suma de SIETE MILLONES CIENTO SEIS MIL SEISCIENTOS SESENTA Y SEIS PESOS M/CTE ($7.106.666) y (B). Por concepto de gastos de viaje y desplazamiento que el contratista cause en cumplimiento del objeto contractual hasta la suma de OCHO MILLONES DE PESOS M/CTE ($8.000.000).</t>
  </si>
  <si>
    <t>ingdanielvergara12@gmail.com</t>
  </si>
  <si>
    <t>calle 8 # 3-60 barrio La Pola; Ibagué - Tolima</t>
  </si>
  <si>
    <t>https://community.secop.gov.co/Public/Tendering/OpportunityDetail/Index?noticeUID=CO1.NTC.1572340&amp;isFromPublicArea=True&amp;isModal=False</t>
  </si>
  <si>
    <t>PEDRO JAVIER RINCÓN DUARTE</t>
  </si>
  <si>
    <t>ADMINISTRACION DE EMPRESAS AGROPECUARIAS</t>
  </si>
  <si>
    <t>Prestación de servicios profesionales para apoyar a la oficina de Negocios Verdes y Sostenibles en el desarrollo y ejecución de acciones de la implementación y seguimiento del programa de Pago por Servicios Ambientales y Programa de Generación de Negocios Verdes con el sector agropecuario, en lo relacionado con los compromisos adquiridos por el MADS en el PND 2018-2022, en el marco de la estrategia de cooperación de la Unión Europea “Contrato de Reforma Sectorial para el Desarrollo Local Sostenible-DLS.</t>
  </si>
  <si>
    <t>1. Elaborar documento plan de trabajo para la ejecución del contrato el cual contenga los informes a entregar y el cronograma, documento que debe ser aprobado por el supervisor.
2. Brindar insumos para consolidar los modelos de asistencia técnica asociados a proyectos de Pago por Servicios Ambientales (PSA), en ecosistemas estratégicos
3. Apoyar con la consolidación y generación de nuevos insumos para la articulación de los proyectos de PSA con el sistema de financiamiento del sector agropecuario, vinculado al programa de generación de negocios verdes
4. Desarrollar insumos para el cálculo de los valores del costo de oportunidad de las actividades agropecuarias en ecosistemas estratégicos, como mecanismo para la definición del valor del incentivo de PSA.
5. Realizar en territorio la verificación de los Negocios Verdes priorizados con las Autoridades Ambientales, en el marco del programa de generación de Negocio Verdes, aplicando los lineamientos de la ONVS
6. Brindar apoyo en el desarrollo de los compromisos de la ONVS relacionados con Pagos por Servicios Ambientales y Negocios Verdes con el sector agropecuario.
7. Participar en las reuniones relacionadas con el objeto contractual para lo cual se deben allegar los soportes de la asistencia, ayudas de memoria y soporte del seguimiento a los compromisos establecidos, en caso de aplicar.
8. Realizar los informes y demás documentos necesarios para los entes de control e instancias de seguimiento del Programa enmarcado en el Contrato de Reforma Sectorial para el Desarrollo Local Sostenible-DLS”, en lo relacionado con los resultados de la ejecución hasta el año 2020.
9. Las demás que determine el supervisor del contrato, relacionadas con el ejercicio de sus obligaciones y del objeto contractual.</t>
  </si>
  <si>
    <t>El valor del contrato a celebrar es hasta por la suma de CINCO MILLONES OCHOCIENTOS SESENTA Y TRES MIL PESOS M/CTE ($5.863.000), incluido los impuestos a que haya lugar.</t>
  </si>
  <si>
    <t>pejari7@gmail.com</t>
  </si>
  <si>
    <t>Calle 197 N. 15-04 Casa 15 Mz G Versalles Campestre; Floridablanca - Santander</t>
  </si>
  <si>
    <t>ÁLVARO ALONSO PÉREZ TIRADO</t>
  </si>
  <si>
    <t>TALMA ELVIRA FURNIELES GALVÁN</t>
  </si>
  <si>
    <t>TALMA ELVIRA FURNIELES GALVÁN - CARLOS FRASSER ARRIETA</t>
  </si>
  <si>
    <t>52998506 - 79521971</t>
  </si>
  <si>
    <t>EDGAR EMILIO RODRIGUEZ BASTIDAS - CAROLINA ESPINOSA MAYORGA</t>
  </si>
  <si>
    <t>80407547 - 53093005</t>
  </si>
  <si>
    <t xml:space="preserve">DIRECTOR DE BOSQUES BIODIVERSIDAD Y SERVICIOS ECOSISTEMICOS - COORDINADOR DEL GRUPO DE GESTION DOCUMENTAL </t>
  </si>
  <si>
    <t>DIRECCION DE BOSQUES BIODIVERSIDAD Y SERVICIOS ECOSISTEMICOS - GRUPO DE GESTION DOCUMENTAL</t>
  </si>
  <si>
    <t>237620 - 237520</t>
  </si>
  <si>
    <t>https://community.secop.gov.co/Public/Tendering/OpportunityDetail/Index?noticeUID=CO1.NTC.1538232&amp;isFromPublicArea=True&amp;isModal=False</t>
  </si>
  <si>
    <t>SAMC No. 005 - 2020</t>
  </si>
  <si>
    <t>UNION TEMPORAL ASEGURADORA SOLIDARIA-ALLIANZ SEGUROS</t>
  </si>
  <si>
    <t xml:space="preserve">Contratar las pólizas de seguros que amparen los intereses patrimoniales actuales y futuros, así como los bienes de propiedad del Ministerio de Ambiente y Desarrollo Sostenible, que estén bajo su responsabilidad y custodia, y aquellos que sean adquiridos para desarrollar las funciones inherentes a su actividad y cualquier otra póliza de seguros que requiera la entidad en virtud de disposición legal o contractual </t>
  </si>
  <si>
    <t>a) Ejecutar el(los) contratos de seguro adjudicados en los términos y condiciones señalados en el pliego de condiciones y en la propuesta presentada por el ASEGURADOR, y de conformidad con las normas legales que los regulen.
b) Expedir la Nota de Cobertura de las pólizas correspondientes al presente proceso de selección de conformidad con las necesidades de la entidad.
c) Realizar las modificaciones, inclusiones o exclusiones, las adiciones o prórrogas, en las mismas condiciones contratadas para el programa de seguros. Parágrafo primero: En el evento de que la siniestralidad del programa de seguros sea mayor al 60% durante el plazo inicialmente contratado, de mutuo acuerdo se podrán negociar los términos y condiciones para las adiciones o prórrogas. Parágrafo segundo: Para la determinación del porcentaje de siniestralidad se incluirá el valor de los siniestros pagados y en reserva.
d) Expedir la(s) respectiva(s) pólizas de seguro con sus correspondientes anexos y modificaciones que llegaren a tener en un plazo máximo de cinco (5) días calendario siguientes a la fecha de la expedición de la nota de cobertura, en los términos previstos en el pliego de condiciones y en la propuesta presentada por el ASEGURADOR, y en general observando las normas contenidas en el Código de Comercio y demás concordantes.
e) Atender y pagar las reclamaciones y siniestros que presente la entidad, o sus beneficiarios, en los términos, plazos y condiciones señalados en la oferta presentada y de conformidad con la legislación vigente, sin dilaciones.
f) Sostener los precios ofertados durante la vigencia del contrato, incluidas las modificaciones por inclusiones o exclusiones y adiciones.
g) Prestar todos y cada uno de los servicios descritos en su propuesta.
h) Atender y responder las solicitudes y requerimientos que realice la entidad.
i) Pagar las comisiones al intermediario de seguros de la entidad, que para el presente proceso es JARGU S.A. CORREDORES DE SEGUROS, Seleccionado mediante Concurso público de Méritos, de conformidad con el artículo 1341 del Código de Comercio, con las disposiciones vigentes y con el ofrecimiento realizado en la oferta.
j) Suministrar un número de teléfono de atención disponible, con el propósito de brindar ayuda inmediata a la entidad, en caso de atención de siniestros.
k) Informar oportunamente al supervisor del contrato sobre las imposibilidades o dificultades que se presenten en la ejecución del mismo.
l) No comunicar, divulgar, ni aportar, ni utilizar la información que le sea suministrada o que le haya confiado o que obtenga en desarrollo del objeto contractual y/o de los servicios prestados, a ningún título frente a terceros ni en provecho propio, sin previo consentimiento escrito por parte de la entidad.
m) Manejar la información en forma sistematizada conforme a los requerimientos de la Entidad, garantizando información ágil y oportuna.
n) Presentar informe trimestral de siniestros o cuando la Entidad requiera informes sobre el comportamiento de las pólizas, reclamaciones, beneficiarios de la póliza, actividades de divulgación de la póliza y los demás que le solicite la Entidad.
o) Pronunciarse dentro de un plazo no mayor a un (1) mes, sobre la existencia o no de cobertura en cada uno de los siniestros que se les presenten.
p) Pagar el valor de las indemnizaciones dentro del plazo legal o el convenido contractualmente.
q) Entregar copias o duplicados de las pólizas cuando la Entidad lo solicite, sin ningún costo alguno.
r) No solicitar documentos, que no fueron indicados en los pliegos de condiciones y en la propuesta, aún en el caso a que los mismos hagan parte de su sistema de gestión de calidad, para efectos de trasladar o entregar los recursos derivados de una indemnización.
s) Cuando lo solicite el MINISTERIO DE AMBIENTE Y DESARROLLO SOSTENIBLE, acordar los cambios en las condiciones de contratación que sean benéficas para la entidad.
t) Dar respuesta a las inquietudes que se presenten, ya sea de manera directa o a través del intermediario, en un plazo no mayor a 5 días calendario.
u) Cumplir con los requerimientos contenidos en el Anexo No 1, de condiciones técnicas básicas obligatorias.
v) El cumplimiento de sus obligaciones frente al Sistema de Seguridad Social Integral y Parafiscales (Caja de Compensación Familiar, ARL, Sena e ICBF), de conformidad con lo establecido en el artículo 50 de la Ley 789 de 2002 y demás normas que las adicionen complementen o modifiquen.
w) Informar inmediatamente al MINISTERIO DE AMBIENTE Y DESARROLLO SOSTENIBLE y demás autoridades competentes cuando se presenten peticiones o amenazas de quienes actúan por fuera de la ley con el fin de obligar al ASEGURADOR a omitir algún acto o hecho que le competa o que resulte determinante para el adecuado cumplimiento del presente contrato.
x) Mantener la reserva profesional sobre la información que le sea suministrada o a la que tenga acceso para el desarrollo del objeto del contrato
y) Las demás que se requieran y que estén relacionadas con el cumplimiento de las obligaciones derivadas del contrato de seguro y con la póliza que lo instrumenta.</t>
  </si>
  <si>
    <t>dwilches@solidariacomco.onmicrosoft.com</t>
  </si>
  <si>
    <t>Calle 100 # 9A-45 Piso 12</t>
  </si>
  <si>
    <t>Los plazos de los contratos de seguros serán los ofrecidos por el proponente que resulte adjudicatario del proceso que se adelante, el cual en ningún caso podrá ser inferior a TRESCIENTOS DIEZ (310) DIAS, contados a partir del vencimiento actual de las pólizas y hasta la fecha presentada por el oferente dentro de su propuesta, so pena de rechazo de su propuesta.</t>
  </si>
  <si>
    <t>CMA No. 004 - 2020</t>
  </si>
  <si>
    <t>https://community.secop.gov.co/Public/Tendering/OpportunityDetail/Index?noticeUID=CO1.NTC.1553304&amp;isFromPublicArea=True&amp;isModal=False</t>
  </si>
  <si>
    <t>P &amp; H INGENIERIA VERTICAL SAS</t>
  </si>
  <si>
    <t>Realizar la interventoría técnica y administrativa para la adquisición, instalación y puesta en funcionamiento de dos (2) ascensores para el edificio principal del Ministerio de Ambiente y Desarrollo Sostenible.</t>
  </si>
  <si>
    <t>PEDRO HERNANDO CRUZ SUAREZ</t>
  </si>
  <si>
    <t>El Contratista se comprometerá a cumplir, con las siguientes Obligaciones específicas.
A. ADMINISTRATIVAS.
1. Las partes deberán constituir y firmar el acta de inicio correspondiente, dentro de los tres (3) días, calendario siguiente a la suscripción del contrato.
2. Tener conocimiento completo y detallado, estudios previos, pliego de condiciones, adendas, contrato, propuestas técnicas, cronograma de ejecución y cualquier otro documento que haga parte del contrato principal y propio.
3. Exigir y recibir para efectos de revisión y control, el cronograma de actividades entregado por el contratista principal y avalado por los supervisores del contrato.
4. Controlar que el contratista principal cuente con la infraestructura física y el recurso humano suficiente para adelantar la ejecución del contrato.
5. Verificar que el contratista del proceso para la adquisición, instalación y puesta en funcionamiento de (2) dos ascensores, cumpla con las normas y especificaciones técnicas y de calidad descritas en el anexo técnico del contrato principal.
6. Velar por el cumplimiento del cronograma del contrato principal, ejecutando controles - semanales de las actividades programadas, así mismo recomendar los ajustes a los que haya lugar. En caso de incumplimiento, el interventor deberá informar oportunamente al supervisor del contrato y sugerir si hubiere lugar a ello la aplicación de los procedimientos sancionatorios establecidos, para lo cual debe entregar un informe detallado y debidamente sustentado técnicamente.
7. Estudiar las situaciones particulares e imprevistas que se presenten en el desarrollo del contrato para la adquisición, instalación y puesta en funcionamiento de los (2) dos ascensores, conceptuando sobre su desarrollo general y los requerimientos para su mejor ejecución.
8. El interventor en coordinación con el contratista principal establecerá los parámetros a seguir para dirimir cualquier tipo de controversia que surja con ocasión de la ejecución del contrato, en todo caso se debe contar con la autorización de la Entidad a través del supervisor designado. En caso de no llegar a un acuerdo en la controversia esta pasará a la competencia designada por la Entidad.
9. Llevar a cabo las demás actividades conducentes al desarrollo del objeto contractual, conforme con los requerimientos técnicos pertinentes, certificando el cumplimiento las actividades del contrato principal descritas en el anexo técnico del mismo para sus diferentes etapas de ejecución, (desmontaje, adecuaciones civiles, adquisición, instalación y puesta en funcionamiento de los (2) dos ascensores).
10. Vigilar el cumplimiento de las condiciones fijadas en los estudios previos, pliego de condiciones, especificaciones técnicas del contrato principal, para la correcta ejecución, teniendo en cuenta que en caso de discrepancias prevalecerán los pliegos de condiciones.
11. Exigir, recibir y llevar una carpeta con copias de las tarjetas y/o matrículas profesionales y certificaciones del personal técnico requerido para ejecutar el contrato, de acuerdo con lo establecido en los pliegos de condiciones y/o propuesta presentada por el contratista del contrato principal, y verificar que los mismos, sean idóneos y cumplan con los requisitos exigidos y ofrecidos.
12. Llevar un registro minucioso, en la “Bitácora o libro de actividades”, las acciones y el personal que interviene en la ejecución de las actividades; así como de las actas de los comités técnicos o administrativos que periódicamente se realicen, junto con las observaciones o novedades que hayan sucedido. Este libro formará parte integral de los documentos del contrato de la interventoría, y en él se deben consignar:
a. Acta de inicio.
b. Actas de reuniones (comités, reuniones de coordinación, etc.).
c. Acta de suspensión.
d. Acta de reinicio.
e. Actas de aprobación de trabajos.
f. Actas de actividades ejecutadas.
g. Acta de recibo final de los trabajos.
h. Actas de sanciones y moras.
13. Dejar evidencia de todo el desarrollo de las actividades ejecutadas por el contratista principal, memorias técnicas, informes técnicos, record fotográfico, etc.
14. Programar, coordinar y liderar mínimo una reunión semanal o en la frecuencia que crea necesaria que se denominara “Comité de ejecución”, al cual asistirán el coordinador técnico del contratista del contrato principal, el director de interventoría, el supervisor del contrato o quien delegue el Ministerio y demás personal que deban asistir.
15. Elaborar, con base en las actividades estipuladas en el cronograma del contrato principal, los informes y las actas de recibo para el (desmontaje, adecuaciones civiles, adquisición, instalación y puesta en funcionamiento de los (2) dos ascensores, las cuales se suscribirán conjuntamente con el contratista principal y el supervisor del Ministerio.
16. Someter ante el Ministerio de Ambiente y Desarrollo Sostenible las modificaciones relativas a los términos o especificaciones del contrato como cambios o ajustes en el personal, prorrogas, adiciones, cambios de especificaciones, evaluaciones económicas y de tiempo de las posibles modificaciones. Toda solicitud de modificación debe ser sustentada con la respectiva justificación técnica elaborada y verificada por la interventoría.
17. Garantizar que se cumplan por parte del contratista principal los criterios ambientales establecidos por el Ministerio para correcta disposición de residuos peligrosos generados en desarrollo del contrato, de acuerdo a la normatividad ambiental vigente al momento de la generación de los mismos.
18. Cumplir con las buenas prácticas ambientales y de seguridad y salud en el trabajo establecida por la Entidad, especialmente a los procedimientos de actuación para la prevención de riesgos laborales frente a exposición al COVID-19.
19. Revisar, verificar y garantizar la entrega por parte del contratista principal el dossier de calidad, en donde se incluya; plan de calidad, plan de seguridad y salud en el trabajo, documentos del contrato, procedimientos de desmontaje y montaje, especificaciones técnicas y planos, certificados de calidad de materiales y equipos, certificaciones del personal, certificados de calibración de equipos y herramientas usadas para el desmontaje y montaje, manuales de uso de los ascensores, manuales de mantenimiento de los equipos, certificación interna y externa de los ascensores.
20. Tener disposición del personal ofertado calificado e idóneo, debidamente identificado con equipos y elementos de protección personal, cumpliendo con las normas de seguridad y salud en el trabajo vigentes, según la labor a ejecutar y haciendo uso de herramientas, instrumentos de medición adecuados para la correcta ejecución de las actividades propias de la interventoría técnica para la adquisición, instalación y puesta en funcionamiento de los (2) dos ascensores de la entidad. El personal ofrecido no podrá ser cambiado durante la ejecución del contrato, salvo si existe una justa causa para ello, la cual deberá ser debidamente sustentada para su evaluación y posterior autorización por parte del supervisor. En todo caso, el personal deberá reemplazarse por uno de igual o mejor perfil.
B. TÉCNICAS
1. Estar presente al inicio del contrato principal y en forma activa, verificando la ejecución y el replanteo de las actividades (si hubiere lugar a ello), estableciendo junto con los supervisores del contrato los sitios y áreas provisionales de almacenamiento de los equipos, accesorios y demás elementos suministrados, una vez lleguen a la entidad y antes de ser instalados.
2. Verificar las condiciones técnicas para iniciar y desarrollar el objeto del contrato, igualmente constatar según el caso, la existencia de planos, diseños, especificaciones y demás consideraciones técnicas del contratista principal que estime necesarias para suscribir el acta de inicio de interventoría.
3. Controlar e inspeccionar permanentemente la calidad en la ejecución de las actividades, tales como desmontaje, adecuaciones civiles, suministro e instalación de equipos, con el fin de verificar y aprobar que el contratista principal está cumpliendo con las normas y especificaciones técnicas establecidas en el anexo técnico y el contrato, así como las normas NTC 4349, NTC 5926-1, RETIE y las demás aplicables para en el transporte vertical de pasajeros.
4. Ordenar la intensificación de las labores que no se estén desarrollando a conformidad con lo previsto en el contrato de adquisición, instalación y puesta en funcionamiento de (2) dos ascensores, o la suspensión de actividades no contempladas en el mismo o que no conduzcan al cumplimiento del contrato principal.
5. Supervisar, orientar, programar y controlar al personal que ejercer las funciones de interventoría.
6. Ordenar (si hubiere lugar), todos los análisis y pruebas eléctricas y/o mecánicas, que sean requeridas para establecer exactamente las condiciones técnicas y/o de uso que demande el correcto desarrollo del objeto contractual y con base en los resultados de los mismos proceder a su aprobación si son satisfactorios y cumplen con todos los requisitos exigidos.
7. Verificar y garantizar que, durante la ejecución de las actividades del contrato principal, el contratista cumpla con los procedimientos adecuados para el desmontaje, adecuaciones civiles, suministro, instalación y puesta en funcionamiento de los (2) dos ascensores, con el fin de garantizar la protección contra cualquier daño o deterioro que pueda afectar la calidad de los trabajos ejecutados y los lugares o áreas intervenidas.
8. Rechazar los trabajos que se ejecuten en forma indebida o ineficiente, ordenando su correspondiente corrección.
9. Ordenar la remoción y reemplazo de actividades mal ejecutadas y equipos o elementos que no correspondan a los descritos en las especificaciones técnicas, fijando para la corrección o cambio un plazo determinado y coherente mediante comunicación escrita y con aval de los supervisores del contrato.
10. Verificar que el contratista principal cuente con todos los medios y recursos para dar cumplimiento a la normatividad vigente en cuanto a la seguridad y salud en el trabajo dentro de la entidad, brindando conjuntamente el apoyo en este tema a quienes allí laboran y al personal que ocasionalmente transitan por los alrededores de las áreas de los ascensores.
11. Resolver las consultas que presente el contratista principal y hacer las observaciones que estime conveniente, estas deberán ser aclaradas con el acompañamiento de la Entidad, con la anticipación suficiente, con el fin de no entorpecer el avance de las mismas.
12. Realizar evaluación previa a la finalización de los trabajos e indicar al contratista principal los faltantes y deficiencias evidenciadas, del bien o servicio, con el fin de que sean subsanados en el periodo restante para el vencimiento del plazo contractual.
13. Presentar los informes que se determinen en el anexo técnico del contrato de interventoría a los supervisores encargados de ejercer la vigilancia y control del contrato.
14. Las demás establecidas en la Ley 1474 de 2011, por medio del cual se expide el estatuto anticorrupción
15. Estudiar y decidir los requerimientos de orden técnico que no impliquen modificaciones al contrato.</t>
  </si>
  <si>
    <t>Tv. 22 bis No. 58-22</t>
  </si>
  <si>
    <t>ph.ingenieriavertical.sas@gmail.com</t>
  </si>
  <si>
    <t>https://community.secop.gov.co/Public/Tendering/OpportunityDetail/Index?noticeUID=CO1.NTC.1582222&amp;isFromPublicArea=True&amp;isModal=False</t>
  </si>
  <si>
    <t>DIANA PAOLA CASTRO CIFUENTES</t>
  </si>
  <si>
    <t>Prestación de servicios profesionales para apoyar al despacho de la Secretaría General en el cumplimiento de sus funciones y en el desarrollo de las actividades propias de su gestión.</t>
  </si>
  <si>
    <t>1. Coordinar y supervisar la ejecución de las labores del Despacho del Secretario General, conforme a sus orientaciones, e informarlo periódicamente sobre el desarrollo de las mismas.
2. Coordinar con las diferentes dependencias del Ministerio, el apoyo que requiera el Secretario General para el logro de sus objetivos, y verificar su óptimo y oportuno cumplimiento.
3. Coordinar las reuniones, comités y demás actividades en las cuales tenga participación el Secretario General, tanto internas como externas.
4. Apoyar la revisión jurídica de los documentos que sean necesarios, con el fin de estructurar, orientar y hacer seguimiento a los planes de acción, a los informes de gestión, a los comités directivos y las demás actividades que den cuenta de la gestión de la Secretaría General.
5. Apoyar los temas de estrategia en el seguimiento al cumplimiento de objetivos y metas de las dependencias que le asigne el supervisor del contrato.
6. Apoyar la producción de informes relacionados con la gestión de la Entidad que les sean requeridos a la Secretaría General.
7. Apoyar el análisis de documentos e información sobre temas relacionados con las actividades de competencia a cargo de la Secretaria General del Ministerio y requeridos por entes de Control.
8. Prestar el acompañamiento a los procesos y las dependencias de la Secretaría General para la adecuada utilización de las herramientas requeridas en el seguimiento de la gestión, encaminadas al logro de objetivos y metas establecidos en el marco del direccionamiento estratégico de la Entidad.
9. Realizar las demás actividades que se deriven del objeto contractual o que le sean asignadas por el supervisor del contrato.</t>
  </si>
  <si>
    <t>El valor del contrato a celebrar es hasta por la suma de OCHO MILLONES QUINIENTOS MIL PESOS M/CTE ($8.500.000) incluido los impuestos a que haya lugar.</t>
  </si>
  <si>
    <t>alopaola@hotmail.com</t>
  </si>
  <si>
    <t>CRA 48 No. 163B - 74 APTO 508</t>
  </si>
  <si>
    <t>El plazo de ejecución del contrato será de un mes a partir del 1 de diciembre de 2020, previo cumplimiento de los requisitos de perfeccionamiento y ejecución, sin exceder el 31 de diciembre de 2020.</t>
  </si>
  <si>
    <t>https://community.secop.gov.co/Public/Tendering/OpportunityDetail/Index?noticeUID=CO1.NTC.1585953&amp;isFromPublicArea=True&amp;isModal=False</t>
  </si>
  <si>
    <t>EMPRESA DE TELECOMUNICACIONES DE POPAYÁN S.A. EMTEL E.S.P.</t>
  </si>
  <si>
    <t>lmendez@emtel.com.co</t>
  </si>
  <si>
    <t>JORGE HERNÁN GÓMEZ TIMANÁ</t>
  </si>
  <si>
    <t>Prestación de servicios a la Dirección de Cambio Climático y Gestión del Riesgo del Ministerio de Ambiente y Desarrollo Sostenible, para el montaje de una oficina itinerante funcional, dotada de energía solar, entre otros elementos, que garantice la conectividad en la isla de Providencia, para ser el punto físico de trabajo del Ministerio de Ambiente y Desarrollo Sostenible y entidades del SINA, como consecuencia del Huracán Iota.</t>
  </si>
  <si>
    <t>1. La empresa proveedora del servicio deberá garantizar la conectividad y funcionalidad de los equipos tecnológicos.
2. Cumplir con la instalación de una carpa de 50 metros cuadrados, estilo 2 aguas semi redonda, sin piso en el lugar determinado por el Ministerio de Ambiente y Desarrollo Sostenible en la isla de Providencia.
3. Instalar en la oficina itinerante paneles de energía solar que soporten hasta doce (12) computadores portátiles y 4 cargadores de celular 80 Watios/Hora.
4. Acondicionar la oficina itinerante con iluminación en luces led con acumulador solar de Potencia de 80 w.
5. Disponer de un servicio de vigilancia las 24 horas, durante la ejecución del contrato con apoyo de equipos tecnológicos.
6. Disponer de todos los elementos señalados en la oferta presentada y contratada por el Ministerio de Ambiente y Desarrollo Sostenible, acorde a las especificaciones técnicas.
7. Realizar las reuniones que sean necesarias para la presentación o explicación del informe final ante el MINISTERIO, con las especificaciones señaladas en el presente estudio previo.
8. Disponer del servicio técnico y tecnológico durante la ejecución del contrato, para el óptimo funcionamiento de la conectividad y comunicación con los equipos de trabajo del Ministerio.
9. El proveedor será el encargado de las actividades logísticas para el desmonte, embalaje y traslado del equipo y demás elementos para el retorno a la ciudad de origen.
10. El proveedor será el responsable de entregar, velar por la revisión y buen funcionamiento de todos los equipos y elementos que hacen parte del contrato.
11. El proveedor dispondrá de soporte técnico permanente durante la ejecución del contrato con un interlocutor con el Ministerio de Ambiente y Desarrollo Sostenible con el fin de mantener comunicación constante para la solución de inconvenientes que se llegasen a presentar durante la ejecución del contrato.
12. Las demás inherentes al objeto y a la naturaleza del contrato y aquellas indicadas por el supervisor para el cabal cumplimiento del objeto del contrato.</t>
  </si>
  <si>
    <t>El presupuesto oficial para la presente contratación incluido impuestos, tasas vigentes y demás costos directos e indirectos que la ejecución del contrato conlleve, está proyectada acorde con la propuesta económica de suscripción de contrato y/o convenio interadministrativo, con los valores para la vigencia de 2020 remitida de por la EMPRESA DE TELECOMUNICACIONES DE POPAYÁN S.A. EMTEL E.S.P., hasta por la suma de DOCIENTOS TREINTA Y UN MILLONES QUINIENTOS NOVENTA Y SEIS MIL NOVENTA Y DOS PESOS ($231.596.092) M/CTE incluido IVA, y todos los impuestos de ley. El valor del contrato corresponderá a la prestación efectiva y real del servicio.</t>
  </si>
  <si>
    <t>Calle 5 # 5-68; Popayán - Cauca</t>
  </si>
  <si>
    <t>El plazo de ejecución del contrato será hasta el 31 de diciembre 2020 o hasta agotar los recursos, previo cumplimiento de los requisitos de perfeccionamiento y ejecución.</t>
  </si>
  <si>
    <t>https://community.secop.gov.co/Public/Tendering/OpportunityDetail/Index?noticeUID=CO1.NTC.1586456&amp;isFromPublicArea=True&amp;isModal=False</t>
  </si>
  <si>
    <t>ANA MARÍA CAMELO VEGA</t>
  </si>
  <si>
    <t>Prestación de servicios profesionales al despacho del Viceministerio de Ordenamiento Ambiental del Territorio en el proceso de empalme, gestión y seguimiento de los equipos de trabajo, y en la formulación y revisión de las acciones a ser implementadas en el 2021 por el Viceministerio de Ordenamiento Ambiental del Territorio.</t>
  </si>
  <si>
    <t>1. Elaborar los informes, documentos técnicos, ayudas de memoria y demás documentos que sean solicitados por el supervisor del contrato respecto del proceso de empalme del despacho del Viceministerio desde el componente económico financiero que sean requeridos para el cierre de la vigencia fiscal 2020.
2. Elaborar conceptos, e informes técnicos cuantitativos y cualitativos desde el componente financiero - económico, y que sean solicitados por el supervisor del contrato.
3. Apoyar al Despacho en el proceso de visualización de datos, metodologías y fortalecimiento de lineamientos institucionales relacionados con los mercados de carbono generando los documentos técnicos a que haya lugar.
4. Elaborar y realizar seguimiento de los insumos generados por las dependencias para orientar la gestión del desarrollo sostenible y el fortalecimiento del SINA en Colombia a través del Viceministerio de Ordenamiento Ambiental del Territorio.
5. Crear, revisar, apoyar al despacho del Viceministerio de Ordenamiento Ambiental del Territorio en las actividades de monitoreo de planes financieros, lineamientos, programas y documentos de política relacionados con la sostenibilidad y el medio ambiente, y demás temas relacionados con el objeto del contrato, generando los informes técnicos a que haya lugar.
6. Apoyar al Despacho en las diferentes actividades de generación de líneas estratégicas, generando los documentos, conceptos e informes que le sean solicitados por el supervisor del contrato con miras a la construcción del plan de acción para el año 2021.
7. Las demás que determine el supervisor del contrato, relacionadas con el ejercicio de sus obligaciones y del objeto contractual.</t>
  </si>
  <si>
    <t>El valor del contrato a celebrar es hasta por la suma de CUATRO MILLONES OCHOCIENTOS MIL PESOS M/CTE ($4.800.000) incluido los impuestos a que haya lugar.</t>
  </si>
  <si>
    <t>anamariacamelovega@gmail.com</t>
  </si>
  <si>
    <t>Cl 127 A # 49-67</t>
  </si>
  <si>
    <t>El plazo de ejecución del contrato será de un (1) mes previo cumplimiento de los requisitos de perfeccionamiento y ejecución, sin exceder a 31 de diciembre de 2020.</t>
  </si>
  <si>
    <t>https://community.secop.gov.co/Public/Tendering/OpportunityDetail/Index?noticeUID=CO1.NTC.1585997&amp;isFromPublicArea=True&amp;isModal=False</t>
  </si>
  <si>
    <t>SANDRA BIBIANA ACEVEDO ZAPATA</t>
  </si>
  <si>
    <t>1. Elaborar y revisar conceptos y consultas jurídicas que requiera el despacho del Viceministerio de Ordenamiento Ambiental del Territorio en el marco de los procesos de ordenamiento y planificación ambiental del territorio, de conformidad con los lineamientos que para el efecto establezca el supervisor del contrato.
2. Revisar los proyectos normativos relacionados con procesos de ordenamiento y planificación ambiental del territorio, generando los conceptos, documentos e informes técnicos a que haya lugar.
3. Apoyar desde el componente jurídico - legal en el proceso de empalme, coordinación y seguimiento estratégico de las actividades a cargo de las direcciones y grupos de trabajo del Viceministerio que se viene adelantando para facilitar el cabal cumplimiento de sus funciones y el cumplimiento de planes, programas y proyectos del Viceministerio para el cierre de la vigencia fiscal 2020, generando los documentos e informes técnicos a que haya lugar.
4. Apoyar desde el componente jurídico - legal en la formulación y revisión de los instrumentos internos de planificación al interior del Ministerio como planes de acción institucional, planes de adquisiciones, entre otros, en proceso de desarrollo para la vigencia 2021, generando los documentos e informes técnicos a que haya lugar.
5. Elaborar y revisar los requerimientos administrativos, jurídicos y legales presentados al despacho del Viceministerio de Ordenamiento Ambiental del Territorio por parte de otras dependencias del Ministerio.
6. Elaborar y revisar los conceptos jurídicos, informes y demás documentos que le sean solicitados por el supervisor, y que se relacionen con el objeto del contrato.
7. Las demás que determine el supervisor del contrato, relacionadas con el ejercicio de sus obligaciones y del objeto contractual.</t>
  </si>
  <si>
    <t>El valor del contrato a celebrar es hasta por la suma de DOCE MILLONES QUINIENTOS MIL PESOS mcte ($12.500.000) incluido los impuestos a que haya lugar.</t>
  </si>
  <si>
    <t>acevedozapatasandra@gmail.com</t>
  </si>
  <si>
    <t>Calle 65 N° 7-68 apto 507</t>
  </si>
  <si>
    <t>El plazo de ejecución del contrato será de un mes previo cumplimiento de los requisitos de perfeccionamiento y ejecución, sin exceder a 31 de diciembre de 2020.</t>
  </si>
  <si>
    <t>https://community.secop.gov.co/Public/Tendering/OpportunityDetail/Index?noticeUID=CO1.NTC.1586512&amp;isFromPublicArea=True&amp;isModal=False</t>
  </si>
  <si>
    <t>CARLOS DOMINGO MONTOYA BAQUERO</t>
  </si>
  <si>
    <t>1. Elaborar y revisar los informes técnicos y demás documentos relacionados con el alcance de la dimensión urbana contenida en la iniciativa Biodiverciudades, de conformidad con las directrices que para el efecto le señale el supervisor del contrato, generando los conceptos, documentos e informes técnicos a que haya lugar.
2. Apoyar al despacho en la generación de documentos, informes técnicos, presentaciones, entre otros, tenientes a la construcción de la metodología de implementación para la iniciativa Biodiverciudades en el componente urbano, con miras al plan de acción a ser implementado por el Ministerio de Ambiente y Desarrollo Sostenible en la vigencia 2021, la cual lidera el despacho del Viceministro de Ordenamiento Ambiental del Territorio.
3. Elaborar y revisar los informes técnicos y demás documentos relacionados al componente urbano contenido en la agenda de adaptación de cambio climático, de conformidad con las directrices que para el efecto le señale el supervisor del contrato, generando los conceptos, documentos e informes técnicos a que haya lugar.
4. Apoyar al despacho del Viceministro de Ordenamiento Ambiental del Territorio en la identificación de acciones concretas que permitan alcanzar las metas planteadas en la agenda de cambio climático, específicamente en lo relacionado a la gestión urbana, generando los conceptos, documentos e informes técnicos a que haya lugar, para la construcción plan de acción 2021 del Viceministerio de Ordenamiento Ambiental del Territorio.
5. Las demás que determine el supervisor del contrato, relacionadas con el ejercicio de sus obligaciones y del objeto contractual.</t>
  </si>
  <si>
    <t>El valor del contrato a celebrar es hasta por la suma de QUINCE MILLONES DE PESOS M/CTE ($15.000.000) incluido los impuestos a que haya lugar.</t>
  </si>
  <si>
    <t>carlosdmontoya@gmail.com</t>
  </si>
  <si>
    <t>Carrera 14F2 N°46-83; Montería - Córdoba</t>
  </si>
  <si>
    <t>El plazo de ejecución del contrato será de un mes previo cumplimiento de los requisitos de perfeccionamiento y ejecución, sin exceder a 31 de diciembre de 2020</t>
  </si>
  <si>
    <t>https://community.secop.gov.co/Public/Tendering/OpportunityDetail/Index?noticeUID=CO1.NTC.1586272&amp;isFromPublicArea=True&amp;isModal=False</t>
  </si>
  <si>
    <t>EDWARD ALFONSO BUITRAGO TORRES</t>
  </si>
  <si>
    <t>1. Revisar los procesos asociados a la adaptación al cambio climático, mitigación de emisiones de gases de efecto invernadero y gestión del riesgo de desastres que actualmente desarrolla el Ministerio de Ambiente y Desarrollo Sostenible tanto a nivel interno como con las entidades asociadas al Sistema Nacional Ambiental en función de la construcción del plan de acción 2021 del viceministro de ordenamiento ambiental del territorio, generando los documentos e informes técnicos a que haya lugar.
2. Revisar y generar los informes y documentos técnicos que para el efecto solicite el supervisor respecto de la iniciativa Biodiverciudades en Colombia que actualmente desarrolla el Ministerio de Ambiente y Desarrollo Sostenible con gobiernos locales y entidades asociadas al Sistema Nacional Ambiental en función de la construcción del plan de acción 2021 del viceministro de ordenamiento ambiental del territorio.
3. Revisar los procesos asociados a los CONPES y Políticas Públicas en las cuales el Ministerio de Ambiente y Desarrollo Sostenible avanza en su formulación o actualización tanto a nivel interno como con las entidades asociadas al Sistema Nacional Ambiental en función de la construcción del plan de acción 2021 del viceministro de ordenamiento ambiental del territorio , generando los documentos e informes técnicos a que haya lugar.
4. Generar los documentos técnicos requeridos por el Viceministerio de Ordenamiento Ambiental del Territorio requeridos por el supervisor asociados con los procesos objeto de revisión entre ellos cambio climático, biodiverciudades y documentos CONPES.
5. Desarrollar los insumos cualitativos y cuantitativos requeridos por el Viceministerio de Ordenamiento Ambiental del Territorio asociados con los procesos objeto de revisión entre ellos cambio climático, biodiverciudades y documentos CONPES, generando los documentos e informes técnicos a que haya lugar.
6. Las demás que determine el supervisor del contrato, relacionadas con el ejercicio de sus obligaciones y del objeto contractual.</t>
  </si>
  <si>
    <t>El valor del contrato a celebrar es hasta por la suma de DOCE MILLONES SEISCIENTOS MIL PESOS mcte ($12.600.000) incluido los impuestos a que haya lugar.</t>
  </si>
  <si>
    <t xml:space="preserve">C-3205-0900-2-0-3205022-02 </t>
  </si>
  <si>
    <t>Calle 12 C No 71B -61 Torre 3 Apartamento 403</t>
  </si>
  <si>
    <t>edwardabuitrago@gmail.com</t>
  </si>
  <si>
    <t>https://community.secop.gov.co/Public/Tendering/OpportunityDetail/Index?noticeUID=CO1.NTC.1586646&amp;isFromPublicArea=True&amp;isModal=False</t>
  </si>
  <si>
    <t>CRISTINA HERMIDA NIÑO</t>
  </si>
  <si>
    <t>1. Hacer seguimiento a los programas, proyectos y planes a cargo del Viceministerio, así como de los procesos y metas asociadas, de conformidad con los lineamientos que para el efecto establezca el supervisor del contrato, generando los reportes, informes y demás documentos técnicos a que haya lugar.
2. Realizar el seguimiento de las actividades y tareas solicitadas por el despacho del Viceministerio a las diferentes direcciones, subdirecciones y coordinaciones para garantizar el cumplimiento de los objetivos trazados para el Viceministerio en el 2020, y la formulación de los procesos de planeación del año 2021, generando los reportes, informes y demás documentos técnicos a que haya lugar.
3. Apoyar las acciones de articulación operativa del despacho mediante la gestión y seguimiento de agendas tendientes a fortalecer la ejecución de todos los programas, proyectos y planes del Viceministerio de Ordenamiento Ambiental del Territorio, generando los documentos e informes que le sean solicitados por el supervisor del contrato.
4. Apoyar la articulación de los procesos interinstitucionales en los que deba participar el Viceministerio de Ordenamiento Ambiental del Territorio como coordinador del SINA, de conformidad con los lineamientos que para el efecto establezca el supervisor del contrato. 
5. Elaborar ayudas de memoria, resúmenes ejecutivos, investigaciones y presentaciones que le solicite el supervisor, relacionados con el objeto del contrato y en especial en materia de desarrollo territorial.
6. Las demás que determine el supervisor del contrato, relacionadas con el ejercicio de sus obligaciones y del objeto contractual.</t>
  </si>
  <si>
    <t>El valor del contrato a celebrar es hasta por la suma de DIEZ MILLONES DE PESOS mcte ($10.000.000) incluido los impuestos a que haya lugar</t>
  </si>
  <si>
    <t>cristinah@alcaldiabogota.gov.co</t>
  </si>
  <si>
    <t>Carrera 47 # 106A - 68</t>
  </si>
  <si>
    <t>https://community.secop.gov.co/Public/Tendering/OpportunityDetail/Index?noticeUID=CO1.NTC.1587814&amp;isFromPublicArea=True&amp;isModal=False</t>
  </si>
  <si>
    <t>HELTON DAVID GUTIERREZ GONZALEZ</t>
  </si>
  <si>
    <t>Prestación de servicios profesionales a la Oficina Asesora Jurídica, en la elaboración de la propuesta de Manual de Defensa Judicial del Ministerio de Ambiente y Desarrollo Sostenible, de acuerdo con la Ley 1437 de 2011 Código de procedimiento Administrativo y de lo Contencioso Administrativo.</t>
  </si>
  <si>
    <t xml:space="preserve">1. Realizar el análisis de la defensa judicial de al menos 10 sentencias de especial relevancia, en las que la Entidad ha sido condenada, dicho análisis se tendrá como insumo en el proceso de elaboración del Manual de Defensa Judicial del Ministerio.
2. Elaboración de la propuesta de Manual de Defensa Judicial del Ministerio, de acuerdo con la Ley 1437 de 2011, el Decreto 4085 de 2011, el Decreto 1716 de 2009, entre otros, y teniendo en cuenta las directrices emitidas para tales efectos por la Agencia Nacional de Defensa Jurídica del Estado – ANDJE.
3. Realizar una capacitación con los abogados del Grupo de Procesos Judiciales que tendrá por objeto socializar la propuesta de Manual de Defensa Judicial del Ministerio.
4. Presentar la propuesta de Manual de Defensa Judicial ante el Comité de Conciliación y Defensa Judicial del Ministerio de Ambiente y Desarrollo Sostenible para su aprobación y posterior implementación. </t>
  </si>
  <si>
    <t>El valor del contrato a celebrar es hasta por la suma de DOCE MILLONES OCHENTA Y TRES MIL TRESCIENTOS TREINTA Y CUATRO PESOS M/CTE ($ 12.083.334) incluido los impuestos a que haya lugar.</t>
  </si>
  <si>
    <t>heltonguti@hotmail.com</t>
  </si>
  <si>
    <t>CALLE 16 # 14 - 25 Oficina 306 Zipaquirá</t>
  </si>
  <si>
    <t>El plazo de ejecución será hasta 31 de diciembre de 2020, previo cumplimiento de los requisitos de perfeccionamiento y ejecución.</t>
  </si>
  <si>
    <t>https://community.secop.gov.co/Public/Tendering/OpportunityDetail/Index?noticeUID=CO1.NTC.1587754&amp;isFromPublicArea=True&amp;isModal=False</t>
  </si>
  <si>
    <t>Contratar los recursos físicos y humanos del esquema de protección del señor Ministro de Ambiente y Desarrollo Sostenible, quien en razón de su cargo y funciones ostenta un nivel de riesgo extraordinario.</t>
  </si>
  <si>
    <t>1. Cumplir con el objeto del Contrato con plena autonomía técnica, administrativa y bajo su responsabilidad, de acuerdo con los términos contractuales ofertados.
2. Adelantar las gestiones administrativas, contractuales, logísticas y financieras necesarias para garantizar la ejecución de las actividades a desarrollar en materia de protección.
3. Articular y coordinar la prestación del servicio de protección del Ministro de Ambiente y Desarrollo Sostenible con las entidades competentes a nivel nacional y territorial, en especial con la Policía Nacional, cuando así se requiera.
4. Realizar el seguimiento y evaluación a la oportunidad, idoneidad y eficiencia de los programas y medidas de protección implementadas para el Ministro de Ambiente y Desarrollo Sostenible.
5. Destinar los recursos recibidos del Ministerio de Ambiente y Desarrollo Sostenible, única y exclusivamente en la ejecución del objeto del contrato de acuerdo con el presupuesto. 
6. Poner a disposición del Ministerio cuatro (4) camionetas blindadas, para el esquema fijo de protección del Ministro y servicios adicionales a nivel nacional de acuerdo a las condiciones de seguridad del Ministro de Ambiente y Desarrollo Sostenible y conforme al requerimiento del Ministerio. Las camionetas deben tener las siguientes características:
a. Las camionetas durante la ejecución del contrato no deben tener límite de kilometraje.
b. Modelo: mínimo 2017, Cilindraje: Mínimo 2.900 C.C. DIESEL, NIVEL DE BLINDAJE III-A DE LA NORMA NIJ 0108.01 y dependiendo la disponibilidad.
c. Las Camionetas deben venir con estribos, y exploradoras. La UNP debe poseer y anexar copia de la licencia de funcionamiento expedida por la Superintendencia de Vigilancia y Seguridad Privada.
d. Las camionetas deben contar con una póliza de automóviles con cobertura completa de todo riesgo, Responsabilidad Civil Extracontractual, Daños a bienes de terceros con una cobertura de riesgo de hasta $400.000.000, Muerte o lesiones a una persona con una cobertura de riesgo de hasta $400.000.000, Muerte o lesiones a dos o más personas con una cobertura de riesgo de hasta $800.000.000, Asistencia Jurídica en Proceso Penal, Pérdida Total por Daños, Pérdida Parcial por Daño, Pérdida Total y Parcial por Hurto, Amparo Patrimonial, Terremoto Temblor o Erupción Volcánica, Huelga, Motín, asonada, Conmoción civil o popular, terrorismo, Asistencia en Viaje. - La UNP deberá aportar dentro del primer mes de ejecución del contrato los siguientes documentos:
SOAT vigente por cada una de las camionetas, copia de la póliza todo riesgo de cada uno de los vehículos y los datos de asistencia de la aseguradora para activar los servicios adicionales que requiera el Ministerio de Ambiente cuando sea necesario, certificación de Revisión técnicomecánica, si aplica. - La UNP deberá prestar el mantenimiento preventivo y correctivo a las camionetas suministradas en concesionarios y talleres autorizados. 
e. La UNP deberá poseer varios vehículos de las mismas características, ya que, en caso de falla Mecánica, eléctrica, siniestro o similar, el vehículo deberá ser reparado o cambiado dentro de las cuarenta y ocho (48) horas siguientes al hecho, por otro vehículo de las mismas características, sin límite de Kilometraje y uso del vehículo a nivel nacional, dependiendo la disponibilidad de los mismos- Se deberá entregar toda la documentación completa para el libre tránsito del vehículo a
nivel nacional. Garantizar que los vehículos suministrados se encuentren al día en impuestos y demás obligaciones, de manera que se permita su libre circulación en el territorio nacional. 
7. En caso de requerirse, poner a disposición del Ministerio un (1) conductor escolta armado, quien conducirá la camioneta blindada adicional (la cual deberá contar con las características establecidas en el numeral anterior), que complemente el esquema de seguridad del señor Ministro de Ambiente cuando este se
desplace a cualquier destino del territorio nacional, diferente a la capital. Nota: Los servicios adicionales que se requieran deberán solicitarse con un mínimo de 48 horas a la prestación del esquema por parte del supervisor, y los vehículos que se entregaran serán de acuerdo con la disponibilidad, las características que
se deben mantener son las de nivel de blindaje que cumplan con las medidas de protección.
8. En caso de que se deba cambiar o remplazar algún vehículo del esquema fijo asignado al Ministro, este será un vehículo de similares características modelo 2017 o en adelante, cilindraje mínimo 2900 cc, DIESEL O GASOLINA nivel de blindaje IIIA, dependiendo la disponibilidad que cuenta la UNP, en todo caso una vez la
UNP cuente con el vehículo descrito en la obligación 6, éste será asignado al Ministerio.
9. En caso de siniestro, brindar atención inmediata para todos los ocupantes del vehículo y terceros afectados, dentro del nivel nacional.
10. Cancelar lo correspondiente a infracciones de tránsito y comparendos atribuibles a los conductores  suministrados por la UNP.
11. Las camionetas suministradas NO tendrán límite de kilometraje para su desplazamiento a nivel nacional.
12. Garantizar atención 24x7 a los requerimientos del Ministerio de Ambiente y Desarrollo Sostenible.
13. Recibir los bienes objeto de este contrato, en el mismo estado en que se recibieron, salvo el deterioro generado por el transcurso del tiempo y su uso natural y adecuado, dentro de los diez (10) hábiles días siguientes a la terminación del contrato o de la pérdida de calidad de beneficiario de quienes ostentan las
medidas contratadas. Durante el tiempo que demore la entrega, las medidas seguirán siendo asumidas con cargo al presupuesto del contrato.
14. Garantizar que los mantenimientos preventivos y correctivos efectuados a los vehículos se realicen en el marco de las disposiciones ambientales vigentes establecidas por la autoridad ambiental competente. Las evidencias de los cumplimientos de tales disposiciones serán solicitadas por el Supervisor del Contrato.
15. Dar respuesta en un tiempo no mayor de 10 hábiles para trámites administrativos, o en un tiempo menor de 5 días hábiles dependiendo de la urgencia, a las solicitudes que realice el Ministerio, en el marco del presente contrato.
16. La Unidad Nacional de Protección presentará informes (operativo y de ejecución) mensuales en los que se indicará el balance de las gestiones realizadas en el marco de las actividades desarrolladas y el esquema de seguridad implementado para la protección del Señor Ministro de Ambiente y Desarrollo Sostenible los
cuales deberán contener la validación por parte del supervisor del Contrato.</t>
  </si>
  <si>
    <t>El presupuesto oficial para la presente Contratación incluido impuestos, tasas vigentes y demás costos directos e indirectos que la ejecución del contrato conlleve, está proyectada acorde con la propuesta económica de suscripción de contrato y/o convenio interadministrativo, con los valores para la vigencia de 2020 remitida de por la Unidad Nacional de Protección, hasta por la suma de NOVECIENTOS TREINTA Y OCHO MILLONES TRESCIENTOS CUARENTA Y TRES MIL SEISCIENTOS CINCUENTA PESOS ($938.343.650.00) M/CTE incluido IVA, y todos los impuestos de ley. El valor del contrato corresponderá a la prestación efectiva y real del servicio.</t>
  </si>
  <si>
    <t>El plazo de ejecución del contrato será hasta el 31 de Julio de 2022 o hasta agotar los recursos, previo cumplimiento de los requisitos de perfeccionamiento y ejecución.</t>
  </si>
  <si>
    <t>https://community.secop.gov.co/Public/Tendering/OpportunityDetail/Index?noticeUID=CO1.NTC.1589210&amp;isFromPublicArea=True&amp;isModal=False</t>
  </si>
  <si>
    <t>JUAN PABLO BARRIOS ROMERO</t>
  </si>
  <si>
    <t>Prestar los servicios profesionales con plena autonomía técnica administrativa y financiera para acompañar y apoyar profesionalmente a la Secretaria General con la revisión de las diferentes actividades jurídicas de los asuntos de su competencia, así mismo con el apoyo a la gestión contractual que se adelante al interior del Ministerio de Ambiente y Desarrollo Sostenible</t>
  </si>
  <si>
    <t>1. Apoyar la revisión jurídica de los actos administrativos relacionados con Talento humano tales como decretos, resoluciones relacionadas con nombramientos, aceptación de renuncias, encargos, delegaciones etc. y los que se expidan dentro del ejercicio de la potestad disciplinaria que deban ser suscritos por el señor Ministro de Ambiente y Desarrollo Sostenible y avalados por la Secretaria General
2. Asesorar y apoyar a la Secretaría General con la revisión jurídica de los documentos, resoluciones, y demás actos administrativos que se expiden por las diferentes dependencias del MADS para su firma y proyectar los actos administrativos que le sean solicitados.
3. Asesorar y apoyar la revisión de los documentos y actos administrativos, respecto de los procesos contractuales que adelanta el Ministerio.
4. Realizar las recomendaciones jurídicas de los procesos transversales del Ministerio de Ambiente y Desarrollo Sostenible que le sean solicitados por la supervisora del contrato según la necesidad del servicio, para lo cual deberá participar en las reuniones y emitir los conceptos jurídicos que le
sean solicitados
5. Acompañar a la Secretaría General en las siguientes instancias administrativas en las que es parte: Comité de contratación y comité de conciliación, en desarrollo de la citada actividad contractual el contratista deberá conformar un archivo en el que conste las actas de las sesiones en que participe, las carpetas con el orden del día y asuntos tratados, la matriz de seguimiento efectivo a cada uno de los compromisos adquiridos a cargo de la Secretaria General, documentando en el archivo los soportes documentales que dan cumplimiento del mismo.
6. Apoyar en la supervisión de los contratos que le sean asignados por el supervisor del contrato y avalar los informes de actividades para la firma de la Secretaria General
7. Todas las demás que le sean asignadas por el Supervisor del Contrato y que tenga relación con el objeto contractual</t>
  </si>
  <si>
    <t>El valor del contrato a celebrar es hasta por la suma de DOCE MILLONES DE PESOS M/CTE ($12.000.000), incluido los impuestos a que haya lugar.</t>
  </si>
  <si>
    <t>juanpablobarriosr@gmail.com</t>
  </si>
  <si>
    <t>CARRERA 6 151 58</t>
  </si>
  <si>
    <t>El plazo del contrato será de un (01) mes, contados a partir del cumplimiento de los requisitos de perfeccionamiento y ejecución, sin exceder el 31 de diciembre de 2020.</t>
  </si>
  <si>
    <t>CARLOS FRASSER ARRIETA - ÁLVARO ALONSO PÉREZ TIRADO</t>
  </si>
  <si>
    <t>79521971 - 79508154</t>
  </si>
  <si>
    <t>SECRETARIA GENERAL - SUBDIRECTOR ADMINISTRATIVO Y FINANCIERO</t>
  </si>
  <si>
    <t>SECRETARIA GENERAL - SUBDIRECCIÓN ADMINISTRATIVA Y FINANCIERA</t>
  </si>
  <si>
    <t>SASI No 005 - 2020</t>
  </si>
  <si>
    <t>LATTITUDE CORP SAS</t>
  </si>
  <si>
    <t>DANIEL EDUARDO HIDALGO ROJAS</t>
  </si>
  <si>
    <t>Contratar la actualización y renovación de la infraestructura tecnológica del Ministerio de Ambiente Y Desarrollo Sostenible, conforme a las especificaciones técnicas solicitadas en cada uno de los lotes:
● Actualización Tecnológica Centro de Datos - (Lote 1)</t>
  </si>
  <si>
    <t>El Contratista en desarrollo del objeto contractual se compromete a realizar, además de las obligaciones generales y las derivadas de las disposiciones legales vigentes que regulan su actividad, la totalidad de las siguientes obligaciones específicas:
1. Dar cumplimiento a todas las especificaciones del Anexo Técnico - Lote 1 y las cuales hacen parte integral del presente proceso.
2. El contratista deberá entregar un cronograma de trabajo con las actividades a realizar en cuanto a planeación, ejecución y entrega final de los productos establecidos según el Anexo Técnico - Lote 1; este cronograma deberá ser entregado para revisión y aprobación del supervisor del contrato dentro de los ocho (8) días siguientes al perfeccionamiento del contrato. El cronograma deberá estar ajustado al plazo máximo de ejecución del contrato.
3. En caso que las labores a realizar requieran de interrupción total del servicio informático del Ministerio de Ambiente y Desarrollo Sostenible, las mismas deben efectuarse en la fecha y hora que sea acordada previamente con el supervisor del contrato.
4. Atender todas las sugerencias y recomendaciones que realice el Ministerio de Ambiente y Desarrollo Sostenible para el correcto desarrollo del contrato y particularmente aquellas dadas por el supervisor.
5. Respecto a la seguridad de la información de propiedad del Ministerio de Ambiente y Desarrollo Sostenible, el contratista favorecido deberá comprometerse a: 1. Mantener la confidencialidad de la información entregada por el Ministerio, en reserva o secreto, dándole a la misma el carácter estrictamente confidencial, y mantenerla debidamente protegida de accesos no autorizados a terceros, con el fin de no permitir su conocimiento o manejo por parte de tales terceros no autorizados. Así mismo, a no permitir la copia o reproducción total o parcial de la misma y devolverla una vez utilizadas para los fines estrictamente necesarios para la consultoría objeto del contrato. 2. El contratista favorecido deberá firmar el Acuerdo de Confidencialidad para contratistas que tiene establecido el Ministerio de Ambiente y Desarrollo Sostenible, el cual se entrega por parte de la Entidad al Contratista al momento de firmar el acta de inicio y debe ser firmado y devuelto por éste dentro de los 5 días hábiles siguientes a esa firma. 3. Guardar total reserva de la información recibida del Ministerio de Ambiente y Desarrollo Sostenible en razón del servicio que presta en desarrollo de sus actividades, ya que es propiedad del Ministerio, salvo requerimiento de autoridad competente.
6. Presentar formalmente al Ministerio de Ambiente y Desarrollo Sostenible, el personal que ejecutará las actividades objeto de la contratación. El contratista deberá poner a disposición de la ejecución del contrato el personal requerido en el anexo técnico, el cual debe contar con disponibilidad permanente y capacidad decisión, el cual solo podrá ser reemplazado por personal de igual o superiores condiciones, habiendo mediado fuerza mayor que deberá acreditar ante el supervisor del contrato quien autorizará el cambio respectivo.
7. Generar reportes de servicios en los formatos establecidos por el Ministerio de Ambiente y Desarrollo Sostenible, cuando se realicen visitas técnicas programadas por el supervisor del contrato, en el que conste el resumen de las actividades realizadas (actualización, soporte y mantenimiento), problemas presentados, soluciones utilizadas y recomendaciones durante la vigencia del contrato. De igual forma quedará constancia en la misma acta o informe de servicio si hubo cambio de software o en la configuración de los equipos.
8. El Contratista le dará manejo a los residuos (en caso de que se generen) con programas pos consumo según la normatividad vigente de Aparatos Eléctricos y Electrónicos (RAEE), el oferente debe asegurar que entregará dichos residuos al (los) programa(s) correspondiente(s) y debe presentar evidencia de ello (Registro Fotográfico o acta de disposición con fecha en donde se debe especificar el tipo de residuo y el peso).
9. En caso de que uno de los equipos que hacen parte del contrato o alguna de sus partes en las que se almacene información sea reemplazado, ejemplo discos duros y memorias, el oferente se debe comprometer a cumplir los lineamientos de seguridad de la información establecidos por el Ministerio, en cuanto a borrado seguro y los que apliquen.
10. El Contratista debe cumplir con las directrices de seguridad en la información, así como las buenas prácticas ambientales y operativas establecidas en el Ministerio, no dejará herramientas, sustancias o material nocivo para la flora, fauna o salud humana, ni contaminará los ambientes de trabajo de la entidad y zonas exteriores que puedan perjudicar a la comunidad.
11. Si la instalación o mantenimiento de los equipos se va a realizar durante la declaratoria de emergencia sanitaria, la empresa Contratista debe entregar sus protocolos de bioseguridad y cumplir los protocolos de bioseguridad establecidos en el Ministerio, durante el tiempo que permanezca en sus instalaciones.
12. Ejecutar transferencia de conocimiento cuando sea requerido por el supervisor del contrato durante las actualizaciones y mantenimientos durante el periodo de vigencia del servicio contratado, para máximo cinco (cinco) colaboradores de la Entidad.
13. Garantizar el funcionamiento y continuidad de la operación de los componentes de Hardware y Software relacionados con la prestación de los servicios relacionados con el presente objeto.
14. Las demás que se deriven y que garanticen su cabal y oportuna ejecución, acorde con el Anexo Técnico - Lote 1
15. Las demás que se deriven y que garanticen su cabal y oportuna ejecución, acorde con el anexo técnico.</t>
  </si>
  <si>
    <t>javier.naranjo@lattitude.la</t>
  </si>
  <si>
    <t>Av. Suba No. 115-58 Torre C Of. 312</t>
  </si>
  <si>
    <t>https://community.secop.gov.co/Public/Tendering/OpportunityDetail/Index?noticeUID=CO1.NTC.1557769&amp;isFromPublicArea=True&amp;isModal=False</t>
  </si>
  <si>
    <t>El plazo de ejecución del contrato será por un (1) mes, contados a partir del cumplimiento de los requisitos de ejecución previo su perfeccionamiento. El plazo de ejecución anteriormente mencionado será para la entrega, instalación, configuración y puesta en marcha del licenciamiento adquirido. El soporte y mantenimiento será por tres (3) años contados a partir de la entrega de estas.</t>
  </si>
  <si>
    <t>SOLUCIONES TECNOLOGIA Y SERVICIOS SA - STS SA</t>
  </si>
  <si>
    <t>MAURICIO AMAYA AMEZQUITA</t>
  </si>
  <si>
    <t>Contratar la actualización y renovación de la infraestructura tecnológica del Ministerio de Ambiente Y Desarrollo Sostenible, conforme a las especificaciones técnicas solicitadas en cada uno de los lotes: 
● Renovación de licenciamiento y soporte de plataformas de seguridad Fortinet - (Lote 2)</t>
  </si>
  <si>
    <t>El Contratista en desarrollo del objeto contractual se compromete a realizar, además de las obligaciones generales y las derivadas de las disposiciones legales vigentes que regulan su actividad, la totalidad de las siguientes obligaciones específicas:
1. Dar cumplimiento a todas las especificaciones del Anexo Técnico - Lote 2 y las cuales hacen parte integral del presente proceso.
2. Entregar a nombre del Ministerio de Ambiente mediante una certificación original expedida por el fabricante de la solución, donde conste la respectiva actualización de las licencias de los siguientes equipos:
Con la vigencia y en la cual se autoriza al Ministerio de Ambiente a disponer, utilizar e implementar las actualizaciones emitidas de los productos adquiridos en la última versión liberada en el mercado, con mantenimiento de soporte, presencial, web y telefónico durante el tiempo de vigencia de las licencias.
3. El contratista deberá entregar un cronograma de trabajo con las actividades a realizar en cuanto a
planeación, ejecución y entrega final de los productos establecidos según el Anexo Técnico - Lote 2; este cronograma deberá ser entregado para revisión y aprobación del supervisor del contrato dentro de los ocho (8) días siguientes al perfeccionamiento del contrato. El cronograma deberá estar ajustado al plazo máximo de ejecución del contrato.
4. En caso que las labores a realizar requieran de interrupción total del servicio informático del Ministerio
de Ambiente y Desarrollo Sostenible, las mismas deben efectuarse en la fecha y hora que sea acordada previamente con el supervisor del contrato.
5. Atender todas las sugerencias y recomendaciones que realice el Ministerio de Ambiente y Desarrollo Sostenible para el correcto desarrollo del contrato y particularmente aquellas dadas por el supervisor.
6. Respecto a la seguridad de la información de propiedad del Ministerio de Ambiente y Desarrollo Sostenible, el contratista favorecido deberá comprometerse a: 1. Mantener la confidencialidad de la información entregada por el Ministerio, en reserva o secreto, dándole a la misma el carácter estrictamente confidencial, y mantenerla debidamente protegida de accesos no autorizados a terceros, con el fin de no permitir su conocimiento o manejo por parte de tales terceros no autorizados. Así mismo, a no permitir la copia o reproducción total o parcial de la misma y devolverla una vez utilizadas para los fines estrictamente necesarios para la consultoría objeto del contrato. 2. El contratista favorecido deberá firmar el Acuerdo de Confidencialidad para contratistas que tiene establecido el Ministerio de Ambiente y Desarrollo Sostenible, el cual se entrega por parte de la Entidad al Contratista al momento de firmar el acta de inicio y debe ser firmado y devuelto por éste dentro de los 5 días hábiles siguientes a esa firma. 3. Guardar total reserva de la información recibida del Ministerio de Ambiente y Desarrollo Sostenible en razón del servicio que presta en desarrollo de sus actividades, ya que es propiedad del Ministerio, salvo requerimiento de autoridad competente.
7. Presentar formalmente al Ministerio de Ambiente y Desarrollo Sostenible, el personal que ejecutará las actividades objeto de la contratación. El contratista deberá poner a disposición de la ejecución del contrato el personal requerido en el anexo técnico, el cual debe contar con disponibilidad permanente y capacidad decisión, el cual solo podrá ser reemplazado por personal de igual o superiores condiciones, habiendo mediado fuerza mayor que deberá acreditar ante el supervisor del contrato quien autorizará el cambio respectivo.
8. Generar reportes de servicios en los formatos establecidos por el Ministerio de Ambiente y Desarrollo Sostenible, cuando se realicen visitas técnicas programadas por el supervisor del contrato, en el que conste el resumen de las actividades realizadas (actualización, soporte y mantenimiento), problemas presentados, soluciones utilizadas y recomendaciones durante la vigencia del contrato. De igual forma quedará constancia en la misma acta o informe de servicio si hubo cambio de software o en la configuración de los equipos.
9. El Contratista le dará manejo a los residuos (en caso de que se generen) con programas pos consumo según la normatividad vigente de Aparatos Eléctricos y Electrónicos (RAEE), el oferente debe asegurar que entregará dichos residuos al (los) programa(s) correspondiente(s) y debe presentar evidencia de ello (Registro Fotográfico o acta de disposición con fecha en donde se debe especificar el tipo de residuo y el peso).
10. En caso de que uno de los equipos que hacen parte del contrato o alguna de sus partes en las que se almacene información sea reemplazado, ejemplo discos duros y memorias, el oferente se debe comprometer a cumplir los lineamientos de seguridad de la información establecidos por el Ministerio, en cuanto a borrado seguro y los que apliquen.
11. El Contratista debe cumplir con las directrices de seguridad en la información, así como las buenas prácticas ambientales y operativas establecidas en el Ministerio, no dejará herramientas, sustancias o material nocivo para la flora, fauna o salud humana, ni contaminará los ambientes de trabajo de la entidad y zonas exteriores que puedan perjudicar a la comunidad.
12. Si la instalación o mantenimiento de los equipos se va a realizar durante la declaratoria de emergencia sanitaria, la empresa Contratista debe entregar sus protocolos de bioseguridad y cumplir los protocolos de bioseguridad establecidos en el Ministerio, durante el tiempo que permanezca en sus instalaciones.
13. Ejecutar transferencia de conocimiento cuando sea requerido por el supervisor del contrato durante las actualizaciones y mantenimientos durante el periodo de vigencia del servicio contratado, para máximo cinco (cinco) colaboradores de la entidad.
14. Garantizar el funcionamiento y continuidad de la operación de los componentes de Hardware y Software relacionados con la prestación de los servicios relacionados con el presente objeto.
15. Las demás que se deriven y que garanticen su cabal y oportuna ejecución, acorde con el Anexo Técnico
- Lote 2.</t>
  </si>
  <si>
    <t>mauricio.amaya@stssa.com.co</t>
  </si>
  <si>
    <t>CLL 127 No. 7A-47 OFC 402</t>
  </si>
  <si>
    <t>El plazo de ejecución del contrato será por un (1) mes, contados a partir del cumplimiento de los requisitos de ejecución previo su perfeccionamiento. El plazo de ejecución anteriormente mencionado será para la entrega, instalación, configuración, afinamiento de las plataformas actualizadas y puesta en marcha del licenciamiento adquirido. El soporte y mantenimiento será por tres (3) años contados a partir de la entrega de estas.</t>
  </si>
  <si>
    <t>SANOLIVAR S.A.S</t>
  </si>
  <si>
    <t>HECTOR JULIO SANABRIA DÍAZ</t>
  </si>
  <si>
    <t>Contratar la actualización y renovación de la infraestructura tecnológica del Ministerio de Ambiente Y Desarrollo Sostenible, conforme a las especificaciones técnicas solicitadas en cada uno de los lotes: 
● Adquisición y renovación de soporte de switches – (Lote 3)</t>
  </si>
  <si>
    <t>1. Dar cumplimiento a todas las especificaciones del Anexo Técnico – Lote 3 y las cuales hacen parte integral del presente proceso.
2. Entregar, instalar y poner en marcha, en el Ministerio de Ambiente y Desarrollo Sostenible, la totalidad de 22 equipos activos. Estos deben ser nuevos y de óptima calidad. No se aceptarán bienes re manufacturados o reconstruidos.
3. Entregar a nombre del Ministerio de Ambiente mediante una certificación original expedida por el fabricante de la solución, donde conste la renovación de soporte y vigencia por tres (3) años del grupo de equipos mencionados en el Anexo Técnico Lote 3 con la cual se autoriza al Ministerio de Ambiente en implementar actualizaciones emitidas de los productos a la última versión liberada en el mercado, con mantenimiento, soporte, presencial, web y telefónico durante el tiempo de vigencia de la renovación.
4. El contratista deberá entregar un cronograma de trabajo con las actividades a realizar en cuanto a planeación, ejecución y entrega final de los productos establecidos; este cronograma deberá ser entregado para revisión y aprobación del supervisor del contrato dentro de los ocho (8) días siguientes al perfeccionamiento del contrato. El cronograma deberá estar ajustado al plazo máximo de ejecución del contrato.
5. En caso que las labores a realizar requieran de interrupción total del servicio informático del Ministerio de Ambiente y Desarrollo Sostenible, las mismas deben efectuarse en la fecha y hora que sea acordada previamente con el supervisor del contrato.
6. Atender todas las sugerencias y recomendaciones que realice el Ministerio de Ambiente y Desarrollo Sostenible para el correcto desarrollo del contrato y particularmente aquellas dadas por el supervisor.
7. El Contratista debe cumplir con las directrices de seguridad en la información, así como las buenas prácticas ambientales y operativas establecidas en el Ministerio, no dejará herramientas, sustancias o material nocivo para la flora, fauna o salud humana, ni contaminará los ambientes de trabajo de la entidad y zonas exteriores que puedan perjudicar a la comunidad.
8. Si la instalación o mantenimiento de los equipos se va a realizar durante la declaratoria de emergencia sanitaria, la empresa Contratista debe entregar sus protocolos de bioseguridad y cumplir los protocolos de bioseguridad establecidos en el Ministerio, durante el tiempo que permanezca en sus instalaciones.
9. Respecto a la seguridad de la información de propiedad del Ministerio de Ambiente y Desarrollo Sostenible, el contratista favorecido deberá comprometerse a: 1. Mantener la confidencialidad de la información entregada por el Ministerio, en reserva o secreto, dándole a la misma el carácter estrictamente confidencial, y mantenerla debidamente protegida de accesos no autorizados a terceros, con el fin de no permitir su conocimiento o manejo por parte de tales terceros no autorizados. Así mismo, a no permitir la copia o reproducción total o parcial de la misma y devolverla una vez utilizadas para los fines estrictamente necesarios para la ejecución del objeto del contrato. 2. El contratista favorecido deberá firmar el Acuerdo de Confidencialidad para contratistas que tiene establecido el Ministerio de Ambiente y Desarrollo Sostenible, el cual se entrega por parte de la Entidad al Contratista al momento de firmar el acta de inicio y debe ser firmado y devuelto por éste dentro de los 5 días hábiles siguientes a esa firma. 3. Guardar total reserva de la información recibida del Ministerio de Ambiente y Desarrollo Sostenible en razón del servicio que presta en desarrollo de sus actividades, ya que es propiedad del Ministerio, salvo requerimiento de autoridad competente.
10. Presentar formalmente al Ministerio de Ambiente y Desarrollo Sostenible, el personal que ejecutará las actividades objeto de la contratación. El contratista deberá poner a disposición de la ejecución del contrato el personal requerido en el anexo técnico, el cual debe contar con disponibilidad permanente y capacidad de decisión, el cual solo podrá ser reemplazado por personal de igual o superiores condiciones, habiendo mediado fuerza mayor que deberá acreditar ante el supervisor del contrato quien autorizará el cambio respectivo.
11. El Contratista le dará manejo a los residuos (en caso de que se generen) con programas pos consumo según la normatividad vigente de Aparatos Eléctricos y Electrónicos (RAEE), el oferente debe asegurar que entregará dichos residuos al (los) programa(s) correspondiente(s) y debe presentar evidencia de ello (Registro Fotográfico o acta de disposición con fecha en donde se debe especificar el tipo de residuo y el peso).
12. En caso de que uno de los equipos que hacen parte del contrato o alguna de sus partes en las que se almacene información sea reemplazado, ejemplo discos duros y memorias, el oferente se debe comprometer a cumplir los lineamientos de seguridad de la información establecidos por el Ministerio, en cuanto a borrado seguro y los que apliquen.
13. Generar reportes de servicios, cuando se realicen visitas técnicas programadas por el supervisor del contrato, en el que conste el resumen de las actividades realizadas (actualización, soporte y mantenimiento), problemas presentados, soluciones utilizadas y recomendaciones. De igual forma quedará constancia en la misma acta o informe de servicio si hubo cambio de software o en la configuración de los equipos.
14. Ejecutar transferencia de conocimiento explícita sobre los equipos instalados y emitida directamente por el contratista en modalidad virtual o presencial cuando sea requerido por el supervisor del contrato respecto a las actualizaciones y mantenimientos en el periodo de vigencia del servicio contratado, para mínimo tres (3) colaboradores de la Entidad.
15. Garantizar el funcionamiento y continuidad de la operación de los componentes de Hardware y Software relacionados con la prestación de los servicios relacionados con el presente objeto.
16. Las demás que se deriven y que garanticen su cabal y oportuna ejecución, acorde con el Anexo Técnico - Lote 3.</t>
  </si>
  <si>
    <t>HECTOR.SANABRIA@SANOLIVAR.CO</t>
  </si>
  <si>
    <t>Carrera 100B 72 37</t>
  </si>
  <si>
    <t>El plazo de ejecución del contrato será por un (1) mes, contados a partir del cumplimiento de los requisitos de ejecución previo su perfeccionamiento. El plazo de ejecución anteriormente mencionado será para la entrega, instalación, configuración y puesta en marcha de los equipos adquiridos. El soporte y mantenimiento será por tres (3) años contados a partir de la entrega de estas.</t>
  </si>
  <si>
    <t>ADSUM SOLUCIONES TECNOLÓGICAS SAS</t>
  </si>
  <si>
    <t>ANAHIS CABELLO</t>
  </si>
  <si>
    <t>Contratar la actualización y renovación de la infraestructura tecnológica del Ministerio de Ambiente Y Desarrollo Sostenible, conforme a las especificaciones técnicas solicitadas en cada uno de los lotes:
● Contratar la extensión de la garantía, el soporte y mantenimiento de la infraestructura de servidores hiperconvergentes bajo plataforma Nutanix. – (Lote 4)</t>
  </si>
  <si>
    <t>El Contratista en desarrollo del objeto contractual se compromete a realizar, además de las obligaciones generales y las derivadas de las disposiciones legales vigentes que regulan su actividad, la totalidad de las siguientes obligaciones específicas:
1. Dar cumplimiento a todas las especificaciones del Anexo Técnico – Lote 4 y las cuales hacen parte integral del presente proceso.
2. Entregar a nombre del Ministerio de Ambiente mediante una certificación original expedida por el fabricante de la solución, donde conste la respectiva actualización de las licencias, con la vigencia y en la cual se autoriza al Ministerio de Ambiente a disponer, utilizar e implementar las actualizaciones emitidas de los productos adquiridos en la última versión liberada en el mercado, con mantenimiento de soporte, presencial, web y telefónico durante el tiempo de vigencia de las licencias.
3. Actualizar, implementar y configurar las licencias previstas, probadas y en normal funcionamiento de acuerdo con las necesidades específicas de la entidad.
4. Realizar un diagnóstico del estado actual del Nutanix, configuración básica, documentación e implementación de buenas prácticas, manejo del esquema de discos y persistencia
5. Brindar Asesoría y apoyo para la dockerización sobre la plataforma de Nutanix de acuerdo con las prácticas definidas por el proveedor.
6. Apoyar el proceso de migración para funcionar en un esquema doble de virtualización con el esquema Vmware y el esquema deseado de dockerizacion
7. Apoyar el proceso de ajuste y manejo del esquema virtual de discos para su aprovechamiento y uso óptimo del espacio para cada uno de los esquemas virtualizados sobre el Nutanix.
8. Entregar la solución con las últimas versiones de Software, previamente verificada y estabilizada al momento de la puesta en marcha de esta.
9. Actualizar el software de virtualización existente en la plataforma hiperconvergente Acropolis-Nutanix a VMware adquirido por el Ministerio.
10. Realizar la migración de los servidores ubicados en Acropolis-Nutanix a la nueva plataforma de Virtualización VMware en Nutanix.
11. El contratista deberá poner a disposición de la ejecución del contrato el personal requerido en el anexo técnico, a partir del inicio de la ejecución del contrato, el cual debe contar con disponibilidad permanente y capacidad de decisión, el cual solo podrá ser reemplazado por personal de igual o superiores condiciones, habiendo mediado fuerza mayor que deberá acreditar ante el supervisor del contrato quien autorizará el cambio respectivo.
12. Entregar los reportes o informes de servicio, cada vez que sea realizado un soporte técnico (remotos o en sitio), actualizaciones y/o mantenimientos correctivos durante la vigencia del licenciamiento. Para ello se deberá hacer entrega o enviar dentro de los cinco (05) días siguientes, un reporte técnico donde se indique el resumen de las actividades realizadas (actualización, soporte y/o mantenimiento), problemas presentados, soluciones utilizadas y recomendaciones. De igual forma quedará constancia en la misma acta o informe de servicio si hubo cambio de software o en la configuración de los equipos.
13. Realizar transferencia de conocimiento, cuando sea requerido por el supervisor del contrato durante las actualizaciones y soportes solicitados durante el periodo de vigencia del licenciamiento contratado, para máximo cinco (cinco) colaboradores de la entidad.
14. Entregar a los tres (3) días hábiles de inicio de ejecución del contrato, las hojas de vida junto con los soportes académicos y de experiencia mínima requerida de los integrantes del equipo de trabajo, de acuerdo con lo establecido en el Anexo Técnico – Lote 4.
15. Entregar certificación suscrita por parte del contratista a los cinco (05) días hábiles de cumplidos los requisitos de perfeccionamiento y ejecución del contrato la cual acredite al Ministerio de Ambiente y Desarrollo Sostenible a contar con:
 Los derechos de acceso a nuevas versiones de la solución, durante la vigencia de la actualización contratada en el presente proceso, la cual es por dos años de acuerdo con las especificaciones del anexo técnico.
 Certificación que acredite la vigencia del soporte y mantenimiento que se está renovando de acuerdo con las especificaciones del anexo técnico y la cual deberá indicar la vigencia por dos años.
16. Las demás que se deriven y que garanticen su cabal y oportuna ejecución, acorde con el anexo técnico.</t>
  </si>
  <si>
    <t>yvasquez@adsumst.com</t>
  </si>
  <si>
    <t>Calle 98 No. 70-91, Ofic 202</t>
  </si>
  <si>
    <t>El plazo de ejecución del contrato será hasta el 31 de Diciembre de 2020, contados a partir del cumplimiento de los requisitos de ejecución previo su perfeccionamiento. El soporte y mantenimiento será por tres (3) años contados a partir de la entrega de estas.</t>
  </si>
  <si>
    <t>https://community.secop.gov.co/Public/Tendering/OpportunityDetail/Index?noticeUID=CO1.NTC.1557815&amp;isFromPublicArea=True&amp;isModal=False</t>
  </si>
  <si>
    <t>SASI No 006 - 2020</t>
  </si>
  <si>
    <t>METALICAS ORDUZ</t>
  </si>
  <si>
    <t>CARLOS ANDRES GONZALEZ</t>
  </si>
  <si>
    <t>Adquisición e Instalación de 498 unidades de consulta nuevas dispuestas en estantería rodante certificada para el almacenamiento de cajas X200 pertenecientes al Archivo de Gestión del Ministerio de Ambiente y Desarrollo Sostenible.</t>
  </si>
  <si>
    <t>1, Garantizar la entrega de los bienes objeto del contrato en las instalaciones del Ministerio, en el área destinada para archivo de gestión y central, asumiendo los costos y gastos que se causen por transporte, carga y descarga.
2. Hacer entrega al día siguiente de la subasta, la oferta económica ajustada acorde con el margen de mejora resultante de la subasta, en valores unitarios para cada ítem.
3. Entregar los bienes objeto de insumo, especificados en el ANEXO TÉCNICO ESPECIFICACIONES TÉCNICAS MÍNIMAS REQUERIDAS en las cantidades contratadas previo requerimiento del supervisor y de estos elementos con las especificaciones técnicas (Anexo técnico, y/o hoja de seguridad), de cada elemento.
4. Garantizar que los medios de transporte utilizados para el desplazamiento de los suministros entregados al Ministerio, cumplan con lo reglamentado en materia de transporte.
5. Una vez firmado el contrato, acordar con el supervisor la fecha de entrega e instalación de los bienes objeto del Contrato, y los suministros deben cumplir con las especificaciones y características técnicas contenidas en la ficha técnica y la oferta.
6. Asumir, por su cuenta y riesgo, el pago de los salarios, prestaciones sociales, indemnizaciones y honorarios de todo el personal que ocupe en la ejecución del contrato, quedando claro que no existe ningún tipo de vínculo laboral de tal personal con la ENTIDAD, ni responsabilidad en los riesgos que se deriven de la contratación.
7. Constituir y mantener vigente la garantía única y las demás garantías por el tiempo pactado en el contrato, así como de las modificaciones que se presenten en la ejecución de este y hasta su liquidación.
8. Garantizar que todos los bienes que se suministren en el objeto del contrato sean nuevos, originales, debidamente certificados y que cumplan con las normas técnicas ambientales; de la misma manera deben cumplir con todas las normas técnicas y de calidad que son emitidas por el Archivo General de la Nación, descritas en el anexo técnico, y en general las normas que rijan la calidad de los materiales objeto del presente contrato.
9. Realizar el cambio de los bienes que presenten fallas de calidad, defectos de fabricación, presenten imperfecciones, no cumplan con las especificaciones técnicas solicitadas o depreciaciones de material que no sean los originales, si es el caso, sin costo adicional para la entidad, dentro de las 48 horas siguientes a la notificación realizada al contratista sobre la solicitud de cambio del bien. Este trámite estará a cargo del supervisor del contrato o por quien sea designado, el cual dejará constancia expresa a través de un documento de entrega del cambio del insumo.
10. Garantizar el suministro de todos los bienes ofertados en su propuesta económica, en las cantidades que requiera el Ministerio.
11. Entregar los bienes debidamente instalados, verificados, certificados e identificados por el supervisor del contrato, de acuerdo con las especificaciones contempladas en la ficha técnica. 
12. Asumir el valor de los fletes, empaques y seguros de la mercancía que se despache y se entregue en cumplimiento del contrato.
13. Si la Entidad llegase a requerir uno o más elementos que no se encuentran en el listado relacionado en el anexo técnico y que correspondan a la finalidad del objeto contractual, el contratista los suministra a pedido del Ministerio, siempre y cuando lo tenga en existencia, y de la siguiente manera: a) una vez el contratista conozca el requerimiento, y en un plazo no mayor a 24 horas el contratista presentará la cotización (precios unitarios, IVA y valor total), que contenga sus especificaciones técnicas del o de los elementos requeridos para que sea aprobada por el supervisor. b) El supervisor del contrato en conjunto con el equipo técnico, determinara la viabilidad de aceptar o no la cotización presentada mediante un sondeo de precios comparativos en el mercado. Esto, en pro de prevenir que las cotizaciones estén por fuera de los precios promedio que establece el mercado para tipo de elementos. c) Una vez aceptada la cotización por el supervisor, el contratista tendrá un tiempo máximo de entrega de dichos elementos, no mayor a 48 horas de presentada la solicitud por escrito por parte del supervisor.
14. Mantener durante el plazo de la ejecución del Contrato, los precios unitarios presentados en la oferta económica ajustada, en consecuencia, cualquier adición o modificación, no comporta la variación de dichos precios.
15. Aplicar la normatividad ambiental vigente para el manejo de sustancias y residuos peligrosos que se deriven del cumplimiento de las actividades del objeto contractual.</t>
  </si>
  <si>
    <t>metalicasorduzyestructuras@gmail.com</t>
  </si>
  <si>
    <t>CARRERA 18 BIS N-60G-73</t>
  </si>
  <si>
    <t>El plazo de ejecución del contrato será de un (1) Mes a partir del cumplimiento de los requisitos de ejecución y perfeccionamiento sin exceder al treinta y uno (31) de diciembre de 2020.</t>
  </si>
  <si>
    <t>IPMC No. 011 - 2020</t>
  </si>
  <si>
    <t>ACTIVOS TI SAS</t>
  </si>
  <si>
    <t>HECTOR JAVIER HERRERA LOPEZ</t>
  </si>
  <si>
    <t>Adquisición del Software para el Análisis de Vulnerabilidades, para el Ministerio de Ambiente y Desarrollo Sostenible, Incluyendo servicios de implementación, soporte técnico, mantenimiento, Configuración y Afinamiento</t>
  </si>
  <si>
    <t xml:space="preserve">1. Dar cumplimiento a lo señalado en las especificaciones técnicas incluidas en el anexo técnico – suministro de elementos requeridos
2. Garantizar la oportuna y eficaz prestación del objeto contratado, respondiendo por la calidad de los bienes suministrados y cumpla con las características requeridas.
3. Prestar Servicios de Implementación, Soporte Técnico, Mantenimiento, Configuración y Afinamiento de la Plataforma de Análisis de Vulnerabilidades
4. Contar con el personal especializado 
5. Entregar los elementos en cumplimiento de las especificaciones técnicas señaladas en el contrato y en el Anexo Técnico – Especificaciones Técnicas.
6. El proveedor deberá entregar un documento que certifique el uso total de la licencia del software de Análisis de Vulnerabilidades, la cual debe estar a nombre del Ministerio de Ambiente y Desarrollo Sostenible, a partir de la implementación y puesta en funcionamiento de la plataforma y hasta por un (1)
año.
7. El proveedor y su equipo de trabajo deberá firmar un acuerdo de confidencialidad, implementado las medidas y controles necesarios para la confidencialidad e integridad de la información y la posterior, destrucción segura de la misma
8. Garantizar el correcto funcionamiento de los componentes del software en la implementación 
9. Garantizar el servicio de Soporte técnico el cual será de un (1) año
10. Acatar y cumplir las instrucciones que el Supervisor le imparta en relación con el objeto contractual.
11. Asistir a las reuniones que sean convocadas por el Supervisor del contrato, para revisar el estado de ejecución de este, el cumplimiento de las obligaciones a cargo del contratista o cualquier aspecto técnico referente al mismo.
12. El contratista deberá mantener fijos los precios de los productos ofrecidos durante la ejecución del contrato
13. Las demás obligaciones que se deriven de los presentes términos de referencia y de la naturaleza del contrato. </t>
  </si>
  <si>
    <t>soluciones@activosti.com</t>
  </si>
  <si>
    <t>Carrera 50 # 113 - 32 Alhambra</t>
  </si>
  <si>
    <t>https://community.secop.gov.co/Public/Tendering/OpportunityDetail/Index?noticeUID=CO1.NTC.1562890&amp;isFromPublicArea=True&amp;isModal=False</t>
  </si>
  <si>
    <t>El plazo de ejecución del Contrato será hasta el 19 de diciembre del 2020, previo cumplimiento de los requisitos de perfeccionamiento y ejecución, el plazo de ejecución anteriormente mencionado será para la entrega, instalación, configuración y puesta en marcha de la solución adquirida, así mismo el soporte y mantenimiento de la solución adquirida será por doce (12) meses contados a partir de la entrega de la implementación. Para todos los efectos de la vigencia de los amparos de la garantía única de cumplimiento deberá tenerse en cuenta el plazo de los 12 meses anteriormente señalados</t>
  </si>
  <si>
    <t>https://community.secop.gov.co/Public/Tendering/OpportunityDetail/Index?noticeUID=CO1.NTC.1592419&amp;isFromPublicArea=True&amp;isModal=False</t>
  </si>
  <si>
    <t>MARIA ESPERANZA PULIDO RAMIREZ</t>
  </si>
  <si>
    <t>Prestación de servicios de apoyo a la gestión al Despacho del Viceministro de Ordenamiento Ambiental del Territorio, en el desarrollo asistencial y administrativo que requiera.</t>
  </si>
  <si>
    <t>1. Apoyar al Despacho del Viceministro de Ordenamiento Ambiental del Territorio en la programación y manejo de su agenda. 2. Manejar adecuada y eficientemente la información para la correcta gestión del Viceministro. Dicha información debe ser tramitada de forma discreta, eficiente y oportuna.
3. Apoyar la preparación de actas e informes ejecutivos de las reuniones a las que asista el Viceministro.
4. Apoyar al Viceministro de Ordenamiento Ambiental del Territorio, con las comunicaciones, control y seguimiento de sus compromisos.
5. Elaborar la consolidación y digitación de informes y otros documentos que deba presentar el Viceministro.
6. Recibir, clasificar, distribuir y dar seguimiento a las solicitudes radicadas por los diferentes dependencias y entes externos. 7. Mantener en orden los sistemas de archivos físicos y electrónicos, de tal modo de que la información esté fácilmente disponible para cuando se requiera.
7. Mantener en orden los sistemas de archivos físicos y electrónicos, de tal modo de que la información esté fácilmente disponible para cuando se requiera.
8. Apoyar con el cumplimiento a las instrucciones impartidas por el Viceministro y de competencia del Despacho.
9. Las demás actividades y responsabilidades que determine el supervisor del contrato.</t>
  </si>
  <si>
    <t>El valor del contrato a celebrar es hasta por la suma de TRES MILLONES QUINIENTOS MIL PESOS M/CTE ($3.500.000), incluidos los impuestos a que haya lugar o proporcional por fracción de servicio efectivamente prestado.</t>
  </si>
  <si>
    <t>maria.pulido@icbf.gov.co</t>
  </si>
  <si>
    <t>Avda. Cra. 68 # 64 C-75</t>
  </si>
  <si>
    <t>El plazo de ejecución del presente contrato será de un mes, sin que supere el 31 de diciembre de 2020, previo cumplimiento de los requisitos de ejecución, previo su perfeccionamiento.</t>
  </si>
  <si>
    <t>ERICK RICHARD CSSTRO GONZALEZ</t>
  </si>
  <si>
    <t>DIRECTOR DE ASUNTOS MARINOS, COSTEROS Y RECURSOS ACUATICOS</t>
  </si>
  <si>
    <t>ERICK RICHARD CSSTRO GONZALEZ - EDGAR EMILIO RODRIGUEZ BASTIDAS</t>
  </si>
  <si>
    <t>79591998 - 80407547</t>
  </si>
  <si>
    <t xml:space="preserve">DIRECTOR DE ASUNTOS MARINOS, COSTEROS Y RECURSOS ACUATICOS - DIRECTOR(A) DE BOSQUES, BIODIVERSIDAD Y SERVICIOS ECOSISTÉMICOS </t>
  </si>
  <si>
    <t>A-02-01-01-004-008</t>
  </si>
  <si>
    <t>https://community.secop.gov.co/Public/Tendering/OpportunityDetail/Index?noticeUID=CO1.NTC.1594646&amp;isFromPublicArea=True&amp;isModal=False</t>
  </si>
  <si>
    <t>SERVICIOS POSTALES NACIONALES S.A.</t>
  </si>
  <si>
    <t>Prestación de servicios de mensajería a nivel urbano, nacional e internacional y de correo electrónico certificado para el envío de correspondencia oficial y demás envíos postales que requiera el Ministerio de Ambiente y Desarrollo Sostenible.</t>
  </si>
  <si>
    <t>julian.rojas@4-72.com.co</t>
  </si>
  <si>
    <t>Diagonal 25 G No. 95 a - 55</t>
  </si>
  <si>
    <t>CARLOS IGNACIO DE LA ROSA MANOTAS</t>
  </si>
  <si>
    <t>1. Garantizar la correcta y eficiente prestación del servicio requerido en los siguientes servicios: Envío Nacional de documentos; Servicio de envío de paquetes; Servicio de masivos; Servicio de envíos de paquetes y documentos Internacionales y Servicios Electrónicos, así como cada uno de los productos relacionados a cada servicio, tales como: correo certificado internacional, correo certificado nacional, EMS, encomienda nacional, Notiexpress, y correo electrónico y SMS certificado, de conformidad con la propuesta comercial presentada.
2. Prestar el servicio de un (1) mensajero motorizado urbano, y un (1) supervisor de tiempo completo de lunes a viernes de 8:00 am. a 5:00 p.m. En caso de ausencia justificada al supervisor del contrato SERVICIOS POSTALES NACIONALES S.A., deberá garantizar el personal requerido para la prestación de los servicios en el horario establecido. Este personal deberá cumplir con el siguiente perfil y con las siguientes funciones: 
Rol Especificaciones del
perfil
Experiencia 
especifica mínima
Dedicación
SUPERVISOR
Técnico y /o tecnólogo
en gestión documental,
ingeniería industrial o
carreras
administrativas afines.
Experiencia de 5
años en manejo de
procesos de
correspondencia.
100%
MOTORIZADO
Bachiller con licencia
para moto y
conocimiento en
nomenclaturas urbanas
en la ciudad de Bogotá.
Experiencia no
inferior a dos años en
mensajería en moto y
3 años de manejo.
100%
Supervisor:
Realizar la supervisión y administración del proyecto para MINAMBIENTE, coordinando y gestionando las actividades necesarias, con el fin de asegurar la prestación del portafolio de productos y servicios de 4-72, ejerciendo estos compromisos dentro de las funciones propias que se realizan para 4-72 y
las que debe cumplir en el desarrollo de los pactos o convenios adquiridos, en el día a día. 
• Verificación y zonificación de las comunicaciones oficiales enviadas por las diferentes áreas del MINAMBIENTE FISICAS Y ELECTRONICAS, determinando el medio de transporte adecuado (Mensajero 4-72, portafolio de servicios 4-72), realizando la zonificación, digitación de planillas o guías, y alistamiento para su debido envío:
• Envío de comunicaciones oficiales por medio de correo electrónico certificado; realizando la verificación de entrega y descargando las correspondientes certificaciones de entrega, entrega y visualización de estos.
• Generación de pruebas de entrega, solicitados por las diferentes áreas del MINAMBIENTE. 
• Atención, servicio y direccionamiento de las diferentes solicitudes generadas por los funcionarios del MINAMBIENTE.
Mensajero:
Realizar la distribución y entrega de las comunicaciones oficiales FISICAS, generadas por las diferentes áreas del MINAMBIENTE, esta distribución se realiza dentro de la zona urbana de la ciudad de Bogotá. Estos compromisos dentro de las funciones propias que se realizan para 4-72 y las que debe cumplir en el desarrollo de los pactos o convenios adquiridos, en el día a día.
• Realizar la zonificación de las comunicaciones entregadas por el supervisor 4-72, para su debida distribución, de tal manera que se logre realizar la entrega del 100% de las diligencias asignadas.
• Asegurar el retorno del 100% de las comunicaciones oficiales asignadas, con su correspondiente soporte o prueba de entrega.
• Reporte de novedades que dé a lugar, durante las tareas asignadas. 
3. El personal (mensajero y supervisor) no será modificado durante la ejecución del contrato, salvo que se acredite iguales o mejores condiciones de los inicialmente previstos. No obstante, en caso de presentarse la necesidad de realizar alguna modificación deberá ser concertada con el Ministerio, a través de la supervisión e Informar al Ministerio con la debida oportunidad sobre los cambios que se realicen (modalidad del servicio de mensajería), en la rotación del personal al servicio de la Entidad (mensajero y supervisor), del personal comercial y corporativo de Servicios Postales Nacionales S.A. y la actualización de medios
tecnológicos (Sistema de Información Postal - SIPOST).
4. Cumplir con las normas postales establecidas para los despachos de correspondencia sobre: acondicionamiento, dimensiones, rotulaciones y prohibiciones.
5. Prestar el servicio contratado con la debida diligencia y prontitud, de acuerdo con la propuesta presentada de tiempos y destinos señalados.
6. Garantizar la entrega de los envíos de la modalidad de al día en Bogotá; siempre y cuando la imposición sea realizada antes de las 10:00 a.m.
7. El mensajero motorizado asignado a la Entidad, deberá allegar la Planilla Diaria Urbana para el control de envíos entregados debidamente diligenciada y con el soporte que, de fe de la entrega del destinatario, de conformidad con la planilla establecida por el MINAMBIENTE para el efecto.
8. Suministrar sin costo adicional para la entidad el papel troquelado, para la impresión de guías.
9. Suministrar pruebas de entregas físicas en Bogotá realizadas por el motorizado asignado a la Entidad y/o electrónicas cuando el Minambiente lo requiera.
10. Suministrar las guías y planillas con el registro y sello de porte de las entregas en Bogotá realizadas por el motorizado asignado a la Entidad dentro del tiempo acordado para cada modalidad.
11. Realizar la recepción de los documentos y envíos en la sede del Ministerio de Ambiente y Desarrollo Sostenible, por medio del Supervisor asignado para tal fin por Servicios Postales Nacionales S.A., de conformidad con las especificaciones que para el efecto sean señaladas por el supervisor del contrato.
12. Realizar la administración de las comunicaciones oficiales de salida del Minambiente por medio del Supervisor asignado para tal fin por Servicios Postales Nacionales S.A., a través de correo electrónico certificado y enrutar por correo electrónico a las diferentes dependencias las pruebas de entrega de manera oportuna.
13. Ejercer a través del supervisor asignado para tal fin por Servicios Postales Nacionales S.A., el control sobre el correo físico y/o electrónico certificado enviado, teniendo en cuenta los tiempos de entrega estipulados en la propuesta para cada modalidad.
14. Devolver debidamente revisado, firmado y con el sello de Servicios Postales Nacionales S.A., el original de la planilla de imposición con la identificación de los envíos, en todas las modalidades de servicio de correo certificado urbano, correo electrónico certificado a través de correo electrónico, nacional, internacional, post express urbano, nacional, notiexpress urbano, nacional y entrega en la modalidad AL DIA Bogotá.
15. En caso de perdida, expoliación o avería de los envíos del servicio de correo, Servicios Postales Nacionales S.A., indemnizara al Minambiente en el valor que corresponda de acuerdo a lo establecido en la propuesta y en el Artículo 25 de la Ley 1369 de 2009.
16. Cumplir con la entrega oportuna y en los tiempos de entrega establecidos de los envíos del servicio de correo dirigidos a personas naturales, jurídicas y entidades destinatarias de la correspondencia, en las direcciones físicas o de correo electrónico que suministre el Minambiente.
17. Realizar las devoluciones del correo no entregado físico y/o electrónico certificado a través de correo electrónico, teniendo en cuenta lo estipulado en la propuesta y dentro del término señalado para cada modalidad en la propuesta económica identificando la causal de devolución.
18. Realizar el envió digital de las pre facturas de cobro mes vencido durante los cinco (5) primeros días hábiles de cada mes al correo del supervisor del contrato asignado, con el propósito de que el Minabiente realice una pre validación de las imposiciones enviadas frente al cobro de los servicios en cada una de sus modalidades y emita el visto bueno correspondiente, para su correspondiente expedición y envió físico. Una vez se haya validado y aprobado por el supervisor el contratista deberá presentar la factura original de cobro mes vencido con sus correspondientes soportes en original durante los primeros diez (10) días hábiles de cada mes, previa validación y visto bueno del Minambiente.
19. Para la manipulación de los objetos y/o documentos a trasladar el personal de la empresa Contratista debe cumplir con los protocolos de bioseguridad de prevención frente a COVID-
19. Así mismo, la empresa Contratista debe brindar los elementos de protección personal para la prestación del servicio requerido y cumplir con las rutinas de limpieza y desinfección, tanto de los vehículos como de los objetos una vez embalados.
20. Atender los requerimientos que al respecto haga el supervisor del contrato, tendientes a una correcta ejecución de este.
21. Las demás inherentes al objeto y a la naturaleza del contrato para el cabal cumplimiento del objeto del contrato.</t>
  </si>
  <si>
    <t>El valor del Contrato asciende hasta la suma de TRESCIENTOS SEIS MILLONES SETECIENTOS NOVENTA Y CUATRO MIL QUINIENTOS PESOS M/CTE ($ 306.794.500). Incluidos los impuestos a que haya lugar si aplica.</t>
  </si>
  <si>
    <t>El plazo de ejecución del contrato será hasta el 31 de Julio de 2022, contados a partir del cumplimiento de los requisitos de perfeccionamiento y ejecución.</t>
  </si>
  <si>
    <t>https://community.secop.gov.co/Public/Tendering/OpportunityDetail/Index?noticeUID=CO1.NTC.1593098&amp;isFromPublicArea=True&amp;isModal=False</t>
  </si>
  <si>
    <t>ARIEL ARMANDO VALDES ENRIQUEZ</t>
  </si>
  <si>
    <t>Prestar servicios profesionales como arquitecto de la subdirección administrativa y financiera, para apoyar las actividades de recolección de información y acompañamiento técnico, con miras al mejoramiento del edificio anexo del Ministerio de Ambiente y Desarrollo Sostenible de conformidad con sus obligaciones específicas.</t>
  </si>
  <si>
    <t>1.	Elaborar el  levantamiento arquitectónico de cada uno de los pisos que conforman el edificio anexo de la Entidad.
2.	Realizar seguimiento técnico de las adecuaciones locativas en el edifico anexo del Ministerio de Ambiente y Desarrollo Sostenible.
3.	Identificar y evaluar los planes y necesidades de diseño espacial para la infraestructura física de la Entidad, (edificio anexo).
4.	Realizar seguimiento y acompañamiento durante la ejecución de la correcta instalación de estantería rodante de acuerdo a los diseños arquitectónicos establecidos.
5.	Apoyar a la subdirección administrativa y financiera en la ejecución de las actividades de adecuación en el piso 1 y piso -1 del Edificio Anexo.
6.	Revisar  documentación de las diferentes propuestas de diseño espacial relacionado con la distribución de acuerdo a las necesidades de la estantería rodante en la cual se ubicara el archivo de gestión de la Entidad.
7.	Presentar al Supervisor del contrato informe final del cumplimento de las actividades objeto del contrato.
8.	Participar en reuniones técnicas  referente a la adecuación física del Edifico anexo.
9.	Las demás actividades que el supervisor designe.</t>
  </si>
  <si>
    <t>El valor del contrato a celebrar es hasta por la suma de NUEVE MILLONES DE PESOS M/cte ($9.000.000)  incluido los impuestos a que haya lugar.</t>
  </si>
  <si>
    <t>arielvaldes@yahoo.com</t>
  </si>
  <si>
    <t>Calle 127c Bis # 7B -45 apto 101 torre 2</t>
  </si>
  <si>
    <t>El plazo de ejecución del contrato será de Veintisiete (27) días previo cumplimiento de los requisitos de perfeccionamiento y ejecución, sin exceder al 31 de diciembre de 2020.</t>
  </si>
  <si>
    <t>UT SOFT IG 3</t>
  </si>
  <si>
    <t>Adquisición de dos Licencias Visual Studio Enterprise y una Licencia SQL Standard para el Ministerio de Ambiente y Desarrollo Sostenible</t>
  </si>
  <si>
    <t>Auto Norte No 97-50 Piso 9 Bogotá,</t>
  </si>
  <si>
    <t>ncapasso@intergrupo.com</t>
  </si>
  <si>
    <t>https://community.secop.gov.co/Public/Tendering/OpportunityDetail/Index?noticeUID=CO1.NTC.1538346&amp;isFromPublicArea=True&amp;isModal=False</t>
  </si>
  <si>
    <t>SASI No 004 - 2020</t>
  </si>
  <si>
    <t>SUPRATEC LTDA</t>
  </si>
  <si>
    <t>JENRRI YONSON MARTIN DAZA</t>
  </si>
  <si>
    <t>“Suministrar, instalar y poner en funcionamiento las luminarias tipo LED y circuitos eléctricos, para la modernización del sistema de iluminación del edificio anexo de las instalaciones del Ministerio de Ambiente y Desarrollo Sostenible”.</t>
  </si>
  <si>
    <t>El Contratista en desarrollo del objeto contractual se compromete a realizar, además de las obligaciones generales y las derivadas de las disposiciones legales vigentes que regulan su actividad, la totalidad de las siguientes obligaciones específicas: 
1. Suscribir con el supervisor del contrato el acta de inicio del contrato y el cronograma de actividades. 
2. Garantizar la entrega de los ítems objeto del contrato en las instalaciones del Ministerio de Ambiente y Desarrollo Sostenible, asumiendo los costos y gastos que se causen por transporte, carga y descarga. 
3. El contratista al inicio de la ejecución del contrato debe entregar el soporte de cálculo de iluminación (realizado por simulación a través de un software especializado para este fin), junto con los diagramas unifilares de cada piso, dichos cálculos y diagramas deben ser avalados por un Ingeniero electricista garantizando que todos los componentes eléctricos y su ubicación final cumplan con los requerimientos exigidos por el RETILAP y RETIE para cada piso y áreas específicas. 
4. Realizar los procedimientos adecuados de montaje, seguridad del recurso humano y la conservación en perfecto estado la estructura e instalaciones existentes dentro del área de trabajo o adyacente a ésta, siendo responsabilidad del CONTRATISTA cualquier daño que pueda ocasionar a tales inmuebles, estructuras, instalaciones o redes. 
5. El contratista deberá garantizar los niveles de iluminancia (lx)7 en las áreas intervenidas, los cuales no podrán ser superiores al valor máximo o inferiores al valor mínimo establecidos en la Tabla 410.1 del reglamento técnico de iluminación y alumbrado público RETILAP, a través de un informe de medición de iluminación en áreas intervenidas. Lo anterior sin ningún costo adicional para el Ministerio de Ambiente y Desarrollo Sostenible. 
6. El contratista debe anexar las fichas técnicas y los certificados de cada uno de los componentes eléctricos, además de esto hacer entrega de los planos unifilares de cada piso y/o áreas intervenidas, incluyendo la identificación de los circuitos eléctricos de iluminación en el tablero de distribución de cada piso. Lo anterior sin ningún costo adicional para el Ministerio de Ambiente y Desarrollo Sostenible. 
7. Realizar el suministro, la instalación y puesta en funcionamiento de la iluminación y demás componentes eléctricos de acuerdo a las especificaciones técnicas indicadas en el Anexo Técnico acorde con el plan de trabajo, el cronograma de actividades y conforme el cálculo de iluminación avalado por el supervisor del contrato. 
8. Garantizar la disponibilidad del personal idóneo ofrecido y en las condiciones establecidas en el anexo técnico N°1 durante los siete días de la semana bajo la programación establecida en el plan de trabajo y cronograma de actividades, el cual deberá corresponder al relacionado por el proponente. El contratista se abstendrá de realizar cambios de personal del equipo de trabajo sin informar de manera previa al supervisor del contrato. 
9. El contratista garantizará que los medios de transporte utilizados para el desplazamiento de los suministros entregados al Ministerio de Ambiente y Desarrollo Sostenible, cumplan con lo reglamentado en materia de transporte. 
10. Garantizar, que todos los bienes que se suministren durante el desarrollo del contrato sean nuevos y originales y de la misma manera deben cumplir con todas las normas técnicas y de calidad, tales como: certificación del producto, ICONTEC, ISO, RETIE, RETILAP y en general las normas que rijan la calidad de los materiales objeto del presente contrato; todos los ítems deberán tener una garantía mínima de 2 años contados a partir de la fecha de la entrega. 
11. Realizar el cambio e instalación de los bienes, sin costo adicional, dentro de las 48 horas siguientes a la notificación del hecho; si en el desarrollo de la labor se llegaran a encontrar defectuosos y/o no cumplen con las especificaciones requeridas. Este trámite estará a cargo del supervisor del contrato el cual dejará constancia expresa a través de un documento de entrega del cambio del elemento. 
12. Si el Ministerio de Ambiente y Desarrollo Sostenible llegase a requerir uno o más elementos que no se encuentran en el listado relacionado en la ficha técnica y que correspondan a la finalidad del objeto contractual, el contratista los suministrará a pedido de la Entidad. En un plazo no mayor a 48 horas el contratista presentará la cotización (precios unitarios, IVA y valor total), que contenga sus especificaciones técnicas del o de los elementos requeridos para que sea aprobada por el supervisor, quien validará que los precios ofertados por el contratista sean acordes con los precios del mercado, para lo cual, una vez recibida la cotización, se solicitará por escrito a mínimo dos (2) proveedores especializados, para cotizar iguales elementos e iguales cantidades a las informadas por el contratista y así comprobar la pertinencia de su oferta. Dado el caso de que la cotización enviada por el contratista resulte ser superior al valor verificado por la Entidad incluyendo el valor del IVA y demás impuestos a que haya lugar en un porcentaje superior al IPC del año 2020, se procederá a convocar al contratista para revisar de manera conjunta la oferta y así determinar y definir de manera concertada, la realización del respectivo ajuste que garantice a la Entidad el pago de un valor acorde con la realidad del mercado. En cualquier caso, el Ministerio no aceptará entrega de bienes e instalaciones parciales por lo que los mismos deberán ser entregados siempre de manera completa. 
13. La Orden de remisión entregada en las instalaciones del Ministerio de Ambiente y Desarrollo Sostenible, de los elementos solicitados deberán incluir los respectivos valores tales como: (cantidades, precios unitarios, IVA y valor total incluyendo la instalación), las cuales serán empleadas como soporte para el cotejo de la facturación. 
14. Aplicar la normatividad ambiental vigente para el manejo de sustancias y residuos peligrosos que se deriven del cumplimiento de las actividades del objeto contractual. 
15. Mantener los precios sobre los insumos, elementos ofertados e instalación, durante la totalidad del plazo de ejecución del contrato. 
16. Demarcar y/o señalizar debidamente el área de trabajo y el área circundante en todos los casos y sin excepción alguna cuando se intervengan cualquiera de los sistemas de iluminación, en aras de evitar daños o afectaciones a terceros que alteren el cabal cumplimiento del objeto contratado. 
17. Todas las actividades en la que se intervengan y/o manipulen las instalaciones eléctricas de la Entidad deberán ser ejecutadas de acuerdo a la reglamentación técnica vigente RETIE.
18. Las demás inherentes al objeto y a la naturaleza del contrato y aquellas indicadas por el supervisor para el cabal cumplimiento del objeto contractual.</t>
  </si>
  <si>
    <t>contabilidad1@supratec-ltda.com</t>
  </si>
  <si>
    <t>KR 12 18 35 OF 302</t>
  </si>
  <si>
    <t>El plazo de ejecución del contrato será a partir de la suscripción del acta de inicio previo cumplimiento de los requisitos de ejecución y perfeccionamiento y hasta el treinta y uno (31) de diciembre de 2020 o hasta que se agoten los recursos financieros, destinados para el cumplimiento y/o satisfacción de la necesidad descrita en el presente documento.</t>
  </si>
  <si>
    <t>https://community.secop.gov.co/Public/Tendering/OpportunityDetail/Index?noticeUID=CO1.NTC.1601093&amp;isFromPublicArea=True&amp;isModal=False</t>
  </si>
  <si>
    <t>JOSÉ VICENTE BOCANEGRA ROJAS</t>
  </si>
  <si>
    <t>Prestación de servicios de apoyo a la gestión al grupo de contratos del Ministerio de Ambiente y Desarrollo Sostenible en el proceso de gestión documental del archivo de contratación, conforme a las obligaciones específicas</t>
  </si>
  <si>
    <t>1. Apoyar en la foliación, rotulación, digitalización y archivo de los documentos y expedientes correspondientes a las vigencias 2013-2019 y demás documentos que ingresen al archivo de la Secretaria Jurídica, dando aplicación a la Tabla de Retención Documental Vigente.
2. Insertar las cuentas de cobro recibidas por el área de cuentas y demás documentos y cuentas de anteriores vigencias que sean radicadas o entregadas en el archivo de gestión.
3. Brindar apoyo en la búsqueda de las carpetas contractuales o documentos solicitados por los funcionarios y contratistas de la entidad facilitando el préstamo correspondiente y dejando el debido registro.
4. Trasladar, conservar y custodiar la documentación recibida para archivar en los expedientes contractuales.
5. Trasladar, conservar, custodiar y ubicar las cajas y carpetas que se lleguen a trasladar de la bodega a la entidad. 6. Facilitar el trámite de consulta de documentos en los archivos de gestión, por parte de otras dependencias o de los ciudadanos, permitiendo el acceso a los documentos cualquiera que sea su soporte. Si el interesado necesita que se le expidan copias o fotocopias, estas deberán ser autorizadas por el jefe de la respectiva oficina y sólo se permitirá cuando la información no tenga carácter de reservado conforme a la Constitución o a las leyes. En la correspondiente oficina se llevará el registro de préstamo.
7. Dar aviso dentro de las 24 horas siguientes a la ocurrencia de cualquier novedad o situación ocurrida en el archivo de gestión a la Coordinadora Grupo de Contratos.
8. Las demás actividades asignadas por el supervisor, relacionadas con el objeto del contrato.</t>
  </si>
  <si>
    <t>El valor del contrato a celebrar es hasta por la suma de DOS MILLONES TRESCIENTOS CUARENTA Y SEIS MIL SEISCIENTOS PESOS MONEDA CORRIENTE ($2.346.600) incluido los impuestos a que haya lugar.</t>
  </si>
  <si>
    <t>jbocanegrarojas@hotmail.com</t>
  </si>
  <si>
    <t>calle 79 a 2 68</t>
  </si>
  <si>
    <t>El plazo de ejecución del presente contrato será hasta por veintitrés (22) días, previo cumplimiento de los requisitos de perfeccionamiento y ejecución del mismo sin exceder al 31 de diciembre de 2020.</t>
  </si>
  <si>
    <t xml:space="preserve">Aunar esfuerzos técnicos, administrativos y financieros para realizar acciones de restauración, rehabilitación y recuperación participativa en cuencas vulnerables por abastecimiento hídrico en Distrito Regional de Manejo Integrado Ensenada de Rionegro, Distrito Regional de Manejo Integrado Serranía de Abibe, Distrito de Conservación de Suelos de Peque y la Reserva Forestal Protectora Nacional del rio León en jurisdicción de la Corporación para el Desarrollo Sostenible del Urabá –CORPOURABA. </t>
  </si>
  <si>
    <t>CORPORACIÓN PARA EL DESARROLLO SOSTENIBLE DEL URABA - CORPOURABA</t>
  </si>
  <si>
    <t>890907748-3</t>
  </si>
  <si>
    <t xml:space="preserve">VANESSA PAREDES ZUÑIGA </t>
  </si>
  <si>
    <t xml:space="preserve">1. Presentar el Plan Operativo ajustado para la ejecución del convenio durante los primeros ocho (08) días calendario, el cual debe contener el plan de inversión de los recursos del convenio y el cronograma de actividades. 2. Designar al menos un (1) representante, para conformar el Comité Técnico del convenio. 3. Realizar el reporte de las áreas en proceso de restauración y sus respectivos indicadores en el sistema que para sus efectos indique el Ministerio de Ambiente y Desarrollo Sostenible. 4. Generar la cartografía (*shp; *.gdb) de las áreas intervenidas para ser cargadas en el aplicativo establecido por el Ministerio de Ambiente y Desarrollo Sostenible para tal fin como evidencia de implementación de las actividades de restauración. 5. Ejecutar la siguiente relación de actividades conforme a las especificaciones técnicas descritas en el documento Anexo técnico y en la propuesta inicial del Plan Operativo:
1.	Componente	Actividad
1.	Implementación de la estrategia de restauración pasiva.	-	Realizar el aislamiento de 50 hectáreas a través de la instalación de 15 kilómetros de cerca. 
-	50 predios con acciones de restauración pasiva implementadas.
2.	Implementación de restauración activa 	-	80 hectáreas de restauración activa con la plantación de 55.000 árboles incluyendo la reposición.
3.	Producción y mantenimiento de material vegetal 	-	Construcción de cuatro (4) viveros comunitarios con una producción de 24.000 plantulas/ año y su respectivo plan de producción e implementación del material vegetal.
-	50 patios en predios con material vegetal en producción.
4.	Campaña de ahorro y uso eficiente 	-	40 talleres de capacitación que promuevan el manejo adecuado de los recursos naturales, con especial énfasis en el recurso hídrico y los sistemas productivos sostenibles con un aforo de 20 personas por taller.
5.	Dilvulgación 	-	4 videos de divulgación de resultados.
-	181 cuñas radiales durante la implementación de todo el proyecto.
-	90 letreros de demarcación de áreas intervenidas.
-	4 vallas de divulgación.
-	Difusión en medio digital o impreso 
6.	Informes de seguimiento y monitoreo	-	Tres Informes de seguimiento y monitoreo participativo a las actividades implementadas </t>
  </si>
  <si>
    <t>El valor del convenio asciende hasta la suma de OCHOCIENTOS NOVENTA Y NUEVE MILLONES CUATROCIENTOS VEINTISIETE MIL QUINIENTOS CATORCE PESOS M/CTE ($899.427.514). Incluidos los impuestos a que haya lugar</t>
  </si>
  <si>
    <t xml:space="preserve">calle 92 No 98-39 Apartado- Antioquia </t>
  </si>
  <si>
    <t xml:space="preserve">El plazo de ejecución del convenio será de diez (10) meses a partir del cumplimiento de los requisitos de ejecución previo su perfeccionamiento. </t>
  </si>
  <si>
    <t>20-12-11422378</t>
  </si>
  <si>
    <t>MARÍA ANDREA SOLANO BEHAINE</t>
  </si>
  <si>
    <t>Aunar esfuerzos institucionales, técnicos, administrativos, jurídicos, operativos y financieros entre la Unidad Nacional para la Gestión del Riesgo, el Ministerio de Ambiente y Desarrollo Sostenible y el Fondo para el Desarrollo Integral del Distrito Especial de Buenaventura, para la elaboración de la Política Hídrica del Distrito Especial, Industrial, Portuario, Biodiverso y Ecoturístico de Buenaventura de manera sistemática, ordenada y participativa.</t>
  </si>
  <si>
    <t>FONDO  PARA  EL  DESARROLLO  INTEGRAL  DEL  DISTRITO  ESPECIAL  DE  BUENAVENTURA (FONBUENAVENTURA) - UNIDAD NACIONAL PARA LA GESTIÓN DEL RIESGO DE DESASTRES - UNGRD</t>
  </si>
  <si>
    <t xml:space="preserve">830.053.105-3 - </t>
  </si>
  <si>
    <t>SAÚL HERNANDO SUANCHA TALERO - EDUARDO JOSÉ GONZALEZ  ANGULO</t>
  </si>
  <si>
    <t xml:space="preserve">19.472.461 - 10.531.271 </t>
  </si>
  <si>
    <t>En virtud de lo establecido en la Ley 1872 de 2017, el Decreto 958 de 2018, la Resolución 143 de 2019, y el presente convenio, la Unidad Nacional para la Gestión del Riesgo de Desastres UNGRD se compromete a:
1. Ejecutar y ordenar el gasto para los recursos aportados por el Ministerio de Ambiente y Desarrollo Sostenible, para el cumplimiento del objeto del contrato, en virtud del presupuesto destinado.
2. Instruir la celebración de los contratos o convenios derivados, requeridos para el cumplimiento del objeto del convenio.
3. Atender solicitudes, resolver inquietudes y realizar las propuestas necesarias para la buena ejecución del convenio.
4. Consolidar la información contractual y financiera con los soportes respectivos, que sean resultado de la ejecución de los contratos o convenios derivados, para ser presentada al Comité Técnico – Administrativo, en la periodicidad definida por el mismo y/o extraordinarias, dando cumplimiento a los términos establecidos en el Convenio
5. Adelantar en la estructuración de la etapa previa los procesos de contratación o selección, necesaria para la ejecución del convenio.
6. Adelantar las actuaciones administrativas, técnicas, jurídicas y financieras requeridas para la correcta ejecución del objeto del convenio y de las actividades establecidas en virtud del mismo.
7. Instruir a Fiduprevisora S.A., posterior a la suscripción del acta de inicio del convenio, la apertura de un Fondo de Inversión Colectiva (FIC), donde se incluirán los recursos girados por las partes con el fin de cumplir el objeto del convenio.
8. Ejercer la supervisión conjunta con el Ministerio de Ambiente y Desarrollo Sostenible de los convenios o contratos derivados.
9. Las demás que sean necesarias para cumplir a cabalidad con el objeto del convenio.
QUINTA. - COMPROMISOS DE FIDUPREVISORA S.A. EN SU CALIDAD DE VOCERA Y ADMINISTRADORA DEL FONDO PARA EL DESARROLLO INTEGRAL DEL DISTRITO ESPECIAL DE BUENAVENTURA – FONBUENAVENTURA. En virtud de lo
establecido en la Ley 1872 de 2017, el Decreto 958 de 2018, la Resolución 143 de 2019, y el presente convenio, LA FIDUPREVISORA S.A. se compromete, previa instrucción de la Unidad Nacional para la Gestión del Riesgo de Desastres - UNGRD a:
1. Atender solicitudes, resolver inquietudes y realizar las propuestas necesarias para la buena ejecución del convenio, previa instrucción impartida por el Ordenador del Gasto de Patrimonio Autónomo- FONBUENAVENTURA.
2. Aperturar un Fondo de Inversión Colectiva (FIC), en el que se desembolsarán y administrarán los recursos aportados por el MINISTERIO para la financiación del proyecto, de acuerdo con la instrucción impartida por el Ordenador del Gasto de Patrimonio Autónomo-FONBUENAVENTURA.
3. Celebrar los convenios o contratos requeridos para la ejecución del objeto y el plan operativo del convenio, conforme las disposiciones legales vigentes sobre la materia, previa instrucción del ordenador del gasto de Patrimonio Autónoma FONBUENAVENTURA. Los convenios y/o contratos que se suscriban con ocasión al convenio derivado no podrán sobrepasar la vigencia del mismo.
4. Realizar los pagos o desembolsos de las obligaciones contraídas en virtud de los convenios y/o contratos que se suscriban para dar cumplimiento al objeto del presente Convenio Derivado, previa instrucción del Ordenador del Gasto de Patrimonio Autónoma FONBUENAVENTURA.
5. Elaborar, previa instrucción por parte del Ordenador del Gasto de Patrimonio Autónomo FONBUENAVENTURA, los trámites contractuales y post-contractuales, que sean necesarios para la ejecución del objeto del proyecto aprobado, de acuerdo con la normatividad aplicable al Fondo para el Desarrollo Integral del Distrito Especial de Buenaventura – Fonbuenaventura.
6. Tramitar de manera inmediata las solicitudes derivadas de la ejecución del convenio, de conformidad al ejercicio y funciones del supervisor designado, previa instrucción del ordenador del gasto.
7. Suscribir el acta de liquidación del Convenio y de los contratos y/o convenios que se deriven y que sean aprobados por las partes en el marco del objeto del convenio, lo cual se realizará conforme las disposiciones legales vigentes sobre la materia, previa instrucción de la Unidad como Ordenadora del Gasto del Patrimonio Autónoma FONBUENAVENTURA.
8. Presentar a la Unidad Nacional de Gestión del Riesgo de Desastres UNGRD como Ejecutora del Gasto del FONBUENAVENTURA los informes de avance presupuestal que sean requeridos previa instrucción impartida por el Ordenador del Gasto de Patrimonio Autónomo-FONBUENAVENTURA.
9. Las demás que sean necesarias para cumplir a cabalidad con el objeto del convenio.</t>
  </si>
  <si>
    <t>Para todos los efectos legales, el valor total del presente convenio corresponde a la suma de MIL CUARENTA Y UN MILLONES TRESCIENTOS TREINTA Y CUATRO MIL CUATROCIENTOS SESENTA PESOS M/CTE ($1.041.334.460,00).</t>
  </si>
  <si>
    <t>b. LA UNIDAD NACIONAL PARA LA GESTIÓN DEL RIESGO DE DESASTRES: Avenida Calle 26 No. 92 – 32, Edificio Gold 4, Piso 2 en la ciudad de Bogotá D.C.
c. LA FIDUCIARIA: Calle 72 No. 10-03 Piso 5°. Bogotá D.C. Vicepresidencia de Administración Fiduciaria.</t>
  </si>
  <si>
    <t>FABIÁN MAURICIO CAICEDO CARRASCAL</t>
  </si>
  <si>
    <t>DIRECTOR DE GESTIÓN INTEGRAL DEL RECURSO HÍDRICO</t>
  </si>
  <si>
    <t>El plazo de ejecución del presente convenio será hasta el 31 DE DICIEMBRE DE 2021, contados a partir de la suscripción del acta de Inicio, previo cumplimiento de los requisitos de perfeccionamiento y ejecución.</t>
  </si>
  <si>
    <t>20-22-22224</t>
  </si>
  <si>
    <t>Juan Camilo Chavarro</t>
  </si>
  <si>
    <t>Juan Pablo Barrios Romero</t>
  </si>
  <si>
    <t>901440468-9</t>
  </si>
  <si>
    <t>HECTOR FERNANDO CORTES SAAVEDRA</t>
  </si>
  <si>
    <t>C-3202-0900-6-0-3202002-02 -
C-3201-0900-4-0-3201010-02 -
C-3208-0900-2-0-3208001-02 - 
C-3201-0900-3-0-3201003-02 - 
C-3299-0900-16-0-3299054-02</t>
  </si>
  <si>
    <t xml:space="preserve">C-3202-0900-6-0-3202002-02 -
C-3206-0900-3-0-3206011-02 - 
C-3205-0900-2-0-3205022-02 -
C-3299-0900-9-0-3299006-02 </t>
  </si>
  <si>
    <t>C-3299-0900-15-0-3299063-02 -
C-3202-0900-6-0-3202002-02 - 
C-3201-0900-3-0-3201007-02 -
C-3204-0900-10-0-3204056-02 -
C-3299-0900-9-0-3299006-02 -</t>
  </si>
  <si>
    <t>A-02-02-02-006-008</t>
  </si>
  <si>
    <t xml:space="preserve">C-3202-0900-6-0-3202002-02 -
C-3201-0900-3-0-3201007-02 -
C-3207-0900-2-0-3207017-02 -
C-3299-0900-14-0-3299054-02 - 
C-3203-0900-2-0-3203037-02 </t>
  </si>
  <si>
    <t>https://community.secop.gov.co/Public/Tendering/ContractNoticePhases/View?PPI=CO1.PPI.11386863&amp;isFromPublicArea=True&amp;isModal=False</t>
  </si>
  <si>
    <t>Aunar esfuerzos técnicos, administrativos, financieros y operativos, enfocados en el diseño y entrega de un curso virtual sobre agenda 2030 y Objetivos de Desarrollo Sostenible, para la elaboración de instrumentos de planeación y fortalecimiento de capacidades de las Corporaciones Autónomas Regionales y de Desarrollo Sostenible del país.</t>
  </si>
  <si>
    <t>1. Presentar el plan de trabajo dentro de los diez (10) días siguientes de inicio de ejecución del convenio, el plan de trabajo deberá contener las fichas técnicas de los módulos de contenidos de acuerdo a la versión presencial del curso 2019 “curso rápido de herramientas para la co-construcción de acciones institucionales del sector ambiental para acelerar la implementación de la agenda 2030 en el ámbito regional”.
2. Designar y presentar para aprobación del supervisor del contrato por parte del Ministerio para cada una de las temáticas desarrolladas en el curso virtual.
3. Sistematización y profundización de contenidos de la versión presencial 2019 del “curso rápido de herramientas para la co-construcción de acciones institucionales del sector ambiental para acelerar la implementación de la agenda 2030 en el ámbito regional”, para la estructuración de una versión virtual que permita el aprovechamiento de autoridades ambientales regionales y de desarrollo sostenible en el fortalecimiento de sus capacidades orientada a la articulación de los ODS en sus procesos de planificación territorial, siempre conforme a la Guía para el desarrollo de cursos de formación virtual y a los requisitos técnicos para la publicación de cursos en la escuela de formación virtual del ministerio de ambiente y desarrollo sostenible.
4. Diseño y programación del curso virtual autogestionado en la plataforma tecnológica Moodle versión 3.8 dispuesta por el Ministerio de Ambiente y Desarrollo Sostenible, con facilitación de videos, animaciones, ejemplos, y evaluaciones para cuatro módulos básicos, donde se desarrollen conceptos y recomendaciones para la implementación de la agenda 2030 en el nivel regional.
5. Realizar las piezas graficas de las campañas de expectativa y anuncio de las actividades a desarrollar durante el curso virtual.
6. Elaboración de documento técnico con un análisis comparativo para identificar avances en la incorporación de los ODS en la planeación del sector ambiental a escala regional, sistematizar lecciones aprendidas y dar recomendaciones para la implementación del curso virtual autogestionado.</t>
  </si>
  <si>
    <t>El valor total del convenio será de DOSCIENTOS DIEZ MILLONES DE PESOS ($210.000.000,00) M/CTE; el Ministerio de Ambiente y Desarrollo Sostenible aportará CIEN MILLONES DE PESOS M/CTE ($100.000.000) en efectivo y PNUD aportará CIENTO DIEZ MILLONES DE PESOS M/CTE ($110.000.000) de contrapartida en especie.</t>
  </si>
  <si>
    <t>El plazo de ejecución del Acuerdo será de ocho (8) meses, contados a partir de la suscripción del Convenio.</t>
  </si>
  <si>
    <t>CORPORACIÓN PARA EL DESARROLLO SOSTENIBLE DEL ARCHIPIÉLAGO SAN ANDRÉS, PROVIDENCIA Y SANTA CATALINA -CORALINA - CORPORACIÓN PARA EL MANEJO SOSTENIBLE DE LOS BOSQUES – MASBOSQUES</t>
  </si>
  <si>
    <t>827.000.031-9 - 811043476-9</t>
  </si>
  <si>
    <t xml:space="preserve">ARNE BRITTON GONZALEZ - JAIME ANDRES URREA GARCIA </t>
  </si>
  <si>
    <t>18000808 - 154433606</t>
  </si>
  <si>
    <t>Convenio Interadministrativo con el fin de articular esfuerzos técnicos, logísticos, financieros, presupuestales para la implementación de una estrategia de incentivos económicos a la restauración y preservación de áreas estratégicas y ecosistemas marinos y terrestres pos-huracán Iota en el Archipiélago de San Andrés, Providencia y Santa Catalina, de conformidad con las directrices adoptadas en el Decreto 1472 del 18 de noviembre de 2020.</t>
  </si>
  <si>
    <t>COMPROMISOS ESPECÍFICOS QUE DEBE CUMPLIR CORALINA: 1. Realizar el aporte en especie al que se compromete. 2. Presentar junto con MASBOSQUES el Plan Operativo ajustado para la ejecución del convenio durante los primeros cinco (05) días calendario en el primer informe de ejecución, el cual debe contener el plan de inversión de los recursos del convenio y el cronograma de actividades. 3. Realizar las evaluaciones rápidas de la condición de los arrecifes coralinos someros. De conformidad con el anexo 1 numeral 18 Indicador:  evaluación de los ecosistemas priorizados y guarderías de coral Meta: 8 ecosistemas marinos. 4. Realizar la convocatoria pública invitando a la comunidad a participar de las actividades formuladas en el proyecto a través de las plataformas públicas y comunicación directa con los pobladores y líderes comunitarios. quienes deberán aportar los requisitos mínimos como: tarjeta Ocre, población raizal prioritariamente, población damnificada y que estén inscritos en el censo de la unidad administrativa de gestión del riesgo, y que firmen los acuerdos respectivos. De conformidad con el anexo 1 numeral 9 Indicador: Número de familias beneficiadas por el incentivo a la restauración y conservación Meta: 320 familias. 5. Realizar la socialización de la metodología del proyecto con las familias seleccionadas para cada estrategia. De conformidad con el anexo 1 numeral 4 Indicador: jornadas de socialización, Meta: 8 jornadas. 6. Realizar la bancarización a las 320 familias bajo la metodología BancO2 para acceder a los incentivos económicos propuestos de acuerdo con cada estrategia planteada en los presentes estudios. De conformidad con el anexo 1 numeral 9, Indicador: Bancarización Meta: 320. 7. Firmar con las familias seleccionadas los acuerdos respectivos. De conformidad con el anexo 1 numeral 10, Indicador: número de acuerdos a la conservación suscritos, Meta: 320 acuerdos. Los acuerdos con las familias  seleccionadas podrán celebrarse hasta por un término de siete (7) meses. 8. Velar por el cumplimiento de los compromisos suscritos con las familias en los respectivos acuerdos. 9. Realizar talleres (8) con las familias sobre la metodología de restauración y conservación de ecosistemas marinos (arrecifes de coral y pastos) de conformidad con cada alcance. De conformidad con el anexo 1 numeral 3 Indicador: jornadas de capacitación, Meta: 8 capacitación. 10. Realizar la Construcción y adecuación de guarderías de coral. De conformidad con el anexo 1 numeral 21 Indicador: construcción y adecuación de guarderías de coral, Meta: 8 guarderías de coral. 11. Identificar los sitios donantes de fragmentos coralinos.  12. Apoyar el proceso de siembra de fragmentos coralinos de diferentes especies pioneras y prioritarias para la restauración de los ecosistemas marinos como corales duros de Acropora cervicornis, Acropora palmata, Porites astreoides, Agaricia agaricites, entre otros y octocorales (corales blandos) en las guarderías construidas. De conformidad con el anexo 1 numeral 22 Indicador: siembra de fragmentos coralinos Meta: 10.000 fragmentos. 13. Apoyar las actividades de maricultura como limpieza y mantenimiento de guarderías y fragmentos coralinos. De conformidad con el anexo 1 numeral 19 Indicador: mantenimiento y limpieza de ecosistemas marinos Meta: 10 ha de ecosistemas coralinos. 14. Apoyar el proceso de monitoreo de crecimiento y supervivencia de los corales sembrados en las guarderías. 15. Apoyar la realización de 60 jornadas de limpieza de pastos marinos y de arrecifes coralinos ubicados en ecosistemas prioritarios y sitios de interés. De conformidad con el anexo 1 numeral 20 Indicador: jornada de limpieza de ecosistemas marinos. Meta: 60 jornadas y numeral 23 Indicador: mantenimiento y limpieza de pastos marinos Meta: 50ha de pastos marinos. 16. Apoyar el proceso de disposición transitoria de los residuos extraídos de los ecosistemas estratégicos y áreas de interés prioritarias en los sitios autorizados para tal fin. De conformidad con el anexo 1 numeral 24 indicador: kilos de residuos recuperados y dispuestos Meta: 500 kilos. 17. Apoyar la realización de 100 jornadas de apoyo a la preservación de ecosistemas terrestres estratégicos de conformidad a lo establecido en la estrategia 2. De conformidad con el anexo 1 numeral 25 indicador: jornadas de preservación de ecosistemas terrestres. Meta: 100 Jornadas. 18. Apoyar el proceso de socialización y capacitación sobre el tema de la adecuada separación y recolección de residuos solidos en arroyos, playas y manglares. De conformidad con el anexo 1 numeral 26, 27 y 28 indicador: limpieza y recolección de residuos Meta: 40 jornadas (de las 100 previstas en el numeral 25). 19. Apoyar 50 jornadas para la erradicacion de arvences.  De conformidad con el anexo 1 numeral 29 Indicador: erradicación de arvenses Meta: 50 (de las 100 previstas en el numeral 25) 20. Apoyar el proceso de recolección de semillas. De conformidad con el anexo 1 numeral 30 Indicador: recolección de semillas. Meta: 10 jornadas de la previstas. 21. Apoyar la recuperación del habita de cangrejo negro en bosque seco. De conformidad con el anexo 1 numeral 33 Indicador: recuperación del hábitat del cangrejo negro Meta: 16 ha. 22. Capacitación (1) en elaboración de sustrato para la producción de compost. 23. Apoyar el proceso de selección y transporte en el triturado de material vegetal para la elaboración de sustrato. De conformidad con el anexo 1 numeral 31 Indicador: recolección y transporte de material vegetal disperso. Meta: 110 Jornadas.  24. Apoyar el proceso de elaboración y empacado de sustrato para las actividades de viveros comunitarios y siembra de material vegetal. De conformidad con el anexo 1 numeral 32 Indicador: trituración y empaque de material vegetal disperso, Meta: 110. 25. Conformar y disponer en forma permanente de un equipo idóneo y suficiente, que atienda el cumplimiento de los compromisos del convenio. 26. Analizar y evaluar los informes que presente MASBOSQUES, de acuerdo al desarrollo del presente convenio. 27. Documentar junto con MASBOSQUES los procesos de obtención del sustrato a partir del compostaje. 28. Elaborar junto con MASBOSQUES un documento ejecutivo final que contenga las lecciones aprendidas y recomendaciones del proyecto. 29. designar un interlocutor con el cual los supervisores mantendrá comunicación directa con el fin de propender por la correcta ejecución del convenio, así como del cumplimiento del mismo. D. COMPROMISOS ESPECÍFICOS QUE DEBE CUMPLIR MASBOSQUES:  1. Realizar el aporte en especie al que se compromete, en el plazo indicado en el convenio que se pretende suscribir. 2. Presentar con CORALINA el Plan Operativo ajustado para la ejecución del convenio durante los primeros cinco (05) días calendario, en el primer informe de ejecución el plan de inversión de los recursos del convenio y el cronograma de actividades. 3. Brindar apoyo técnico a Coralina en la ejecución e implementación de cada una de las estrategias. 4. Registrar las cuentas bancarias de las familias beneficiarias del incentivo. 5. Realizar los pagos mensuales a las 320 familias beneficiarias del incentivo por 7 meses. De conformidad con el anexo 1 numeral 2 indicador: pago de incentivos económicos, Meta: 7 meses, previa aprobación del Comité Operativo. 6. Velar por el buen manejo de los recursos, la correcta y pronta ejecución de las estrategias y metas propuestas del convenio. 7. Realizar la apertura de la cuenta de manejo especial donde se depositarán los recursos destinados para los pagos de los incentivos a las familias beneficiadas, en el marco del contrato de Fiducia Mercantil de Administración y pagos suscrito con Fiduciaria Bancolombia, en la cual se hará la administración de los recursos del convenio que se pretende suscribir de manera independiente, y entregar al supervisor del Convenio por parte del MADS la certificación de la cuenta respectiva para el trámite de giro de los recursos. 8. Adelantar los procesos contractuales pertinentes para la contratación del personal y de los suministros necesario para la ejecución del proyecto. De conformidad con el anexo 1 numeral 7 indicador: generación de empleo profesional y/o técnico. Meta: 10 empleos. 9. Suministrar los respectivos informes de manejo de cuentas con el fin de permitir un control permanente por el MADS y CORALINA. De conformidad con el anexo 1 numeral 8, indicador: ingresos económicos percibidos por familias Meta: 3.500.000 por familias por 7 meses.  10. Realizar la administración financiera de los recursos destinados por la Corporación u otra entidad para el pago del incentivo y de esta manera garantizar un adecuado manejo de estos, mediante el manejo de las cuentas y respectiva plataforma para tal fin. 11. Rendir mensualmente los respectivos informes contables y de ejecución requeridos para el seguimiento y el control al desarrollo del convenio y al manejo de los recursos.  12. Informar por escrito al supervisor de los posibles inconvenientes cuando estos se presenten o se prevean. 13. Establecer y presentar a los supervisores para su aprobación los planes, las estrategias y metodologías necesarias para el desarrollo del proyecto. 14. Acatar las instrucciones y recomendaciones que durante el desarrollo del convenio se realicen por parte del comité y de los supervisores. 15. Contar con el aval previo de los supervisores para modificar cualquier valor o actividad de la estructura financiera del convenio. 16. Apoyar la socialización de la metodología del proyecto con las familias seleccionadas para cada estrategia. De conformidad con el anexo 1 numeral 4 Indicador: jornadas de socialización, Meta: 8 jornadas. 17. Apoyar la bancarización a las 320 familias bajo la metodología BancO2 para acceder a los incentivos económicos propuestos de acuerdo con cada estrategia planteada en los presentes estudios. De conformidad con el anexo 1 numeral 9, Indicador: Bancarización Meta: 320. 18. Apoyar la firmar con las familias seleccionadas los acuerdos respectivos. De conformidad con el anexo 1 numeral 10, Indicador: número de acuerdos a la conservación suscritos, Meta: 320 acuerdos. Los acuerdos podrán celebrarse hasta por siete (7) meses. 19. Velar por el cumplimiento de los compromisos suscritos con las familias en los respectivos acuerdos. 20. Realizar con coralina los talleres (8) con las familias sobre la metodología de restauración y conservación de ecosistemas marinos (arrecifes de coral y pastos) de conformidad con cada alcance. De conformidad con el anexo 1 numeral 3 Dimensión del indicador: socioeconómico, Indicador: jornadas de capacitación, Meta: 8 capacitación. 21. Realizar con coralina la Construcción y adecuación de guarderías de coral. De conformidad con el anexo 1 numeral 21 Indicador: construcción y adecuación de guarderías de coral, Meta: 8 guarderías de coral. 22. Apoyar el proceso de siembra de fragmentos coralinos de diferentes especies pioneras y prioritarias para la restauración de los ecosistemas marinos como corales duros de Acropora cervicornis, Acropora palmata, Porites astreoides, Agaricia agaricites, entre otros y octocorales (corales blandos) en las guarderías construidas. De conformidad con el anexo 1 numeral 22 Indicador: siembra de fragmentos coralinos Meta: 10.000 fragmentos. 23. Apoyar las actividades de maricultura como limpieza y mantenimiento de guarderías y fragmentos coralinos. De conformidad con el anexo 1 numeral 19 Indicador: mantenimiento y limpieza de ecosistemas marinos Meta: 10 ha de ecosistemas coralinos. 24. Apoyar el proceso de monitoreo de crecimiento y supervivencia de los corales sembrados en las guarderías. 25. Apoyar la realización de 60 jornadas de limpieza de pastos marinos y de arrecifes coralinos ubicados en ecosistemas prioritarios y sitios de interés. De conformidad con el anexo 1 numeral 20 Indicador: jornada de limpieza de ecosistemas marinos. Meta: 60 jornadas y numeral 23 Indicador: mantenimiento y limpieza de pastos marinos Meta: 50ha de pastos marinos. 26. Apoyar el proceso de disposición transitoria de los residuos extraídos de los ecosistemas estratégicos y áreas de interés prioritarias en los sitios autorizados para tal fin. De conformidad con el anexo 1 numeral 24 indicador: kilos de residuos recuperados y dispuestos Meta: 500 kilos. 27. Apoyar la realización de 100 jornadas de apoyo a la preservación de ecosistemas terrestres estratégicos de conformidad a lo establecido en la estrategia 2. De conformidad con el anexo 1 numeral 25 indicador: jornadas de preservación de ecosistemas terrestres. Meta: 100 Jornadas. 28. Apoyar el proceso de socialización y capacitación sobre el tema de la adecuada separación y recolección de residuos sólidos en arroyos, playas y manglares. De conformidad con el anexo 1 numeral 26, 27 y 28 indicador: limpieza y recolección de residuos Meta: 40 jornadas (de las 100 previstas en el numeral 25). 29. Apoyar 50 jornadas para la erradicación de arvenses.  De conformidad con el anexo 1 numeral 29 Indicador: erradicación de arvenses Meta: 50 (de las 100 previstas en el numeral 25). 30. Apoyar el proceso de recolección de semillas. De conformidad con el anexo 1 numeral 30 Indicador: recolección de semillas. Meta: 10 jornadas de la previstas. 31. Apoyar la recuperación del habita de cangrejo negro en bosque seco. De conformidad con el anexo 1 numeral 33 Indicador: recuperación del hábitat del cangrejo negro Meta: 16 ha. 32. Apoyar la realización de capacitación (1) en elaboración de sustrato para la producción de compost. 33. Apoyar el proceso de selección y transporte en el triturado de material vegetal para la elaboración de sustrato. De conformidad con el anexo 1 numeral 31 Indicador: recolección y transporte de material vegetal disperso. Meta: 110 Jornadas.  34. Apoyar el proceso de elaboración y empacado de sustrato para las actividades de viveros comunitarios y siembra de material vegetal. De conformidad con el anexo 1 numeral 32 Indicador: trituración y empaque de material vegetal disperso, Meta: 110. 35. Suscripción de pólizas de vida para las familias beneficiadas. De conformidad con el anexo 1 numeral 12, indicador: suscripción de pólizas Meta: 320. 36. Realizar la compra y entrega de caretas, aletas, guantes y tulas De conformidad con el anexo 1 numeral 13 indicador: dotación para actividades marinas, Meta: 70. 37. Realizar la compra y entrega de botas, overoles, guantes, pavas y tapabocas para actividades terrestres. De conformidad con el anexo 1 numeral 14 indicador: dotación personal para el trabajo en ecosistemas terrestres. Meta: 250 kits. 38. Realizar talleres sobre normas de bioseguridad y entregas de kits correspondientes. De conformidad con el anexo 1 numeral 5 y 6 Indicador: taller en normas de bioseguridad y dotación de kit Meta: 8 talleres y 2240 kits. 39. Realizar la Compra y suministro de camisetas con los logos de las entidades que hacen parte del presente convenio. De conformidad con el anexo 1 numeral 15 Indicador: piezas de difusión Meta: 330 Camisetas. 40. Realizar videos y campañas digitales para la comunicación y difusión de proyecto. De conformidad con el anexo 1 numeral 16 y 17 Indicador: videos de difusión y piezas digitales Meta: 2 videos y 15 piezas digitales. 41. Conformar y disponer en forma permanente de un equipo idóneo y suficiente, que atienda el cumplimiento de los compromisos del convenio. 42. Documentar junto con CORALINA los procesos de obtención del sustrato a partir del compostaje. 43. Elaborar junto con CORALINA un documento ejecutivo final que contenga  las lecciones aprendidas y recomendaciones al proyecto. 44.designar un interlocutor con el cual los supervisores mantendrá comunicación directa con el fin de propender por la correcta ejecución del convenio, así como del cumplimiento del mismo.</t>
  </si>
  <si>
    <t>El valor del convenio asciende hasta la suma de MIL OCHOCIENTOS NOVENTA Y TRES MILLONES SEISCIENTOS OCHENTA MIL PESOS M/CTE ($ 1.893.680.000) Incluidos los impuestos a que haya lugar</t>
  </si>
  <si>
    <t>CORALINA en Sector Mountain en Providencia, MASBOSQUES en la carrera 55 BA No. 16B- 54 en Rionegro – Antioquía</t>
  </si>
  <si>
    <t>EDGAR EMILIO RODRIGUEZ BASTIDAS - ERICK RICHARD CSSTRO GONZALEZ</t>
  </si>
  <si>
    <t>80407547 - 79591998</t>
  </si>
  <si>
    <t>DIRECTOR DE BOSQUES BIODIVERSIDAD Y SERVICIOS ECOSISTEMICOS - DIRECTOR DE ASUNTOS MARINOS, COSTEROS Y RECURSOS ACUATICOS</t>
  </si>
  <si>
    <t>DIRECCION DE BOSQUES BIODIVERSIDAD Y SERVICIOS ECOSISTEMICOS - DIRECCION DE ASUNTOS MARINOS, COSTEROS Y RECURSOS ACUATICOS</t>
  </si>
  <si>
    <t>20-22-22032</t>
  </si>
  <si>
    <t xml:space="preserve">El plazo de ejecución del convenio será de siete (7) meses a partir del cumplimiento de los requisitos de ejecución previo su perfeccionamiento. </t>
  </si>
  <si>
    <t>ESRI COLOMBIA SAS</t>
  </si>
  <si>
    <t>MANUEL FRANCISCO LEMOS ORTEGA</t>
  </si>
  <si>
    <t>Contratar la actualización, mantenimiento y soporte técnico del Acuerdo Corporativo ELA con la empresa ESRI Colombia que incluye las licencias ArcGIS Desktop y sus extensiones, y el servicio de la plataforma ARCGIS ONLINE Y HUB, para el Ministerio de Ambiente y Desarrollo Sostenible como apoyo en su gestión ambiental y de los recursos naturales renovables</t>
  </si>
  <si>
    <t>C-3299-0900-15-0-3299062-02 - 
C-3202-0900-6-0-3202002-02</t>
  </si>
  <si>
    <t>Calle 90 No.13-40 Piso 5</t>
  </si>
  <si>
    <t>daguilar@esri.co</t>
  </si>
  <si>
    <t>Controles Empresariales</t>
  </si>
  <si>
    <t>Renovar el servicio de Office 365 Pro Plus y adquirir el servicio de Power BI para el Ministerio de Ambiente y Desarrollo Sostenible</t>
  </si>
  <si>
    <t>Carrera 16 A No. 75 29</t>
  </si>
  <si>
    <t>amarquez@coem.co</t>
  </si>
  <si>
    <t>El plazo de ejecución será hasta el 30 de diciembre de 2020.</t>
  </si>
  <si>
    <t xml:space="preserve">C-3204-0900-10-0-3204055-02 -
C-3204-0900-10-0-3204056-02 - 
C-3299-0900-15-0-3299062-02 - 
C-3208-0900-2-0-3208005-02 - 
C-3202-0900-6-0-3202002-02 - 
C-3206-0900-3-0-3206007-02 - 
C-3201-0900-3-0-3201007-02 -
C-3201-0900-4-0-3201010-02 - 
C-3204-0900-10-0-3204056-02 </t>
  </si>
  <si>
    <t>Mandato sin representación para prestar los servicios para la organización, administración, operación y ejecución de acciones logísticas para la realización de actividades, así como los servicios de operador de medios de comunicación que permita dar mayor conocimiento a la comunidad en general sobre la gestión que adelanta el Ministerio de Ambiente y Desarrollo Sostenible para el cumplimiento de sus funciones.</t>
  </si>
  <si>
    <t>https://community.secop.gov.co/Public/Tendering/OpportunityDetail/Index?noticeUID=CO1.NTC.1621753&amp;isFromPublicArea=True&amp;isModal=False</t>
  </si>
  <si>
    <t>TELEVISION REGIONAL DEL ORIENTE LTDA</t>
  </si>
  <si>
    <t>AMANDA JAIMES MENDOZA</t>
  </si>
  <si>
    <t xml:space="preserve">GRUPO DE COMUNICACIONES - DIRECCION DE ASUNTOS MARINOS, COSTEROS Y RECURSOS ACUATICOS </t>
  </si>
  <si>
    <t>OBLIGACIONES ESPECÍFICAS RESPECTO DE LAS ACTIVIDADES COMO OPERADOR LOGÍSTICO.
1. Mantener, durante la ejecución del contrato, las características de calidad en el servicio en virtud del mandato encomendado.
2. Organizar, administrar y ejecutar las actividades según las necesidades del Ministerio.
3. Brindar y garantizar los servicios de operación, producción y ejecución de acciones de naturaleza logística, requeridas para la atención de las actividades requeridas por la entidad, de conformidad con las especificaciones técnicas y condiciones económicas previstas en el contrato.
4. Seguir los parámetros establecidos en la propuesta presentada, el contrato y la normativa nacional vigente.
5. Atender los requerimientos, instrucciones y/o recomendaciones que durante el desarrollo del contrato le sean impartidas, para una correcta ejecución y cumplimiento de sus obligaciones.
6. Ejercer la dirección de todas las actividades que le son encomendadas, en forma oportuna y dentro del término establecido, con el fin de obtener la correcta realización del objeto contratado.
7. Coordinar con la Oficina TICS del Ministerio la realización de actividades que conlleven la ejecución de actividades que impliquen la utilización e implementación de elementos tecnológicos cuando así sea requerido por parte del área solicitante de la respectiva actividad.
8. Responder, ante terceros, por los daños que se ocasionen y que provengan de causas que le sean imputables.
9. Contar con sede localizada en la ciudad de Bogotá DC, además de contar con un representante autorizado radicado en Bogotá, con disponibilidad permanente.
10. Contar con un sistema de comunicaciones de disponibilidad permanente con el Ministerio y una capacidad de reacción que le permita asistir a reuniones en la ciudad de Bogotá DC programadas con antelación, no menor a un día hábil.
11. Contar con el personal profesional idóneo y suficiente de conformidad con los parámetros establecidos en las especificaciones técnicas para cada actividad objeto de la presente contratación.
12. Indicar detalladamente la cantidad de personal operativo por actividad, indicando para ello los valores y tarifas, de acuerdo con lo convenido entre las partes.
13. Realizar, una vez recibida la solicitud de la respectiva actividad por parte de la supervisión, una adecuada planeación que permita la máxima reducción de costos, obteniendo descuentos, beneficios y demás alternativas ofrecidas en el mercado de los diferentes servicios requeridos para el efecto, cuando haya
lugar.
14. Tramitar los servicios ofrecidos por terceros de acuerdo a los servicios requeridos por el Ministerio. Siempre y cuando el Ministerio los solicite con el tiempo mínimo requerido (5 días hábiles) y el proveedor cumpla con los requisitos de ley para ser contratado directamente por el contratista, de lo contrario, se contratará a través de un aliado estratégico y el servicio será un pago a terceros.
15. El contratista concederá un descuento del 20% en el arrendamiento de espacios en el recinto de Plaza Mayor Medellín S.A y adicionalmente, no se cobrarán los honorarios del 10% más IVA, sobre el valor correspondiente al arrendamiento de áreas, servicio de alimentación y ayudas audiovisuales prestados dentro del recinto de Plaza Mayor Medellín S.A.
16. Suministrar todos los elementos y servicios requeridos para cada actividad.
17. Responder por los daños y perjuicios que se causaren a los participantes de las actividades por hechos generados en la prestación del servicio logístico.
18. Asumir la responsabilidad civil que genere la demanda o las demandas interpuestas por terceros, derivada de su actividad propia en la ejecución del presente contrato.
19. Presentar en los primeros cinco (5) días de cada mes, y cada vez que le sea requerido, un informe de ejecución financiero y técnico parcial del contrato, indicando, entre otros asuntos, el valor detallado de cado una de las actividades desarrolladas durante dicha vigencia y el saldo disponible por cada uno de los rubros para las actividades futuras.
20. Presentar un informe final de ejecución (financiero y técnico) de los servicios prestados, junto con los soportes y documentación necesaria, actividades realizadas y novedades reportadas durante la realización del contrato, en medio digital (magnético) e impreso.
21. Solicitar autorización previa de la supervisión cuando requiera realizar alguna modificación a las actividades.
22. Suministrar el servicio de expertos, docentes o conferencistas en diversos temas cuando así sea requerido, para el desarrollo de las actividades objeto de la presente contratación. Cuando sea requerido por la entidad y cumplan con todos los requisitos de ley para ser contratados directamente por el contratista, en caso
contrario, serán contratados por medio de los aliados del contratista y el servicio será un pago a terceros de acuerdo a la propuesta comercial presentada por el contratista y aceptada por el Ministerio.
23. Suministrar, cuando sea requerido, el servicio de relatoría (redacción, edición y corrección de estilo, que tenga la capacidad de sintetizar y/o resumir todos los temas expuestos por el (los) conferencista (s) en textos claros y puntuales, desarrollados en cada actividad), el servicio de registro y transcripción, entregar
las memorias de la actividad de acuerdo con el material que se presente durante el mismo, teniendo en cuenta las especificaciones particulares de cada actividad, indicadas por la supervisión de manera directa o por intermedio de los funcionarios y/o contratistas que se deleguen para tal fin, además de obligarse a
efectuar la entrega a satisfacción del material de la actividad en formato digital, una vez finalizado la actividad respectiva.
24. Suministrar cuando sea requerido los temas expuestos por el (los) conferencista (s) en textos claros y puntuales, desarrollados en cada actividad, así como el registro y transcripción, que permita entregar las memorias de la actividad a los participantes, según la necesidad.
25. Suministrar cuando sea requerido herramientas y elementos técnicos y tecnológicos que permitan la realización de actividades cuando estas lo demanden.
26. Suministrar cuando sea requerido esquemas de comunicación (satelital, celular entre otros) cuando la naturaleza de la actividad a realizar así lo demande, lo anterior deberá estar justificado por parte del área solicitante del Ministerio.
27. Acatar y/o responder las indicaciones o requerimientos escritos que haga la supervisión, en el término establecido por ésta, para efectos de la información adicional requerida para la ejecución del contrato.
28. Cambiar el personal en los casos que se requiera por parte del contratista o por solicitud de la supervisión. Dicho personal debe cumplir los requisitos de idoneidad de acuerdo a los roles previamente definidos en la oferta presentada, en todo caso cualquier cambio de personal no se hará efectivo antes de ser autorizado por la supervisión.
29. Informar al Ministerio cualquier situación que altere el normal funcionamiento y desarrollo de cada una de las actividades.
30. Presentar, en un máximo de tres (03) días calendario, las propuestas disponibles para suplir la necesidad de la entidad, una vez que se haga el requerimiento por parte de la supervisión del contrato.
31. El contratista deberá, siempre y cuando exista pluralidad de proveedores, presentar al Ministerio las cotizaciones y comparativos que permitan garantizar el mejor precio respecto de los bienes y servicios requeridos para la realización de las actividades objeto del presente proceso de contratación en cada una las localidades en las que estas se vayan a realizar, se debe tener en cuenta la disponibilidad, las condiciones geográficas y otros.
32. Tener unos tiempos de respuesta para las actividades planeadas de acuerdo a las condiciones técnicas, esto es máximo 05 días calendario luego de aprobada la propuesta presentada por el contratista y aprobada por la entidad. Para las eventualidades urgentes solicitadas por el Ministerio, los tiempos de respuesta deberán ser acordados de acuerdo a la magnitud de la solicitud de la actividad.
33. Garantizar que las personas designadas por el contratista para realizar las labores de coordinación logística de las actividades en el sitio cumplan con las normas de seguridad y salud en el trabajo y cuenten con las herramientas básicas de trabajo, como mínimo deberá contar con computador portátil con acceso a Internet permanente (sujeto a cobertura), sistema de comunicación abierto (celular con minutos disponibles y plan de datos, etc.).
34. Responder por los daños y perjuicios que se causen a los participantes de las actividades en el caso de intoxicaciones, por causa de alimentos o accidentes causados por los hechos generados en virtud del mandato encomendado.
35. Coordinar con la Policía Nacional, Cruz Roja, Defensa Civil y Bomberos y demás autoridades pertinentes, los permisos y el apoyo para la realización de cada actividad, según necesidades requeridas por el número de asistentes y teniendo en cuenta las disposiciones de seguridad para actividades masivas establecidas en el municipio y/o ciudad de realización de la misma, de conformidad con lo dispuesto en la normativa vigente.
36. Mantener vigentes los permisos y licencias que requiera para cumplir con el objeto contractual, durante la vigencia del contrato.
37. Presentar alternativas de solución ante problemas que sean de su competencia.
38. Cumplir con los criterios de sostenibilidad ambiental durante la ejecución del contrato
39. Las demás que se requieran en cumplimiento del objeto del presente contrato.
OBLIGACIONES ESPECÍFICAS RESPECTO DE LAS ACTIVIDADES COMO OPERADOR DE MEDIOS DE COMUNICACIÓN.
1. Establecer el plan de ejecución de la estrategia de difusión ATL.
2. Ejecutar los servicios solicitados por la entidad desde la línea BTL.
3. Ejecutar y poner en marcha el plan de medios del Ministerio de Ambiente y Desarrollo de Ambiente
4. Presentar las cotizaciones de los productos a producir en cada campaña, de acuerdo con la solicitud del supervisor del contrato o el coordinador del grupo de comunicaciones o quien haga sus veces.
5. Presentar para aprobación del supervisor del contrato las estrategias de divulgación de información institucional y piezas comunicacionales antes de producción.
6. Presentar para aprobación del supervisor del contrato los planes de difusión y piezas comunicacionales antes de emisión.
7. Realizar los ajustes que el área solicitante y el supervisor del contrato requieran respecto a las estrategias, mensajes institucionales de difusión, piezas y/o acciones comunicacionales, cuando estos no cumplan con los requerimientos de pertinencia, técnicos o de contenido descritos en el estudio previo y definidos entre las partes.
8. Presentar el diseño y la conceptualización de los productos audiovisuales de alta difusión, para cada proyecto o tema por solicitud del Ministerio de Ambiente, en la cual se utilicen diversas acciones de difusión y propuesta de piezas comunicativas.
9. Prestar los servicios de preproducción, producción y postproducción de piezas o acciones comunicacionales, que contemplen comunicación masiva, alternativa y/o comunitaria.
10. Prestar los servicios de emisión, difusión y/o publicación de piezas comunicacionales que requiera el Ministerio de Ambiente y Desarrollo Sostenible para divulgar sus políticas, programas y gestión.
11. Poner a disposición del Minambiente el equipo interdisciplinario necesario para apoyar los procesos de realización de productos de comunicación que se requieran.
12. Ejecutar el contrato con personal idóneo y calificado, equipos, estudios, medios y demás aspectos necesarios para la adecuada, suficiente y eficiente prestación del servicio a contratar, sin perjuicio que se desarrollen de forma simultánea, para lo cual el contratista deberá asumir los costos de manejo y administración que demanden para ejecutar el objeto del contrato a su cargo y proporcionará todos los insumos y la dotación al personal que adelantará las labores estipuladas en el presente contrato.
13. Obtener con la oportunidad debida, las licencias, autorizaciones y permisos a que hubiere lugar para el cumplimiento de todas las obligaciones que le correspondan en los términos del presente contrato.
14. Realizar el apoyo técnico en el cubrimiento de los espacios solicitados por Ministerio de Ambiente, destinados a informar a la opinión pública sobre la gestión de la entidad, con los recursos técnicos, operativos y humanos, necesarios para el desarrollo de los mismos, en cualquier lugar del territorio colombiano en que sea requerido.
15. Emitir material audiovisual, sonoro y digital desarrollado para medios de comunicación públicos y/o privados de acuerdo a la disponibilidad de parrilla, y previa aprobación de los planes de medios que se definan para los temas requeridos por Minambiente.
16. Adelantar la gestión y contratación de espacios publicitarios de difusión mediante pauta (Televisión, Radio, prensa, digital, entre otros), código cívico, mensajes institucionales y bajo reglamentación de obligatoriedad según la normativa colombiana, para temas como lucha contra las drogas y lucha contra la corrupción, entre otras, ante las diferentes entidades que se requieran.
17. Realizar la entrega de productos audiovisuales a los formatos requeridos por el Ministerio de Ambiente.
18. Producir y entregar material de promoción y divulgación de los programas del Ministerio.
19. Garantizar las modificaciones necesarias al producto para efectos de implementar sistemas o mecanismos que permitan el acceso al servicio público de televisión de las personas sordas e hipoacúsicas, tales como interpretación en lengua de señas colombiana, subtitulación (ST) y los sistemas o mecanismos que se
desarrollen con posterioridad para este propósito, a solicitud de Minambiente.</t>
  </si>
  <si>
    <t>El presupuesto oficial para la presente Contratación incluido impuestos, tasas vigentes al momento de la apertura del presente proceso y demás costos directos e indirectos que la ejecución del contrato conlleve, está proyectada hasta por la suma de DOSCIENTOS MILLONES DE PESOS M/CTE ($ 200.000.000) discriminados de la siguiente manera: a) CIEN MILLONES DE PESOS M/CTE ($100.000.000) para el componente de operador logístico y b) por la suma de CIEN MILLONES DE PESOS M/CTE ($100.000.000) para el componente de operador de medios y todos los impuestos de ley. El valor del contrato corresponderá a la prestación efectiva y real del servicio, la distribución en la ejecución de los recursos será definida en el Comité Técnico Operativo señalado en el presente documento.</t>
  </si>
  <si>
    <t>alvaro.juridica@canaltro.com</t>
  </si>
  <si>
    <t>CL 5 CR 4 INTERIOR II ANTIGUA LICORERA DE SANTANDER</t>
  </si>
  <si>
    <t>El plazo de ejecución del contrato será hasta el 31 de diciembre de 2020, previo cumplimiento de los requisitos de perfeccionamiento y ejecución o hasta agotar los recursos, lo que primero ocurra.</t>
  </si>
  <si>
    <t>SAMC No. 006 - 2020</t>
  </si>
  <si>
    <t>https://community.secop.gov.co/Public/Tendering/OpportunityDetail/Index?noticeUID=CO1.NTC.1611827&amp;isFromPublicArea=True&amp;isModal=False</t>
  </si>
  <si>
    <t>TECNIMOTOR REPUESTOS Y RECTIFICADORA</t>
  </si>
  <si>
    <t>licitacionestecnimotor@gmail.com</t>
  </si>
  <si>
    <t>CRA 16 No 7A-06</t>
  </si>
  <si>
    <t>JUAN CARLOS DE LOS RIOS GOMEZ</t>
  </si>
  <si>
    <t>PRESTACIÓN DEL SERVICIO DE MANTENIMIENTO PREVENTIVO Y CORRECTIVO, Y SUMINISTRO DE RESPUESTOS Y ACCESORIOS ORIGINALES U HOMOLOGADOS NUEVOS Y MANO DE OBRA, QUE SE REQUIERAN PARA LAS DIFERENTES MARCAS, TIPOS Y MODELOS DE LOS VEHÍCULOS Y MOTOCICLETAS PERTENECIENTES AL MINISTERIO DE AMBIENTE Y DESARROLLO SOSTENIBLE Y POR LOS QUE LLEGARE A SER RESPONSABLE.</t>
  </si>
  <si>
    <t>1. Prestar el servicio de mantenimiento preventivo y correctivo, con el suministro de repuestos originales u homologados nuevos de acuerdo con el ANEXO DE ESPECIFICACIONES TÉCNICAS DE LOS BIENES Y SERVICIOS REQUERIDOS, a los siguientes vehículos y por los que llegare a ser responsable la Entidad, previa autorización por parte del Ministerio.
ITEM MARCA TIPO PLACA MODELO CILINDRAJE 1 TOYOTA HILUX OCJ 848 2005 2400
2
TOYOTA
PRADO SUMO
CYU-833
2008
2700 3 HONGOI SEDAN OBG-338 2012 2261
4
HONGOI
SEDAN
OBG-349
2012
2261 5 HONGOI SEDAN OBG-350 2012 2261
6
HONGOI
SEDAN
OBG-695
2012
2261 7 HONGOI SEDAN OBG-836 2012 2261
8
RENAULT
LOGAN DYNAMIQUE
OBI-425
2008
1600 9 CHEVROLET AVEO OBF-905 2006 1400
10
CHEVROLET
AVEO
OBF-907
2006
1400 11 CHEVROLET CORSA EVOLUTION OBG-704 2005 1400
12
CHEVROLET
LUV STD
OJG-250
1999
2300 13 FORD FIESTA OBF-104 2008 2600
14
VOLKSWAGEN
PASSAT
OBG-706
2003
1984 15 TOYOTA LAND CRUISER CRY-713 1997 4500
16
RENAULT
KANGOO ELECTRICO
OJX-362
2015
0 17 RENAULT KANGOO ELECTRICO OJX-363 2015 0
18
TOYOTA
LAND CRUISER 200
OCK-062
2012
4664 19 SUZUKI MOTO OOJ59C 2012 DR 650
20
SUZUKI
MOTO
UKO89D
2017
DR 650
3. Emitir por escrito conceptos técnicos (Chatarrización) de acuerdo con la normatividad vigente, en caso que el Ministerio lo requiera.
4. Emitir el concepto técnico y cotizar el valor de cada reparación de acuerdo con la solicitud efectuada por el Ministerio e informar el tiempo estimado de entrega de los trabajos.
5. Realizar los trabajos solicitados y autorizados por el supervisor desde el momento en que el vehículo sea recibido en el taller hasta su culminación.
6. Permitir al supervisor del contrato y/o a quien la Entidad designe por escrito, sobre la verificación de la prestación del servicio en las instalaciones del contratista.
7. Garantizar los trabajos, productos y repuestos requeridos para el parque automotor y por los que llegare a ser responsable la Entidad.
8. Propender porque el servicio se preste de manera eficiente, adecuada, rápida, en el horario preestablecido en el Anexo Técnico y de forma permanente, sin procesos que conduzcan a demoras injustificadas. Si en el tiempo normalmente requerido para la realización de un trabajo, se presentan imprevistos, adiciones o demoras justificadas a los trabajos solicitados, se deberá contar con el visto bueno del Supervisor del contrato, quien será el único autorizado para aprobar tales hechos y autorizar los nuevos tiempos.
9. Designar un funcionario competente para coordinar la prestación del servicio, recibir los vehículos y motocicletas, supervisar trabajos, entregar contra inventario y resolver las situaciones técnicas oportunamente.
10. Disponer de recurso humano calificado, maquinaria, equipo y herramientas suficientes y necesarias para atender al menos cuatro (4) automotores y/o motos simultáneamente.
11. Prestar el servicio de asistencia mecánica a domicilio, para desvare.
12. Prestar sin costo adicional para la Entidad, el servicio de grúa en el área urbana, donde el Ministerio de Ambiente y Desarrollo Sostenible lo requiera.
13. Suministrar e instalar los repuestos nuevos, originales u homologados e instalarlos correctamente
14. Mantener constantes los valores ofrecidos por mano de obra y repuestos durante la vigencia del contrato teniendo en cuenta los precios en la Propuesta Económica.
15. Entregar los repuestos o partes que sean cambiadas en desarrollo del servicio, debidamente relacionados al conductor asignado por el Ministerio, los cuales no requieren de ingreso al almacén por su obsolescencia, con el objeto de cumplir con las disposiciones que tenga la Entidad para estos bienes.
16. Permitir la estadía o acompañamiento del conductor del vehículo durante la realización del mantenimiento preventivo y/o correctivo, esto con el fin de verificar el mantenimiento realizado y/o cambio de repuestos.
17. Entregar copia de la orden de trabajo realizado al conductor autorizado para verificar el mantenimiento efectuado al vehículo cada vez que este ingrese al taller.
18. Velar por la seguridad y custodia de los vehículos y motocicletas y sus accesorios cuando se encuentren en sus instalaciones y así mismo responder por cualquier pérdida o daño de los mismos.
19. Reemplazar o cambiar cualquier repuesto o rehacer los trabajos que no cumplan con las especificaciones, ante la solicitud del supervisor del contrato, a su propia costa.
20. Dar cumplimiento durante el desarrollo del contrato a los Criterios Ambientales y de Seguridad y Salud en el Trabajo establecidos por el Ministerio, así como debe entregar los respectivos soportes solicitados para garantizar el cumplimiento de los mismos y atender las visitas de control ambiental que se realicen al taller por parte del Ministerio.
21. Abstenerse de realizar trabajos que no hayan sido autorizados por el supervisor del contrato, en caso de incumplimiento no se reconocerá pago alguno por este concepto.
22. Deberá rehacer a su costa, sin que implique modificación al plazo de ejecución del contrato, al programa de trabajo o al valor pactado, los servicios mal ejecutados o en los que se hayan utilizado repuestos o insumos incorrectos o con especificaciones inferiores o diferentes a las requeridas por el Ministerio.
23. Si la Entidad llegase a requerir uno o más repuestos que no se encuentran en el listado relacionado en el anexo de la propuesta económica (libro Excel) y que correspondan a la finalidad del objeto contractual, el contratista los suministra a pedido del Ministerio, siempre y cuando lo tenga en existencia, y de la siguiente manera: a) una vez el contratista conozca el requerimiento, y en un plazo no mayor a 24 horas el contratista presentará la cotización (precios unitarios, IVA y valor total), la cual deberá contener sus especificaciones técnicas del o de los repuestos requeridos para que sea aprobada por el supervisor del contrato. b) El supervisor del contrato en conjunto con el equipo técnico, determinara la viabilidad de aceptar o no la cotización presentada mediante un sondeo de precios comparativos en el mercado. Por lo anterior si el precio establecido en el mercado es inferior al precio presentado por el proveedor, este, estará obligado a respetar los precios promedio del mercado y entregarlo a un precio acorde con los mismos. Lo anterior, en pro de prevenir que las cotizaciones estén por fuera de los precios promedio que establece el mercado de autopartes para el tipo de repuesto requerido.
c) Una vez aceptada la cotización por el supervisor, el contratista tendrá un plazo máximo de entrega de dicho(s) elemento(s) no mayor a 72 horas de presentada la solicitud por escrito por parte del supervisor; y d) En cualquier caso el Ministerio no aceptará entrega de pedidos parciales por lo que los mismos deberán ser entregados siempre de manera completa.
24. Las demás que se deriven de la naturaleza del contrato y que garanticen su cabal y oportuna ejecución</t>
  </si>
  <si>
    <t>VALOR ESTIMADO DEL CONTRATO es por la suma de hasta DOSCIENTOS SIETE MILLONES CUATROCIENTOS OCHENTA Y SIETE MIL DOSCIENTOS TREINTA Y SIETE PESOS MCTE ($207.487.237), incluido IVA y demás impuestos tasas, contribuciones, costos directos e indirectos, de acuerdo con el Análisis del Sector realizado por la entidad para el presente proceso.</t>
  </si>
  <si>
    <t>El plazo de ejecución del contrato será hasta el 31 de julio de 2022, contados a partir del cumplimiento de los requisitos de perfeccionamiento y ejecución o hasta agotar los recursos, lo que primero ocurra.</t>
  </si>
  <si>
    <t>Unión Temporal Nube Pública 2019</t>
  </si>
  <si>
    <t>Renovación del servicio de almacenamiento en la nube</t>
  </si>
  <si>
    <t>Carrera 16 # 11A Sur - Medellín, Antioquia</t>
  </si>
  <si>
    <t>atencionCCE@tigo.com.co</t>
  </si>
  <si>
    <t>C-3299-0900-15-0-3299063-02 -
C-3208-0900-2-0-3208005-02 -
C-3202-0900-6-0-3202002-02 -
C-3206-0900-3-0-3206007-02 - 
C-3201-0900-4-0-3201010-02</t>
  </si>
  <si>
    <t>Uniples S.A.</t>
  </si>
  <si>
    <t>Realizar la compra de equipos de computo para el Ministerio de Ambiente y Desarrollo Sostenible, mediante orden de compra del Acuerdo Marco de Precios de la Plataforma de Colombia Compra eficiente</t>
  </si>
  <si>
    <t>Calle 80 Via Siberia Km 1.3 Parque empresarial Terrapuerto Bod 23 Cota, Cundinamarca 1 Colombia Cota, Cundinamarca</t>
  </si>
  <si>
    <t>hector.espejo@uniples.com</t>
  </si>
  <si>
    <t>C-3299-0900-15-0-3299062-02 -
C-3202-0900-6-0-3202002-02 -
C-3206-0900-3-0-3206007-02 -
C-3204-0900-10-0-3204056-02</t>
  </si>
  <si>
    <t>https://community.secop.gov.co/Public/Tendering/OpportunityDetail/Index?noticeUID=CO1.NTC.1607550&amp;isFromPublicArea=True&amp;isModal=False</t>
  </si>
  <si>
    <t>Deutsche Gesellchaft für Internationale Suzammenarbeit GIZ GMBH</t>
  </si>
  <si>
    <t>Proyecto NAMA Support Project NSP Colombian NAMA for the domestic refrigeration sector, como Proyecto NAMA para Colombia para el sector de refrigeración doméstica.</t>
  </si>
  <si>
    <t>Stepan Uncovsky</t>
  </si>
  <si>
    <t>I218821</t>
  </si>
  <si>
    <t>nubia.granados@giz.de</t>
  </si>
  <si>
    <t>Calle 125 No.19-24 Oficina 501</t>
  </si>
  <si>
    <t>26920 - 
27020 -
27120 -
27220 -
27320 -
27420 - 
27520 -
27620</t>
  </si>
  <si>
    <t>07/12/2020 - 
09/12/2020 - 
10/12/2020</t>
  </si>
  <si>
    <t>260320 -
260420 -
260520 - 
260620 - 
260720 -
260820 -
260920 -
261020</t>
  </si>
  <si>
    <t xml:space="preserve">C-3202-0900-6-0-3202001-02 -
C-3205-0900-2-0-3205006-02 - 
C-3299-0900-17-0-3299054-02 - 
C-3207-0900-2-0-3207017-02 -
C-3201-0900-4-0-3201010-02 - 
C-3208-0900-2-0-3208001-02 - 
C-3201-0900-3-0-3201003-02 -
C-3299-0900-16-0-3299054-02
</t>
  </si>
  <si>
    <t>1. Realizar el acompañamiento técnico para la implementación de planes de negocio para el uso sostenible de la biodiversidad. 
2. Apoyar desde el componente contable la consolidación de la información de iniciativas de bioeconomía para la línea base de proyectos de uso sostenible de la biodiversidad.
3. Apoyar desde el componente contable la formulación de los insumos técnicos para la distribución justa y equitativa de beneficios monetarios y no monetarios derivados de los contratos de acceso a recursos genéticos y sus productos derivados. 
4. Apoyar las actividades operacionales de las iniciativas del uso sostenible de la biodiversidad. 
5. Las demás actividades asignadas por el supervisor relacionados con la ejecución del contrato y que estén relacionadas con el objeto del mismo.</t>
  </si>
  <si>
    <t>El plazo de ejecución del presente contrato es por ocho (8) meses, a partir del cumplimiento de los requisitos de ejecución previo su perfeccionamiento.</t>
  </si>
  <si>
    <t>1.  Realizar los trámites necesarios para la expedición de tiquetes ante la agencia de viajes, mediante los mecanismos existentes, previa autorización del ordenador del gasto, verificando que los tiquetes cumplan con los lineamientos de austeridad establecidos por el Gobierno Nacional. 
2. Realizar control y seguimiento de las facturas de venta por concepto de tiquetes expedidos durante el contrato u orden de compra vigente. 
3. Elaborar y presentar informes periódicos de la ejecución presupuestal de tiquetes, mantener diariamente saldo real, realizar estadísticas y demás informes que requiera la Subdirección Administrativa y Financiera y el Grupo de Comisiones y Apoyo Logístico. 
4. Apoyar a la supervisión, revisión, control y cumplimiento de las obligaciones contractuales del contrato de tiquetes, y una vez finalizado realizar liquidación. 
5. Realizar reportes, seguimiento y control de los cambios y cancelaciones de los tiquetes y gestionar los trámites necesarios para solicitar reembolsos en los casos que sea necesario. 
6. Apoyar en la coordinación de eventos realizar por medio del Operador Logístico, de acuerdo a lo requerido por el supervisor. 
7. Las demás actividades que se requieran para el cabal cumplimiento del objeto y/o las que determine el supervisor del contrato, siempre que guarden relación con el objeto del contrato.</t>
  </si>
  <si>
    <t>El valor del contrato a celebrar es hasta por la suma de TREINTA Y OCHO MILLONES DE PESOS M/cte ($38.000.000), incluido los impuestos a que haya lugar.</t>
  </si>
  <si>
    <t>El plazo de ejecución del presente contrato será de Diez (10) meses, previo cumplimiento de los requisitos de perfeccionamiento y ejecución del contrato sin exceder a 31 de diciembre de 2020</t>
  </si>
  <si>
    <t xml:space="preserve">El valor del contrato a celebrar es por la suma de SETENTA Y SIETE MILLONES DE PESOS, MONEDA CORRIENTE (77.000.000) incluidos todos los impuestos y costos a que haya lugar.
</t>
  </si>
  <si>
    <t xml:space="preserve">El valor del contrato a celebrar es por la suma de SETENTA Y UN MILLONES QUINIENTOS MIL PESOS MONEDA CORRIENTE ($71.500.000) incluidos todos los impuestos y costos a que haya lugar.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</si>
</sst>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164" formatCode="_(&quot;$&quot;\ * #,##0.00_);_(&quot;$&quot;\ * \(#,##0.00\);_(&quot;$&quot;\ * &quot;-&quot;??_);_(@_)"/>
    <numFmt numFmtId="165" formatCode="_(* #,##0.00_);_(* \(#,##0.00\);_(* &quot;-&quot;??_);_(@_)"/>
    <numFmt numFmtId="166" formatCode="_-&quot;$&quot;* #,##0.00_-;\-&quot;$&quot;* #,##0.00_-;_-&quot;$&quot;* &quot;-&quot;??_-;_-@_-"/>
    <numFmt numFmtId="167" formatCode="_(* #,##0_);_(* \(#,##0\);_(* &quot;-&quot;??_);_(@_)"/>
    <numFmt numFmtId="168" formatCode="_(&quot;$&quot;\ * #,##0_);_(&quot;$&quot;\ * \(#,##0\);_(&quot;$&quot;\ * &quot;-&quot;??_);_(@_)"/>
    <numFmt numFmtId="169" formatCode="yyyy/mm/dd;@"/>
    <numFmt numFmtId="170" formatCode="yyyy/mm/dd"/>
    <numFmt numFmtId="171" formatCode="_ * #,##0.00_ ;_ * \-#,##0.00_ ;_ * &quot;-&quot;??_ ;_ @_ "/>
    <numFmt numFmtId="172" formatCode="dd/mm/yyyy;@"/>
  </numFmts>
  <fonts count="25" x14ac:knownFonts="1">
    <font>
      <sz val="11"/>
      <color theme="1"/>
      <name val="Calibri"/>
      <family val="2"/>
      <scheme val="minor"/>
    </font>
    <font>
      <b/>
      <sz val="11"/>
      <color theme="0"/>
      <name val="Calibri"/>
      <family val="2"/>
      <scheme val="minor"/>
    </font>
    <font>
      <b/>
      <sz val="11"/>
      <color theme="1"/>
      <name val="Calibri"/>
      <family val="2"/>
      <scheme val="minor"/>
    </font>
    <font>
      <b/>
      <i/>
      <sz val="11"/>
      <color theme="0"/>
      <name val="Calibri"/>
      <family val="2"/>
      <scheme val="minor"/>
    </font>
    <font>
      <sz val="11"/>
      <color theme="1"/>
      <name val="Calibri"/>
      <family val="2"/>
      <scheme val="minor"/>
    </font>
    <font>
      <sz val="10"/>
      <name val="Arial"/>
      <family val="2"/>
    </font>
    <font>
      <b/>
      <sz val="10"/>
      <color theme="0"/>
      <name val="Calibri"/>
      <family val="2"/>
      <scheme val="minor"/>
    </font>
    <font>
      <i/>
      <sz val="11"/>
      <color theme="1"/>
      <name val="Calibri"/>
      <family val="2"/>
      <scheme val="minor"/>
    </font>
    <font>
      <i/>
      <sz val="6"/>
      <color theme="1"/>
      <name val="Calibri"/>
      <family val="2"/>
      <scheme val="minor"/>
    </font>
    <font>
      <sz val="10"/>
      <color theme="0"/>
      <name val="Calibri"/>
      <family val="2"/>
      <scheme val="minor"/>
    </font>
    <font>
      <b/>
      <sz val="10"/>
      <color theme="0"/>
      <name val="Calibri"/>
      <family val="2"/>
      <scheme val="minor"/>
    </font>
    <font>
      <sz val="10"/>
      <color rgb="FF000000"/>
      <name val="Tahoma"/>
      <family val="2"/>
    </font>
    <font>
      <sz val="8"/>
      <name val="Calibri"/>
      <family val="2"/>
      <scheme val="minor"/>
    </font>
    <font>
      <sz val="11"/>
      <color theme="1"/>
      <name val="Arial"/>
      <family val="2"/>
    </font>
    <font>
      <sz val="11"/>
      <name val="Calibri"/>
      <family val="2"/>
      <scheme val="minor"/>
    </font>
    <font>
      <sz val="9"/>
      <color indexed="81"/>
      <name val="Tahoma"/>
      <family val="2"/>
    </font>
    <font>
      <u/>
      <sz val="11"/>
      <color theme="10"/>
      <name val="Calibri"/>
      <family val="2"/>
      <scheme val="minor"/>
    </font>
    <font>
      <b/>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b/>
      <i/>
      <sz val="11"/>
      <color theme="1"/>
      <name val="Calibri"/>
      <family val="2"/>
      <scheme val="minor"/>
    </font>
  </fonts>
  <fills count="6">
    <fill>
      <patternFill patternType="none"/>
    </fill>
    <fill>
      <patternFill patternType="gray125"/>
    </fill>
    <fill>
      <patternFill patternType="solid">
        <fgColor theme="9"/>
        <bgColor theme="9"/>
      </patternFill>
    </fill>
    <fill>
      <patternFill patternType="solid">
        <fgColor theme="9" tint="0.59999389629810485"/>
        <bgColor theme="9" tint="0.59999389629810485"/>
      </patternFill>
    </fill>
    <fill>
      <patternFill patternType="solid">
        <fgColor theme="9" tint="0.79998168889431442"/>
        <bgColor theme="9" tint="0.79998168889431442"/>
      </patternFill>
    </fill>
    <fill>
      <patternFill patternType="solid">
        <fgColor theme="9" tint="-0.499984740745262"/>
        <bgColor indexed="64"/>
      </patternFill>
    </fill>
  </fills>
  <borders count="27">
    <border>
      <left/>
      <right/>
      <top/>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style="thin">
        <color theme="9" tint="0.59999389629810485"/>
      </left>
      <right/>
      <top/>
      <bottom/>
      <diagonal/>
    </border>
    <border>
      <left style="thin">
        <color theme="9" tint="0.59999389629810485"/>
      </left>
      <right/>
      <top style="thin">
        <color theme="9" tint="0.59999389629810485"/>
      </top>
      <bottom style="thin">
        <color theme="9" tint="0.59999389629810485"/>
      </bottom>
      <diagonal/>
    </border>
    <border>
      <left/>
      <right/>
      <top style="thin">
        <color theme="9" tint="0.59999389629810485"/>
      </top>
      <bottom style="thin">
        <color theme="9" tint="0.59999389629810485"/>
      </bottom>
      <diagonal/>
    </border>
    <border>
      <left/>
      <right style="thin">
        <color theme="9" tint="0.59999389629810485"/>
      </right>
      <top style="thin">
        <color theme="9" tint="0.59999389629810485"/>
      </top>
      <bottom style="thin">
        <color theme="9" tint="0.59999389629810485"/>
      </bottom>
      <diagonal/>
    </border>
    <border>
      <left/>
      <right style="thin">
        <color theme="9" tint="0.59999389629810485"/>
      </right>
      <top/>
      <bottom/>
      <diagonal/>
    </border>
    <border>
      <left style="thin">
        <color theme="0"/>
      </left>
      <right style="thin">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style="thick">
        <color theme="0"/>
      </bottom>
      <diagonal/>
    </border>
    <border>
      <left/>
      <right style="thin">
        <color theme="0"/>
      </right>
      <top style="thin">
        <color theme="0"/>
      </top>
      <bottom style="thin">
        <color theme="0"/>
      </bottom>
      <diagonal/>
    </border>
    <border>
      <left/>
      <right style="thin">
        <color theme="0"/>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0"/>
      </left>
      <right/>
      <top/>
      <bottom style="thick">
        <color theme="0"/>
      </bottom>
      <diagonal/>
    </border>
    <border>
      <left/>
      <right/>
      <top/>
      <bottom style="thick">
        <color theme="0"/>
      </bottom>
      <diagonal/>
    </border>
  </borders>
  <cellStyleXfs count="12">
    <xf numFmtId="0" fontId="0" fillId="0" borderId="0"/>
    <xf numFmtId="165" fontId="4" fillId="0" borderId="0" applyFont="0" applyFill="0" applyBorder="0" applyAlignment="0" applyProtection="0"/>
    <xf numFmtId="166" fontId="4" fillId="0" borderId="0" applyFont="0" applyFill="0" applyBorder="0" applyAlignment="0" applyProtection="0"/>
    <xf numFmtId="0" fontId="5" fillId="0" borderId="0"/>
    <xf numFmtId="171"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13" fillId="0" borderId="0"/>
    <xf numFmtId="165" fontId="4" fillId="0" borderId="0" applyFont="0" applyFill="0" applyBorder="0" applyAlignment="0" applyProtection="0"/>
    <xf numFmtId="0" fontId="16" fillId="0" borderId="0" applyNumberFormat="0" applyFill="0" applyBorder="0" applyAlignment="0" applyProtection="0"/>
    <xf numFmtId="42" fontId="4" fillId="0" borderId="0" applyFont="0" applyFill="0" applyBorder="0" applyAlignment="0" applyProtection="0"/>
  </cellStyleXfs>
  <cellXfs count="252">
    <xf numFmtId="0" fontId="0" fillId="0" borderId="0" xfId="0"/>
    <xf numFmtId="0" fontId="0" fillId="0" borderId="0" xfId="0" applyFill="1" applyBorder="1" applyAlignment="1">
      <alignment horizontal="center" vertical="center"/>
    </xf>
    <xf numFmtId="0" fontId="7" fillId="0" borderId="0" xfId="0" applyFont="1" applyFill="1" applyBorder="1" applyAlignment="1">
      <alignment horizontal="center" vertical="center"/>
    </xf>
    <xf numFmtId="0" fontId="0" fillId="0" borderId="0" xfId="0" applyFill="1" applyBorder="1" applyAlignment="1">
      <alignment horizontal="center"/>
    </xf>
    <xf numFmtId="0" fontId="0" fillId="0" borderId="0" xfId="0" applyFill="1" applyAlignment="1">
      <alignment horizontal="center" vertical="center"/>
    </xf>
    <xf numFmtId="0" fontId="2" fillId="0" borderId="0" xfId="0" applyFont="1" applyFill="1" applyAlignment="1">
      <alignment horizontal="center" vertical="center"/>
    </xf>
    <xf numFmtId="0" fontId="0" fillId="0" borderId="0" xfId="0" applyFill="1"/>
    <xf numFmtId="3" fontId="0" fillId="0" borderId="0" xfId="1" applyNumberFormat="1" applyFont="1" applyFill="1" applyAlignment="1">
      <alignment horizontal="center" vertical="center"/>
    </xf>
    <xf numFmtId="167" fontId="0" fillId="0" borderId="0" xfId="1" applyNumberFormat="1" applyFont="1" applyFill="1" applyAlignment="1">
      <alignment horizontal="center" vertical="center"/>
    </xf>
    <xf numFmtId="168" fontId="0" fillId="0" borderId="0" xfId="0" applyNumberFormat="1" applyFill="1"/>
    <xf numFmtId="14" fontId="0" fillId="0" borderId="0" xfId="0" applyNumberFormat="1" applyFill="1" applyAlignment="1">
      <alignment horizontal="center" vertical="center"/>
    </xf>
    <xf numFmtId="164" fontId="0" fillId="0" borderId="0" xfId="0" applyNumberFormat="1" applyFill="1"/>
    <xf numFmtId="3" fontId="0" fillId="0" borderId="0" xfId="0" applyNumberFormat="1" applyFill="1"/>
    <xf numFmtId="0" fontId="0" fillId="0" borderId="0" xfId="0" applyFill="1" applyAlignment="1">
      <alignment horizontal="left" vertical="center"/>
    </xf>
    <xf numFmtId="9" fontId="0" fillId="0" borderId="0" xfId="0" applyNumberFormat="1" applyFill="1" applyAlignment="1">
      <alignment horizontal="center" vertical="center"/>
    </xf>
    <xf numFmtId="9" fontId="0" fillId="0" borderId="0" xfId="0" applyNumberFormat="1" applyFill="1"/>
    <xf numFmtId="1" fontId="0" fillId="0" borderId="0" xfId="0" applyNumberFormat="1" applyFill="1" applyAlignment="1">
      <alignment horizontal="center" vertical="center"/>
    </xf>
    <xf numFmtId="169" fontId="0" fillId="0" borderId="0" xfId="0" applyNumberFormat="1" applyFill="1"/>
    <xf numFmtId="0" fontId="0" fillId="0" borderId="0" xfId="0" applyFill="1" applyAlignment="1"/>
    <xf numFmtId="0" fontId="0" fillId="0" borderId="0" xfId="0" applyFill="1" applyAlignment="1">
      <alignment horizontal="center"/>
    </xf>
    <xf numFmtId="14" fontId="0" fillId="0" borderId="0" xfId="0" applyNumberFormat="1" applyFill="1" applyAlignment="1">
      <alignment horizontal="center"/>
    </xf>
    <xf numFmtId="0" fontId="8" fillId="0" borderId="0" xfId="0" applyFont="1" applyFill="1" applyAlignment="1">
      <alignment horizontal="center" vertical="center" wrapText="1"/>
    </xf>
    <xf numFmtId="0" fontId="2" fillId="0" borderId="0" xfId="0" applyFont="1" applyFill="1" applyAlignment="1">
      <alignment horizontal="center" vertical="center" wrapText="1"/>
    </xf>
    <xf numFmtId="3" fontId="2" fillId="0" borderId="0" xfId="0" applyNumberFormat="1" applyFont="1" applyFill="1" applyAlignment="1">
      <alignment horizontal="center" vertical="center" wrapText="1"/>
    </xf>
    <xf numFmtId="167" fontId="2" fillId="0" borderId="0" xfId="1" applyNumberFormat="1" applyFont="1" applyFill="1" applyAlignment="1">
      <alignment horizontal="center" vertical="center" wrapText="1"/>
    </xf>
    <xf numFmtId="168" fontId="2" fillId="0" borderId="0" xfId="0" applyNumberFormat="1" applyFont="1" applyFill="1" applyAlignment="1">
      <alignment horizontal="center" vertical="center" wrapText="1"/>
    </xf>
    <xf numFmtId="14" fontId="2" fillId="0" borderId="0" xfId="0" applyNumberFormat="1" applyFont="1" applyFill="1" applyAlignment="1">
      <alignment horizontal="center" vertical="center" wrapText="1"/>
    </xf>
    <xf numFmtId="9" fontId="2" fillId="0" borderId="0" xfId="0" applyNumberFormat="1" applyFont="1" applyFill="1" applyAlignment="1">
      <alignment horizontal="center" vertical="center" wrapText="1"/>
    </xf>
    <xf numFmtId="169" fontId="2" fillId="0" borderId="0" xfId="0" applyNumberFormat="1" applyFont="1" applyFill="1" applyAlignment="1">
      <alignment horizontal="center" vertical="center" wrapText="1"/>
    </xf>
    <xf numFmtId="169" fontId="6" fillId="0" borderId="8" xfId="3" applyNumberFormat="1" applyFont="1" applyFill="1" applyBorder="1" applyAlignment="1">
      <alignment horizontal="center" vertical="center" wrapText="1"/>
    </xf>
    <xf numFmtId="4" fontId="6" fillId="0" borderId="8" xfId="3" applyNumberFormat="1" applyFont="1" applyFill="1" applyBorder="1" applyAlignment="1">
      <alignment horizontal="center" vertical="center" wrapText="1"/>
    </xf>
    <xf numFmtId="164" fontId="6" fillId="0" borderId="8" xfId="2" applyNumberFormat="1" applyFont="1" applyFill="1" applyBorder="1" applyAlignment="1">
      <alignment horizontal="center" vertical="center" wrapText="1"/>
    </xf>
    <xf numFmtId="170" fontId="6" fillId="0" borderId="8" xfId="3" applyNumberFormat="1" applyFont="1" applyFill="1" applyBorder="1" applyAlignment="1">
      <alignment horizontal="center" vertical="center" wrapText="1"/>
    </xf>
    <xf numFmtId="0" fontId="6" fillId="0" borderId="8" xfId="3" applyNumberFormat="1" applyFont="1" applyFill="1" applyBorder="1" applyAlignment="1">
      <alignment horizontal="center" vertical="center" wrapText="1"/>
    </xf>
    <xf numFmtId="14" fontId="6" fillId="0" borderId="8" xfId="3" applyNumberFormat="1" applyFont="1" applyFill="1" applyBorder="1" applyAlignment="1">
      <alignment horizontal="center" vertical="center" wrapText="1"/>
    </xf>
    <xf numFmtId="168" fontId="6" fillId="0" borderId="8" xfId="2" applyNumberFormat="1" applyFont="1" applyFill="1" applyBorder="1" applyAlignment="1">
      <alignment horizontal="center" vertical="center" wrapText="1"/>
    </xf>
    <xf numFmtId="0" fontId="1" fillId="0" borderId="0" xfId="0" applyFont="1" applyFill="1" applyAlignment="1">
      <alignment horizontal="center" vertical="center" wrapText="1"/>
    </xf>
    <xf numFmtId="168" fontId="6" fillId="0" borderId="8" xfId="3" applyNumberFormat="1" applyFont="1" applyFill="1" applyBorder="1" applyAlignment="1">
      <alignment horizontal="center" vertical="center" wrapText="1"/>
    </xf>
    <xf numFmtId="0" fontId="9" fillId="0" borderId="0" xfId="0" applyFont="1" applyFill="1"/>
    <xf numFmtId="0" fontId="9" fillId="0" borderId="7" xfId="0" applyFont="1" applyFill="1" applyBorder="1" applyAlignment="1">
      <alignment horizontal="center" vertical="center" wrapText="1"/>
    </xf>
    <xf numFmtId="0" fontId="0" fillId="0" borderId="0" xfId="0" applyFont="1" applyFill="1" applyAlignment="1">
      <alignment horizontal="center" vertical="center"/>
    </xf>
    <xf numFmtId="14" fontId="0" fillId="0" borderId="0" xfId="0" applyNumberFormat="1" applyFill="1"/>
    <xf numFmtId="0" fontId="0" fillId="0" borderId="0" xfId="0" applyNumberFormat="1" applyFill="1" applyAlignment="1">
      <alignment horizontal="center" vertical="center"/>
    </xf>
    <xf numFmtId="3" fontId="0" fillId="0" borderId="0" xfId="0" applyNumberFormat="1" applyFill="1" applyAlignment="1">
      <alignment horizontal="center" vertical="center"/>
    </xf>
    <xf numFmtId="167" fontId="0" fillId="0" borderId="0" xfId="1" applyNumberFormat="1" applyFont="1" applyFill="1"/>
    <xf numFmtId="0" fontId="7" fillId="0" borderId="0" xfId="0" applyFont="1" applyFill="1" applyAlignment="1">
      <alignment horizontal="center" vertical="center"/>
    </xf>
    <xf numFmtId="0" fontId="3" fillId="0" borderId="1" xfId="0" applyFont="1" applyFill="1" applyBorder="1" applyAlignment="1">
      <alignment horizontal="center" vertical="center"/>
    </xf>
    <xf numFmtId="14" fontId="0" fillId="0" borderId="0" xfId="0" applyNumberFormat="1" applyFill="1" applyAlignment="1">
      <alignment horizontal="center" vertical="center"/>
    </xf>
    <xf numFmtId="170" fontId="0" fillId="0" borderId="0" xfId="0" applyNumberFormat="1" applyFill="1"/>
    <xf numFmtId="170" fontId="10" fillId="0" borderId="9" xfId="3" applyNumberFormat="1" applyFont="1" applyFill="1" applyBorder="1" applyAlignment="1">
      <alignment horizontal="center" vertical="center" wrapText="1"/>
    </xf>
    <xf numFmtId="170" fontId="10" fillId="0" borderId="0" xfId="3" applyNumberFormat="1" applyFont="1" applyFill="1" applyBorder="1" applyAlignment="1">
      <alignment horizontal="center" vertical="center" wrapText="1"/>
    </xf>
    <xf numFmtId="170" fontId="10" fillId="0" borderId="10" xfId="3" applyNumberFormat="1" applyFont="1" applyFill="1" applyBorder="1" applyAlignment="1">
      <alignment horizontal="center" vertical="center" wrapText="1"/>
    </xf>
    <xf numFmtId="168" fontId="10" fillId="0" borderId="0" xfId="3" applyNumberFormat="1" applyFont="1" applyFill="1" applyBorder="1" applyAlignment="1">
      <alignment horizontal="center" vertical="center" wrapText="1"/>
    </xf>
    <xf numFmtId="9" fontId="10" fillId="0" borderId="0" xfId="3" applyNumberFormat="1"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wrapText="1"/>
    </xf>
    <xf numFmtId="0" fontId="0" fillId="0" borderId="11" xfId="0" applyFill="1" applyBorder="1" applyAlignment="1" applyProtection="1">
      <alignment vertical="center"/>
      <protection locked="0"/>
    </xf>
    <xf numFmtId="0" fontId="0" fillId="0" borderId="0" xfId="0" applyFill="1" applyAlignment="1">
      <alignment horizontal="left"/>
    </xf>
    <xf numFmtId="0" fontId="1" fillId="2" borderId="7" xfId="0" applyFont="1" applyFill="1" applyBorder="1" applyAlignment="1">
      <alignment horizontal="center" vertical="center" wrapText="1"/>
    </xf>
    <xf numFmtId="0" fontId="2" fillId="3" borderId="12" xfId="0" applyFont="1" applyFill="1" applyBorder="1" applyAlignment="1">
      <alignment horizontal="center" vertical="center"/>
    </xf>
    <xf numFmtId="0" fontId="0" fillId="3" borderId="12" xfId="0" applyFont="1" applyFill="1" applyBorder="1"/>
    <xf numFmtId="0" fontId="0" fillId="4" borderId="12" xfId="0" applyFont="1" applyFill="1" applyBorder="1"/>
    <xf numFmtId="14" fontId="1" fillId="2" borderId="7" xfId="0" applyNumberFormat="1" applyFont="1" applyFill="1" applyBorder="1" applyAlignment="1">
      <alignment horizontal="center" vertical="center" wrapText="1"/>
    </xf>
    <xf numFmtId="14" fontId="0" fillId="3" borderId="12" xfId="0" applyNumberFormat="1" applyFont="1" applyFill="1" applyBorder="1"/>
    <xf numFmtId="14" fontId="0" fillId="3" borderId="12" xfId="0" applyNumberFormat="1" applyFont="1" applyFill="1" applyBorder="1" applyAlignment="1">
      <alignment horizontal="center" vertical="center"/>
    </xf>
    <xf numFmtId="0" fontId="1" fillId="2" borderId="13" xfId="0" applyFont="1" applyFill="1" applyBorder="1" applyAlignment="1">
      <alignment horizontal="center" vertical="center" wrapText="1"/>
    </xf>
    <xf numFmtId="0" fontId="0" fillId="3" borderId="15" xfId="0" applyFont="1" applyFill="1" applyBorder="1" applyAlignment="1">
      <alignment horizontal="center" vertical="center"/>
    </xf>
    <xf numFmtId="0" fontId="1" fillId="2" borderId="14" xfId="0" applyFont="1" applyFill="1" applyBorder="1" applyAlignment="1">
      <alignment horizontal="center" vertical="center" wrapText="1"/>
    </xf>
    <xf numFmtId="168" fontId="0" fillId="3" borderId="12" xfId="0" applyNumberFormat="1" applyFont="1" applyFill="1" applyBorder="1"/>
    <xf numFmtId="14" fontId="0" fillId="0" borderId="0" xfId="0" applyNumberFormat="1"/>
    <xf numFmtId="14" fontId="0" fillId="0" borderId="0" xfId="0" applyNumberFormat="1" applyFill="1" applyAlignment="1"/>
    <xf numFmtId="1" fontId="0" fillId="0" borderId="0" xfId="0" applyNumberFormat="1"/>
    <xf numFmtId="0" fontId="2" fillId="0" borderId="0" xfId="0" applyNumberFormat="1" applyFont="1" applyFill="1" applyAlignment="1">
      <alignment horizontal="center" vertical="center" wrapText="1"/>
    </xf>
    <xf numFmtId="0" fontId="11" fillId="0" borderId="0" xfId="0" applyFont="1" applyAlignment="1">
      <alignment vertical="center"/>
    </xf>
    <xf numFmtId="0" fontId="0" fillId="0" borderId="0" xfId="0" applyFont="1"/>
    <xf numFmtId="167" fontId="0" fillId="0" borderId="0" xfId="0" applyNumberFormat="1" applyFill="1"/>
    <xf numFmtId="0" fontId="0" fillId="0" borderId="0" xfId="0" applyNumberFormat="1" applyFill="1" applyBorder="1" applyAlignment="1">
      <alignment horizontal="center" vertical="center"/>
    </xf>
    <xf numFmtId="0" fontId="7" fillId="0" borderId="0" xfId="0" applyNumberFormat="1" applyFont="1" applyFill="1" applyBorder="1" applyAlignment="1">
      <alignment horizontal="center" vertical="center"/>
    </xf>
    <xf numFmtId="168" fontId="0" fillId="4" borderId="12" xfId="0" applyNumberFormat="1" applyFont="1" applyFill="1" applyBorder="1"/>
    <xf numFmtId="0" fontId="0" fillId="0" borderId="0" xfId="0" applyAlignment="1">
      <alignment horizontal="center" vertical="center"/>
    </xf>
    <xf numFmtId="1" fontId="0" fillId="0" borderId="0" xfId="0" applyNumberFormat="1" applyFill="1"/>
    <xf numFmtId="1" fontId="2" fillId="0" borderId="0" xfId="0" applyNumberFormat="1" applyFont="1" applyFill="1" applyAlignment="1">
      <alignment horizontal="center" vertical="center" wrapText="1"/>
    </xf>
    <xf numFmtId="168" fontId="0" fillId="0" borderId="0" xfId="0" applyNumberFormat="1" applyFill="1" applyAlignment="1"/>
    <xf numFmtId="167" fontId="0" fillId="0" borderId="0" xfId="2" applyNumberFormat="1" applyFont="1" applyFill="1" applyAlignment="1"/>
    <xf numFmtId="3" fontId="0" fillId="0" borderId="0" xfId="0" applyNumberFormat="1" applyFill="1" applyAlignment="1"/>
    <xf numFmtId="14" fontId="0" fillId="0" borderId="0" xfId="0" applyNumberFormat="1" applyFill="1"/>
    <xf numFmtId="14" fontId="0" fillId="0" borderId="0" xfId="0" applyNumberFormat="1" applyFill="1" applyAlignment="1">
      <alignment horizontal="center" vertical="center"/>
    </xf>
    <xf numFmtId="168" fontId="0" fillId="0" borderId="16" xfId="0" applyNumberFormat="1" applyFill="1" applyBorder="1"/>
    <xf numFmtId="168" fontId="0" fillId="0" borderId="0" xfId="0" applyNumberFormat="1" applyFill="1" applyAlignment="1">
      <alignment wrapText="1"/>
    </xf>
    <xf numFmtId="14" fontId="0" fillId="0" borderId="0" xfId="0" applyNumberFormat="1" applyFill="1" applyAlignment="1">
      <alignment horizontal="right" vertical="center"/>
    </xf>
    <xf numFmtId="3" fontId="0" fillId="0" borderId="0" xfId="0" applyNumberFormat="1"/>
    <xf numFmtId="0" fontId="0" fillId="0" borderId="0" xfId="0" applyFill="1" applyAlignment="1">
      <alignment horizontal="right"/>
    </xf>
    <xf numFmtId="14" fontId="0" fillId="0" borderId="0" xfId="0" applyNumberFormat="1" applyFill="1" applyAlignment="1">
      <alignment horizontal="right" vertical="center"/>
    </xf>
    <xf numFmtId="14" fontId="0" fillId="0" borderId="0" xfId="0" applyNumberFormat="1" applyFill="1" applyAlignment="1">
      <alignment horizontal="center" vertical="center"/>
    </xf>
    <xf numFmtId="14" fontId="0" fillId="0" borderId="0" xfId="0" applyNumberFormat="1" applyFill="1"/>
    <xf numFmtId="0" fontId="14" fillId="0" borderId="0" xfId="0" applyFont="1" applyFill="1"/>
    <xf numFmtId="0" fontId="14" fillId="0" borderId="0" xfId="0" applyFont="1" applyFill="1" applyAlignment="1">
      <alignment horizontal="center" vertical="center"/>
    </xf>
    <xf numFmtId="14" fontId="0" fillId="0" borderId="0" xfId="0" applyNumberFormat="1" applyFill="1" applyAlignment="1">
      <alignment horizontal="center" vertical="center"/>
    </xf>
    <xf numFmtId="0" fontId="0" fillId="0" borderId="0" xfId="0" applyFont="1" applyFill="1" applyAlignment="1">
      <alignment horizontal="left" vertical="center"/>
    </xf>
    <xf numFmtId="14" fontId="0" fillId="0" borderId="0" xfId="0" applyNumberFormat="1" applyFont="1" applyFill="1" applyAlignment="1">
      <alignment horizontal="center" vertical="center"/>
    </xf>
    <xf numFmtId="0" fontId="0" fillId="0" borderId="0" xfId="0" applyNumberFormat="1" applyFill="1"/>
    <xf numFmtId="0" fontId="0" fillId="0" borderId="0" xfId="0" applyNumberFormat="1" applyFill="1" applyAlignment="1"/>
    <xf numFmtId="167" fontId="0" fillId="0" borderId="0" xfId="0" applyNumberFormat="1" applyFill="1" applyAlignment="1"/>
    <xf numFmtId="0" fontId="0" fillId="0" borderId="0" xfId="0" applyNumberFormat="1" applyAlignment="1">
      <alignment horizontal="center" vertical="center"/>
    </xf>
    <xf numFmtId="0" fontId="14" fillId="0" borderId="0" xfId="0" applyNumberFormat="1" applyFont="1" applyFill="1" applyAlignment="1">
      <alignment horizontal="center" vertical="center"/>
    </xf>
    <xf numFmtId="0" fontId="0" fillId="0" borderId="0" xfId="0" applyFill="1" applyAlignment="1">
      <alignment horizontal="left"/>
    </xf>
    <xf numFmtId="14" fontId="0" fillId="0" borderId="0" xfId="0" applyNumberFormat="1" applyFill="1" applyAlignment="1">
      <alignment horizontal="right" vertical="center"/>
    </xf>
    <xf numFmtId="14" fontId="0" fillId="0" borderId="0" xfId="0" applyNumberFormat="1" applyFill="1" applyAlignment="1">
      <alignment horizontal="right" vertical="center"/>
    </xf>
    <xf numFmtId="0" fontId="0" fillId="0" borderId="0" xfId="0" applyFill="1" applyAlignment="1"/>
    <xf numFmtId="0" fontId="16" fillId="0" borderId="0" xfId="10" applyFill="1"/>
    <xf numFmtId="0" fontId="7" fillId="0" borderId="0" xfId="0" applyNumberFormat="1" applyFont="1" applyFill="1" applyAlignment="1">
      <alignment horizontal="center" vertical="center"/>
    </xf>
    <xf numFmtId="168" fontId="0" fillId="0" borderId="0" xfId="1" applyNumberFormat="1" applyFont="1" applyFill="1" applyAlignment="1">
      <alignment horizontal="center" vertical="center"/>
    </xf>
    <xf numFmtId="168" fontId="0" fillId="0" borderId="0" xfId="0" applyNumberFormat="1" applyFill="1" applyAlignment="1">
      <alignment horizontal="center" vertical="center"/>
    </xf>
    <xf numFmtId="14" fontId="0" fillId="0" borderId="0" xfId="0" applyNumberFormat="1" applyFill="1"/>
    <xf numFmtId="168" fontId="0" fillId="0" borderId="0" xfId="2" applyNumberFormat="1" applyFont="1" applyFill="1" applyAlignment="1">
      <alignment horizontal="center" vertical="center"/>
    </xf>
    <xf numFmtId="169" fontId="0" fillId="0" borderId="0" xfId="0" applyNumberFormat="1" applyFill="1" applyAlignment="1">
      <alignment horizontal="center" vertical="center"/>
    </xf>
    <xf numFmtId="0" fontId="0" fillId="0" borderId="0" xfId="0" applyFill="1" applyBorder="1"/>
    <xf numFmtId="3" fontId="0" fillId="0" borderId="0" xfId="1" applyNumberFormat="1" applyFont="1" applyFill="1" applyBorder="1" applyAlignment="1">
      <alignment horizontal="center" vertical="center"/>
    </xf>
    <xf numFmtId="14" fontId="0" fillId="0" borderId="0" xfId="0" applyNumberFormat="1" applyFill="1" applyBorder="1" applyAlignment="1">
      <alignment horizontal="right" vertical="center"/>
    </xf>
    <xf numFmtId="1" fontId="0" fillId="0" borderId="0" xfId="0" applyNumberFormat="1" applyFill="1" applyBorder="1"/>
    <xf numFmtId="0" fontId="0" fillId="0" borderId="0" xfId="0" applyFill="1" applyBorder="1" applyAlignment="1">
      <alignment horizontal="left" vertical="center"/>
    </xf>
    <xf numFmtId="167" fontId="0" fillId="0" borderId="0" xfId="1" applyNumberFormat="1" applyFont="1" applyFill="1" applyBorder="1"/>
    <xf numFmtId="168" fontId="0" fillId="0" borderId="0" xfId="0" applyNumberFormat="1" applyFill="1" applyBorder="1"/>
    <xf numFmtId="168" fontId="0" fillId="0" borderId="0" xfId="0" applyNumberFormat="1" applyFill="1" applyBorder="1" applyAlignment="1">
      <alignment horizontal="center" vertical="center"/>
    </xf>
    <xf numFmtId="167" fontId="0" fillId="0" borderId="0" xfId="0" applyNumberFormat="1" applyFill="1" applyBorder="1"/>
    <xf numFmtId="14" fontId="0" fillId="0" borderId="0" xfId="0" applyNumberFormat="1" applyFill="1" applyBorder="1" applyAlignment="1">
      <alignment horizontal="center" vertical="center"/>
    </xf>
    <xf numFmtId="0" fontId="0" fillId="0" borderId="0" xfId="0" applyNumberFormat="1" applyFill="1" applyBorder="1"/>
    <xf numFmtId="14" fontId="0" fillId="0" borderId="0" xfId="0" applyNumberFormat="1" applyFill="1" applyBorder="1" applyAlignment="1">
      <alignment horizontal="center" vertical="center"/>
    </xf>
    <xf numFmtId="169" fontId="0" fillId="0" borderId="0" xfId="0" applyNumberFormat="1" applyFill="1" applyBorder="1" applyAlignment="1">
      <alignment horizontal="center" vertical="center"/>
    </xf>
    <xf numFmtId="169" fontId="0" fillId="0" borderId="0" xfId="0" applyNumberFormat="1" applyFill="1" applyBorder="1"/>
    <xf numFmtId="14" fontId="16" fillId="0" borderId="0" xfId="10" applyNumberFormat="1" applyFill="1" applyAlignment="1"/>
    <xf numFmtId="14" fontId="0" fillId="0" borderId="0" xfId="0" applyNumberFormat="1" applyFill="1" applyAlignment="1">
      <alignment horizontal="right"/>
    </xf>
    <xf numFmtId="172" fontId="0" fillId="0" borderId="0" xfId="0" applyNumberFormat="1" applyFill="1"/>
    <xf numFmtId="0" fontId="0" fillId="0" borderId="0" xfId="0" applyFill="1" applyAlignment="1">
      <alignment vertical="center"/>
    </xf>
    <xf numFmtId="3" fontId="0" fillId="0" borderId="0" xfId="1" applyNumberFormat="1" applyFont="1" applyFill="1" applyAlignment="1">
      <alignment horizontal="left" vertical="center"/>
    </xf>
    <xf numFmtId="0" fontId="0" fillId="0" borderId="0" xfId="0" applyAlignment="1"/>
    <xf numFmtId="14" fontId="0" fillId="0" borderId="0" xfId="0" applyNumberFormat="1" applyFill="1" applyAlignment="1">
      <alignment vertical="center"/>
    </xf>
    <xf numFmtId="0" fontId="0" fillId="0" borderId="0" xfId="0" applyFill="1" applyBorder="1" applyAlignment="1">
      <alignment vertical="center"/>
    </xf>
    <xf numFmtId="0" fontId="16" fillId="0" borderId="0" xfId="10" applyFill="1" applyAlignment="1">
      <alignment horizontal="left" vertical="center"/>
    </xf>
    <xf numFmtId="14" fontId="0" fillId="0" borderId="0" xfId="0" applyNumberFormat="1" applyFill="1" applyBorder="1" applyAlignment="1">
      <alignment horizontal="center" vertical="center"/>
    </xf>
    <xf numFmtId="168" fontId="0" fillId="0" borderId="0" xfId="0" applyNumberFormat="1" applyFill="1" applyBorder="1" applyAlignment="1">
      <alignment wrapText="1"/>
    </xf>
    <xf numFmtId="168" fontId="0" fillId="0" borderId="0" xfId="0" applyNumberFormat="1" applyFill="1" applyBorder="1" applyAlignment="1"/>
    <xf numFmtId="14" fontId="0" fillId="0" borderId="0" xfId="0" applyNumberFormat="1" applyFill="1" applyAlignment="1">
      <alignment horizontal="left"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8" fillId="0" borderId="0" xfId="0" applyFont="1"/>
    <xf numFmtId="0" fontId="18" fillId="0" borderId="8" xfId="0" applyFont="1" applyFill="1" applyBorder="1"/>
    <xf numFmtId="3" fontId="18" fillId="0" borderId="8" xfId="0" applyNumberFormat="1" applyFont="1" applyFill="1" applyBorder="1"/>
    <xf numFmtId="14" fontId="18" fillId="0" borderId="8" xfId="0" applyNumberFormat="1" applyFont="1" applyFill="1" applyBorder="1"/>
    <xf numFmtId="0" fontId="18" fillId="0" borderId="18" xfId="0" applyFont="1" applyFill="1" applyBorder="1"/>
    <xf numFmtId="0" fontId="18" fillId="0" borderId="0" xfId="0" applyFont="1" applyFill="1"/>
    <xf numFmtId="0" fontId="18" fillId="0" borderId="23" xfId="0" applyFont="1" applyFill="1" applyBorder="1"/>
    <xf numFmtId="3" fontId="18" fillId="0" borderId="23" xfId="0" applyNumberFormat="1" applyFont="1" applyFill="1" applyBorder="1"/>
    <xf numFmtId="14" fontId="18" fillId="0" borderId="23" xfId="0" applyNumberFormat="1" applyFont="1" applyFill="1" applyBorder="1"/>
    <xf numFmtId="0" fontId="18" fillId="0" borderId="24" xfId="0" applyFont="1" applyFill="1" applyBorder="1"/>
    <xf numFmtId="0" fontId="18" fillId="0" borderId="8" xfId="0" applyFont="1" applyFill="1" applyBorder="1" applyAlignment="1">
      <alignment horizontal="center"/>
    </xf>
    <xf numFmtId="0" fontId="18" fillId="0" borderId="23" xfId="0" applyFont="1" applyFill="1" applyBorder="1" applyAlignment="1">
      <alignment horizontal="center"/>
    </xf>
    <xf numFmtId="0" fontId="18" fillId="0" borderId="17" xfId="0" applyFont="1" applyFill="1" applyBorder="1"/>
    <xf numFmtId="0" fontId="18" fillId="0" borderId="22" xfId="0" applyFont="1" applyFill="1" applyBorder="1"/>
    <xf numFmtId="14" fontId="0" fillId="0" borderId="0" xfId="0" applyNumberFormat="1" applyFill="1" applyAlignment="1">
      <alignment horizontal="center" vertical="center"/>
    </xf>
    <xf numFmtId="14" fontId="0" fillId="0" borderId="0" xfId="0" applyNumberFormat="1" applyFill="1"/>
    <xf numFmtId="14" fontId="0" fillId="0" borderId="0" xfId="0" applyNumberFormat="1" applyFill="1" applyAlignment="1">
      <alignment horizontal="right" vertical="center"/>
    </xf>
    <xf numFmtId="14" fontId="0" fillId="0" borderId="0" xfId="0" applyNumberFormat="1" applyFill="1" applyAlignment="1">
      <alignment horizontal="center" vertical="center"/>
    </xf>
    <xf numFmtId="0" fontId="0" fillId="0" borderId="0" xfId="0" applyNumberFormat="1" applyFill="1" applyAlignment="1">
      <alignment horizontal="center"/>
    </xf>
    <xf numFmtId="14" fontId="18" fillId="0" borderId="23" xfId="0" applyNumberFormat="1" applyFont="1" applyFill="1" applyBorder="1"/>
    <xf numFmtId="0" fontId="19" fillId="0" borderId="17" xfId="0" applyFont="1" applyFill="1" applyBorder="1"/>
    <xf numFmtId="0" fontId="19" fillId="0" borderId="8" xfId="0" applyFont="1" applyFill="1" applyBorder="1" applyAlignment="1">
      <alignment horizontal="center"/>
    </xf>
    <xf numFmtId="0" fontId="19" fillId="0" borderId="8" xfId="0" applyFont="1" applyFill="1" applyBorder="1"/>
    <xf numFmtId="3" fontId="19" fillId="0" borderId="8" xfId="0" applyNumberFormat="1" applyFont="1" applyFill="1" applyBorder="1"/>
    <xf numFmtId="14" fontId="19" fillId="0" borderId="8" xfId="0" applyNumberFormat="1" applyFont="1" applyFill="1" applyBorder="1"/>
    <xf numFmtId="0" fontId="19" fillId="0" borderId="22" xfId="0" applyFont="1" applyFill="1" applyBorder="1"/>
    <xf numFmtId="0" fontId="19" fillId="0" borderId="23" xfId="0" applyFont="1" applyFill="1" applyBorder="1"/>
    <xf numFmtId="3" fontId="19" fillId="0" borderId="23" xfId="0" applyNumberFormat="1" applyFont="1" applyFill="1" applyBorder="1"/>
    <xf numFmtId="14" fontId="19" fillId="0" borderId="23" xfId="0" applyNumberFormat="1" applyFont="1" applyFill="1" applyBorder="1"/>
    <xf numFmtId="0" fontId="19" fillId="0" borderId="24" xfId="0" applyFont="1" applyFill="1" applyBorder="1"/>
    <xf numFmtId="14" fontId="18" fillId="0" borderId="8" xfId="0" applyNumberFormat="1" applyFont="1" applyFill="1" applyBorder="1"/>
    <xf numFmtId="0" fontId="20" fillId="0" borderId="17" xfId="0" applyFont="1" applyFill="1" applyBorder="1"/>
    <xf numFmtId="0" fontId="20" fillId="0" borderId="8" xfId="0" applyFont="1" applyFill="1" applyBorder="1" applyAlignment="1">
      <alignment horizontal="center"/>
    </xf>
    <xf numFmtId="0" fontId="20" fillId="0" borderId="8" xfId="0" applyFont="1" applyFill="1" applyBorder="1"/>
    <xf numFmtId="3" fontId="20" fillId="0" borderId="8" xfId="0" applyNumberFormat="1" applyFont="1" applyFill="1" applyBorder="1"/>
    <xf numFmtId="14" fontId="20" fillId="0" borderId="8" xfId="0" applyNumberFormat="1" applyFont="1" applyFill="1" applyBorder="1"/>
    <xf numFmtId="14" fontId="0" fillId="0" borderId="0" xfId="0" applyNumberFormat="1" applyFill="1" applyAlignment="1">
      <alignment wrapText="1"/>
    </xf>
    <xf numFmtId="3" fontId="0" fillId="0" borderId="0" xfId="0" applyNumberFormat="1" applyFill="1" applyAlignment="1">
      <alignment horizontal="center" vertical="center" wrapText="1"/>
    </xf>
    <xf numFmtId="1" fontId="0" fillId="0" borderId="0" xfId="0" applyNumberFormat="1" applyFill="1" applyAlignment="1">
      <alignment wrapText="1"/>
    </xf>
    <xf numFmtId="0" fontId="0" fillId="0" borderId="0" xfId="0" applyFill="1" applyAlignment="1">
      <alignment vertical="center" wrapText="1"/>
    </xf>
    <xf numFmtId="167" fontId="0" fillId="0" borderId="0" xfId="1" applyNumberFormat="1" applyFont="1" applyFill="1" applyAlignment="1">
      <alignment wrapText="1"/>
    </xf>
    <xf numFmtId="14" fontId="0" fillId="0" borderId="0" xfId="0" applyNumberFormat="1" applyFill="1" applyAlignment="1">
      <alignment horizontal="center" vertical="center" wrapText="1"/>
    </xf>
    <xf numFmtId="0" fontId="0" fillId="0" borderId="0" xfId="0" applyAlignment="1">
      <alignment wrapText="1"/>
    </xf>
    <xf numFmtId="3" fontId="0" fillId="0" borderId="0" xfId="0" applyNumberFormat="1" applyFill="1" applyAlignment="1">
      <alignment wrapText="1"/>
    </xf>
    <xf numFmtId="0" fontId="0" fillId="0" borderId="0" xfId="0" applyFill="1" applyAlignment="1">
      <alignment horizontal="center" wrapText="1"/>
    </xf>
    <xf numFmtId="0" fontId="0" fillId="0" borderId="0" xfId="0" applyNumberFormat="1" applyFill="1" applyAlignment="1">
      <alignment horizontal="center" vertical="center" wrapText="1"/>
    </xf>
    <xf numFmtId="9" fontId="0" fillId="0" borderId="0" xfId="0" applyNumberFormat="1" applyFill="1" applyAlignment="1">
      <alignment horizontal="center" vertical="center" wrapText="1"/>
    </xf>
    <xf numFmtId="169" fontId="0" fillId="0" borderId="0" xfId="0" applyNumberFormat="1" applyFill="1" applyAlignment="1">
      <alignment wrapText="1"/>
    </xf>
    <xf numFmtId="0" fontId="21" fillId="0" borderId="22" xfId="0" applyFont="1" applyFill="1" applyBorder="1"/>
    <xf numFmtId="42" fontId="0" fillId="0" borderId="0" xfId="11" applyFont="1" applyFill="1"/>
    <xf numFmtId="14" fontId="0" fillId="0" borderId="0" xfId="0" applyNumberFormat="1" applyFill="1" applyAlignment="1">
      <alignment horizontal="left" vertical="center"/>
    </xf>
    <xf numFmtId="14" fontId="16" fillId="0" borderId="0" xfId="10" applyNumberFormat="1" applyFill="1" applyAlignment="1">
      <alignment horizontal="left" vertical="center"/>
    </xf>
    <xf numFmtId="14" fontId="0" fillId="0" borderId="0" xfId="0" applyNumberFormat="1" applyFill="1" applyAlignment="1">
      <alignment horizontal="right" vertical="center"/>
    </xf>
    <xf numFmtId="14" fontId="0" fillId="0" borderId="0" xfId="0" applyNumberFormat="1" applyFill="1" applyAlignment="1">
      <alignment horizontal="center" vertical="center"/>
    </xf>
    <xf numFmtId="14" fontId="18" fillId="0" borderId="23" xfId="0" applyNumberFormat="1" applyFont="1" applyFill="1" applyBorder="1"/>
    <xf numFmtId="167" fontId="0" fillId="0" borderId="0" xfId="11" applyNumberFormat="1" applyFont="1" applyFill="1"/>
    <xf numFmtId="3" fontId="0" fillId="0" borderId="0" xfId="0" applyNumberFormat="1" applyAlignment="1">
      <alignment horizontal="center" vertical="center"/>
    </xf>
    <xf numFmtId="42" fontId="0" fillId="0" borderId="0" xfId="11" applyFont="1" applyFill="1" applyAlignment="1">
      <alignment horizontal="center" vertical="center"/>
    </xf>
    <xf numFmtId="0" fontId="22" fillId="0" borderId="17" xfId="0" applyFont="1" applyFill="1" applyBorder="1"/>
    <xf numFmtId="0" fontId="22" fillId="0" borderId="8" xfId="0" applyFont="1" applyFill="1" applyBorder="1" applyAlignment="1">
      <alignment horizontal="center"/>
    </xf>
    <xf numFmtId="0" fontId="22" fillId="0" borderId="8" xfId="0" applyFont="1" applyFill="1" applyBorder="1"/>
    <xf numFmtId="3" fontId="22" fillId="0" borderId="8" xfId="0" applyNumberFormat="1" applyFont="1" applyFill="1" applyBorder="1"/>
    <xf numFmtId="0" fontId="22" fillId="0" borderId="22" xfId="0" applyFont="1" applyFill="1" applyBorder="1"/>
    <xf numFmtId="0" fontId="22" fillId="0" borderId="23" xfId="0" applyFont="1" applyFill="1" applyBorder="1" applyAlignment="1">
      <alignment horizontal="center"/>
    </xf>
    <xf numFmtId="0" fontId="22" fillId="0" borderId="23" xfId="0" applyFont="1" applyFill="1" applyBorder="1"/>
    <xf numFmtId="0" fontId="22" fillId="0" borderId="0" xfId="0" applyFont="1" applyFill="1" applyBorder="1"/>
    <xf numFmtId="0" fontId="22" fillId="0" borderId="0" xfId="0" applyFont="1" applyFill="1" applyBorder="1" applyAlignment="1">
      <alignment horizontal="center"/>
    </xf>
    <xf numFmtId="3" fontId="22" fillId="0" borderId="0" xfId="0" applyNumberFormat="1" applyFont="1" applyFill="1" applyBorder="1"/>
    <xf numFmtId="14" fontId="18" fillId="0" borderId="0" xfId="0" applyNumberFormat="1" applyFont="1" applyFill="1" applyBorder="1"/>
    <xf numFmtId="0" fontId="18" fillId="0" borderId="0" xfId="0" applyFont="1" applyFill="1" applyBorder="1"/>
    <xf numFmtId="3" fontId="23" fillId="0" borderId="8" xfId="0" applyNumberFormat="1" applyFont="1" applyFill="1" applyBorder="1"/>
    <xf numFmtId="167" fontId="4" fillId="0" borderId="0" xfId="1" applyNumberFormat="1" applyFont="1" applyFill="1" applyAlignment="1">
      <alignment horizontal="center" vertical="center"/>
    </xf>
    <xf numFmtId="0" fontId="3" fillId="0" borderId="3" xfId="0" applyFont="1" applyFill="1" applyBorder="1" applyAlignment="1"/>
    <xf numFmtId="0" fontId="3" fillId="5" borderId="3" xfId="0" applyFont="1" applyFill="1" applyBorder="1" applyAlignment="1">
      <alignment horizontal="center"/>
    </xf>
    <xf numFmtId="0" fontId="3" fillId="5" borderId="1" xfId="0" applyFont="1" applyFill="1" applyBorder="1" applyAlignment="1">
      <alignment horizontal="center" vertical="center"/>
    </xf>
    <xf numFmtId="14" fontId="0" fillId="0" borderId="0" xfId="0" applyNumberFormat="1" applyFill="1" applyAlignment="1">
      <alignment horizontal="right" vertical="center"/>
    </xf>
    <xf numFmtId="14" fontId="0" fillId="0" borderId="0" xfId="0" applyNumberFormat="1" applyFill="1" applyAlignment="1">
      <alignment horizontal="center" vertical="center"/>
    </xf>
    <xf numFmtId="14" fontId="16" fillId="0" borderId="0" xfId="10" applyNumberFormat="1" applyFill="1"/>
    <xf numFmtId="14" fontId="0" fillId="0" borderId="0" xfId="0" applyNumberFormat="1" applyFill="1" applyAlignment="1">
      <alignment horizontal="right" vertical="center"/>
    </xf>
    <xf numFmtId="14" fontId="0" fillId="0" borderId="0" xfId="0" applyNumberFormat="1" applyFill="1" applyAlignment="1">
      <alignment horizontal="center" vertical="center"/>
    </xf>
    <xf numFmtId="14" fontId="0" fillId="0" borderId="0" xfId="0" applyNumberFormat="1" applyFill="1"/>
    <xf numFmtId="14" fontId="0" fillId="0" borderId="0" xfId="0" applyNumberFormat="1" applyFill="1" applyAlignment="1">
      <alignment horizontal="right" vertical="center"/>
    </xf>
    <xf numFmtId="14" fontId="0" fillId="0" borderId="0" xfId="0" applyNumberFormat="1" applyFill="1" applyAlignment="1">
      <alignment horizontal="center" vertical="center"/>
    </xf>
    <xf numFmtId="0" fontId="0" fillId="0" borderId="0" xfId="0" applyFont="1" applyFill="1" applyAlignment="1">
      <alignment horizontal="center"/>
    </xf>
    <xf numFmtId="166" fontId="0" fillId="0" borderId="0" xfId="2" applyFont="1" applyFill="1"/>
    <xf numFmtId="14" fontId="0" fillId="0" borderId="0" xfId="0" applyNumberFormat="1" applyFill="1"/>
    <xf numFmtId="14" fontId="0" fillId="0" borderId="0" xfId="0" applyNumberFormat="1" applyFill="1" applyAlignment="1">
      <alignment horizontal="right" vertical="center"/>
    </xf>
    <xf numFmtId="167" fontId="0" fillId="0" borderId="0" xfId="2" applyNumberFormat="1" applyFont="1" applyFill="1"/>
    <xf numFmtId="14" fontId="0" fillId="0" borderId="0" xfId="0" applyNumberFormat="1" applyFill="1" applyAlignment="1">
      <alignment horizontal="center" vertical="center"/>
    </xf>
    <xf numFmtId="0" fontId="3" fillId="5" borderId="3" xfId="0" applyFont="1" applyFill="1" applyBorder="1" applyAlignment="1">
      <alignment horizontal="center"/>
    </xf>
    <xf numFmtId="0" fontId="3" fillId="5" borderId="4" xfId="0" applyFont="1" applyFill="1" applyBorder="1" applyAlignment="1">
      <alignment horizontal="center"/>
    </xf>
    <xf numFmtId="0" fontId="3" fillId="5" borderId="5" xfId="0" applyFont="1" applyFill="1" applyBorder="1" applyAlignment="1">
      <alignment horizontal="center"/>
    </xf>
    <xf numFmtId="0" fontId="3" fillId="0" borderId="3" xfId="0" applyFont="1" applyFill="1" applyBorder="1" applyAlignment="1">
      <alignment horizontal="center"/>
    </xf>
    <xf numFmtId="0" fontId="3" fillId="0" borderId="4" xfId="0" applyFont="1" applyFill="1" applyBorder="1" applyAlignment="1">
      <alignment horizontal="center"/>
    </xf>
    <xf numFmtId="0" fontId="3" fillId="0" borderId="5" xfId="0" applyFont="1" applyFill="1" applyBorder="1" applyAlignment="1">
      <alignment horizontal="center"/>
    </xf>
    <xf numFmtId="0" fontId="3" fillId="5" borderId="0" xfId="0" applyFont="1" applyFill="1" applyBorder="1" applyAlignment="1">
      <alignment horizontal="center"/>
    </xf>
    <xf numFmtId="0" fontId="3" fillId="5" borderId="6" xfId="0" applyFont="1" applyFill="1" applyBorder="1" applyAlignment="1">
      <alignment horizontal="center"/>
    </xf>
    <xf numFmtId="0" fontId="1" fillId="2" borderId="25"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14" xfId="0" applyFont="1" applyFill="1" applyBorder="1" applyAlignment="1">
      <alignment horizontal="center" vertical="center" wrapText="1"/>
    </xf>
    <xf numFmtId="14" fontId="2" fillId="0" borderId="0" xfId="0" applyNumberFormat="1" applyFont="1" applyFill="1" applyAlignment="1">
      <alignment horizontal="center" wrapText="1"/>
    </xf>
    <xf numFmtId="0" fontId="3" fillId="0" borderId="0" xfId="0" applyFont="1" applyFill="1" applyAlignment="1">
      <alignment horizontal="center"/>
    </xf>
    <xf numFmtId="0" fontId="3" fillId="0" borderId="6" xfId="0" applyFont="1" applyFill="1" applyBorder="1" applyAlignment="1">
      <alignment horizontal="center"/>
    </xf>
    <xf numFmtId="0" fontId="3" fillId="0" borderId="2" xfId="0" applyFont="1" applyFill="1" applyBorder="1" applyAlignment="1">
      <alignment horizontal="center"/>
    </xf>
    <xf numFmtId="0" fontId="3" fillId="0" borderId="0" xfId="0" applyFont="1" applyFill="1" applyBorder="1" applyAlignment="1">
      <alignment horizontal="center"/>
    </xf>
    <xf numFmtId="0" fontId="3" fillId="5" borderId="2" xfId="0" applyFont="1" applyFill="1" applyBorder="1" applyAlignment="1">
      <alignment horizontal="center"/>
    </xf>
  </cellXfs>
  <cellStyles count="12">
    <cellStyle name="Hipervínculo" xfId="10" builtinId="8"/>
    <cellStyle name="Millares" xfId="1" builtinId="3"/>
    <cellStyle name="Millares 2" xfId="4" xr:uid="{00000000-0005-0000-0000-000002000000}"/>
    <cellStyle name="Millares 2 2" xfId="9" xr:uid="{00000000-0005-0000-0000-000003000000}"/>
    <cellStyle name="Moneda" xfId="2" builtinId="4"/>
    <cellStyle name="Moneda [0]" xfId="11" builtinId="7"/>
    <cellStyle name="Normal" xfId="0" builtinId="0"/>
    <cellStyle name="Normal 2" xfId="7" xr:uid="{00000000-0005-0000-0000-000007000000}"/>
    <cellStyle name="Normal 3" xfId="8" xr:uid="{00000000-0005-0000-0000-000008000000}"/>
    <cellStyle name="Normal 6" xfId="5" xr:uid="{00000000-0005-0000-0000-000009000000}"/>
    <cellStyle name="Normal 9" xfId="3" xr:uid="{00000000-0005-0000-0000-00000A000000}"/>
    <cellStyle name="Porcentaje 4" xfId="6" xr:uid="{00000000-0005-0000-0000-00000B000000}"/>
  </cellStyles>
  <dxfs count="350">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numFmt numFmtId="173" formatCode="dd/mm/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numFmt numFmtId="173" formatCode="dd/mm/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numFmt numFmtId="3" formatCode="#,##0"/>
      <fill>
        <patternFill patternType="none">
          <fgColor theme="9" tint="0.79998168889431442"/>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bgColor auto="1"/>
        </patternFill>
      </fill>
    </dxf>
    <dxf>
      <border outline="0">
        <bottom style="thin">
          <color indexed="64"/>
        </bottom>
      </border>
    </dxf>
    <dxf>
      <font>
        <b/>
        <i val="0"/>
        <strike val="0"/>
        <condense val="0"/>
        <extend val="0"/>
        <outline val="0"/>
        <shadow val="0"/>
        <u val="none"/>
        <vertAlign val="baseline"/>
        <sz val="9"/>
        <color theme="1"/>
        <name val="Trebuchet MS"/>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_(&quot;$&quot;\ * #,##0.00_);_(&quot;$&quot;\ * \(#,##0.00\);_(&quot;$&quot;\ * &quot;-&quot;??_);_(@_)"/>
    </dxf>
    <dxf>
      <numFmt numFmtId="173" formatCode="dd/mm/yyyy"/>
    </dxf>
    <dxf>
      <numFmt numFmtId="173" formatCode="dd/mm/yyyy"/>
    </dxf>
    <dxf>
      <font>
        <b/>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alignment horizontal="center" vertical="center"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theme="1"/>
        <name val="Calibri"/>
        <scheme val="minor"/>
      </font>
      <fill>
        <patternFill patternType="solid">
          <fgColor theme="9" tint="0.59999389629810485"/>
          <bgColor theme="9" tint="0.59999389629810485"/>
        </patternFill>
      </fill>
      <alignment horizontal="center" vertical="center" textRotation="0" wrapText="0" indent="0" justifyLastLine="0" shrinkToFit="0" readingOrder="0"/>
      <border diagonalUp="0" diagonalDown="0">
        <left/>
        <right style="thin">
          <color theme="0"/>
        </right>
        <top style="thin">
          <color theme="0"/>
        </top>
        <bottom/>
        <vertical/>
        <horizontal/>
      </border>
    </dxf>
    <dxf>
      <border outline="0">
        <left style="thin">
          <color theme="0"/>
        </left>
      </border>
    </dxf>
    <dxf>
      <font>
        <b/>
        <i val="0"/>
        <strike val="0"/>
        <condense val="0"/>
        <extend val="0"/>
        <outline val="0"/>
        <shadow val="0"/>
        <u val="none"/>
        <vertAlign val="baseline"/>
        <sz val="11"/>
        <color theme="0"/>
        <name val="Calibri"/>
        <scheme val="minor"/>
      </font>
      <fill>
        <patternFill patternType="solid">
          <fgColor theme="9"/>
          <bgColor theme="9"/>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fill>
        <patternFill patternType="none">
          <fgColor indexed="64"/>
          <bgColor indexed="65"/>
        </patternFill>
      </fill>
    </dxf>
    <dxf>
      <numFmt numFmtId="173" formatCode="dd/mm/yyyy"/>
      <fill>
        <patternFill patternType="none">
          <fgColor indexed="64"/>
          <bgColor indexed="65"/>
        </patternFill>
      </fill>
    </dxf>
    <dxf>
      <numFmt numFmtId="173" formatCode="dd/mm/yyyy"/>
      <fill>
        <patternFill patternType="none">
          <fgColor indexed="64"/>
          <bgColor indexed="65"/>
        </patternFill>
      </fill>
    </dxf>
    <dxf>
      <numFmt numFmtId="173" formatCode="dd/mm/yyyy"/>
      <fill>
        <patternFill patternType="none">
          <fgColor indexed="64"/>
          <bgColor indexed="65"/>
        </patternFill>
      </fill>
    </dxf>
    <dxf>
      <numFmt numFmtId="173" formatCode="dd/mm/yyyy"/>
      <fill>
        <patternFill patternType="none">
          <fgColor indexed="64"/>
          <bgColor indexed="65"/>
        </patternFill>
      </fill>
    </dxf>
    <dxf>
      <fill>
        <patternFill patternType="none">
          <fgColor indexed="64"/>
          <bgColor indexed="65"/>
        </patternFill>
      </fill>
    </dxf>
    <dxf>
      <numFmt numFmtId="173" formatCode="dd/mm/yyyy"/>
      <fill>
        <patternFill patternType="none">
          <fgColor indexed="64"/>
          <bgColor indexed="65"/>
        </patternFill>
      </fill>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numFmt numFmtId="173" formatCode="dd/mm/yyyy"/>
      <fill>
        <patternFill patternType="none">
          <fgColor indexed="64"/>
          <bgColor indexed="65"/>
        </patternFill>
      </fill>
    </dxf>
    <dxf>
      <fill>
        <patternFill patternType="none">
          <fgColor indexed="64"/>
          <bgColor indexed="65"/>
        </patternFill>
      </fill>
    </dxf>
    <dxf>
      <numFmt numFmtId="173" formatCode="dd/mm/yyyy"/>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numFmt numFmtId="173" formatCode="dd/mm/yyyy"/>
      <fill>
        <patternFill patternType="none">
          <fgColor indexed="64"/>
          <bgColor indexed="65"/>
        </patternFill>
      </fill>
    </dxf>
    <dxf>
      <numFmt numFmtId="173" formatCode="dd/mm/yyyy"/>
      <fill>
        <patternFill patternType="none">
          <fgColor indexed="64"/>
          <bgColor indexed="65"/>
        </patternFill>
      </fill>
    </dxf>
    <dxf>
      <numFmt numFmtId="173" formatCode="dd/mm/yyyy"/>
      <fill>
        <patternFill patternType="none">
          <fgColor indexed="64"/>
          <bgColor indexed="65"/>
        </patternFill>
      </fill>
    </dxf>
    <dxf>
      <numFmt numFmtId="0" formatCode="General"/>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173" formatCode="dd/mm/yyyy"/>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numFmt numFmtId="173" formatCode="dd/mm/yyyy"/>
      <fill>
        <patternFill patternType="none">
          <fgColor indexed="64"/>
          <bgColor indexed="65"/>
        </patternFill>
      </fill>
    </dxf>
    <dxf>
      <numFmt numFmtId="173" formatCode="dd/mm/yyyy"/>
      <fill>
        <patternFill patternType="none">
          <fgColor indexed="64"/>
          <bgColor indexed="65"/>
        </patternFill>
      </fill>
    </dxf>
    <dxf>
      <fill>
        <patternFill patternType="none">
          <fgColor indexed="64"/>
          <bgColor indexed="65"/>
        </patternFill>
      </fill>
    </dxf>
    <dxf>
      <numFmt numFmtId="173" formatCode="dd/mm/yyyy"/>
      <fill>
        <patternFill patternType="none">
          <fgColor indexed="64"/>
          <bgColor indexed="65"/>
        </patternFill>
      </fill>
    </dxf>
    <dxf>
      <fill>
        <patternFill patternType="none">
          <fgColor indexed="64"/>
          <bgColor indexed="65"/>
        </patternFill>
      </fill>
    </dxf>
    <dxf>
      <numFmt numFmtId="168" formatCode="_(&quot;$&quot;\ * #,##0_);_(&quot;$&quot;\ * \(#,##0\);_(&quot;$&quot;\ * &quot;-&quot;??_);_(@_)"/>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173" formatCode="dd/mm/yyyy"/>
      <fill>
        <patternFill patternType="none">
          <fgColor indexed="64"/>
          <bgColor indexed="65"/>
        </patternFill>
      </fill>
      <alignment horizontal="center" textRotation="0" indent="0" justifyLastLine="0" shrinkToFit="0" readingOrder="0"/>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70" formatCode="yyyy/mm/dd"/>
      <fill>
        <patternFill patternType="none">
          <fgColor indexed="64"/>
          <bgColor indexed="65"/>
        </patternFill>
      </fill>
    </dxf>
    <dxf>
      <font>
        <b/>
        <i val="0"/>
        <strike val="0"/>
        <condense val="0"/>
        <extend val="0"/>
        <outline val="0"/>
        <shadow val="0"/>
        <u val="none"/>
        <vertAlign val="baseline"/>
        <sz val="10"/>
        <color theme="0"/>
        <name val="Calibri"/>
        <scheme val="minor"/>
      </font>
      <numFmt numFmtId="170" formatCode="yyyy/mm/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8" formatCode="_(&quot;$&quot;\ * #,##0_);_(&quot;$&quot;\ * \(#,##0\);_(&quot;$&quot;\ * &quot;-&quot;??_);_(@_)"/>
      <fill>
        <patternFill patternType="none">
          <fgColor indexed="64"/>
          <bgColor indexed="65"/>
        </patternFill>
      </fill>
      <border diagonalUp="0" diagonalDown="0" outline="0">
        <left/>
        <right style="thin">
          <color theme="0"/>
        </right>
        <top/>
        <bottom/>
      </border>
    </dxf>
    <dxf>
      <numFmt numFmtId="168" formatCode="_(&quot;$&quot;\ * #,##0_);_(&quot;$&quot;\ * \(#,##0\);_(&quot;$&quot;\ * &quot;-&quot;??_);_(@_)"/>
      <fill>
        <patternFill patternType="none">
          <fgColor indexed="64"/>
          <bgColor indexed="65"/>
        </patternFill>
      </fill>
      <border outline="0">
        <right style="thin">
          <color theme="0"/>
        </right>
      </border>
    </dxf>
    <dxf>
      <numFmt numFmtId="169" formatCode="yyyy/mm/dd;@"/>
      <fill>
        <patternFill patternType="none">
          <fgColor indexed="64"/>
          <bgColor indexed="65"/>
        </patternFill>
      </fill>
    </dxf>
    <dxf>
      <numFmt numFmtId="169" formatCode="yyyy/mm/dd;@"/>
      <fill>
        <patternFill patternType="none">
          <fgColor indexed="64"/>
          <bgColor indexed="65"/>
        </patternFill>
      </fill>
    </dxf>
    <dxf>
      <numFmt numFmtId="169" formatCode="yyyy/mm/dd;@"/>
      <fill>
        <patternFill patternType="none">
          <fgColor indexed="64"/>
          <bgColor indexed="65"/>
        </patternFill>
      </fill>
    </dxf>
    <dxf>
      <numFmt numFmtId="169" formatCode="yyyy/mm/dd;@"/>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numFmt numFmtId="168" formatCode="_(&quot;$&quot;\ * #,##0_);_(&quot;$&quot;\ * \(#,##0\);_(&quot;$&quot;\ * &quot;-&quot;??_);_(@_)"/>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alignment horizontal="center" vertical="center" textRotation="0" wrapText="0" indent="0" justifyLastLine="0" shrinkToFit="0" readingOrder="0"/>
    </dxf>
    <dxf>
      <numFmt numFmtId="13" formatCode="0%"/>
      <fill>
        <patternFill patternType="none">
          <fgColor indexed="64"/>
          <bgColor indexed="65"/>
        </patternFill>
      </fill>
      <alignment horizontal="center" vertical="center" textRotation="0" indent="0" justifyLastLine="0" shrinkToFit="0" readingOrder="0"/>
    </dxf>
    <dxf>
      <numFmt numFmtId="19" formatCode="d/mm/yyyy"/>
      <fill>
        <patternFill patternType="none">
          <fgColor indexed="64"/>
          <bgColor indexed="65"/>
        </patternFill>
      </fill>
    </dxf>
    <dxf>
      <numFmt numFmtId="19" formatCode="d/mm/yyyy"/>
      <fill>
        <patternFill patternType="none">
          <fgColor indexed="64"/>
          <bgColor indexed="65"/>
        </patternFill>
      </fill>
    </dxf>
    <dxf>
      <numFmt numFmtId="19" formatCode="d/mm/yyyy"/>
      <fill>
        <patternFill patternType="none">
          <fgColor indexed="64"/>
          <bgColor indexed="65"/>
        </patternFill>
      </fill>
    </dxf>
    <dxf>
      <numFmt numFmtId="19" formatCode="d/mm/yyyy"/>
      <fill>
        <patternFill patternType="none">
          <fgColor indexed="64"/>
          <bgColor indexed="65"/>
        </patternFill>
      </fill>
    </dxf>
    <dxf>
      <numFmt numFmtId="13" formatCode="0%"/>
      <fill>
        <patternFill patternType="none">
          <fgColor indexed="64"/>
          <bgColor indexed="65"/>
        </patternFill>
      </fill>
    </dxf>
    <dxf>
      <numFmt numFmtId="13" formatCode="0%"/>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numFmt numFmtId="19" formatCode="d/mm/yyyy"/>
      <fill>
        <patternFill patternType="none">
          <fgColor indexed="64"/>
          <bgColor indexed="65"/>
        </patternFill>
      </fill>
      <alignment horizontal="center" vertical="center" textRotation="0" wrapText="0" indent="0" justifyLastLine="0" shrinkToFit="0" readingOrder="0"/>
    </dxf>
    <dxf>
      <numFmt numFmtId="19" formatCode="d/mm/yyyy"/>
      <fill>
        <patternFill patternType="none">
          <fgColor indexed="64"/>
          <bgColor indexed="65"/>
        </patternFill>
      </fill>
      <alignment horizontal="center" vertical="center" textRotation="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numFmt numFmtId="168" formatCode="_(&quot;$&quot;\ * #,##0_);_(&quot;$&quot;\ * \(#,##0\);_(&quot;$&quot;\ * &quot;-&quot;??_);_(@_)"/>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 formatCode="0"/>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textRotation="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dxf>
    <dxf>
      <numFmt numFmtId="19" formatCode="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textRotation="0" wrapText="0" indent="0" justifyLastLine="0" shrinkToFit="0" readingOrder="0"/>
    </dxf>
    <dxf>
      <numFmt numFmtId="19" formatCode="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numFmt numFmtId="19" formatCode="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fill>
        <patternFill patternType="none">
          <fgColor indexed="64"/>
          <bgColor indexed="65"/>
        </patternFill>
      </fill>
    </dxf>
    <dxf>
      <numFmt numFmtId="173" formatCode="dd/mm/yyyy"/>
      <fill>
        <patternFill patternType="none">
          <fgColor indexed="64"/>
          <bgColor indexed="65"/>
        </patternFill>
      </fill>
      <alignment horizontal="center" vertical="center" textRotation="0" wrapText="0" indent="0" justifyLastLine="0" shrinkToFit="0" readingOrder="0"/>
    </dxf>
    <dxf>
      <numFmt numFmtId="173"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numFmt numFmtId="173" formatCode="dd/mm/yyyy"/>
      <fill>
        <patternFill patternType="none">
          <fgColor indexed="64"/>
          <bgColor indexed="65"/>
        </patternFill>
      </fill>
    </dxf>
    <dxf>
      <numFmt numFmtId="173" formatCode="dd/mm/yyyy"/>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numFmt numFmtId="173" formatCode="dd/mm/yyyy"/>
      <fill>
        <patternFill patternType="none">
          <fgColor indexed="64"/>
          <bgColor indexed="65"/>
        </patternFill>
      </fill>
    </dxf>
    <dxf>
      <numFmt numFmtId="173" formatCode="dd/mm/yyyy"/>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4" formatCode="_(&quot;$&quot;\ * #,##0.00_);_(&quot;$&quot;\ * \(#,##0.00\);_(&quot;$&quot;\ * &quot;-&quot;??_);_(@_)"/>
      <fill>
        <patternFill patternType="none">
          <fgColor indexed="64"/>
          <bgColor indexed="65"/>
        </patternFill>
      </fill>
    </dxf>
    <dxf>
      <numFmt numFmtId="167" formatCode="_(* #,##0_);_(* \(#,##0\);_(* &quot;-&quot;??_);_(@_)"/>
      <fill>
        <patternFill patternType="none">
          <fgColor indexed="64"/>
          <bgColor indexed="65"/>
        </patternFill>
      </fill>
    </dxf>
    <dxf>
      <fill>
        <patternFill patternType="none">
          <fgColor indexed="64"/>
          <bgColor indexed="65"/>
        </patternFill>
      </fill>
    </dxf>
    <dxf>
      <numFmt numFmtId="167" formatCode="_(* #,##0_);_(* \(#,##0\);_(*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73" formatCode="dd/mm/yyyy"/>
      <fill>
        <patternFill patternType="none">
          <fgColor indexed="64"/>
          <bgColor indexed="65"/>
        </patternFill>
      </fill>
      <alignment horizontal="center" vertical="center" textRotation="0" wrapText="0" indent="0" justifyLastLine="0" shrinkToFit="0" readingOrder="0"/>
    </dxf>
    <dxf>
      <numFmt numFmtId="173" formatCode="dd/mm/yyyy"/>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fill>
        <patternFill patternType="none">
          <fgColor indexed="64"/>
          <bgColor indexed="65"/>
        </patternFill>
      </fill>
    </dxf>
    <dxf>
      <numFmt numFmtId="173" formatCode="dd/mm/yyyy"/>
      <fill>
        <patternFill patternType="none">
          <fgColor indexed="64"/>
          <bgColor indexed="65"/>
        </patternFill>
      </fill>
      <alignment horizontal="right" vertical="center" textRotation="0" wrapText="0" indent="0" justifyLastLine="0" shrinkToFit="0" readingOrder="0"/>
    </dxf>
    <dxf>
      <numFmt numFmtId="173" formatCode="dd/mm/yyyy"/>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7" formatCode="_(* #,##0_);_(* \(#,##0\);_(* &quot;-&quot;??_);_(@_)"/>
      <fill>
        <patternFill patternType="none">
          <fgColor indexed="64"/>
          <bgColor indexed="65"/>
        </patternFill>
      </fill>
    </dxf>
    <dxf>
      <fill>
        <patternFill patternType="none">
          <fgColor indexed="64"/>
          <bgColor indexed="65"/>
        </patternFill>
      </fill>
    </dxf>
    <dxf>
      <numFmt numFmtId="167" formatCode="_(* #,##0_);_(* \(#,##0\);_(* &quot;-&quot;??_);_(@_)"/>
      <fill>
        <patternFill patternType="none">
          <fgColor indexed="64"/>
          <bgColor indexed="65"/>
        </patternFill>
      </fill>
    </dxf>
    <dxf>
      <numFmt numFmtId="167" formatCode="_(* #,##0_);_(* \(#,##0\);_(*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numFmt numFmtId="168" formatCode="_(&quot;$&quot;\ * #,##0_);_(&quot;$&quot;\ * \(#,##0\);_(&quot;$&quot;\ * &quot;-&quot;??_);_(@_)"/>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68" formatCode="_(&quot;$&quot;\ * #,##0_);_(&quot;$&quot;\ * \(#,##0\);_(&quot;$&quot;\ * &quot;-&quot;??_);_(@_)"/>
      <fill>
        <patternFill patternType="none">
          <fgColor indexed="64"/>
          <bgColor indexed="65"/>
        </patternFill>
      </fill>
      <alignment horizontal="general" vertical="bottom" textRotation="0" wrapText="1" indent="0" justifyLastLine="0" shrinkToFit="0" readingOrder="0"/>
    </dxf>
    <dxf>
      <numFmt numFmtId="168" formatCode="_(&quot;$&quot;\ * #,##0_);_(&quot;$&quot;\ * \(#,##0\);_(&quot;$&quot;\ * &quot;-&quot;??_);_(@_)"/>
      <fill>
        <patternFill patternType="none">
          <fgColor indexed="64"/>
          <bgColor indexed="65"/>
        </patternFill>
      </fill>
    </dxf>
    <dxf>
      <numFmt numFmtId="168" formatCode="_(&quot;$&quot;\ * #,##0_);_(&quot;$&quot;\ * \(#,##0\);_(&quot;$&quot;\ * &quot;-&quot;??_);_(@_)"/>
      <fill>
        <patternFill patternType="none">
          <fgColor indexed="64"/>
          <bgColor indexed="65"/>
        </patternFill>
      </fill>
      <alignment horizontal="general" vertical="bottom" textRotation="0" wrapText="1" indent="0" justifyLastLine="0" shrinkToFit="0" readingOrder="0"/>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1"/>
        <color theme="1"/>
        <name val="Calibri"/>
        <scheme val="minor"/>
      </font>
      <numFmt numFmtId="167" formatCode="_(* #,##0_);_(* \(#,##0\);_(* &quot;-&quot;??_);_(@_)"/>
      <fill>
        <patternFill patternType="none">
          <fgColor indexed="64"/>
          <bgColor indexed="65"/>
        </patternFill>
      </fill>
      <alignment horizontal="center" vertical="center" textRotation="0" wrapText="0" indent="0" justifyLastLine="0" shrinkToFit="0" readingOrder="0"/>
    </dxf>
    <dxf>
      <numFmt numFmtId="167" formatCode="_(* #,##0_);_(* \(#,##0\);_(* &quot;-&quot;??_);_(@_)"/>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textRotation="0" indent="0" justifyLastLine="0" shrinkToFit="0" readingOrder="0"/>
    </dxf>
    <dxf>
      <numFmt numFmtId="1" formatCode="0"/>
      <fill>
        <patternFill patternType="none">
          <fgColor indexed="64"/>
          <bgColor indexed="65"/>
        </patternFill>
      </fill>
    </dxf>
    <dxf>
      <numFmt numFmtId="173" formatCode="dd/mm/yyyy"/>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dxf>
    <dxf>
      <numFmt numFmtId="3" formatCode="#,##0"/>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alignment horizontal="general" vertical="bottom"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dxf>
    <dxf>
      <font>
        <b/>
      </font>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ill>
        <patternFill patternType="none">
          <fgColor indexed="64"/>
          <bgColor indexed="65"/>
        </patternFill>
      </fill>
      <alignment horizontal="center" textRotation="0" indent="0" justifyLastLine="0" shrinkToFit="0" readingOrder="0"/>
    </dxf>
    <dxf>
      <font>
        <b val="0"/>
        <i/>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i/>
      </font>
      <numFmt numFmtId="0" formatCode="General"/>
      <fill>
        <patternFill patternType="none">
          <fgColor indexed="64"/>
          <bgColor indexed="65"/>
        </patternFill>
      </fill>
      <alignment horizontal="center" vertical="center" textRotation="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fill>
        <patternFill patternType="none">
          <fgColor indexed="64"/>
          <bgColor indexed="65"/>
        </patternFill>
      </fill>
      <alignment horizontal="center" vertical="center" textRotation="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fill>
        <patternFill patternType="none">
          <fgColor indexed="64"/>
          <bgColor indexed="65"/>
        </patternFill>
      </fill>
      <alignment horizontal="center" vertical="center" textRotation="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fill>
        <patternFill patternType="none">
          <fgColor indexed="64"/>
          <bgColor indexed="65"/>
        </patternFill>
      </fill>
      <alignment horizontal="center" textRotation="0" indent="0" justifyLastLine="0" shrinkToFit="0" readingOrder="0"/>
    </dxf>
    <dxf>
      <font>
        <b val="0"/>
        <i/>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i/>
      </font>
      <numFmt numFmtId="0" formatCode="General"/>
      <fill>
        <patternFill patternType="none">
          <fgColor indexed="64"/>
          <bgColor indexed="65"/>
        </patternFill>
      </fill>
      <alignment horizontal="center" vertical="center" textRotation="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numFmt numFmtId="0" formatCode="General"/>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font>
        <b/>
      </font>
      <fill>
        <patternFill patternType="none">
          <fgColor indexed="64"/>
          <bgColor indexed="65"/>
        </patternFill>
      </fill>
      <alignment horizontal="center" vertical="center" textRotation="0" wrapText="1" indent="0" justifyLastLine="0" shrinkToFit="0" readingOrder="0"/>
    </dxf>
    <dxf>
      <fill>
        <patternFill>
          <bgColor rgb="FFFF0000"/>
        </patternFill>
      </fill>
    </dxf>
    <dxf>
      <font>
        <b/>
        <i/>
      </font>
      <fill>
        <patternFill>
          <bgColor theme="9" tint="-0.499984740745262"/>
        </patternFill>
      </fill>
    </dxf>
    <dxf>
      <fill>
        <patternFill>
          <bgColor theme="9" tint="-0.24994659260841701"/>
        </patternFill>
      </fill>
    </dxf>
    <dxf>
      <font>
        <b/>
        <i/>
      </font>
      <fill>
        <patternFill>
          <bgColor theme="9" tint="-0.499984740745262"/>
        </patternFill>
      </fill>
    </dxf>
    <dxf>
      <font>
        <b/>
        <i/>
      </font>
      <fill>
        <patternFill>
          <bgColor theme="9" tint="-0.499984740745262"/>
        </patternFill>
      </fill>
    </dxf>
    <dxf>
      <font>
        <b/>
        <i/>
      </font>
      <fill>
        <patternFill>
          <bgColor theme="9" tint="-0.499984740745262"/>
        </patternFill>
      </fill>
    </dxf>
    <dxf>
      <font>
        <b/>
        <i/>
      </font>
      <fill>
        <patternFill>
          <bgColor theme="9" tint="-0.499984740745262"/>
        </patternFill>
      </fill>
    </dxf>
    <dxf>
      <font>
        <b/>
        <i/>
      </font>
      <fill>
        <patternFill>
          <bgColor rgb="FFFF0000"/>
        </patternFill>
      </fill>
    </dxf>
    <dxf>
      <font>
        <b/>
        <i/>
      </font>
      <fill>
        <patternFill>
          <bgColor theme="9" tint="-0.499984740745262"/>
        </patternFill>
      </fill>
    </dxf>
    <dxf>
      <font>
        <b/>
        <i/>
      </font>
      <fill>
        <patternFill>
          <bgColor theme="9" tint="-0.499984740745262"/>
        </patternFill>
      </fill>
    </dxf>
    <dxf>
      <font>
        <b/>
        <i/>
      </font>
      <fill>
        <patternFill>
          <bgColor theme="9" tint="-0.499984740745262"/>
        </patternFill>
      </fill>
    </dxf>
    <dxf>
      <font>
        <b/>
        <i/>
      </font>
      <fill>
        <patternFill>
          <bgColor theme="9" tint="-0.499984740745262"/>
        </patternFill>
      </fill>
    </dxf>
    <dxf>
      <font>
        <b/>
        <i/>
      </font>
      <fill>
        <patternFill>
          <bgColor theme="9" tint="-0.499984740745262"/>
        </patternFill>
      </fill>
    </dxf>
    <dxf>
      <font>
        <b/>
        <i/>
      </font>
      <fill>
        <patternFill>
          <bgColor theme="9" tint="-0.499984740745262"/>
        </patternFill>
      </fill>
    </dxf>
  </dxfs>
  <tableStyles count="0" defaultTableStyle="TableStyleMedium2"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phernandez/AppData/Roaming/Microsoft/Excel/BASE%20DE%20DATOS%202016%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UARIOS\spromeroj\Downloads\SEGUIMIENTO%20CONTRACTUAL%20GRUPO%20DE%20CONTRATOS%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edro%20Hernandez/Downloads/CONTROL%20Y%20SEGUIMIENTO%20A%20TR&#193;MITES%20INTERNO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O DEPENDENCIAS"/>
      <sheetName val="TABLA FINANCIERA"/>
      <sheetName val="PROVEDOR"/>
      <sheetName val="TIPOLOGIA"/>
      <sheetName val="BD"/>
      <sheetName val="BD_2"/>
      <sheetName val="FINANCIERA"/>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P2" t="str">
            <v>CÉDULA DE CIUDADANÍA</v>
          </cell>
        </row>
        <row r="3">
          <cell r="P3" t="str">
            <v>NIT</v>
          </cell>
        </row>
        <row r="4">
          <cell r="P4" t="str">
            <v>CEDULA EXTRANJERA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exander S."/>
      <sheetName val="No. RADICADOS"/>
      <sheetName val="HOJA DE CONTROL"/>
      <sheetName val="Hoja 3"/>
      <sheetName val="NUMERACIÓN CONTRATOS 2020"/>
      <sheetName val="Beatriz R. "/>
      <sheetName val="Lina O. "/>
      <sheetName val="Natalia P. "/>
      <sheetName val="Yennifer T. "/>
      <sheetName val="LISTADO"/>
      <sheetName val="PROCESOS FRA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exander S."/>
      <sheetName val="CUMPLEAÑOS"/>
      <sheetName val="OBJETOS IGUALES"/>
      <sheetName val="No. RADICADOS"/>
      <sheetName val="NUMERACIÓN CONTRATOS 2020"/>
      <sheetName val="CONTROL DE TRÁMITES"/>
      <sheetName val="OTROSI"/>
      <sheetName val="CESION"/>
      <sheetName val="MINIMA CUANTIA"/>
      <sheetName val="CONCURSO DE MERITOS"/>
      <sheetName val="MENOR CUANTIA"/>
      <sheetName val="SUBASTAS"/>
      <sheetName val="LICITACIONES"/>
      <sheetName val="LIQUIDACIONES"/>
      <sheetName val="Beatriz R. "/>
      <sheetName val="Lina O. "/>
      <sheetName val="Natalia P. "/>
      <sheetName val="Yennifer T. "/>
      <sheetName val="LISTADO"/>
      <sheetName val="PROCESOS FR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3:CZ710" totalsRowShown="0" headerRowDxfId="335" dataDxfId="334">
  <autoFilter ref="A3:CZ710" xr:uid="{00000000-0009-0000-0100-000003000000}"/>
  <tableColumns count="104">
    <tableColumn id="1" xr3:uid="{00000000-0010-0000-0000-000001000000}" name="AD" dataDxfId="333" totalsRowDxfId="332">
      <calculatedColumnFormula>+IF($CM4&gt;$AM4,"A", "")</calculatedColumnFormula>
    </tableColumn>
    <tableColumn id="2" xr3:uid="{00000000-0010-0000-0000-000002000000}" name="PR" dataDxfId="331" totalsRowDxfId="330">
      <calculatedColumnFormula>+IF(CK4&gt;BY4,"PR","")</calculatedColumnFormula>
    </tableColumn>
    <tableColumn id="3" xr3:uid="{00000000-0010-0000-0000-000003000000}" name="TA" dataDxfId="329" totalsRowDxfId="328">
      <calculatedColumnFormula>IF($CG4= "1 SI", "T","")</calculatedColumnFormula>
    </tableColumn>
    <tableColumn id="4" xr3:uid="{00000000-0010-0000-0000-000004000000}" name="SUS" dataDxfId="327" totalsRowDxfId="326">
      <calculatedColumnFormula>+IF($CF4="1 SI","S","")</calculatedColumnFormula>
    </tableColumn>
    <tableColumn id="5" xr3:uid="{00000000-0010-0000-0000-000005000000}" name="CES" dataDxfId="325" totalsRowDxfId="324">
      <calculatedColumnFormula>+IF(CH4="1 SI","C","")</calculatedColumnFormula>
    </tableColumn>
    <tableColumn id="6" xr3:uid="{00000000-0010-0000-0000-000006000000}" name="FIN" dataDxfId="323" totalsRowDxfId="322">
      <calculatedColumnFormula>+IF($CK4&lt;=$F$1,"F","E")</calculatedColumnFormula>
    </tableColumn>
    <tableColumn id="7" xr3:uid="{00000000-0010-0000-0000-000007000000}" name="LIQ" dataDxfId="321" totalsRowDxfId="320">
      <calculatedColumnFormula>+IF($CO4="MUTUO ACUERDO", "L","")</calculatedColumnFormula>
    </tableColumn>
    <tableColumn id="122" xr3:uid="{00000000-0010-0000-0000-00007A000000}" name="COM" dataDxfId="319" totalsRowDxfId="318">
      <calculatedColumnFormula>IF($CX4="1 SI","","NE")</calculatedColumnFormula>
    </tableColumn>
    <tableColumn id="74" xr3:uid="{00000000-0010-0000-0000-00004A000000}" name="AN" dataDxfId="317">
      <calculatedColumnFormula>IF(CV4="1. SI","ANU","")</calculatedColumnFormula>
    </tableColumn>
    <tableColumn id="8" xr3:uid="{00000000-0010-0000-0000-000008000000}" name="AÑO" dataDxfId="316" totalsRowDxfId="315"/>
    <tableColumn id="9" xr3:uid="{00000000-0010-0000-0000-000009000000}" name="No. " dataDxfId="314" totalsRowDxfId="313"/>
    <tableColumn id="10" xr3:uid="{00000000-0010-0000-0000-00000A000000}" name="ABOGADO RESPONSABLE" dataDxfId="312" totalsRowDxfId="311"/>
    <tableColumn id="11" xr3:uid="{00000000-0010-0000-0000-00000B000000}" name="SIRECI" dataDxfId="310" totalsRowDxfId="309"/>
    <tableColumn id="12" xr3:uid="{00000000-0010-0000-0000-00000C000000}" name="MODALIDAD DE SELECCIÓN" dataDxfId="308" totalsRowDxfId="307"/>
    <tableColumn id="13" xr3:uid="{00000000-0010-0000-0000-00000D000000}" name="TIPO DE CONTRATO" dataDxfId="306" totalsRowDxfId="305"/>
    <tableColumn id="14" xr3:uid="{00000000-0010-0000-0000-00000E000000}" name="CAUSALES DENTRO DE LA MODALIDAD DE SELECCIÓN" dataDxfId="304" totalsRowDxfId="303"/>
    <tableColumn id="15" xr3:uid="{00000000-0010-0000-0000-00000F000000}" name="CLASE DE CONTRATO" dataDxfId="302" totalsRowDxfId="301"/>
    <tableColumn id="16" xr3:uid="{00000000-0010-0000-0000-000010000000}" name="NÚMERO DE PROCESO" dataDxfId="300" totalsRowDxfId="299"/>
    <tableColumn id="17" xr3:uid="{00000000-0010-0000-0000-000011000000}" name="PROFESIONAL / APOYO A LA GESTION" dataDxfId="298" totalsRowDxfId="297"/>
    <tableColumn id="18" xr3:uid="{00000000-0010-0000-0000-000012000000}" name="NOMBRE DEL CONTRATISTA" dataDxfId="296"/>
    <tableColumn id="19" xr3:uid="{00000000-0010-0000-0000-000013000000}" name="C: NATURALEZA JURÍDICA" dataDxfId="295"/>
    <tableColumn id="20" xr3:uid="{00000000-0010-0000-0000-000014000000}" name="C: TIPO DE IDENTIFICACIÓN" dataDxfId="294"/>
    <tableColumn id="21" xr3:uid="{00000000-0010-0000-0000-000015000000}" name="C: NÚMERO DE IDENTIFICACIÓN" dataDxfId="293" dataCellStyle="Millares"/>
    <tableColumn id="22" xr3:uid="{00000000-0010-0000-0000-000016000000}" name="D_V (NIT/RUT)" dataDxfId="292"/>
    <tableColumn id="76" xr3:uid="{00000000-0010-0000-0000-00004C000000}" name="FECHA DE NACIMIENTO" dataDxfId="291"/>
    <tableColumn id="75" xr3:uid="{00000000-0010-0000-0000-00004B000000}" name="EDAD" dataDxfId="290">
      <calculatedColumnFormula>+($F$1-Tabla3[[#This Row],[FECHA DE NACIMIENTO]])/365</calculatedColumnFormula>
    </tableColumn>
    <tableColumn id="23" xr3:uid="{00000000-0010-0000-0000-000017000000}" name="PERFIL PROFESIONAL" dataDxfId="289"/>
    <tableColumn id="73" xr3:uid="{00000000-0010-0000-0000-000049000000}" name="LINK SIGEP" dataDxfId="288"/>
    <tableColumn id="24" xr3:uid="{00000000-0010-0000-0000-000018000000}" name="NOMBRE DEL REPRESENTANTE LEGAL" dataDxfId="287" totalsRowDxfId="286"/>
    <tableColumn id="25" xr3:uid="{00000000-0010-0000-0000-000019000000}" name="TIPO DE IDENTIFICACIÓN DEL REPRESENTANTE LEGAL" dataDxfId="285" totalsRowDxfId="284"/>
    <tableColumn id="26" xr3:uid="{00000000-0010-0000-0000-00001A000000}" name="NÚMERO DE IDENTIFICACIÓN DEL REPRESENTANTE LEGAL" dataDxfId="283" totalsRowDxfId="282" dataCellStyle="Millares"/>
    <tableColumn id="27" xr3:uid="{00000000-0010-0000-0000-00001B000000}" name="TIENE RUP" dataDxfId="281" totalsRowDxfId="280"/>
    <tableColumn id="67" xr3:uid="{00000000-0010-0000-0000-000043000000}" name="GRUPO SOLICITANTE" dataDxfId="279" totalsRowDxfId="278"/>
    <tableColumn id="28" xr3:uid="{00000000-0010-0000-0000-00001C000000}" name="DEPENDENCIA SOLICITANTE" dataDxfId="277" totalsRowDxfId="276"/>
    <tableColumn id="29" xr3:uid="{00000000-0010-0000-0000-00001D000000}" name="OBJETO   " dataDxfId="275" totalsRowDxfId="274"/>
    <tableColumn id="30" xr3:uid="{00000000-0010-0000-0000-00001E000000}" name="OBLIGACIONES" dataDxfId="273" totalsRowDxfId="272"/>
    <tableColumn id="31" xr3:uid="{00000000-0010-0000-0000-00001F000000}" name="VALOR DEL CONTRATO_x000a_(EN LETRAS)" dataDxfId="271" totalsRowDxfId="270"/>
    <tableColumn id="32" xr3:uid="{00000000-0010-0000-0000-000020000000}" name="VALOR DEL CONTRATO_x000a_(EN NUMEROS)" dataDxfId="269" totalsRowDxfId="268"/>
    <tableColumn id="120" xr3:uid="{00000000-0010-0000-0000-000078000000}" name="VALOR RECURSOS (MADS/FONAM)" dataDxfId="267" totalsRowDxfId="266"/>
    <tableColumn id="33" xr3:uid="{00000000-0010-0000-0000-000021000000}" name="VALOR PAGO MENSUAL" dataDxfId="265" totalsRowDxfId="264"/>
    <tableColumn id="34" xr3:uid="{00000000-0010-0000-0000-000022000000}" name="RECURSO (MADS/FONAM)" dataDxfId="263" totalsRowDxfId="262"/>
    <tableColumn id="35" xr3:uid="{00000000-0010-0000-0000-000023000000}" name="RECURSOS DE OTRA ENTIDAD" dataDxfId="261" totalsRowDxfId="260"/>
    <tableColumn id="36" xr3:uid="{00000000-0010-0000-0000-000024000000}" name="TIPO DE RECURSOS DE OTRA ENTIDAD" dataDxfId="259" totalsRowDxfId="258"/>
    <tableColumn id="37" xr3:uid="{00000000-0010-0000-0000-000025000000}" name="VALOR RECURSOS" dataDxfId="257"/>
    <tableColumn id="38" xr3:uid="{00000000-0010-0000-0000-000026000000}" name="NOMBRE ENTIDAD RECURSOS" dataDxfId="256" totalsRowDxfId="255"/>
    <tableColumn id="39" xr3:uid="{00000000-0010-0000-0000-000027000000}" name="NÚMERO DE IDENTIFICACIÓN " dataDxfId="254" totalsRowDxfId="253"/>
    <tableColumn id="40" xr3:uid="{00000000-0010-0000-0000-000028000000}" name="CDP_x000a_(INICIAL) " dataDxfId="252" totalsRowDxfId="251"/>
    <tableColumn id="41" xr3:uid="{00000000-0010-0000-0000-000029000000}" name="FECHA CDP_x000a_(INICIAL) " dataDxfId="250" totalsRowDxfId="249"/>
    <tableColumn id="42" xr3:uid="{00000000-0010-0000-0000-00002A000000}" name="RP_x000a_(INICIAL)" dataDxfId="248" totalsRowDxfId="247"/>
    <tableColumn id="43" xr3:uid="{00000000-0010-0000-0000-00002B000000}" name="FECHA RP_x000a_(INICIAL)" dataDxfId="246" totalsRowDxfId="245"/>
    <tableColumn id="44" xr3:uid="{00000000-0010-0000-0000-00002C000000}" name="AFECTACIÓN DEL RECURSO" dataDxfId="244" totalsRowDxfId="243"/>
    <tableColumn id="45" xr3:uid="{00000000-0010-0000-0000-00002D000000}" name="FUENTE DE FINANCIACIÓN" dataDxfId="242" totalsRowDxfId="241"/>
    <tableColumn id="46" xr3:uid="{00000000-0010-0000-0000-00002E000000}" name="ANTICIPO" dataDxfId="240" totalsRowDxfId="239"/>
    <tableColumn id="47" xr3:uid="{00000000-0010-0000-0000-00002F000000}" name="% DE ANTICIPO" dataDxfId="238" totalsRowDxfId="237"/>
    <tableColumn id="48" xr3:uid="{00000000-0010-0000-0000-000030000000}" name="VALOR ANTICIPO" dataDxfId="236" totalsRowDxfId="235"/>
    <tableColumn id="49" xr3:uid="{00000000-0010-0000-0000-000031000000}" name="DOMICILIO" dataDxfId="234" totalsRowDxfId="233"/>
    <tableColumn id="50" xr3:uid="{00000000-0010-0000-0000-000032000000}" name="EMAIL" dataDxfId="232" totalsRowDxfId="231"/>
    <tableColumn id="51" xr3:uid="{00000000-0010-0000-0000-000033000000}" name="FECHA DE SUSCRIPCION DEL CONTRATO" dataDxfId="230" totalsRowDxfId="229"/>
    <tableColumn id="52" xr3:uid="{00000000-0010-0000-0000-000034000000}" name="DEPARTAMENTO  EJECUCIÓN" dataDxfId="228" totalsRowDxfId="227"/>
    <tableColumn id="53" xr3:uid="{00000000-0010-0000-0000-000035000000}" name="MUNICIPIO DE EJECUCIÓN" dataDxfId="226" totalsRowDxfId="225"/>
    <tableColumn id="54" xr3:uid="{00000000-0010-0000-0000-000036000000}" name="TIPO DE SEGUIMIENTO" dataDxfId="224" totalsRowDxfId="223"/>
    <tableColumn id="55" xr3:uid="{00000000-0010-0000-0000-000037000000}" name="SUPERVISOR" dataDxfId="222" totalsRowDxfId="221"/>
    <tableColumn id="56" xr3:uid="{00000000-0010-0000-0000-000038000000}" name="TIPO DE IDENTIFICACIÓN" dataDxfId="220" totalsRowDxfId="219"/>
    <tableColumn id="57" xr3:uid="{00000000-0010-0000-0000-000039000000}" name="NÚMERO DE IDENTIFICACIÓN" dataDxfId="218" totalsRowDxfId="217"/>
    <tableColumn id="58" xr3:uid="{00000000-0010-0000-0000-00003A000000}" name="D_V (NIT/RUT)2" dataDxfId="216"/>
    <tableColumn id="59" xr3:uid="{00000000-0010-0000-0000-00003B000000}" name="CARGO" dataDxfId="215" totalsRowDxfId="214"/>
    <tableColumn id="66" xr3:uid="{00000000-0010-0000-0000-000042000000}" name="DEPENDENCIA" dataDxfId="213" totalsRowDxfId="212"/>
    <tableColumn id="61" xr3:uid="{00000000-0010-0000-0000-00003D000000}" name="CÓDIGO SECOP" dataDxfId="211" totalsRowDxfId="210"/>
    <tableColumn id="62" xr3:uid="{00000000-0010-0000-0000-00003E000000}" name="LINK DE PUBLICACIÓN SECOP" dataDxfId="209" totalsRowDxfId="208"/>
    <tableColumn id="63" xr3:uid="{00000000-0010-0000-0000-00003F000000}" name="FECHA DE PUBLICACIÓN" dataDxfId="207" totalsRowDxfId="206"/>
    <tableColumn id="64" xr3:uid="{00000000-0010-0000-0000-000040000000}" name="GARANTÍAS" dataDxfId="205" totalsRowDxfId="204"/>
    <tableColumn id="65" xr3:uid="{00000000-0010-0000-0000-000041000000}" name="CLASE DE GARANTÍA" dataDxfId="203" totalsRowDxfId="202"/>
    <tableColumn id="68" xr3:uid="{00000000-0010-0000-0000-000044000000}" name="FECHA DE EXPEDICIÓN DE GARANTÍA" dataDxfId="201" totalsRowDxfId="200"/>
    <tableColumn id="70" xr3:uid="{00000000-0010-0000-0000-000046000000}" name="RIESGOS ASEGURADOS" dataDxfId="199" totalsRowDxfId="198"/>
    <tableColumn id="90" xr3:uid="{00000000-0010-0000-0000-00005A000000}" name="FECHA DE PERFECCIONAMIENTO Y CUMPLIMIENTO DE REQUISITOS" dataDxfId="197" totalsRowDxfId="196"/>
    <tableColumn id="91" xr3:uid="{00000000-0010-0000-0000-00005B000000}" name="FECHA INICIO" dataDxfId="195" totalsRowDxfId="194"/>
    <tableColumn id="92" xr3:uid="{00000000-0010-0000-0000-00005C000000}" name="FECHA TERMINACION_x000a_(INICIAL)" dataDxfId="193" totalsRowDxfId="192"/>
    <tableColumn id="93" xr3:uid="{00000000-0010-0000-0000-00005D000000}" name="PLAZO DE EJECUCIÓN EN DÍAS (INICIAL)" dataDxfId="191" totalsRowDxfId="190">
      <calculatedColumnFormula>$BY4-$BX4</calculatedColumnFormula>
    </tableColumn>
    <tableColumn id="94" xr3:uid="{00000000-0010-0000-0000-00005E000000}" name="PLAZO DE EJECUCIÓN EN MESES (INICIAL)" dataDxfId="189" totalsRowDxfId="188">
      <calculatedColumnFormula>$BZ4/30</calculatedColumnFormula>
    </tableColumn>
    <tableColumn id="95" xr3:uid="{00000000-0010-0000-0000-00005F000000}" name="PLAZO DE EJECUCION" dataDxfId="187" totalsRowDxfId="186"/>
    <tableColumn id="96" xr3:uid="{00000000-0010-0000-0000-000060000000}" name="VALOR REDUCIDO" dataDxfId="185" totalsRowDxfId="184">
      <calculatedColumnFormula>BD_2!E2</calculatedColumnFormula>
    </tableColumn>
    <tableColumn id="97" xr3:uid="{00000000-0010-0000-0000-000061000000}" name="VALOR ADICIONES" dataDxfId="183" totalsRowDxfId="182">
      <calculatedColumnFormula>BD_2!BA2</calculatedColumnFormula>
    </tableColumn>
    <tableColumn id="98" xr3:uid="{00000000-0010-0000-0000-000062000000}" name="TOTAL TIEMPO PRORROGADO EN DÍAS_x000a_" dataDxfId="181" totalsRowDxfId="180">
      <calculatedColumnFormula>BD_2!BZ2</calculatedColumnFormula>
    </tableColumn>
    <tableColumn id="99" xr3:uid="{00000000-0010-0000-0000-000063000000}" name="SUSPENSIÓN" dataDxfId="179" totalsRowDxfId="178">
      <calculatedColumnFormula>BD_2!CA2</calculatedColumnFormula>
    </tableColumn>
    <tableColumn id="100" xr3:uid="{00000000-0010-0000-0000-000064000000}" name="TERMINACIÓN ANTICIPADA_x000a_" dataDxfId="177" totalsRowDxfId="176">
      <calculatedColumnFormula>BD_2!CF2</calculatedColumnFormula>
    </tableColumn>
    <tableColumn id="101" xr3:uid="{00000000-0010-0000-0000-000065000000}" name="CESIÓN" dataDxfId="175" totalsRowDxfId="174"/>
    <tableColumn id="109" xr3:uid="{00000000-0010-0000-0000-00006D000000}" name="PLAZO DE EJECUCIÓN FINAL DEL CONTRATO_x000a_(DÍAS)" dataDxfId="173" totalsRowDxfId="172">
      <calculatedColumnFormula>$CK4-$CJ4</calculatedColumnFormula>
    </tableColumn>
    <tableColumn id="110" xr3:uid="{00000000-0010-0000-0000-00006E000000}" name="PLAZO DE EJECUCIÓN FINAL DEL CONTRATO_x000a_(DESDE)" dataDxfId="171" totalsRowDxfId="170">
      <calculatedColumnFormula>$BX4</calculatedColumnFormula>
    </tableColumn>
    <tableColumn id="111" xr3:uid="{00000000-0010-0000-0000-00006F000000}" name="PLAZO DE EJECUCIÓN FINAL DEL CONTRATO_x000a_(HASTA)" dataDxfId="169" totalsRowDxfId="168">
      <calculatedColumnFormula>$BY4+$CE4</calculatedColumnFormula>
    </tableColumn>
    <tableColumn id="112" xr3:uid="{00000000-0010-0000-0000-000070000000}" name="% avance" dataDxfId="167" totalsRowDxfId="166">
      <calculatedColumnFormula>(($F$1-$CJ4)/($CK4-$CJ4))</calculatedColumnFormula>
    </tableColumn>
    <tableColumn id="113" xr3:uid="{00000000-0010-0000-0000-000071000000}" name="VALOR TOTAL DE CONTRATO (ANTES DE LIQUIDACIÓN - LIBERACIÓN DE SALDOS)" dataDxfId="165" totalsRowDxfId="164">
      <calculatedColumnFormula>$AM4+$CD4-$CC4</calculatedColumnFormula>
    </tableColumn>
    <tableColumn id="114" xr3:uid="{00000000-0010-0000-0000-000072000000}" name="ESTADO " dataDxfId="163" totalsRowDxfId="162">
      <calculatedColumnFormula>+IF($CK4&lt;=$F$1, "FINALIZADO","EJECUCIÓN")</calculatedColumnFormula>
    </tableColumn>
    <tableColumn id="115" xr3:uid="{00000000-0010-0000-0000-000073000000}" name="TIPO DE LIQUIDACIÓN" dataDxfId="161" totalsRowDxfId="160"/>
    <tableColumn id="116" xr3:uid="{00000000-0010-0000-0000-000074000000}" name="FECHA DE LIQUIDACIÓN" dataDxfId="159" totalsRowDxfId="158"/>
    <tableColumn id="117" xr3:uid="{00000000-0010-0000-0000-000075000000}" name="FECHA DE PUBLICACIÓN EN EL SECOP_x000a_" dataDxfId="157" totalsRowDxfId="156"/>
    <tableColumn id="118" xr3:uid="{00000000-0010-0000-0000-000076000000}" name="VALOR FINAL DEL CONTRATO (EJECUTADO)" dataDxfId="155" totalsRowDxfId="154"/>
    <tableColumn id="119" xr3:uid="{00000000-0010-0000-0000-000077000000}" name="OBSERVACIONES" dataDxfId="153" totalsRowDxfId="152"/>
    <tableColumn id="72" xr3:uid="{00000000-0010-0000-0000-000048000000}" name="ETAPA CONTRACTUAL SECOP II" dataDxfId="151" totalsRowDxfId="150"/>
    <tableColumn id="71" xr3:uid="{00000000-0010-0000-0000-000047000000}" name="ESTADO SECOP II" dataDxfId="149" totalsRowDxfId="148"/>
    <tableColumn id="77" xr3:uid="{00000000-0010-0000-0000-00004D000000}" name="ANULADO" dataDxfId="147" totalsRowDxfId="146"/>
    <tableColumn id="121" xr3:uid="{00000000-0010-0000-0000-000079000000}" name="MES" dataDxfId="145" totalsRowDxfId="144">
      <calculatedColumnFormula>TEXT(BF4,"MMMM")</calculatedColumnFormula>
    </tableColumn>
    <tableColumn id="123" xr3:uid="{00000000-0010-0000-0000-00007B000000}" name="REVISION SECOP II" dataDxfId="143" totalsRowDxfId="142"/>
    <tableColumn id="60" xr3:uid="{00000000-0010-0000-0000-00003C000000}" name="ENTIDAD" dataDxfId="141" totalsRowDxfId="140"/>
    <tableColumn id="69" xr3:uid="{00000000-0010-0000-0000-000045000000}" name="NIT" dataDxfId="139" totalsRowDxfId="138"/>
  </tableColumns>
  <tableStyleInfo name="TableStyleMedium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1" displayName="Tabla1" ref="A1:DI708" totalsRowShown="0" headerRowDxfId="137" dataDxfId="136" headerRowCellStyle="Normal 9">
  <autoFilter ref="A1:DI708" xr:uid="{00000000-0009-0000-0100-000001000000}"/>
  <tableColumns count="113">
    <tableColumn id="1" xr3:uid="{00000000-0010-0000-0100-000001000000}" name="AÑO" dataDxfId="135"/>
    <tableColumn id="2" xr3:uid="{00000000-0010-0000-0100-000002000000}" name="No. " dataDxfId="134">
      <calculatedColumnFormula>BD!K4</calculatedColumnFormula>
    </tableColumn>
    <tableColumn id="3" xr3:uid="{00000000-0010-0000-0100-000003000000}" name="REDUCCIÓN: FECHA DE SUSCRIPCIÓN" dataDxfId="133"/>
    <tableColumn id="4" xr3:uid="{00000000-0010-0000-0100-000004000000}" name="REDUCCIÓN: ORDENADOR DEL GASTO" dataDxfId="132"/>
    <tableColumn id="5" xr3:uid="{00000000-0010-0000-0100-000005000000}" name="VALOR REDUCIDO" dataDxfId="131"/>
    <tableColumn id="6" xr3:uid="{00000000-0010-0000-0100-000006000000}" name="REDUCCIÓN: FECHA DEL REGISTRO PRESUPUESTAL" dataDxfId="130"/>
    <tableColumn id="7" xr3:uid="{00000000-0010-0000-0100-000007000000}" name="REDUCCIÓN: FECHA DE PUBLICACIÓN EN EL SECOP" dataDxfId="129"/>
    <tableColumn id="8" xr3:uid="{00000000-0010-0000-0100-000008000000}" name="REDUCCIÓN: ABOGADO RESPONSABLE" dataDxfId="128"/>
    <tableColumn id="9" xr3:uid="{00000000-0010-0000-0100-000009000000}" name="_x000a_ADICIÓN_x000a_(1)" dataDxfId="127"/>
    <tableColumn id="10" xr3:uid="{00000000-0010-0000-0100-00000A000000}" name="FECHA DE SUSCRIPCIÓN_x000a_(ADICIÓN)_x000a_(1)" dataDxfId="126"/>
    <tableColumn id="11" xr3:uid="{00000000-0010-0000-0100-00000B000000}" name="ORDENADOR DEL GASTO_x000a_(1)" dataDxfId="125"/>
    <tableColumn id="12" xr3:uid="{00000000-0010-0000-0100-00000C000000}" name="RECURSO (MADS/FONAM)" dataDxfId="124"/>
    <tableColumn id="13" xr3:uid="{00000000-0010-0000-0100-00000D000000}" name="VALOR RECURSOS_x000a_(1)" dataDxfId="123"/>
    <tableColumn id="14" xr3:uid="{00000000-0010-0000-0100-00000E000000}" name="CDP_x000a_(1) " dataDxfId="122"/>
    <tableColumn id="15" xr3:uid="{00000000-0010-0000-0100-00000F000000}" name="FECHA CDP_x000a_(1)" dataDxfId="121"/>
    <tableColumn id="16" xr3:uid="{00000000-0010-0000-0100-000010000000}" name="RP_x000a_(1)" dataDxfId="120"/>
    <tableColumn id="17" xr3:uid="{00000000-0010-0000-0100-000011000000}" name="FECHA RP_x000a_(1)" dataDxfId="119"/>
    <tableColumn id="18" xr3:uid="{00000000-0010-0000-0100-000012000000}" name="FECHA DE PUBLICACIÓN EN EL SECOP_x000a_(1)" dataDxfId="118"/>
    <tableColumn id="19" xr3:uid="{00000000-0010-0000-0100-000013000000}" name="ABOGADO RESPONSABLE_x000a_(1)" dataDxfId="117"/>
    <tableColumn id="20" xr3:uid="{00000000-0010-0000-0100-000014000000}" name="_x000a_ADICIÓN_x000a_(2)" dataDxfId="116"/>
    <tableColumn id="21" xr3:uid="{00000000-0010-0000-0100-000015000000}" name="FECHA DE SUSCRIPCIÓN_x000a_(2)" dataDxfId="115"/>
    <tableColumn id="22" xr3:uid="{00000000-0010-0000-0100-000016000000}" name="ORDENADOR DEL GASTO_x000a_(2)" dataDxfId="114"/>
    <tableColumn id="23" xr3:uid="{00000000-0010-0000-0100-000017000000}" name="RECURSO (MADS/FONAM)2" dataDxfId="113"/>
    <tableColumn id="24" xr3:uid="{00000000-0010-0000-0100-000018000000}" name="VALOR RECURSOS_x000a_(2)" dataDxfId="112"/>
    <tableColumn id="25" xr3:uid="{00000000-0010-0000-0100-000019000000}" name="CDP_x000a_(2) " dataDxfId="111"/>
    <tableColumn id="26" xr3:uid="{00000000-0010-0000-0100-00001A000000}" name="FECHA CDP_x000a_(2)" dataDxfId="110"/>
    <tableColumn id="27" xr3:uid="{00000000-0010-0000-0100-00001B000000}" name="RP_x000a_(2)" dataDxfId="109"/>
    <tableColumn id="28" xr3:uid="{00000000-0010-0000-0100-00001C000000}" name="FECHA RP_x000a_(2)" dataDxfId="108"/>
    <tableColumn id="29" xr3:uid="{00000000-0010-0000-0100-00001D000000}" name="FECHA DE PUBLICACIÓN EN EL SECOP_x000a_(2)" dataDxfId="107"/>
    <tableColumn id="30" xr3:uid="{00000000-0010-0000-0100-00001E000000}" name="ABOGADO RESPONSABLE_x000a_(2)" dataDxfId="106"/>
    <tableColumn id="31" xr3:uid="{00000000-0010-0000-0100-00001F000000}" name="_x000a_ADICIÓN_x000a_(3)" dataDxfId="105"/>
    <tableColumn id="32" xr3:uid="{00000000-0010-0000-0100-000020000000}" name="FECHA DE SUSCRIPCIÓN_x000a_(3)" dataDxfId="104"/>
    <tableColumn id="33" xr3:uid="{00000000-0010-0000-0100-000021000000}" name="ORDENADOR DEL GASTO_x000a_(3)" dataDxfId="103"/>
    <tableColumn id="34" xr3:uid="{00000000-0010-0000-0100-000022000000}" name="RECURSO (MADS/FONAM)3" dataDxfId="102"/>
    <tableColumn id="35" xr3:uid="{00000000-0010-0000-0100-000023000000}" name="VALOR RECURSOS_x000a_(3)" dataDxfId="101"/>
    <tableColumn id="36" xr3:uid="{00000000-0010-0000-0100-000024000000}" name="CDP_x000a_(3) " dataDxfId="100"/>
    <tableColumn id="37" xr3:uid="{00000000-0010-0000-0100-000025000000}" name="FECHA CDP_x000a_(3)" dataDxfId="99"/>
    <tableColumn id="38" xr3:uid="{00000000-0010-0000-0100-000026000000}" name="RP_x000a_(3)" dataDxfId="98"/>
    <tableColumn id="39" xr3:uid="{00000000-0010-0000-0100-000027000000}" name="FECHA RP_x000a_(3)" dataDxfId="97"/>
    <tableColumn id="40" xr3:uid="{00000000-0010-0000-0100-000028000000}" name="FECHA DE PUBLICACIÓN EN EL SECOP_x000a_(3)" dataDxfId="96"/>
    <tableColumn id="41" xr3:uid="{00000000-0010-0000-0100-000029000000}" name="ABOGADO RESPONSABLE_x000a_(3)" dataDxfId="95"/>
    <tableColumn id="42" xr3:uid="{00000000-0010-0000-0100-00002A000000}" name="_x000a_ADICIÓN_x000a_(4)" dataDxfId="94"/>
    <tableColumn id="43" xr3:uid="{00000000-0010-0000-0100-00002B000000}" name="FECHA DE SUSCRIPCIÓN_x000a_(4)" dataDxfId="93"/>
    <tableColumn id="44" xr3:uid="{00000000-0010-0000-0100-00002C000000}" name="ORDENADOR DEL GASTO_x000a_(4)" dataDxfId="92"/>
    <tableColumn id="45" xr3:uid="{00000000-0010-0000-0100-00002D000000}" name="RECURSO (MADS/FONAM)4" dataDxfId="91"/>
    <tableColumn id="46" xr3:uid="{00000000-0010-0000-0100-00002E000000}" name="VALOR RECURSOS_x000a_(4)" dataDxfId="90"/>
    <tableColumn id="47" xr3:uid="{00000000-0010-0000-0100-00002F000000}" name="CDP_x000a_(4) " dataDxfId="89"/>
    <tableColumn id="48" xr3:uid="{00000000-0010-0000-0100-000030000000}" name="FECHA CDP_x000a_(4)" dataDxfId="88"/>
    <tableColumn id="49" xr3:uid="{00000000-0010-0000-0100-000031000000}" name="RP_x000a_(4)" dataDxfId="87"/>
    <tableColumn id="50" xr3:uid="{00000000-0010-0000-0100-000032000000}" name="FECHA RP_x000a_(4)" dataDxfId="86"/>
    <tableColumn id="51" xr3:uid="{00000000-0010-0000-0100-000033000000}" name="FECHA DE PUBLICACIÓN EN EL SECOP_x000a_(4)" dataDxfId="85"/>
    <tableColumn id="52" xr3:uid="{00000000-0010-0000-0100-000034000000}" name="ABOGADO RESPONSABLE_x000a_(4)" dataDxfId="84"/>
    <tableColumn id="53" xr3:uid="{00000000-0010-0000-0100-000035000000}" name="TOTAL ADICIONES" dataDxfId="83">
      <calculatedColumnFormula>M2+X2+AI2+AT2</calculatedColumnFormula>
    </tableColumn>
    <tableColumn id="54" xr3:uid="{00000000-0010-0000-0100-000036000000}" name="_x000a_PRÓRROGA (1)" dataDxfId="82"/>
    <tableColumn id="55" xr3:uid="{00000000-0010-0000-0100-000037000000}" name="FECHA DE SUSCRIPCIÓN_x000a_(1)" dataDxfId="81"/>
    <tableColumn id="56" xr3:uid="{00000000-0010-0000-0100-000038000000}" name="ORDENADOR DEL GASTO_x000a_(1)5" dataDxfId="80"/>
    <tableColumn id="57" xr3:uid="{00000000-0010-0000-0100-000039000000}" name="TIEMPO PRORROGADO EN DÍAS_x000a_(1)" dataDxfId="79">
      <calculatedColumnFormula>Tabla1[[#This Row],[TIEMPO PRORROGADO HASTA
(1)]]-Tabla1[[#This Row],[TIEMPO PRORROGADO DESDE
(1)]]</calculatedColumnFormula>
    </tableColumn>
    <tableColumn id="58" xr3:uid="{00000000-0010-0000-0100-00003A000000}" name="TIEMPO PRORROGADO DESDE_x000a_(1)" dataDxfId="78"/>
    <tableColumn id="59" xr3:uid="{00000000-0010-0000-0100-00003B000000}" name="TIEMPO PRORROGADO HASTA_x000a_(1)" dataDxfId="77"/>
    <tableColumn id="60" xr3:uid="{00000000-0010-0000-0100-00003C000000}" name="FECHA DE PUBLICACIÓN EN EL SECOP_x000a_(1)6" dataDxfId="76"/>
    <tableColumn id="61" xr3:uid="{00000000-0010-0000-0100-00003D000000}" name="ABOGADO RESPONSABLE_x000a_(1)7" dataDxfId="75"/>
    <tableColumn id="62" xr3:uid="{00000000-0010-0000-0100-00003E000000}" name="PRÓRROGA_x000a_(2)" dataDxfId="74"/>
    <tableColumn id="63" xr3:uid="{00000000-0010-0000-0100-00003F000000}" name="FECHA DE SUSCRIPCIÓN_x000a_(2)8" dataDxfId="73"/>
    <tableColumn id="64" xr3:uid="{00000000-0010-0000-0100-000040000000}" name="ORDENADOR DEL GASTO_x000a_(2)9" dataDxfId="72"/>
    <tableColumn id="65" xr3:uid="{00000000-0010-0000-0100-000041000000}" name="TIEMPO PRORROGADO EN DÍAS_x000a_(2)" dataDxfId="71">
      <calculatedColumnFormula>BO2-BN2</calculatedColumnFormula>
    </tableColumn>
    <tableColumn id="66" xr3:uid="{00000000-0010-0000-0100-000042000000}" name="TIEMPO PRORROGADO DESDE_x000a_(2)" dataDxfId="70"/>
    <tableColumn id="67" xr3:uid="{00000000-0010-0000-0100-000043000000}" name="TIEMPO PRORROGADO HASTA_x000a_(2)" dataDxfId="69"/>
    <tableColumn id="68" xr3:uid="{00000000-0010-0000-0100-000044000000}" name="FECHA DE PUBLICACIÓN EN EL SECOP_x000a_(2)10" dataDxfId="68"/>
    <tableColumn id="69" xr3:uid="{00000000-0010-0000-0100-000045000000}" name="ABOGADO RESPONSABLE_x000a_(2)11" dataDxfId="67"/>
    <tableColumn id="70" xr3:uid="{00000000-0010-0000-0100-000046000000}" name="PRÓRROGA_x000a_(3)" dataDxfId="66"/>
    <tableColumn id="71" xr3:uid="{00000000-0010-0000-0100-000047000000}" name="FECHA DE SUSCRIPCIÓN_x000a_(3)12" dataDxfId="65"/>
    <tableColumn id="72" xr3:uid="{00000000-0010-0000-0100-000048000000}" name="ORDENADOR DEL GASTO_x000a_(3)13" dataDxfId="64"/>
    <tableColumn id="73" xr3:uid="{00000000-0010-0000-0100-000049000000}" name="TIEMPO PRORROGADO EN DÍAS_x000a_(3)" dataDxfId="63">
      <calculatedColumnFormula>BW2-BV2</calculatedColumnFormula>
    </tableColumn>
    <tableColumn id="74" xr3:uid="{00000000-0010-0000-0100-00004A000000}" name="TIEMPO PRORROGADO DESDE_x000a_(3)" dataDxfId="62"/>
    <tableColumn id="75" xr3:uid="{00000000-0010-0000-0100-00004B000000}" name="TIEMPO PRORROGADO HASTA_x000a_(3)" dataDxfId="61"/>
    <tableColumn id="76" xr3:uid="{00000000-0010-0000-0100-00004C000000}" name="FECHA DE PUBLICACIÓN EN EL SECOP_x000a_(3)14" dataDxfId="60"/>
    <tableColumn id="77" xr3:uid="{00000000-0010-0000-0100-00004D000000}" name="ABOGADO RESPONSABLE_x000a_(3)15" dataDxfId="59"/>
    <tableColumn id="78" xr3:uid="{00000000-0010-0000-0100-00004E000000}" name="TOTAL PRÓRROGAS" dataDxfId="58">
      <calculatedColumnFormula>BU2+BM2+BE2</calculatedColumnFormula>
    </tableColumn>
    <tableColumn id="79" xr3:uid="{00000000-0010-0000-0100-00004F000000}" name="SUSPENSIÓN" dataDxfId="57"/>
    <tableColumn id="80" xr3:uid="{00000000-0010-0000-0100-000050000000}" name="FECHA DE SUSCRIPCIÓN" dataDxfId="56"/>
    <tableColumn id="81" xr3:uid="{00000000-0010-0000-0100-000051000000}" name="ORDENADOR DEL GASTO" dataDxfId="55"/>
    <tableColumn id="82" xr3:uid="{00000000-0010-0000-0100-000052000000}" name="FECHA DE PUBLICACIÓN EN EL SECOP" dataDxfId="54"/>
    <tableColumn id="83" xr3:uid="{00000000-0010-0000-0100-000053000000}" name="ABOGADO RESPONSABLE" dataDxfId="53"/>
    <tableColumn id="84" xr3:uid="{00000000-0010-0000-0100-000054000000}" name="TERMINACIÓN ANTICIPADA" dataDxfId="52"/>
    <tableColumn id="85" xr3:uid="{00000000-0010-0000-0100-000055000000}" name="FECHA DE SUSCRIPCIÓN16" dataDxfId="51"/>
    <tableColumn id="86" xr3:uid="{00000000-0010-0000-0100-000056000000}" name="ORDENADOR DEL GASTO17" dataDxfId="50"/>
    <tableColumn id="87" xr3:uid="{00000000-0010-0000-0100-000057000000}" name="FECHA DE EJECUCIÓN FINAL DEL CONTRATO_x000a_(HASTA)" dataDxfId="49"/>
    <tableColumn id="88" xr3:uid="{00000000-0010-0000-0100-000058000000}" name="FECHA DE PUBLICACIÓN EN EL SECOP18" dataDxfId="48"/>
    <tableColumn id="91" xr3:uid="{00000000-0010-0000-0100-00005B000000}" name="ABOGADO RESPONSABLE19" dataDxfId="47"/>
    <tableColumn id="92" xr3:uid="{00000000-0010-0000-0100-00005C000000}" name="NÚMERO DE POLIZA" dataDxfId="46"/>
    <tableColumn id="89" xr3:uid="{00000000-0010-0000-0100-000059000000}" name="ENTIDAD ASEGURADORA" dataDxfId="45"/>
    <tableColumn id="93" xr3:uid="{00000000-0010-0000-0100-00005D000000}" name="FECHA DE EXPEDICIÓN DE GARANTÍA" dataDxfId="44"/>
    <tableColumn id="94" xr3:uid="{00000000-0010-0000-0100-00005E000000}" name="FECHA DE APROBACIÓN DE GARANTÍA" dataDxfId="43"/>
    <tableColumn id="95" xr3:uid="{00000000-0010-0000-0100-00005F000000}" name="RIESGO ASEGURADO (1)" dataDxfId="42"/>
    <tableColumn id="96" xr3:uid="{00000000-0010-0000-0100-000060000000}" name="% ASEGURADO (1)" dataDxfId="41"/>
    <tableColumn id="97" xr3:uid="{00000000-0010-0000-0100-000061000000}" name="VALOR ASEGURADO (1)" dataDxfId="40"/>
    <tableColumn id="98" xr3:uid="{00000000-0010-0000-0100-000062000000}" name="VIGENCIA DESDE (1)" dataDxfId="39"/>
    <tableColumn id="99" xr3:uid="{00000000-0010-0000-0100-000063000000}" name="VIGENCIA HASTA (1)" dataDxfId="38"/>
    <tableColumn id="100" xr3:uid="{00000000-0010-0000-0100-000064000000}" name="RIESGO ASEGURADO (2)" dataDxfId="37"/>
    <tableColumn id="101" xr3:uid="{00000000-0010-0000-0100-000065000000}" name="% ASEGURADO (2)" dataDxfId="36"/>
    <tableColumn id="102" xr3:uid="{00000000-0010-0000-0100-000066000000}" name="VALOR ASEGURADO (2)" dataDxfId="35"/>
    <tableColumn id="103" xr3:uid="{00000000-0010-0000-0100-000067000000}" name="VIGENCIA DESDE (2)" dataDxfId="34"/>
    <tableColumn id="104" xr3:uid="{00000000-0010-0000-0100-000068000000}" name="VIGENCIA HASTA (2)" dataDxfId="33"/>
    <tableColumn id="105" xr3:uid="{00000000-0010-0000-0100-000069000000}" name="RIESGO ASEGURADO (3)" dataDxfId="32"/>
    <tableColumn id="106" xr3:uid="{00000000-0010-0000-0100-00006A000000}" name="% ASEGURADO (3)" dataDxfId="31"/>
    <tableColumn id="107" xr3:uid="{00000000-0010-0000-0100-00006B000000}" name="VALOR ASEGURADO (3)" dataDxfId="30"/>
    <tableColumn id="108" xr3:uid="{00000000-0010-0000-0100-00006C000000}" name="VIGENCIA DESDE (3)" dataDxfId="29"/>
    <tableColumn id="109" xr3:uid="{00000000-0010-0000-0100-00006D000000}" name="VIGENCIA HASTA (3)" dataDxfId="28"/>
    <tableColumn id="110" xr3:uid="{00000000-0010-0000-0100-00006E000000}" name="RIESGO ASEGURADO (4)" dataDxfId="27"/>
    <tableColumn id="111" xr3:uid="{00000000-0010-0000-0100-00006F000000}" name="% ASEGURADO (4)" dataDxfId="26"/>
    <tableColumn id="112" xr3:uid="{00000000-0010-0000-0100-000070000000}" name="VALOR ASEGURADO (4)" dataDxfId="25"/>
    <tableColumn id="113" xr3:uid="{00000000-0010-0000-0100-000071000000}" name="VIGENCIA DESDE (4)" dataDxfId="24"/>
    <tableColumn id="114" xr3:uid="{00000000-0010-0000-0100-000072000000}" name="VIGENCIA HASTA (4)" dataDxfId="23"/>
  </tableColumns>
  <tableStyleInfo name="TableStyleMedium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a2" displayName="Tabla2" ref="A2:N4" totalsRowShown="0" headerRowDxfId="22" tableBorderDxfId="21">
  <autoFilter ref="A2:N4" xr:uid="{00000000-0009-0000-0100-000002000000}"/>
  <tableColumns count="14">
    <tableColumn id="1" xr3:uid="{00000000-0010-0000-0200-000001000000}" name="AÑO" dataDxfId="20"/>
    <tableColumn id="2" xr3:uid="{00000000-0010-0000-0200-000002000000}" name="No. " dataDxfId="19"/>
    <tableColumn id="3" xr3:uid="{00000000-0010-0000-0200-000003000000}" name="CDP_x000a_(INICIAL) "/>
    <tableColumn id="4" xr3:uid="{00000000-0010-0000-0200-000004000000}" name="FECHA CDP_x000a_(INICIAL) " dataDxfId="18"/>
    <tableColumn id="5" xr3:uid="{00000000-0010-0000-0200-000005000000}" name="RP_x000a_(INICIAL)"/>
    <tableColumn id="6" xr3:uid="{00000000-0010-0000-0200-000006000000}" name="FECHA RP_x000a_(INICIAL)" dataDxfId="17"/>
    <tableColumn id="7" xr3:uid="{00000000-0010-0000-0200-000007000000}" name="AFECTACIÓN DEL RECURSO"/>
    <tableColumn id="8" xr3:uid="{00000000-0010-0000-0200-000008000000}" name="FUENTE DE FINANCIACIÓN"/>
    <tableColumn id="9" xr3:uid="{00000000-0010-0000-0200-000009000000}" name="DEPENDENCIA SOLICITANTE"/>
    <tableColumn id="13" xr3:uid="{00000000-0010-0000-0200-00000D000000}" name="DEPENDENCIA RECURSO"/>
    <tableColumn id="10" xr3:uid="{00000000-0010-0000-0200-00000A000000}" name="MODALIDAD DE SELECCIÓN"/>
    <tableColumn id="11" xr3:uid="{00000000-0010-0000-0200-00000B000000}" name="TIPO DE CONTRATO"/>
    <tableColumn id="12" xr3:uid="{00000000-0010-0000-0200-00000C000000}" name="VALOR" dataDxfId="16"/>
    <tableColumn id="14" xr3:uid="{00000000-0010-0000-0200-00000E000000}" name="MES">
      <calculatedColumnFormula>TEXT(F3,"MMMM")</calculatedColumnFormula>
    </tableColumn>
  </tableColumns>
  <tableStyleInfo name="TableStyleMedium1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1:K159" totalsRowShown="0" headerRowDxfId="15" dataDxfId="13" headerRowBorderDxfId="14" tableBorderDxfId="12" totalsRowBorderDxfId="11">
  <autoFilter ref="A1:K159" xr:uid="{00000000-0009-0000-0100-000004000000}"/>
  <tableColumns count="11">
    <tableColumn id="1" xr3:uid="{00000000-0010-0000-0300-000001000000}" name="CONTADOR" dataDxfId="10"/>
    <tableColumn id="2" xr3:uid="{00000000-0010-0000-0300-000002000000}" name="No. CONTRATO" dataDxfId="9"/>
    <tableColumn id="3" xr3:uid="{00000000-0010-0000-0300-000003000000}" name="CONTRATISTA" dataDxfId="8"/>
    <tableColumn id="4" xr3:uid="{00000000-0010-0000-0300-000004000000}" name="SUPERVISOR" dataDxfId="7"/>
    <tableColumn id="5" xr3:uid="{00000000-0010-0000-0300-000005000000}" name="CÉDULA" dataDxfId="6"/>
    <tableColumn id="6" xr3:uid="{00000000-0010-0000-0300-000006000000}" name="CARGO" dataDxfId="5"/>
    <tableColumn id="7" xr3:uid="{00000000-0010-0000-0300-000007000000}" name="DEPENDENCIA" dataDxfId="4"/>
    <tableColumn id="8" xr3:uid="{00000000-0010-0000-0300-000008000000}" name="FECHA INCIO SUPERVISION" dataDxfId="3"/>
    <tableColumn id="9" xr3:uid="{00000000-0010-0000-0300-000009000000}" name="FECHA FINAL SUPERVISION" dataDxfId="2"/>
    <tableColumn id="10" xr3:uid="{00000000-0010-0000-0300-00000A000000}" name="NOTA SUPERVISOR" dataDxfId="1"/>
    <tableColumn id="11" xr3:uid="{00000000-0010-0000-0300-00000B000000}" name="MEMORANDO" dataDxfId="0"/>
  </tableColumns>
  <tableStyleInfo name="TableStyleMedium1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pedromax66@hotmail.com" TargetMode="External"/><Relationship Id="rId299" Type="http://schemas.openxmlformats.org/officeDocument/2006/relationships/hyperlink" Target="https://community.secop.gov.co/Public/Tendering/ContractNoticePhases/View?PPI=CO1.PPI.6205333&amp;isFromPublicArea=True&amp;isModal=False" TargetMode="External"/><Relationship Id="rId21" Type="http://schemas.openxmlformats.org/officeDocument/2006/relationships/hyperlink" Target="https://community.secop.gov.co/Public/Tendering/ContractNoticePhases/View?PPI=CO1.PPI.5547796&amp;isFromPublicArea=True&amp;isModal=False" TargetMode="External"/><Relationship Id="rId63" Type="http://schemas.openxmlformats.org/officeDocument/2006/relationships/hyperlink" Target="mailto:sdiazv55@gmail.com" TargetMode="External"/><Relationship Id="rId159" Type="http://schemas.openxmlformats.org/officeDocument/2006/relationships/hyperlink" Target="mailto:uveuca@gmail.com" TargetMode="External"/><Relationship Id="rId324" Type="http://schemas.openxmlformats.org/officeDocument/2006/relationships/hyperlink" Target="https://community.secop.gov.co/Public/Tendering/OpportunityDetail/Index?noticeUID=CO1.NTC.1168009&amp;isFromPublicArea=True&amp;isModal=False" TargetMode="External"/><Relationship Id="rId366" Type="http://schemas.openxmlformats.org/officeDocument/2006/relationships/hyperlink" Target="https://community.secop.gov.co/Public/Tendering/OpportunityDetail/Index?noticeUID=CO1.NTC.1185297&amp;isFromPublicArea=True&amp;isModal=False" TargetMode="External"/><Relationship Id="rId170" Type="http://schemas.openxmlformats.org/officeDocument/2006/relationships/hyperlink" Target="mailto:linaemendoza@gmail.com" TargetMode="External"/><Relationship Id="rId226" Type="http://schemas.openxmlformats.org/officeDocument/2006/relationships/hyperlink" Target="https://community.secop.gov.co/Public/Tendering/OpportunityDetail/Index?noticeUID=CO1.NTC.1121701&amp;isFromPublicArea=True&amp;isModal=False" TargetMode="External"/><Relationship Id="rId268" Type="http://schemas.openxmlformats.org/officeDocument/2006/relationships/hyperlink" Target="https://community.secop.gov.co/Public/Tendering/OpportunityDetail/Index?noticeUID=CO1.NTC.1105122&amp;isFromPublicArea=True&amp;isModal=False" TargetMode="External"/><Relationship Id="rId32" Type="http://schemas.openxmlformats.org/officeDocument/2006/relationships/hyperlink" Target="mailto:jjperdomoc@hotmail.com" TargetMode="External"/><Relationship Id="rId74" Type="http://schemas.openxmlformats.org/officeDocument/2006/relationships/hyperlink" Target="mailto:ing.alexherrera350@gmail.com" TargetMode="External"/><Relationship Id="rId128" Type="http://schemas.openxmlformats.org/officeDocument/2006/relationships/hyperlink" Target="mailto:jan.rehder.ocampo@gmail.com" TargetMode="External"/><Relationship Id="rId335" Type="http://schemas.openxmlformats.org/officeDocument/2006/relationships/hyperlink" Target="https://community.secop.gov.co/Public/Tendering/OpportunityDetail/Index?noticeUID=CO1.NTC.1172211&amp;isFromPublicArea=True&amp;isModal=False" TargetMode="External"/><Relationship Id="rId377" Type="http://schemas.openxmlformats.org/officeDocument/2006/relationships/hyperlink" Target="https://community.secop.gov.co/Public/Tendering/OpportunityDetail/Index?noticeUID=CO1.NTC.1217812&amp;isFromPublicArea=True&amp;isModal=False" TargetMode="External"/><Relationship Id="rId5" Type="http://schemas.openxmlformats.org/officeDocument/2006/relationships/hyperlink" Target="https://community.secop.gov.co/Public/Tendering/OpportunityDetail/Index?noticeUID=CO1.NTC.1046472&amp;isFromPublicArea=True&amp;isModal=true&amp;asPopupView=true" TargetMode="External"/><Relationship Id="rId181" Type="http://schemas.openxmlformats.org/officeDocument/2006/relationships/hyperlink" Target="mailto:luzmarypa@gmail.com" TargetMode="External"/><Relationship Id="rId237" Type="http://schemas.openxmlformats.org/officeDocument/2006/relationships/hyperlink" Target="mailto:mariaalejandravillaneda796@gmail.com" TargetMode="External"/><Relationship Id="rId402" Type="http://schemas.openxmlformats.org/officeDocument/2006/relationships/hyperlink" Target="https://community.secop.gov.co/Public/Tendering/OpportunityDetail/Index?noticeUID=CO1.NTC.1264525&amp;isFromPublicArea=True&amp;isModal=False" TargetMode="External"/><Relationship Id="rId279" Type="http://schemas.openxmlformats.org/officeDocument/2006/relationships/hyperlink" Target="https://community.secop.gov.co/Public/Tendering/OpportunityDetail/Index?noticeUID=CO1.NTC.1125101&amp;isFromPublicArea=True&amp;isModal=False" TargetMode="External"/><Relationship Id="rId22" Type="http://schemas.openxmlformats.org/officeDocument/2006/relationships/hyperlink" Target="https://community.secop.gov.co/Public/Tendering/OpportunityDetail/Index?noticeUID=CO1.NTC.1040642&amp;isFromPublicArea=True&amp;isModal=true&amp;asPopupView=true" TargetMode="External"/><Relationship Id="rId43" Type="http://schemas.openxmlformats.org/officeDocument/2006/relationships/hyperlink" Target="mailto:caansume@gmail.com" TargetMode="External"/><Relationship Id="rId64" Type="http://schemas.openxmlformats.org/officeDocument/2006/relationships/hyperlink" Target="mailto:amsolanop@gmail.com" TargetMode="External"/><Relationship Id="rId118" Type="http://schemas.openxmlformats.org/officeDocument/2006/relationships/hyperlink" Target="mailto:vcantillom@gmail.com" TargetMode="External"/><Relationship Id="rId139" Type="http://schemas.openxmlformats.org/officeDocument/2006/relationships/hyperlink" Target="https://community.secop.gov.co/Public/Tendering/OpportunityDetail/Index?noticeUID=CO1.NTC.1125136&amp;isFromPublicArea=True&amp;isModal=False" TargetMode="External"/><Relationship Id="rId290" Type="http://schemas.openxmlformats.org/officeDocument/2006/relationships/hyperlink" Target="https://community.secop.gov.co/Public/Tendering/OpportunityDetail/Index?noticeUID=CO1.NTC.1146638&amp;isFromPublicArea=True&amp;isModal=False" TargetMode="External"/><Relationship Id="rId304" Type="http://schemas.openxmlformats.org/officeDocument/2006/relationships/hyperlink" Target="https://community.secop.gov.co/Public/Tendering/OpportunityDetail/Index?noticeUID=CO1.NTC.1139088&amp;isFromPublicArea=True&amp;isModal=False" TargetMode="External"/><Relationship Id="rId325" Type="http://schemas.openxmlformats.org/officeDocument/2006/relationships/hyperlink" Target="https://community.secop.gov.co/Public/Tendering/OpportunityDetail/Index?noticeUID=CO1.NTC.1168217&amp;isFromPublicArea=True&amp;isModal=False" TargetMode="External"/><Relationship Id="rId346" Type="http://schemas.openxmlformats.org/officeDocument/2006/relationships/hyperlink" Target="https://community.secop.gov.co/Public/Tendering/OpportunityDetail/Index?noticeUID=CO1.NTC.1150005&amp;isFromPublicArea=True&amp;isModal=False" TargetMode="External"/><Relationship Id="rId367" Type="http://schemas.openxmlformats.org/officeDocument/2006/relationships/hyperlink" Target="https://community.secop.gov.co/Public/Tendering/OpportunityDetail/Index?noticeUID=CO1.NTC.1146893&amp;isFromPublicArea=True&amp;isModal=False" TargetMode="External"/><Relationship Id="rId388" Type="http://schemas.openxmlformats.org/officeDocument/2006/relationships/hyperlink" Target="https://community.secop.gov.co/Public/Tendering/OpportunityDetail/Index?noticeUID=CO1.NTC.1224879&amp;isFromPublicArea=True&amp;isModal=False" TargetMode="External"/><Relationship Id="rId85" Type="http://schemas.openxmlformats.org/officeDocument/2006/relationships/hyperlink" Target="mailto:sanpaorom24@gmail.com" TargetMode="External"/><Relationship Id="rId150" Type="http://schemas.openxmlformats.org/officeDocument/2006/relationships/hyperlink" Target="mailto:erikaplazasfonseca@gmail.com" TargetMode="External"/><Relationship Id="rId171" Type="http://schemas.openxmlformats.org/officeDocument/2006/relationships/hyperlink" Target="mailto:johanna4ruiz@hotmail.com" TargetMode="External"/><Relationship Id="rId192" Type="http://schemas.openxmlformats.org/officeDocument/2006/relationships/hyperlink" Target="mailto:nmgarciap@gmail.com" TargetMode="External"/><Relationship Id="rId206" Type="http://schemas.openxmlformats.org/officeDocument/2006/relationships/hyperlink" Target="mailto:fimenesesa@gmail.com" TargetMode="External"/><Relationship Id="rId227" Type="http://schemas.openxmlformats.org/officeDocument/2006/relationships/hyperlink" Target="mailto:nlcastilloro82@gmail.com" TargetMode="External"/><Relationship Id="rId413" Type="http://schemas.openxmlformats.org/officeDocument/2006/relationships/hyperlink" Target="mailto:ctellez@aluminox.biz" TargetMode="External"/><Relationship Id="rId248" Type="http://schemas.openxmlformats.org/officeDocument/2006/relationships/hyperlink" Target="https://community.secop.gov.co/Public/Tendering/OpportunityDetail/Index?noticeUID=CO1.NTC.1090737&amp;isFromPublicArea=True&amp;isModal=False" TargetMode="External"/><Relationship Id="rId269" Type="http://schemas.openxmlformats.org/officeDocument/2006/relationships/hyperlink" Target="https://community.secop.gov.co/Public/Tendering/OpportunityDetail/Index?noticeUID=CO1.NTC.1148956&amp;isFromPublicArea=True&amp;isModal=False" TargetMode="External"/><Relationship Id="rId12" Type="http://schemas.openxmlformats.org/officeDocument/2006/relationships/hyperlink" Target="https://community.secop.gov.co/Public/Tendering/OpportunityDetail/Index?noticeUID=CO1.NTC.1038714&amp;isFromPublicArea=True&amp;isModal=False" TargetMode="External"/><Relationship Id="rId33" Type="http://schemas.openxmlformats.org/officeDocument/2006/relationships/hyperlink" Target="https://community.secop.gov.co/Public/Tendering/OpportunityDetail/Index?noticeUID=CO1.NTC.1117612&amp;isFromPublicArea=True&amp;isModal=False" TargetMode="External"/><Relationship Id="rId108" Type="http://schemas.openxmlformats.org/officeDocument/2006/relationships/hyperlink" Target="mailto:beatriz.11.66@hotmail.com" TargetMode="External"/><Relationship Id="rId129" Type="http://schemas.openxmlformats.org/officeDocument/2006/relationships/hyperlink" Target="mailto:Castro.marsh@gmail.com" TargetMode="External"/><Relationship Id="rId280" Type="http://schemas.openxmlformats.org/officeDocument/2006/relationships/hyperlink" Target="https://community.secop.gov.co/Public/Tendering/OpportunityDetail/Index?noticeUID=CO1.NTC.1125102&amp;isFromPublicArea=True&amp;isModal=False" TargetMode="External"/><Relationship Id="rId315" Type="http://schemas.openxmlformats.org/officeDocument/2006/relationships/hyperlink" Target="mailto:dmendozaospina@gmail.com" TargetMode="External"/><Relationship Id="rId336" Type="http://schemas.openxmlformats.org/officeDocument/2006/relationships/hyperlink" Target="https://community.secop.gov.co/Public/Tendering/OpportunityDetail/Index?noticeUID=CO1.NTC.1167925&amp;isFromPublicArea=True&amp;isModal=False" TargetMode="External"/><Relationship Id="rId357" Type="http://schemas.openxmlformats.org/officeDocument/2006/relationships/hyperlink" Target="https://community.secop.gov.co/Public/Tendering/OpportunityDetail/Index?noticeUID=CO1.NTC.1146868&amp;isFromPublicArea=True&amp;isModal=False" TargetMode="External"/><Relationship Id="rId54" Type="http://schemas.openxmlformats.org/officeDocument/2006/relationships/hyperlink" Target="mailto:belquisibanez@gmail.com" TargetMode="External"/><Relationship Id="rId75" Type="http://schemas.openxmlformats.org/officeDocument/2006/relationships/hyperlink" Target="mailto:camimahecha@yahoo.com" TargetMode="External"/><Relationship Id="rId96" Type="http://schemas.openxmlformats.org/officeDocument/2006/relationships/hyperlink" Target="mailto:laulopez19@gmail.com" TargetMode="External"/><Relationship Id="rId140" Type="http://schemas.openxmlformats.org/officeDocument/2006/relationships/hyperlink" Target="mailto:diana95osorio@gmail.com" TargetMode="External"/><Relationship Id="rId161" Type="http://schemas.openxmlformats.org/officeDocument/2006/relationships/hyperlink" Target="mailto:andresfelipemc@hotmail.com" TargetMode="External"/><Relationship Id="rId182" Type="http://schemas.openxmlformats.org/officeDocument/2006/relationships/hyperlink" Target="mailto:diana.bohorquez@imprenta.gov.co" TargetMode="External"/><Relationship Id="rId217" Type="http://schemas.openxmlformats.org/officeDocument/2006/relationships/hyperlink" Target="mailto:palima7@gmail.com" TargetMode="External"/><Relationship Id="rId378" Type="http://schemas.openxmlformats.org/officeDocument/2006/relationships/hyperlink" Target="https://community.secop.gov.co/Public/Tendering/OpportunityDetail/Index?noticeUID=CO1.NTC.1218014&amp;isFromPublicArea=True&amp;isModal=False" TargetMode="External"/><Relationship Id="rId399" Type="http://schemas.openxmlformats.org/officeDocument/2006/relationships/hyperlink" Target="https://community.secop.gov.co/Public/Tendering/OpportunityDetail/Index?noticeUID=CO1.NTC.1236746&amp;isFromPublicArea=True&amp;isModal=False" TargetMode="External"/><Relationship Id="rId403" Type="http://schemas.openxmlformats.org/officeDocument/2006/relationships/hyperlink" Target="https://community.secop.gov.co/Public/Tendering/OpportunityDetail/Index?noticeUID=CO1.NTC.1125136&amp;isFromPublicArea=True&amp;isModal=False" TargetMode="External"/><Relationship Id="rId6" Type="http://schemas.openxmlformats.org/officeDocument/2006/relationships/hyperlink" Target="https://community.secop.gov.co/Public/Tendering/OpportunityDetail/Index?noticeUID=CO1.NTC.1029348&amp;isFromPublicArea=True&amp;isModal=False" TargetMode="External"/><Relationship Id="rId238" Type="http://schemas.openxmlformats.org/officeDocument/2006/relationships/hyperlink" Target="mailto:sl.gaona@yahoo.com" TargetMode="External"/><Relationship Id="rId259" Type="http://schemas.openxmlformats.org/officeDocument/2006/relationships/hyperlink" Target="https://community.secop.gov.co/Public/Tendering/OpportunityDetail/Index?noticeUID=CO1.NTC.1118059&amp;isFromPublicArea=True&amp;isModal=False" TargetMode="External"/><Relationship Id="rId424" Type="http://schemas.openxmlformats.org/officeDocument/2006/relationships/hyperlink" Target="mailto:hector.espejo@uniples.com" TargetMode="External"/><Relationship Id="rId23" Type="http://schemas.openxmlformats.org/officeDocument/2006/relationships/hyperlink" Target="https://community.secop.gov.co/Public/Tendering/ContractNoticePhases/View?PPI=CO1.PPI.5923215&amp;isFromPublicArea=True&amp;isModal=False" TargetMode="External"/><Relationship Id="rId119" Type="http://schemas.openxmlformats.org/officeDocument/2006/relationships/hyperlink" Target="mailto:hateforest77@yahoo.com" TargetMode="External"/><Relationship Id="rId270" Type="http://schemas.openxmlformats.org/officeDocument/2006/relationships/hyperlink" Target="https://community.secop.gov.co/Public/Tendering/OpportunityDetail/Index?noticeUID=CO1.NTC.1146754&amp;isFromPublicArea=True&amp;isModal=False" TargetMode="External"/><Relationship Id="rId291" Type="http://schemas.openxmlformats.org/officeDocument/2006/relationships/hyperlink" Target="mailto:angierv9816@gmail.com" TargetMode="External"/><Relationship Id="rId305" Type="http://schemas.openxmlformats.org/officeDocument/2006/relationships/hyperlink" Target="mailto:andreamilena.ovalle@gmail.com" TargetMode="External"/><Relationship Id="rId326" Type="http://schemas.openxmlformats.org/officeDocument/2006/relationships/hyperlink" Target="https://community.secop.gov.co/Public/Tendering/OpportunityDetail/Index?noticeUID=CO1.NTC.1172276&amp;isFromPublicArea=True&amp;isModal=False" TargetMode="External"/><Relationship Id="rId347" Type="http://schemas.openxmlformats.org/officeDocument/2006/relationships/hyperlink" Target="https://community.secop.gov.co/Public/Tendering/OpportunityDetail/Index?noticeUID=CO1.NTC.1150303&amp;isFromPublicArea=True&amp;isModal=False" TargetMode="External"/><Relationship Id="rId44" Type="http://schemas.openxmlformats.org/officeDocument/2006/relationships/hyperlink" Target="mailto:ivonne_1891@hotmail.com" TargetMode="External"/><Relationship Id="rId65" Type="http://schemas.openxmlformats.org/officeDocument/2006/relationships/hyperlink" Target="mailto:anamariaalejandra15@gmail.com" TargetMode="External"/><Relationship Id="rId86" Type="http://schemas.openxmlformats.org/officeDocument/2006/relationships/hyperlink" Target="mailto:stephanie.ariza.p@gmail.com" TargetMode="External"/><Relationship Id="rId130" Type="http://schemas.openxmlformats.org/officeDocument/2006/relationships/hyperlink" Target="https://community.secop.gov.co/Public/Tendering/OpportunityDetail/Index?noticeUID=CO1.NTC.1126034&amp;isFromPublicArea=True&amp;isModal=False" TargetMode="External"/><Relationship Id="rId151" Type="http://schemas.openxmlformats.org/officeDocument/2006/relationships/hyperlink" Target="mailto:jessica6r@gmail.com" TargetMode="External"/><Relationship Id="rId368" Type="http://schemas.openxmlformats.org/officeDocument/2006/relationships/hyperlink" Target="https://community.secop.gov.co/Public/Tendering/OpportunityDetail/Index?noticeUID=CO1.NTC.1147513&amp;isFromPublicArea=True&amp;isModal=False" TargetMode="External"/><Relationship Id="rId389" Type="http://schemas.openxmlformats.org/officeDocument/2006/relationships/hyperlink" Target="https://community.secop.gov.co/Public/Tendering/OpportunityDetail/Index?noticeUID=CO1.NTC.1226003&amp;isFromPublicArea=True&amp;isModal=False" TargetMode="External"/><Relationship Id="rId172" Type="http://schemas.openxmlformats.org/officeDocument/2006/relationships/hyperlink" Target="https://community.secop.gov.co/Public/Tendering/OpportunityDetail/Index?noticeUID=CO1.NTC.1112039&amp;isFromPublicArea=True&amp;isModal=False" TargetMode="External"/><Relationship Id="rId193" Type="http://schemas.openxmlformats.org/officeDocument/2006/relationships/hyperlink" Target="https://community.secop.gov.co/Public/Tendering/ContractNoticePhases/View?PPI=CO1.PPI.6140192&amp;isFromPublicArea=True&amp;isModal=False" TargetMode="External"/><Relationship Id="rId207" Type="http://schemas.openxmlformats.org/officeDocument/2006/relationships/hyperlink" Target="https://community.secop.gov.co/Public/Tendering/ContractNoticePhases/View?PPI=CO1.PPI.6145452&amp;isFromPublicArea=True&amp;isModal=False" TargetMode="External"/><Relationship Id="rId228" Type="http://schemas.openxmlformats.org/officeDocument/2006/relationships/hyperlink" Target="mailto:licethcarolinarueda@gmail.com" TargetMode="External"/><Relationship Id="rId249" Type="http://schemas.openxmlformats.org/officeDocument/2006/relationships/hyperlink" Target="mailto:pilar.lemus.e@gmail.com" TargetMode="External"/><Relationship Id="rId414" Type="http://schemas.openxmlformats.org/officeDocument/2006/relationships/hyperlink" Target="mailto:acuerdomarco1@prodeseg.com.co" TargetMode="External"/><Relationship Id="rId13" Type="http://schemas.openxmlformats.org/officeDocument/2006/relationships/hyperlink" Target="https://community.secop.gov.co/Public/Tendering/OpportunityDetail/Index?noticeUID=CO1.NTC.1040451&amp;isFromPublicArea=True&amp;isModal=true&amp;asPopupView=true" TargetMode="External"/><Relationship Id="rId109" Type="http://schemas.openxmlformats.org/officeDocument/2006/relationships/hyperlink" Target="mailto:herney2203@hotmail.com" TargetMode="External"/><Relationship Id="rId260" Type="http://schemas.openxmlformats.org/officeDocument/2006/relationships/hyperlink" Target="https://community.secop.gov.co/Public/Tendering/OpportunityDetail/Index?noticeUID=CO1.NTC.1121286&amp;isFromPublicArea=True&amp;isModal=False" TargetMode="External"/><Relationship Id="rId281" Type="http://schemas.openxmlformats.org/officeDocument/2006/relationships/hyperlink" Target="https://community.secop.gov.co/Public/Tendering/OpportunityDetail/Index?noticeUID=CO1.NTC.1133485&amp;isFromPublicArea=True&amp;isModal=False" TargetMode="External"/><Relationship Id="rId316" Type="http://schemas.openxmlformats.org/officeDocument/2006/relationships/hyperlink" Target="mailto:pamo.viento@gmail.com" TargetMode="External"/><Relationship Id="rId337" Type="http://schemas.openxmlformats.org/officeDocument/2006/relationships/hyperlink" Target="https://community.secop.gov.co/Public/Tendering/OpportunityDetail/Index?noticeUID=CO1.NTC.1156269&amp;isFromPublicArea=True&amp;isModal=False" TargetMode="External"/><Relationship Id="rId34" Type="http://schemas.openxmlformats.org/officeDocument/2006/relationships/hyperlink" Target="mailto:luciahidricos@gmail.com" TargetMode="External"/><Relationship Id="rId55" Type="http://schemas.openxmlformats.org/officeDocument/2006/relationships/hyperlink" Target="mailto:alexchart74@hotmail.com" TargetMode="External"/><Relationship Id="rId76" Type="http://schemas.openxmlformats.org/officeDocument/2006/relationships/hyperlink" Target="mailto:jballesterosc@minambiente.gov.co" TargetMode="External"/><Relationship Id="rId97" Type="http://schemas.openxmlformats.org/officeDocument/2006/relationships/hyperlink" Target="mailto:ing.nelsongarcia88@gmail.com" TargetMode="External"/><Relationship Id="rId120" Type="http://schemas.openxmlformats.org/officeDocument/2006/relationships/hyperlink" Target="mailto:viviangel78@gmail.com" TargetMode="External"/><Relationship Id="rId141" Type="http://schemas.openxmlformats.org/officeDocument/2006/relationships/hyperlink" Target="mailto:jcparrag2000@yahoo.es" TargetMode="External"/><Relationship Id="rId358" Type="http://schemas.openxmlformats.org/officeDocument/2006/relationships/hyperlink" Target="https://community.secop.gov.co/Public/Tendering/OpportunityDetail/Index?noticeUID=CO1.NTC.1146787&amp;isFromPublicArea=True&amp;isModal=False" TargetMode="External"/><Relationship Id="rId379" Type="http://schemas.openxmlformats.org/officeDocument/2006/relationships/hyperlink" Target="https://community.secop.gov.co/Public/Tendering/OpportunityDetail/Index?noticeUID=CO1.NTC.1217715&amp;isFromPublicArea=True&amp;isModal=False" TargetMode="External"/><Relationship Id="rId7" Type="http://schemas.openxmlformats.org/officeDocument/2006/relationships/hyperlink" Target="https://community.secop.gov.co/Public/Tendering/OpportunityDetail/Index?noticeUID=CO1.NTC.1031859&amp;isFromPublicArea=True&amp;isModal=False" TargetMode="External"/><Relationship Id="rId162" Type="http://schemas.openxmlformats.org/officeDocument/2006/relationships/hyperlink" Target="mailto:jcsccontreras@gmail.com" TargetMode="External"/><Relationship Id="rId183" Type="http://schemas.openxmlformats.org/officeDocument/2006/relationships/hyperlink" Target="mailto:jaquijanoa@unal.edu.co" TargetMode="External"/><Relationship Id="rId218" Type="http://schemas.openxmlformats.org/officeDocument/2006/relationships/hyperlink" Target="https://community.secop.gov.co/Public/Tendering/ContractNoticePhases/View?PPI=CO1.PPI.6115303&amp;isFromPublicArea=True&amp;isModal=False" TargetMode="External"/><Relationship Id="rId239" Type="http://schemas.openxmlformats.org/officeDocument/2006/relationships/hyperlink" Target="mailto:Adriosperez@hotmail.com" TargetMode="External"/><Relationship Id="rId390" Type="http://schemas.openxmlformats.org/officeDocument/2006/relationships/hyperlink" Target="https://community.secop.gov.co/Public/Tendering/OpportunityDetail/Index?noticeUID=CO1.NTC.1226210&amp;isFromPublicArea=True&amp;isModal=False" TargetMode="External"/><Relationship Id="rId404" Type="http://schemas.openxmlformats.org/officeDocument/2006/relationships/hyperlink" Target="mailto:kassis89@hotmail.com" TargetMode="External"/><Relationship Id="rId425" Type="http://schemas.openxmlformats.org/officeDocument/2006/relationships/printerSettings" Target="../printerSettings/printerSettings1.bin"/><Relationship Id="rId250" Type="http://schemas.openxmlformats.org/officeDocument/2006/relationships/hyperlink" Target="mailto:nicolas.lozano@correo.usa.edu.co" TargetMode="External"/><Relationship Id="rId271" Type="http://schemas.openxmlformats.org/officeDocument/2006/relationships/hyperlink" Target="https://community.secop.gov.co/Public/Tendering/OpportunityDetail/Index?noticeUID=CO1.NTC.1122548&amp;isFromPublicArea=True&amp;isModal=False" TargetMode="External"/><Relationship Id="rId292" Type="http://schemas.openxmlformats.org/officeDocument/2006/relationships/hyperlink" Target="https://community.secop.gov.co/Public/Tendering/OpportunityDetail/Index?noticeUID=CO1.NTC.1136383&amp;isFromPublicArea=True&amp;isModal=False" TargetMode="External"/><Relationship Id="rId306" Type="http://schemas.openxmlformats.org/officeDocument/2006/relationships/hyperlink" Target="mailto:soniavanesaverarodriguez@gmail.com" TargetMode="External"/><Relationship Id="rId24" Type="http://schemas.openxmlformats.org/officeDocument/2006/relationships/hyperlink" Target="mailto:visabeljaimes@gmail.com" TargetMode="External"/><Relationship Id="rId45" Type="http://schemas.openxmlformats.org/officeDocument/2006/relationships/hyperlink" Target="mailto:tatianaquintero2309@gmail.com" TargetMode="External"/><Relationship Id="rId66" Type="http://schemas.openxmlformats.org/officeDocument/2006/relationships/hyperlink" Target="mailto:sergiomendoza.jaimes@gmail.com" TargetMode="External"/><Relationship Id="rId87" Type="http://schemas.openxmlformats.org/officeDocument/2006/relationships/hyperlink" Target="mailto:nataliaortizduarte97@hotmail.com" TargetMode="External"/><Relationship Id="rId110" Type="http://schemas.openxmlformats.org/officeDocument/2006/relationships/hyperlink" Target="mailto:ortizlord@hotmail.com" TargetMode="External"/><Relationship Id="rId131" Type="http://schemas.openxmlformats.org/officeDocument/2006/relationships/hyperlink" Target="mailto:apradaprada@hotmail.com" TargetMode="External"/><Relationship Id="rId327" Type="http://schemas.openxmlformats.org/officeDocument/2006/relationships/hyperlink" Target="https://community.secop.gov.co/Public/Tendering/OpportunityDetail/Index?noticeUID=CO1.NTC.1169517&amp;isFromPublicArea=True&amp;isModal=False" TargetMode="External"/><Relationship Id="rId348" Type="http://schemas.openxmlformats.org/officeDocument/2006/relationships/hyperlink" Target="https://community.secop.gov.co/Public/Tendering/OpportunityDetail/Index?noticeUID=CO1.NTC.1148782&amp;isFromPublicArea=True&amp;isModal=False" TargetMode="External"/><Relationship Id="rId369" Type="http://schemas.openxmlformats.org/officeDocument/2006/relationships/hyperlink" Target="https://community.secop.gov.co/Public/Tendering/OpportunityDetail/Index?noticeUID=CO1.NTC.1156376&amp;isFromPublicArea=True&amp;isModal=False" TargetMode="External"/><Relationship Id="rId152" Type="http://schemas.openxmlformats.org/officeDocument/2006/relationships/hyperlink" Target="mailto:paula.nossanov@hotmail.com" TargetMode="External"/><Relationship Id="rId173" Type="http://schemas.openxmlformats.org/officeDocument/2006/relationships/hyperlink" Target="https://community.secop.gov.co/Public/Tendering/OpportunityDetail/Index?noticeUID=CO1.NTC.1115241&amp;isFromPublicArea=True&amp;isModal=False" TargetMode="External"/><Relationship Id="rId194" Type="http://schemas.openxmlformats.org/officeDocument/2006/relationships/hyperlink" Target="mailto:anamayalar88@gmail.com" TargetMode="External"/><Relationship Id="rId208" Type="http://schemas.openxmlformats.org/officeDocument/2006/relationships/hyperlink" Target="mailto:laom_3@hotmail.com" TargetMode="External"/><Relationship Id="rId229" Type="http://schemas.openxmlformats.org/officeDocument/2006/relationships/hyperlink" Target="mailto:alexxag17@gmail.com" TargetMode="External"/><Relationship Id="rId380" Type="http://schemas.openxmlformats.org/officeDocument/2006/relationships/hyperlink" Target="https://community.secop.gov.co/Public/Tendering/OpportunityDetail/Index?noticeUID=CO1.NTC.1217718&amp;isFromPublicArea=True&amp;isModal=False" TargetMode="External"/><Relationship Id="rId415" Type="http://schemas.openxmlformats.org/officeDocument/2006/relationships/hyperlink" Target="mailto:juridica@ideam.gov.co;" TargetMode="External"/><Relationship Id="rId240" Type="http://schemas.openxmlformats.org/officeDocument/2006/relationships/hyperlink" Target="mailto:pozoydiddi@gmail.com" TargetMode="External"/><Relationship Id="rId261" Type="http://schemas.openxmlformats.org/officeDocument/2006/relationships/hyperlink" Target="https://community.secop.gov.co/Public/Tendering/OpportunityDetail/Index?noticeUID=CO1.NTC.1120375&amp;isFromPublicArea=True&amp;isModal=False" TargetMode="External"/><Relationship Id="rId14" Type="http://schemas.openxmlformats.org/officeDocument/2006/relationships/hyperlink" Target="https://community.secop.gov.co/Public/Tendering/OpportunityDetail/Index?noticeUID=CO1.NTC.1042825&amp;isFromPublicArea=True&amp;isModal=true&amp;asPopupView=true" TargetMode="External"/><Relationship Id="rId35" Type="http://schemas.openxmlformats.org/officeDocument/2006/relationships/hyperlink" Target="https://community.secop.gov.co/Public/Tendering/OpportunityDetail/Index?noticeUID=CO1.NTC.1117502&amp;isFromPublicArea=True&amp;isModal=False" TargetMode="External"/><Relationship Id="rId56" Type="http://schemas.openxmlformats.org/officeDocument/2006/relationships/hyperlink" Target="mailto:agpestrategia@gmail.com" TargetMode="External"/><Relationship Id="rId77" Type="http://schemas.openxmlformats.org/officeDocument/2006/relationships/hyperlink" Target="mailto:alan.aguia@gmail.com" TargetMode="External"/><Relationship Id="rId100" Type="http://schemas.openxmlformats.org/officeDocument/2006/relationships/hyperlink" Target="mailto:sebastianh941@gmail.com" TargetMode="External"/><Relationship Id="rId282" Type="http://schemas.openxmlformats.org/officeDocument/2006/relationships/hyperlink" Target="https://community.secop.gov.co/Public/Tendering/OpportunityDetail/Index?noticeUID=CO1.NTC.1125837&amp;isFromPublicArea=True&amp;isModal=False" TargetMode="External"/><Relationship Id="rId317" Type="http://schemas.openxmlformats.org/officeDocument/2006/relationships/hyperlink" Target="https://community.secop.gov.co/Public/Tendering/OpportunityDetail/Index?noticeUID=CO1.NTC.1147536&amp;isFromPublicArea=True&amp;isModal=False" TargetMode="External"/><Relationship Id="rId338" Type="http://schemas.openxmlformats.org/officeDocument/2006/relationships/hyperlink" Target="https://community.secop.gov.co/Public/Tendering/OpportunityDetail/Index?noticeUID=CO1.NTC.1156277&amp;isFromPublicArea=True&amp;isModal=False" TargetMode="External"/><Relationship Id="rId359" Type="http://schemas.openxmlformats.org/officeDocument/2006/relationships/hyperlink" Target="https://community.secop.gov.co/Public/Tendering/OpportunityDetail/Index?noticeUID=CO1.NTC.1147721&amp;isFromPublicArea=True&amp;isModal=False" TargetMode="External"/><Relationship Id="rId8" Type="http://schemas.openxmlformats.org/officeDocument/2006/relationships/hyperlink" Target="https://community.secop.gov.co/Public/Tendering/OpportunityDetail/Index?noticeUID=CO1.NTC.1042416&amp;isFromPublicArea=True&amp;isModal=true&amp;asPopupView=true" TargetMode="External"/><Relationship Id="rId98" Type="http://schemas.openxmlformats.org/officeDocument/2006/relationships/hyperlink" Target="mailto:yaisa.bejarano@hotmail.com" TargetMode="External"/><Relationship Id="rId121" Type="http://schemas.openxmlformats.org/officeDocument/2006/relationships/hyperlink" Target="mailto:viviangel78@gmail.com" TargetMode="External"/><Relationship Id="rId142" Type="http://schemas.openxmlformats.org/officeDocument/2006/relationships/hyperlink" Target="mailto:john.gonzalez.farias@gmail.com" TargetMode="External"/><Relationship Id="rId163" Type="http://schemas.openxmlformats.org/officeDocument/2006/relationships/hyperlink" Target="mailto:dilusa7@hotmail.com" TargetMode="External"/><Relationship Id="rId184" Type="http://schemas.openxmlformats.org/officeDocument/2006/relationships/hyperlink" Target="https://community.secop.gov.co/Public/Tendering/ContractNoticePhases/View?PPI=CO1.PPI.6145471&amp;isFromPublicArea=True&amp;isModal=False" TargetMode="External"/><Relationship Id="rId219" Type="http://schemas.openxmlformats.org/officeDocument/2006/relationships/hyperlink" Target="mailto:gicons1401@gmail.com" TargetMode="External"/><Relationship Id="rId370" Type="http://schemas.openxmlformats.org/officeDocument/2006/relationships/hyperlink" Target="https://community.secop.gov.co/Public/Tendering/OpportunityDetail/Index?noticeUID=CO1.NTC.1095080&amp;isFromPublicArea=True&amp;isModal=False" TargetMode="External"/><Relationship Id="rId391" Type="http://schemas.openxmlformats.org/officeDocument/2006/relationships/hyperlink" Target="https://community.secop.gov.co/Public/Tendering/OpportunityDetail/Index?noticeUID=CO1.NTC.1225960&amp;isFromPublicArea=True&amp;isModal=False" TargetMode="External"/><Relationship Id="rId405" Type="http://schemas.openxmlformats.org/officeDocument/2006/relationships/hyperlink" Target="mailto:agerencia@elevacon.net" TargetMode="External"/><Relationship Id="rId426" Type="http://schemas.openxmlformats.org/officeDocument/2006/relationships/table" Target="../tables/table1.xml"/><Relationship Id="rId230" Type="http://schemas.openxmlformats.org/officeDocument/2006/relationships/hyperlink" Target="mailto:jpjojoav@gmail.com" TargetMode="External"/><Relationship Id="rId251" Type="http://schemas.openxmlformats.org/officeDocument/2006/relationships/hyperlink" Target="mailto:vivianita1201@gmail.com" TargetMode="External"/><Relationship Id="rId25" Type="http://schemas.openxmlformats.org/officeDocument/2006/relationships/hyperlink" Target="https://community.secop.gov.co/Public/Tendering/OpportunityDetail/Index?noticeUID=CO1.NTC.1115949&amp;isFromPublicArea=True&amp;isModal=False" TargetMode="External"/><Relationship Id="rId46" Type="http://schemas.openxmlformats.org/officeDocument/2006/relationships/hyperlink" Target="mailto:katherinngomez@yahoo.com.ar" TargetMode="External"/><Relationship Id="rId67" Type="http://schemas.openxmlformats.org/officeDocument/2006/relationships/hyperlink" Target="mailto:mendoza.juliana@gmail.com" TargetMode="External"/><Relationship Id="rId272" Type="http://schemas.openxmlformats.org/officeDocument/2006/relationships/hyperlink" Target="https://community.secop.gov.co/Public/Tendering/OpportunityDetail/Index?noticeUID=CO1.NTC.1122785&amp;isFromPublicArea=True&amp;isModal=False" TargetMode="External"/><Relationship Id="rId293" Type="http://schemas.openxmlformats.org/officeDocument/2006/relationships/hyperlink" Target="mailto:adrianayadira.mendieta@gmail.com" TargetMode="External"/><Relationship Id="rId307" Type="http://schemas.openxmlformats.org/officeDocument/2006/relationships/hyperlink" Target="https://community.secop.gov.co/Public/Tendering/OpportunityDetail/Index?noticeUID=CO1.NTC.1139088&amp;isFromPublicArea=True&amp;isModal=False" TargetMode="External"/><Relationship Id="rId328" Type="http://schemas.openxmlformats.org/officeDocument/2006/relationships/hyperlink" Target="https://community.secop.gov.co/Public/Tendering/OpportunityDetail/Index?noticeUID=CO1.NTC.1167301&amp;isFromPublicArea=True&amp;isModal=False" TargetMode="External"/><Relationship Id="rId349" Type="http://schemas.openxmlformats.org/officeDocument/2006/relationships/hyperlink" Target="https://community.secop.gov.co/Public/Tendering/OpportunityDetail/Index?noticeUID=CO1.NTC.1149205&amp;isFromPublicArea=True&amp;isModal=False" TargetMode="External"/><Relationship Id="rId88" Type="http://schemas.openxmlformats.org/officeDocument/2006/relationships/hyperlink" Target="mailto:adrianalgutierrezb@gmail.com" TargetMode="External"/><Relationship Id="rId111" Type="http://schemas.openxmlformats.org/officeDocument/2006/relationships/hyperlink" Target="mailto:eng.saenz@gmail.com" TargetMode="External"/><Relationship Id="rId132" Type="http://schemas.openxmlformats.org/officeDocument/2006/relationships/hyperlink" Target="https://community.secop.gov.co/Public/Tendering/OpportunityDetail/Index?noticeUID=CO1.NTC.1120410&amp;isFromPublicArea=True&amp;isModal=False" TargetMode="External"/><Relationship Id="rId153" Type="http://schemas.openxmlformats.org/officeDocument/2006/relationships/hyperlink" Target="mailto:megomez7@hotmail.com" TargetMode="External"/><Relationship Id="rId174" Type="http://schemas.openxmlformats.org/officeDocument/2006/relationships/hyperlink" Target="mailto:glahesa@hotmail.com" TargetMode="External"/><Relationship Id="rId195" Type="http://schemas.openxmlformats.org/officeDocument/2006/relationships/hyperlink" Target="https://community.secop.gov.co/Public/Tendering/ContractNoticePhases/View?PPI=CO1.PPI.6137984&amp;isFromPublicArea=True&amp;isModal=False" TargetMode="External"/><Relationship Id="rId209" Type="http://schemas.openxmlformats.org/officeDocument/2006/relationships/hyperlink" Target="https://community.secop.gov.co/Public/Tendering/ContractNoticePhases/View?PPI=CO1.PPI.6116312&amp;isFromPublicArea=True&amp;isModal=False" TargetMode="External"/><Relationship Id="rId360" Type="http://schemas.openxmlformats.org/officeDocument/2006/relationships/hyperlink" Target="https://community.secop.gov.co/Public/Tendering/OpportunityDetail/Index?noticeUID=CO1.NTC.1147821&amp;isFromPublicArea=True&amp;isModal=False" TargetMode="External"/><Relationship Id="rId381" Type="http://schemas.openxmlformats.org/officeDocument/2006/relationships/hyperlink" Target="https://community.secop.gov.co/Public/Tendering/OpportunityDetail/Index?noticeUID=CO1.NTC.1214421&amp;isFromPublicArea=True&amp;isModal=False" TargetMode="External"/><Relationship Id="rId416" Type="http://schemas.openxmlformats.org/officeDocument/2006/relationships/hyperlink" Target="mailto:atencioncce@ifxcorp.com" TargetMode="External"/><Relationship Id="rId220" Type="http://schemas.openxmlformats.org/officeDocument/2006/relationships/hyperlink" Target="mailto:lilianrociomondragon@gmail.com" TargetMode="External"/><Relationship Id="rId241" Type="http://schemas.openxmlformats.org/officeDocument/2006/relationships/hyperlink" Target="mailto:rosanaromero@hotmail.com" TargetMode="External"/><Relationship Id="rId15" Type="http://schemas.openxmlformats.org/officeDocument/2006/relationships/hyperlink" Target="https://community.secop.gov.co/Public/Tendering/OpportunityDetail/Index?noticeUID=CO1.NTC.1062116&amp;isFromPublicArea=True&amp;isModal=true&amp;asPopupView=true" TargetMode="External"/><Relationship Id="rId36" Type="http://schemas.openxmlformats.org/officeDocument/2006/relationships/hyperlink" Target="https://community.secop.gov.co/Public/Tendering/ContractNoticePhases/View?PPI=CO1.PPI.5987202&amp;isFromPublicArea=True&amp;isModal=False" TargetMode="External"/><Relationship Id="rId57" Type="http://schemas.openxmlformats.org/officeDocument/2006/relationships/hyperlink" Target="mailto:mauricioruedagomez@gmail.com" TargetMode="External"/><Relationship Id="rId262" Type="http://schemas.openxmlformats.org/officeDocument/2006/relationships/hyperlink" Target="https://community.secop.gov.co/Public/Tendering/OpportunityDetail/Index?noticeUID=CO1.NTC.1120083&amp;isFromPublicArea=True&amp;isModal=False" TargetMode="External"/><Relationship Id="rId283" Type="http://schemas.openxmlformats.org/officeDocument/2006/relationships/hyperlink" Target="https://community.secop.gov.co/Public/Tendering/OpportunityDetail/Index?noticeUID=CO1.NTC.1128821&amp;isFromPublicArea=True&amp;isModal=False" TargetMode="External"/><Relationship Id="rId318" Type="http://schemas.openxmlformats.org/officeDocument/2006/relationships/hyperlink" Target="https://community.secop.gov.co/Public/Tendering/OpportunityDetail/Index?noticeUID=CO1.NTC.1148814&amp;isFromPublicArea=True&amp;isModal=False" TargetMode="External"/><Relationship Id="rId339" Type="http://schemas.openxmlformats.org/officeDocument/2006/relationships/hyperlink" Target="https://community.secop.gov.co/Public/Tendering/OpportunityDetail/Index?noticeUID=CO1.NTC.1153708&amp;isFromPublicArea=True&amp;isModal=False" TargetMode="External"/><Relationship Id="rId78" Type="http://schemas.openxmlformats.org/officeDocument/2006/relationships/hyperlink" Target="mailto:fbolivarb@gmail.com" TargetMode="External"/><Relationship Id="rId99" Type="http://schemas.openxmlformats.org/officeDocument/2006/relationships/hyperlink" Target="mailto:andreacastilloc@outlook.com" TargetMode="External"/><Relationship Id="rId101" Type="http://schemas.openxmlformats.org/officeDocument/2006/relationships/hyperlink" Target="mailto:ferbame18@yahoo.es" TargetMode="External"/><Relationship Id="rId122" Type="http://schemas.openxmlformats.org/officeDocument/2006/relationships/hyperlink" Target="mailto:kximena9@hotmail.com" TargetMode="External"/><Relationship Id="rId143" Type="http://schemas.openxmlformats.org/officeDocument/2006/relationships/hyperlink" Target="https://community.secop.gov.co/Public/Tendering/OpportunityDetail/Index?noticeUID=CO1.NTC.1125757&amp;isFromPublicArea=True&amp;isModal=False" TargetMode="External"/><Relationship Id="rId164" Type="http://schemas.openxmlformats.org/officeDocument/2006/relationships/hyperlink" Target="mailto:erick0311javier@gmail.com" TargetMode="External"/><Relationship Id="rId185" Type="http://schemas.openxmlformats.org/officeDocument/2006/relationships/hyperlink" Target="mailto:lisedmorelos@gmail.com" TargetMode="External"/><Relationship Id="rId350" Type="http://schemas.openxmlformats.org/officeDocument/2006/relationships/hyperlink" Target="https://community.secop.gov.co/Public/Tendering/OpportunityDetail/Index?noticeUID=CO1.NTC.1145818&amp;isFromPublicArea=True&amp;isModal=False" TargetMode="External"/><Relationship Id="rId371" Type="http://schemas.openxmlformats.org/officeDocument/2006/relationships/hyperlink" Target="https://community.secop.gov.co/Public/Tendering/OpportunityDetail/Index?noticeUID=CO1.NTC.1156709&amp;isFromPublicArea=True&amp;isModal=False" TargetMode="External"/><Relationship Id="rId406" Type="http://schemas.openxmlformats.org/officeDocument/2006/relationships/hyperlink" Target="https://community.secop.gov.co/Public/Tendering/OpportunityDetail/Index?noticeUID=CO1.NTC.1306612&amp;isFromPublicArea=True&amp;isModal=False" TargetMode="External"/><Relationship Id="rId9" Type="http://schemas.openxmlformats.org/officeDocument/2006/relationships/hyperlink" Target="https://community.secop.gov.co/Public/Tendering/OpportunityDetail/Index?noticeUID=CO1.NTC.1042366&amp;isFromPublicArea=True&amp;isModal=true&amp;asPopupView=true" TargetMode="External"/><Relationship Id="rId210" Type="http://schemas.openxmlformats.org/officeDocument/2006/relationships/hyperlink" Target="mailto:dannymedina.tsocial@gmail.com" TargetMode="External"/><Relationship Id="rId392" Type="http://schemas.openxmlformats.org/officeDocument/2006/relationships/hyperlink" Target="https://community.secop.gov.co/Public/Tendering/OpportunityDetail/Index?noticeUID=CO1.NTC.1188354&amp;isFromPublicArea=True&amp;isModal=False" TargetMode="External"/><Relationship Id="rId26" Type="http://schemas.openxmlformats.org/officeDocument/2006/relationships/hyperlink" Target="https://community.secop.gov.co/Public/Tendering/OpportunityDetail/Index?noticeUID=CO1.NTC.1115952&amp;isFromPublicArea=True&amp;isModal=False" TargetMode="External"/><Relationship Id="rId231" Type="http://schemas.openxmlformats.org/officeDocument/2006/relationships/hyperlink" Target="mailto:cmsilvaf@yahoo.com" TargetMode="External"/><Relationship Id="rId252" Type="http://schemas.openxmlformats.org/officeDocument/2006/relationships/hyperlink" Target="mailto:natalia.caceresss@gmail.com" TargetMode="External"/><Relationship Id="rId273" Type="http://schemas.openxmlformats.org/officeDocument/2006/relationships/hyperlink" Target="https://community.secop.gov.co/Public/Tendering/OpportunityDetail/Index?noticeUID=CO1.NTC.1130514&amp;isFromPublicArea=True&amp;isModal=False" TargetMode="External"/><Relationship Id="rId294" Type="http://schemas.openxmlformats.org/officeDocument/2006/relationships/hyperlink" Target="mailto:jmpinzon@hotmail.com" TargetMode="External"/><Relationship Id="rId308" Type="http://schemas.openxmlformats.org/officeDocument/2006/relationships/hyperlink" Target="mailto:alvarez3211@gmail.com" TargetMode="External"/><Relationship Id="rId329" Type="http://schemas.openxmlformats.org/officeDocument/2006/relationships/hyperlink" Target="https://community.secop.gov.co/Public/Tendering/OpportunityDetail/Index?noticeUID=CO1.NTC.1167709&amp;isFromPublicArea=True&amp;isModal=False" TargetMode="External"/><Relationship Id="rId47" Type="http://schemas.openxmlformats.org/officeDocument/2006/relationships/hyperlink" Target="mailto:crisegura_3001@hotmail.com" TargetMode="External"/><Relationship Id="rId68" Type="http://schemas.openxmlformats.org/officeDocument/2006/relationships/hyperlink" Target="mailto:camilobernal9037@gmail.com" TargetMode="External"/><Relationship Id="rId89" Type="http://schemas.openxmlformats.org/officeDocument/2006/relationships/hyperlink" Target="mailto:ingrid7_9@hotmail.com" TargetMode="External"/><Relationship Id="rId112" Type="http://schemas.openxmlformats.org/officeDocument/2006/relationships/hyperlink" Target="mailto:felipecobo25@hotmail.com" TargetMode="External"/><Relationship Id="rId133" Type="http://schemas.openxmlformats.org/officeDocument/2006/relationships/hyperlink" Target="mailto:WGUTIERREZ081@HOTMAIL.COM" TargetMode="External"/><Relationship Id="rId154" Type="http://schemas.openxmlformats.org/officeDocument/2006/relationships/hyperlink" Target="mailto:ccgarzonl@gmail.com" TargetMode="External"/><Relationship Id="rId175" Type="http://schemas.openxmlformats.org/officeDocument/2006/relationships/hyperlink" Target="mailto:ledysfparra@hotmail.com" TargetMode="External"/><Relationship Id="rId340" Type="http://schemas.openxmlformats.org/officeDocument/2006/relationships/hyperlink" Target="https://community.secop.gov.co/Public/Tendering/OpportunityDetail/Index?noticeUID=CO1.NTC.1156243&amp;isFromPublicArea=True&amp;isModal=False" TargetMode="External"/><Relationship Id="rId361" Type="http://schemas.openxmlformats.org/officeDocument/2006/relationships/hyperlink" Target="https://community.secop.gov.co/Public/Tendering/OpportunityDetail/Index?noticeUID=CO1.NTC.1145330&amp;isFromPublicArea=True&amp;isModal=False" TargetMode="External"/><Relationship Id="rId196" Type="http://schemas.openxmlformats.org/officeDocument/2006/relationships/hyperlink" Target="mailto:jacmejvar@yahoo.es" TargetMode="External"/><Relationship Id="rId200" Type="http://schemas.openxmlformats.org/officeDocument/2006/relationships/hyperlink" Target="mailto:caro.amortegui@gmail.com" TargetMode="External"/><Relationship Id="rId382" Type="http://schemas.openxmlformats.org/officeDocument/2006/relationships/hyperlink" Target="https://community.secop.gov.co/Public/Tendering/OpportunityDetail/Index?noticeUID=CO1.NTC.1218009&amp;isFromPublicArea=True&amp;isModal=False" TargetMode="External"/><Relationship Id="rId417" Type="http://schemas.openxmlformats.org/officeDocument/2006/relationships/hyperlink" Target="https://community.secop.gov.co/Public/Tendering/OpportunityDetail/Index?noticeUID=CO1.NTC.1509101&amp;isFromPublicArea=True&amp;isModal=False" TargetMode="External"/><Relationship Id="rId16" Type="http://schemas.openxmlformats.org/officeDocument/2006/relationships/hyperlink" Target="https://community.secop.gov.co/Public/Tendering/OpportunityDetail/Index?noticeUID=CO1.NTC.1064659&amp;isFromPublicArea=True&amp;isModal=true&amp;asPopupView=true" TargetMode="External"/><Relationship Id="rId221" Type="http://schemas.openxmlformats.org/officeDocument/2006/relationships/hyperlink" Target="https://community.secop.gov.co/Public/Tendering/ContractNoticePhases/View?PPI=CO1.PPI.6076320&amp;isFromPublicArea=True&amp;isModal=False" TargetMode="External"/><Relationship Id="rId242" Type="http://schemas.openxmlformats.org/officeDocument/2006/relationships/hyperlink" Target="https://community.secop.gov.co/Public/Tendering/OpportunityDetail/Index?noticeUID=CO1.NTC.1139520&amp;isFromPublicArea=True&amp;isModal=False" TargetMode="External"/><Relationship Id="rId263" Type="http://schemas.openxmlformats.org/officeDocument/2006/relationships/hyperlink" Target="https://community.secop.gov.co/Public/Tendering/OpportunityDetail/Index?noticeUID=CO1.NTC.1123889&amp;isFromPublicArea=True&amp;isModal=False" TargetMode="External"/><Relationship Id="rId284" Type="http://schemas.openxmlformats.org/officeDocument/2006/relationships/hyperlink" Target="https://community.secop.gov.co/Public/Tendering/OpportunityDetail/Index?noticeUID=CO1.NTC.1125855&amp;isFromPublicArea=True&amp;isModal=False" TargetMode="External"/><Relationship Id="rId319" Type="http://schemas.openxmlformats.org/officeDocument/2006/relationships/hyperlink" Target="mailto:sandratroncosof@gmail.com" TargetMode="External"/><Relationship Id="rId37" Type="http://schemas.openxmlformats.org/officeDocument/2006/relationships/hyperlink" Target="https://community.secop.gov.co/Public/Tendering/ContractNoticePhases/View?PPI=CO1.PPI.5959958&amp;isFromPublicArea=True&amp;isModal=False" TargetMode="External"/><Relationship Id="rId58" Type="http://schemas.openxmlformats.org/officeDocument/2006/relationships/hyperlink" Target="mailto:ivandramirezb@gmail.com" TargetMode="External"/><Relationship Id="rId79" Type="http://schemas.openxmlformats.org/officeDocument/2006/relationships/hyperlink" Target="mailto:mparada49@hotmail.com" TargetMode="External"/><Relationship Id="rId102" Type="http://schemas.openxmlformats.org/officeDocument/2006/relationships/hyperlink" Target="mailto:olugardi@gmail.com" TargetMode="External"/><Relationship Id="rId123" Type="http://schemas.openxmlformats.org/officeDocument/2006/relationships/hyperlink" Target="https://community.secop.gov.co/Public/Tendering/OpportunityDetail/Index?noticeUID=CO1.NTC.1061062&amp;isFromPublicArea=True&amp;isModal=False" TargetMode="External"/><Relationship Id="rId144" Type="http://schemas.openxmlformats.org/officeDocument/2006/relationships/hyperlink" Target="mailto:karolbetancourt.abogada@gmail.com" TargetMode="External"/><Relationship Id="rId330" Type="http://schemas.openxmlformats.org/officeDocument/2006/relationships/hyperlink" Target="https://community.secop.gov.co/Public/Tendering/OpportunityDetail/Index?noticeUID=CO1.NTC.1166681&amp;isFromPublicArea=True&amp;isModal=False" TargetMode="External"/><Relationship Id="rId90" Type="http://schemas.openxmlformats.org/officeDocument/2006/relationships/hyperlink" Target="mailto:angelaandreita@gmail.com" TargetMode="External"/><Relationship Id="rId165" Type="http://schemas.openxmlformats.org/officeDocument/2006/relationships/hyperlink" Target="mailto:fmurciro@hotmail.com" TargetMode="External"/><Relationship Id="rId186" Type="http://schemas.openxmlformats.org/officeDocument/2006/relationships/hyperlink" Target="https://community.secop.gov.co/Public/Tendering/ContractNoticePhases/View?PPI=CO1.PPI.6145457&amp;isFromPublicArea=True&amp;isModal=False" TargetMode="External"/><Relationship Id="rId351" Type="http://schemas.openxmlformats.org/officeDocument/2006/relationships/hyperlink" Target="https://community.secop.gov.co/Public/Tendering/OpportunityDetail/Index?noticeUID=CO1.NTC.1154410&amp;isFromPublicArea=True&amp;isModal=False" TargetMode="External"/><Relationship Id="rId372" Type="http://schemas.openxmlformats.org/officeDocument/2006/relationships/hyperlink" Target="https://community.secop.gov.co/Public/Tendering/OpportunityDetail/Index?noticeUID=CO1.NTC.1158170&amp;isFromPublicArea=True&amp;isModal=False" TargetMode="External"/><Relationship Id="rId393" Type="http://schemas.openxmlformats.org/officeDocument/2006/relationships/hyperlink" Target="https://community.secop.gov.co/Public/Tendering/ContractNoticePhases/View?PPI=CO1.PPI.6656841&amp;isFromPublicArea=True&amp;isModal=False" TargetMode="External"/><Relationship Id="rId407" Type="http://schemas.openxmlformats.org/officeDocument/2006/relationships/hyperlink" Target="https://community.secop.gov.co/Public/Tendering/OpportunityDetail/Index?noticeUID=CO1.NTC.1031991&amp;isFromPublicArea=True&amp;isModal=true&amp;asPopupView=true" TargetMode="External"/><Relationship Id="rId211" Type="http://schemas.openxmlformats.org/officeDocument/2006/relationships/hyperlink" Target="https://community.secop.gov.co/Public/Tendering/ContractNoticePhases/View?PPI=CO1.PPI.6115019&amp;isFromPublicArea=True&amp;isModal=False" TargetMode="External"/><Relationship Id="rId232" Type="http://schemas.openxmlformats.org/officeDocument/2006/relationships/hyperlink" Target="mailto:oavargaso@gmail.com" TargetMode="External"/><Relationship Id="rId253" Type="http://schemas.openxmlformats.org/officeDocument/2006/relationships/hyperlink" Target="https://community.secop.gov.co/Public/Tendering/OpportunityDetail/Index?noticeUID=CO1.NTC.1105106&amp;isFromPublicArea=True&amp;isModal=False" TargetMode="External"/><Relationship Id="rId274" Type="http://schemas.openxmlformats.org/officeDocument/2006/relationships/hyperlink" Target="https://community.secop.gov.co/Public/Tendering/OpportunityDetail/Index?noticeUID=CO1.NTC.1125916&amp;isFromPublicArea=True&amp;isModal=False" TargetMode="External"/><Relationship Id="rId295" Type="http://schemas.openxmlformats.org/officeDocument/2006/relationships/hyperlink" Target="https://community.secop.gov.co/Public/Tendering/OpportunityDetail/Index?noticeUID=CO1.NTC.1134513&amp;isFromPublicArea=True&amp;isModal=False" TargetMode="External"/><Relationship Id="rId309" Type="http://schemas.openxmlformats.org/officeDocument/2006/relationships/hyperlink" Target="https://community.secop.gov.co/Public/Tendering/ContractNoticePhases/View?PPI=CO1.PPI.6220801&amp;isFromPublicArea=True&amp;isModal=False" TargetMode="External"/><Relationship Id="rId27" Type="http://schemas.openxmlformats.org/officeDocument/2006/relationships/hyperlink" Target="https://community.secop.gov.co/Public/Tendering/OpportunityDetail/Index?noticeUID=CO1.NTC.1115946&amp;isFromPublicArea=True&amp;isModal=False" TargetMode="External"/><Relationship Id="rId48" Type="http://schemas.openxmlformats.org/officeDocument/2006/relationships/hyperlink" Target="mailto:davilaedward2579@gmail.com" TargetMode="External"/><Relationship Id="rId69" Type="http://schemas.openxmlformats.org/officeDocument/2006/relationships/hyperlink" Target="mailto:jeicoblanco@hotmail.com" TargetMode="External"/><Relationship Id="rId113" Type="http://schemas.openxmlformats.org/officeDocument/2006/relationships/hyperlink" Target="mailto:JEJOTAN06@HOTMAIL.COM" TargetMode="External"/><Relationship Id="rId134" Type="http://schemas.openxmlformats.org/officeDocument/2006/relationships/hyperlink" Target="mailto:monaarchila@hotmail.com" TargetMode="External"/><Relationship Id="rId320" Type="http://schemas.openxmlformats.org/officeDocument/2006/relationships/hyperlink" Target="mailto:ahydac.garcia@gmail.com" TargetMode="External"/><Relationship Id="rId80" Type="http://schemas.openxmlformats.org/officeDocument/2006/relationships/hyperlink" Target="mailto:paulalopez.periodista@gmail.com" TargetMode="External"/><Relationship Id="rId155" Type="http://schemas.openxmlformats.org/officeDocument/2006/relationships/hyperlink" Target="mailto:eimyyulissa@yahoo.es" TargetMode="External"/><Relationship Id="rId176" Type="http://schemas.openxmlformats.org/officeDocument/2006/relationships/hyperlink" Target="https://community.secop.gov.co/Public/Tendering/OpportunityDetail/Index?noticeUID=CO1.NTC.1115965&amp;isFromPublicArea=True&amp;isModal=False" TargetMode="External"/><Relationship Id="rId197" Type="http://schemas.openxmlformats.org/officeDocument/2006/relationships/hyperlink" Target="https://community.secop.gov.co/Public/Tendering/ContractNoticePhases/View?PPI=CO1.PPI.6126484&amp;isFromPublicArea=True&amp;isModal=False" TargetMode="External"/><Relationship Id="rId341" Type="http://schemas.openxmlformats.org/officeDocument/2006/relationships/hyperlink" Target="https://community.secop.gov.co/Public/Tendering/ContractNoticePhases/View?PPI=CO1.PPI.6383786&amp;isFromPublicArea=True&amp;isModal=False" TargetMode="External"/><Relationship Id="rId362" Type="http://schemas.openxmlformats.org/officeDocument/2006/relationships/hyperlink" Target="https://community.secop.gov.co/Public/Tendering/OpportunityDetail/Index?noticeUID=CO1.NTC.1159702&amp;isFromPublicArea=True&amp;isModal=False" TargetMode="External"/><Relationship Id="rId383" Type="http://schemas.openxmlformats.org/officeDocument/2006/relationships/hyperlink" Target="https://community.secop.gov.co/Public/Tendering/OpportunityDetail/Index?noticeUID=CO1.NTC.1218459&amp;isFromPublicArea=True&amp;isModal=False" TargetMode="External"/><Relationship Id="rId418" Type="http://schemas.openxmlformats.org/officeDocument/2006/relationships/hyperlink" Target="mailto:info@solutioncopy.com" TargetMode="External"/><Relationship Id="rId201" Type="http://schemas.openxmlformats.org/officeDocument/2006/relationships/hyperlink" Target="https://community.secop.gov.co/Public/Tendering/ContractNoticePhases/View?PPI=CO1.PPI.6118623&amp;isFromPublicArea=True&amp;isModal=False" TargetMode="External"/><Relationship Id="rId222" Type="http://schemas.openxmlformats.org/officeDocument/2006/relationships/hyperlink" Target="mailto:azinpa@hotmail.com" TargetMode="External"/><Relationship Id="rId243" Type="http://schemas.openxmlformats.org/officeDocument/2006/relationships/hyperlink" Target="https://community.secop.gov.co/Public/Tendering/OpportunityDetail/Index?noticeUID=CO1.NTC.1133490&amp;isFromPublicArea=True&amp;isModal=False" TargetMode="External"/><Relationship Id="rId264" Type="http://schemas.openxmlformats.org/officeDocument/2006/relationships/hyperlink" Target="https://community.secop.gov.co/Public/Tendering/OpportunityDetail/Index?noticeUID=CO1.NTC.1121287&amp;isFromPublicArea=True&amp;isModal=False" TargetMode="External"/><Relationship Id="rId285" Type="http://schemas.openxmlformats.org/officeDocument/2006/relationships/hyperlink" Target="https://community.secop.gov.co/Public/Tendering/OpportunityDetail/Index?noticeUID=CO1.NTC.1129359&amp;isFromPublicArea=True&amp;isModal=False" TargetMode="External"/><Relationship Id="rId17" Type="http://schemas.openxmlformats.org/officeDocument/2006/relationships/hyperlink" Target="https://community.secop.gov.co/Public/Tendering/OpportunityDetail/Index?noticeUID=CO1.NTC.1053460&amp;isFromPublicArea=True&amp;isModal=False" TargetMode="External"/><Relationship Id="rId38" Type="http://schemas.openxmlformats.org/officeDocument/2006/relationships/hyperlink" Target="https://community.secop.gov.co/Public/Tendering/ContractNoticePhases/View?PPI=CO1.PPI.5959364&amp;isFromPublicArea=True&amp;isModal=False" TargetMode="External"/><Relationship Id="rId59" Type="http://schemas.openxmlformats.org/officeDocument/2006/relationships/hyperlink" Target="mailto:mosquera0505@gmail.com" TargetMode="External"/><Relationship Id="rId103" Type="http://schemas.openxmlformats.org/officeDocument/2006/relationships/hyperlink" Target="mailto:tonynuma@hotmail.com" TargetMode="External"/><Relationship Id="rId124" Type="http://schemas.openxmlformats.org/officeDocument/2006/relationships/hyperlink" Target="mailto:jeisson.perez.acosta@gmail.com" TargetMode="External"/><Relationship Id="rId310" Type="http://schemas.openxmlformats.org/officeDocument/2006/relationships/hyperlink" Target="mailto:wachd22@gmail.com" TargetMode="External"/><Relationship Id="rId70" Type="http://schemas.openxmlformats.org/officeDocument/2006/relationships/hyperlink" Target="mailto:gilimartingo@gmail.com" TargetMode="External"/><Relationship Id="rId91" Type="http://schemas.openxmlformats.org/officeDocument/2006/relationships/hyperlink" Target="mailto:ccarolinamazo@gmail.com" TargetMode="External"/><Relationship Id="rId145" Type="http://schemas.openxmlformats.org/officeDocument/2006/relationships/hyperlink" Target="https://community.secop.gov.co/Public/Tendering/OpportunityDetail/Index?noticeUID=CO1.NTC.1129985&amp;isFromPublicArea=True&amp;isModal=False" TargetMode="External"/><Relationship Id="rId166" Type="http://schemas.openxmlformats.org/officeDocument/2006/relationships/hyperlink" Target="mailto:silkam.cruzm@gmail.com" TargetMode="External"/><Relationship Id="rId187" Type="http://schemas.openxmlformats.org/officeDocument/2006/relationships/hyperlink" Target="mailto:luchoibcastro@gmail.com" TargetMode="External"/><Relationship Id="rId331" Type="http://schemas.openxmlformats.org/officeDocument/2006/relationships/hyperlink" Target="https://community.secop.gov.co/Public/Tendering/OpportunityDetail/Index?noticeUID=CO1.NTC.1170598&amp;isFromPublicArea=True&amp;isModal=False" TargetMode="External"/><Relationship Id="rId352" Type="http://schemas.openxmlformats.org/officeDocument/2006/relationships/hyperlink" Target="https://community.secop.gov.co/Public/Tendering/OpportunityDetail/Index?noticeUID=CO1.NTC.1153730&amp;isFromPublicArea=True&amp;isModal=False" TargetMode="External"/><Relationship Id="rId373" Type="http://schemas.openxmlformats.org/officeDocument/2006/relationships/hyperlink" Target="https://community.secop.gov.co/Public/Tendering/OpportunityDetail/Index?noticeUID=CO1.NTC.1150391&amp;isFromPublicArea=True&amp;isModal=False" TargetMode="External"/><Relationship Id="rId394" Type="http://schemas.openxmlformats.org/officeDocument/2006/relationships/hyperlink" Target="https://community.secop.gov.co/Public/Tendering/ContractNoticePhases/View?PPI=CO1.PPI.7017329&amp;isFromPublicArea=True&amp;isModal=False" TargetMode="External"/><Relationship Id="rId408" Type="http://schemas.openxmlformats.org/officeDocument/2006/relationships/hyperlink" Target="https://community.secop.gov.co/Public/Tendering/OpportunityDetail/Index?noticeUID=CO1.NTC.1218014&amp;isFromPublicArea=True&amp;isModal=False" TargetMode="External"/><Relationship Id="rId1" Type="http://schemas.openxmlformats.org/officeDocument/2006/relationships/hyperlink" Target="https://community.secop.gov.co/Public/Tendering/OpportunityDetail/Index?noticeUID=CO1.NTC.1032844&amp;isFromPublicArea=True&amp;isModal=False" TargetMode="External"/><Relationship Id="rId212" Type="http://schemas.openxmlformats.org/officeDocument/2006/relationships/hyperlink" Target="mailto:viviceron@hotmail.com" TargetMode="External"/><Relationship Id="rId233" Type="http://schemas.openxmlformats.org/officeDocument/2006/relationships/hyperlink" Target="mailto:natalia.uscategui.ruiz@gmail.com" TargetMode="External"/><Relationship Id="rId254" Type="http://schemas.openxmlformats.org/officeDocument/2006/relationships/hyperlink" Target="https://community.secop.gov.co/Public/Tendering/OpportunityDetail/Index?noticeUID=CO1.NTC.1104491&amp;isFromPublicArea=True&amp;isModal=False" TargetMode="External"/><Relationship Id="rId28" Type="http://schemas.openxmlformats.org/officeDocument/2006/relationships/hyperlink" Target="mailto:nathiguerrero@gmail.com" TargetMode="External"/><Relationship Id="rId49" Type="http://schemas.openxmlformats.org/officeDocument/2006/relationships/hyperlink" Target="mailto:danipenalozaf@gmail.com" TargetMode="External"/><Relationship Id="rId114" Type="http://schemas.openxmlformats.org/officeDocument/2006/relationships/hyperlink" Target="mailto:adrianamira-05@hotmail.com" TargetMode="External"/><Relationship Id="rId275" Type="http://schemas.openxmlformats.org/officeDocument/2006/relationships/hyperlink" Target="https://community.secop.gov.co/Public/Tendering/OpportunityDetail/Index?noticeUID=CO1.NTC.1123034&amp;isFromPublicArea=True&amp;isModal=False" TargetMode="External"/><Relationship Id="rId296" Type="http://schemas.openxmlformats.org/officeDocument/2006/relationships/hyperlink" Target="mailto:diana95osorio@gmail.com" TargetMode="External"/><Relationship Id="rId300" Type="http://schemas.openxmlformats.org/officeDocument/2006/relationships/hyperlink" Target="mailto:lizethc32@gmail.com" TargetMode="External"/><Relationship Id="rId60" Type="http://schemas.openxmlformats.org/officeDocument/2006/relationships/hyperlink" Target="mailto:dorisweilerpolania@gmail.com" TargetMode="External"/><Relationship Id="rId81" Type="http://schemas.openxmlformats.org/officeDocument/2006/relationships/hyperlink" Target="mailto:manuel.laiton2016@gmail.com" TargetMode="External"/><Relationship Id="rId135" Type="http://schemas.openxmlformats.org/officeDocument/2006/relationships/hyperlink" Target="mailto:nciontescu@gmail.com" TargetMode="External"/><Relationship Id="rId156" Type="http://schemas.openxmlformats.org/officeDocument/2006/relationships/hyperlink" Target="mailto:imdiegorojasr@gmail.com" TargetMode="External"/><Relationship Id="rId177" Type="http://schemas.openxmlformats.org/officeDocument/2006/relationships/hyperlink" Target="mailto:dijitorres@gmail.com" TargetMode="External"/><Relationship Id="rId198" Type="http://schemas.openxmlformats.org/officeDocument/2006/relationships/hyperlink" Target="mailto:ligeia74@gmail.com" TargetMode="External"/><Relationship Id="rId321" Type="http://schemas.openxmlformats.org/officeDocument/2006/relationships/hyperlink" Target="mailto:lilianandrea85@gmail.com" TargetMode="External"/><Relationship Id="rId342" Type="http://schemas.openxmlformats.org/officeDocument/2006/relationships/hyperlink" Target="mailto:billito02@hotmail.com" TargetMode="External"/><Relationship Id="rId363" Type="http://schemas.openxmlformats.org/officeDocument/2006/relationships/hyperlink" Target="https://community.secop.gov.co/Public/Tendering/OpportunityDetail/Index?noticeUID=CO1.NTC.1146969&amp;isFromPublicArea=True&amp;isModal=False" TargetMode="External"/><Relationship Id="rId384" Type="http://schemas.openxmlformats.org/officeDocument/2006/relationships/hyperlink" Target="https://community.secop.gov.co/Public/Tendering/OpportunityDetail/Index?noticeUID=CO1.NTC.1221335&amp;isFromPublicArea=True&amp;isModal=False" TargetMode="External"/><Relationship Id="rId419" Type="http://schemas.openxmlformats.org/officeDocument/2006/relationships/hyperlink" Target="mailto:isabel.rios@sinergylowells.com" TargetMode="External"/><Relationship Id="rId202" Type="http://schemas.openxmlformats.org/officeDocument/2006/relationships/hyperlink" Target="mailto:mauricioluquea@gmail.com" TargetMode="External"/><Relationship Id="rId223" Type="http://schemas.openxmlformats.org/officeDocument/2006/relationships/hyperlink" Target="https://community.secop.gov.co/Public/Tendering/ContractNoticePhases/View?PPI=CO1.PPI.6119703&amp;isFromPublicArea=True&amp;isModal=False" TargetMode="External"/><Relationship Id="rId244" Type="http://schemas.openxmlformats.org/officeDocument/2006/relationships/hyperlink" Target="mailto:eliaspinto17@gmail.com" TargetMode="External"/><Relationship Id="rId18" Type="http://schemas.openxmlformats.org/officeDocument/2006/relationships/hyperlink" Target="https://community.secop.gov.co/Public/Tendering/OpportunityDetail/Index?noticeUID=CO1.NTC.1043988&amp;isFromPublicArea=True&amp;isModal=False" TargetMode="External"/><Relationship Id="rId39" Type="http://schemas.openxmlformats.org/officeDocument/2006/relationships/hyperlink" Target="mailto:maricamachof@hotmail.com" TargetMode="External"/><Relationship Id="rId265" Type="http://schemas.openxmlformats.org/officeDocument/2006/relationships/hyperlink" Target="https://community.secop.gov.co/Public/Tendering/OpportunityDetail/Index?noticeUID=CO1.NTC.1121068&amp;isFromPublicArea=True&amp;isModal=False" TargetMode="External"/><Relationship Id="rId286" Type="http://schemas.openxmlformats.org/officeDocument/2006/relationships/hyperlink" Target="mailto:calejandroprieto@hotmail.com" TargetMode="External"/><Relationship Id="rId50" Type="http://schemas.openxmlformats.org/officeDocument/2006/relationships/hyperlink" Target="mailto:norargo@gmail.com" TargetMode="External"/><Relationship Id="rId104" Type="http://schemas.openxmlformats.org/officeDocument/2006/relationships/hyperlink" Target="mailto:jorgeportelapaipa@gmail.com" TargetMode="External"/><Relationship Id="rId125" Type="http://schemas.openxmlformats.org/officeDocument/2006/relationships/hyperlink" Target="https://community.secop.gov.co/Public/Tendering/OpportunityDetail/Index?noticeUID=CO1.NTC.1117516&amp;isFromPublicArea=True&amp;isModal=False" TargetMode="External"/><Relationship Id="rId146" Type="http://schemas.openxmlformats.org/officeDocument/2006/relationships/hyperlink" Target="mailto:nayichaparro@gmail.com" TargetMode="External"/><Relationship Id="rId167" Type="http://schemas.openxmlformats.org/officeDocument/2006/relationships/hyperlink" Target="mailto:kcalderonmelo@gmail.com" TargetMode="External"/><Relationship Id="rId188" Type="http://schemas.openxmlformats.org/officeDocument/2006/relationships/hyperlink" Target="https://community.secop.gov.co/Public/Tendering/ContractNoticePhases/View?PPI=CO1.PPI.6146722&amp;isFromPublicArea=True&amp;isModal=False" TargetMode="External"/><Relationship Id="rId311" Type="http://schemas.openxmlformats.org/officeDocument/2006/relationships/hyperlink" Target="https://community.secop.gov.co/Public/Tendering/ContractNoticePhases/View?PPI=CO1.PPI.6284555&amp;isFromPublicArea=True&amp;isModal=False" TargetMode="External"/><Relationship Id="rId332" Type="http://schemas.openxmlformats.org/officeDocument/2006/relationships/hyperlink" Target="https://community.secop.gov.co/Public/Tendering/OpportunityDetail/Index?noticeUID=CO1.NTC.1164318&amp;isFromPublicArea=True&amp;isModal=False" TargetMode="External"/><Relationship Id="rId353" Type="http://schemas.openxmlformats.org/officeDocument/2006/relationships/hyperlink" Target="https://community.secop.gov.co/Public/Tendering/OpportunityDetail/Index?noticeUID=CO1.NTC.1153624&amp;isFromPublicArea=True&amp;isModal=False" TargetMode="External"/><Relationship Id="rId374" Type="http://schemas.openxmlformats.org/officeDocument/2006/relationships/hyperlink" Target="https://community.secop.gov.co/Public/Tendering/OpportunityDetail/Index?noticeUID=CO1.NTC.1123326&amp;isFromPublicArea=True&amp;isModal=False" TargetMode="External"/><Relationship Id="rId395" Type="http://schemas.openxmlformats.org/officeDocument/2006/relationships/hyperlink" Target="https://community.secop.gov.co/Public/Tendering/OpportunityDetail/Index?noticeUID=CO1.NTC.1240582&amp;isFromPublicArea=True&amp;isModal=False" TargetMode="External"/><Relationship Id="rId409" Type="http://schemas.openxmlformats.org/officeDocument/2006/relationships/hyperlink" Target="https://community.secop.gov.co/Public/Tendering/OpportunityDetail/Index?noticeUID=CO1.NTC.1416657&amp;isFromPublicArea=True&amp;isModal=False" TargetMode="External"/><Relationship Id="rId71" Type="http://schemas.openxmlformats.org/officeDocument/2006/relationships/hyperlink" Target="mailto:vicasgforestal@gmail.com" TargetMode="External"/><Relationship Id="rId92" Type="http://schemas.openxmlformats.org/officeDocument/2006/relationships/hyperlink" Target="mailto:nancycasbo@gmail.com" TargetMode="External"/><Relationship Id="rId213" Type="http://schemas.openxmlformats.org/officeDocument/2006/relationships/hyperlink" Target="https://community.secop.gov.co/Public/Tendering/ContractNoticePhases/View?PPI=CO1.PPI.6115316&amp;isFromPublicArea=True&amp;isModal=False" TargetMode="External"/><Relationship Id="rId234" Type="http://schemas.openxmlformats.org/officeDocument/2006/relationships/hyperlink" Target="mailto:livenfernando@gmail.com" TargetMode="External"/><Relationship Id="rId420" Type="http://schemas.openxmlformats.org/officeDocument/2006/relationships/hyperlink" Target="https://community.secop.gov.co/Public/Tendering/OpportunityDetail/Index?noticeUID=CO1.NTC.1419793&amp;isFromPublicArea=True&amp;isModal=False" TargetMode="External"/><Relationship Id="rId2" Type="http://schemas.openxmlformats.org/officeDocument/2006/relationships/hyperlink" Target="https://community.secop.gov.co/Public/Tendering/OpportunityDetail/Index?noticeUID=CO1.NTC.1045641&amp;isFromPublicArea=True&amp;isModal=true&amp;asPopupView=true" TargetMode="External"/><Relationship Id="rId29" Type="http://schemas.openxmlformats.org/officeDocument/2006/relationships/hyperlink" Target="https://community.secop.gov.co/Public/Tendering/OpportunityDetail/Index?noticeUID=CO1.NTC.1115960&amp;isFromPublicArea=True&amp;isModal=False" TargetMode="External"/><Relationship Id="rId255" Type="http://schemas.openxmlformats.org/officeDocument/2006/relationships/hyperlink" Target="https://community.secop.gov.co/Public/Tendering/OpportunityDetail/Index?noticeUID=CO1.NTC.1094933&amp;isFromPublicArea=True&amp;isModal=False" TargetMode="External"/><Relationship Id="rId276" Type="http://schemas.openxmlformats.org/officeDocument/2006/relationships/hyperlink" Target="https://community.secop.gov.co/Public/Tendering/OpportunityDetail/Index?noticeUID=CO1.NTC.1125611&amp;isFromPublicArea=True&amp;isModal=False" TargetMode="External"/><Relationship Id="rId297" Type="http://schemas.openxmlformats.org/officeDocument/2006/relationships/hyperlink" Target="mailto:carrizalesjacobo@gmail.com" TargetMode="External"/><Relationship Id="rId40" Type="http://schemas.openxmlformats.org/officeDocument/2006/relationships/hyperlink" Target="mailto:jennymrico1@gmail.com" TargetMode="External"/><Relationship Id="rId115" Type="http://schemas.openxmlformats.org/officeDocument/2006/relationships/hyperlink" Target="mailto:gioli123@hotmail.com" TargetMode="External"/><Relationship Id="rId136" Type="http://schemas.openxmlformats.org/officeDocument/2006/relationships/hyperlink" Target="https://community.secop.gov.co/Public/Tendering/OpportunityDetail/Index?noticeUID=CO1.NTC.1125826&amp;isFromPublicArea=True&amp;isModal=False" TargetMode="External"/><Relationship Id="rId157" Type="http://schemas.openxmlformats.org/officeDocument/2006/relationships/hyperlink" Target="mailto:marylassoorlas@gmail.com" TargetMode="External"/><Relationship Id="rId178" Type="http://schemas.openxmlformats.org/officeDocument/2006/relationships/hyperlink" Target="https://community.secop.gov.co/Public/Tendering/OpportunityDetail/Index?noticeUID=CO1.NTC.1115792&amp;isFromPublicArea=True&amp;isModal=False" TargetMode="External"/><Relationship Id="rId301" Type="http://schemas.openxmlformats.org/officeDocument/2006/relationships/hyperlink" Target="https://community.secop.gov.co/Public/Tendering/OpportunityDetail/Index?noticeUID=CO1.NTC.1137714&amp;isFromPublicArea=True&amp;isModal=False" TargetMode="External"/><Relationship Id="rId322" Type="http://schemas.openxmlformats.org/officeDocument/2006/relationships/hyperlink" Target="mailto:angela.maria.amaya@gmail.com" TargetMode="External"/><Relationship Id="rId343" Type="http://schemas.openxmlformats.org/officeDocument/2006/relationships/hyperlink" Target="https://community.secop.gov.co/Public/Tendering/OpportunityDetail/Index?noticeUID=CO1.NTC.1171822&amp;isFromPublicArea=True&amp;isModal=False" TargetMode="External"/><Relationship Id="rId364" Type="http://schemas.openxmlformats.org/officeDocument/2006/relationships/hyperlink" Target="https://community.secop.gov.co/Public/Tendering/OpportunityDetail/Index?noticeUID=CO1.NTC.1159822&amp;isFromPublicArea=True&amp;isModal=False" TargetMode="External"/><Relationship Id="rId61" Type="http://schemas.openxmlformats.org/officeDocument/2006/relationships/hyperlink" Target="mailto:sthepania.ramirez@gmail.com" TargetMode="External"/><Relationship Id="rId82" Type="http://schemas.openxmlformats.org/officeDocument/2006/relationships/hyperlink" Target="mailto:l.pezandres@hotmail.com" TargetMode="External"/><Relationship Id="rId199" Type="http://schemas.openxmlformats.org/officeDocument/2006/relationships/hyperlink" Target="https://community.secop.gov.co/Public/Tendering/ContractNoticePhases/View?PPI=CO1.PPI.6126472&amp;isFromPublicArea=True&amp;isModal=False" TargetMode="External"/><Relationship Id="rId203" Type="http://schemas.openxmlformats.org/officeDocument/2006/relationships/hyperlink" Target="https://community.secop.gov.co/Public/Tendering/ContractNoticePhases/View?PPI=CO1.PPI.6117034&amp;isFromPublicArea=True&amp;isModal=False" TargetMode="External"/><Relationship Id="rId385" Type="http://schemas.openxmlformats.org/officeDocument/2006/relationships/hyperlink" Target="https://community.secop.gov.co/Public/Tendering/OpportunityDetail/Index?noticeUID=CO1.NTC.1225586&amp;isFromPublicArea=True&amp;isModal=False" TargetMode="External"/><Relationship Id="rId19" Type="http://schemas.openxmlformats.org/officeDocument/2006/relationships/hyperlink" Target="https://community.secop.gov.co/Public/Tendering/OpportunityDetail/Index?noticeUID=CO1.NTC.1067615&amp;isFromPublicArea=True&amp;isModal=False" TargetMode="External"/><Relationship Id="rId224" Type="http://schemas.openxmlformats.org/officeDocument/2006/relationships/hyperlink" Target="mailto:marcelapo@gmail.com" TargetMode="External"/><Relationship Id="rId245" Type="http://schemas.openxmlformats.org/officeDocument/2006/relationships/hyperlink" Target="mailto:yolpicar@hotmail.com" TargetMode="External"/><Relationship Id="rId266" Type="http://schemas.openxmlformats.org/officeDocument/2006/relationships/hyperlink" Target="https://community.secop.gov.co/Public/Tendering/OpportunityDetail/Index?noticeUID=CO1.NTC.1105412&amp;isFromPublicArea=True&amp;isModal=False" TargetMode="External"/><Relationship Id="rId287" Type="http://schemas.openxmlformats.org/officeDocument/2006/relationships/hyperlink" Target="https://community.secop.gov.co/Public/Tendering/OpportunityDetail/Index?noticeUID=CO1.NTC.1146781&amp;isFromPublicArea=True&amp;isModal=False" TargetMode="External"/><Relationship Id="rId410" Type="http://schemas.openxmlformats.org/officeDocument/2006/relationships/hyperlink" Target="https://community.secop.gov.co/Public/Tendering/OpportunityDetail/Index?noticeUID=CO1.NTC.1104722&amp;isFromPublicArea=True&amp;isModal=true&amp;asPopupView=true" TargetMode="External"/><Relationship Id="rId30" Type="http://schemas.openxmlformats.org/officeDocument/2006/relationships/hyperlink" Target="mailto:r83diana@gmail.com" TargetMode="External"/><Relationship Id="rId105" Type="http://schemas.openxmlformats.org/officeDocument/2006/relationships/hyperlink" Target="mailto:jesusg_drb@hotmail.com" TargetMode="External"/><Relationship Id="rId126" Type="http://schemas.openxmlformats.org/officeDocument/2006/relationships/hyperlink" Target="mailto:mcaforest@yahoo.com" TargetMode="External"/><Relationship Id="rId147" Type="http://schemas.openxmlformats.org/officeDocument/2006/relationships/hyperlink" Target="https://community.secop.gov.co/Public/Tendering/OpportunityDetail/Index?noticeUID=CO1.NTC.1130803&amp;isFromPublicArea=True&amp;isModal=False" TargetMode="External"/><Relationship Id="rId168" Type="http://schemas.openxmlformats.org/officeDocument/2006/relationships/hyperlink" Target="mailto:salomdiego@gmail.com" TargetMode="External"/><Relationship Id="rId312" Type="http://schemas.openxmlformats.org/officeDocument/2006/relationships/hyperlink" Target="https://community.secop.gov.co/Public/Tendering/ContractNoticePhases/View?PPI=CO1.PPI.6310444&amp;isFromPublicArea=True&amp;isModal=False" TargetMode="External"/><Relationship Id="rId333" Type="http://schemas.openxmlformats.org/officeDocument/2006/relationships/hyperlink" Target="https://community.secop.gov.co/Public/Tendering/OpportunityDetail/Index?noticeUID=CO1.NTC.1164512&amp;isFromPublicArea=True&amp;isModal=False" TargetMode="External"/><Relationship Id="rId354" Type="http://schemas.openxmlformats.org/officeDocument/2006/relationships/hyperlink" Target="mailto:alejandracastromorales@gmail.com" TargetMode="External"/><Relationship Id="rId51" Type="http://schemas.openxmlformats.org/officeDocument/2006/relationships/hyperlink" Target="mailto:andfdofrandino@yahoo.es" TargetMode="External"/><Relationship Id="rId72" Type="http://schemas.openxmlformats.org/officeDocument/2006/relationships/hyperlink" Target="mailto:lamedranop29@gmail.com" TargetMode="External"/><Relationship Id="rId93" Type="http://schemas.openxmlformats.org/officeDocument/2006/relationships/hyperlink" Target="mailto:amariacarolina@gmail.com" TargetMode="External"/><Relationship Id="rId189" Type="http://schemas.openxmlformats.org/officeDocument/2006/relationships/hyperlink" Target="mailto:juansepnavas@gmail.com" TargetMode="External"/><Relationship Id="rId375" Type="http://schemas.openxmlformats.org/officeDocument/2006/relationships/hyperlink" Target="https://community.secop.gov.co/Public/Tendering/OpportunityDetail/Index?noticeUID=CO1.NTC.1172031&amp;isFromPublicArea=True&amp;isModal=False" TargetMode="External"/><Relationship Id="rId396" Type="http://schemas.openxmlformats.org/officeDocument/2006/relationships/hyperlink" Target="https://community.secop.gov.co/Public/Tendering/OpportunityDetail/Index?noticeUID=CO1.NTC.1237039&amp;isFromPublicArea=True&amp;isModal=False" TargetMode="External"/><Relationship Id="rId3" Type="http://schemas.openxmlformats.org/officeDocument/2006/relationships/hyperlink" Target="https://community.secop.gov.co/Public/Tendering/OpportunityDetail/Index?noticeUID=CO1.NTC.1031991&amp;isFromPublicArea=True&amp;isModal=true&amp;asPopupView=true" TargetMode="External"/><Relationship Id="rId214" Type="http://schemas.openxmlformats.org/officeDocument/2006/relationships/hyperlink" Target="mailto:eduardo.guerrero.f@gmail.com" TargetMode="External"/><Relationship Id="rId235" Type="http://schemas.openxmlformats.org/officeDocument/2006/relationships/hyperlink" Target="mailto:ncgomezo@unal.edu.co" TargetMode="External"/><Relationship Id="rId256" Type="http://schemas.openxmlformats.org/officeDocument/2006/relationships/hyperlink" Target="https://community.secop.gov.co/Public/Tendering/OpportunityDetail/Index?noticeUID=CO1.NTC.1095475&amp;isFromPublicArea=True&amp;isModal=False" TargetMode="External"/><Relationship Id="rId277" Type="http://schemas.openxmlformats.org/officeDocument/2006/relationships/hyperlink" Target="https://community.secop.gov.co/Public/Tendering/OpportunityDetail/Index?noticeUID=CO1.NTC.1125595&amp;isFromPublicArea=True&amp;isModal=False" TargetMode="External"/><Relationship Id="rId298" Type="http://schemas.openxmlformats.org/officeDocument/2006/relationships/hyperlink" Target="mailto:angela87be87@hotmail.com" TargetMode="External"/><Relationship Id="rId400" Type="http://schemas.openxmlformats.org/officeDocument/2006/relationships/hyperlink" Target="https://community.secop.gov.co/Public/Tendering/OpportunityDetail/Index?noticeUID=CO1.NTC.1172628&amp;isFromPublicArea=True&amp;isModal=False" TargetMode="External"/><Relationship Id="rId421" Type="http://schemas.openxmlformats.org/officeDocument/2006/relationships/hyperlink" Target="mailto:daguilar@esri.co" TargetMode="External"/><Relationship Id="rId116" Type="http://schemas.openxmlformats.org/officeDocument/2006/relationships/hyperlink" Target="mailto:marmolejoegred@gmail.com" TargetMode="External"/><Relationship Id="rId137" Type="http://schemas.openxmlformats.org/officeDocument/2006/relationships/hyperlink" Target="https://community.secop.gov.co/Public/Tendering/OpportunityDetail/Index?noticeUID=CO1.NTC.1121239&amp;isFromPublicArea=True&amp;isModal=False" TargetMode="External"/><Relationship Id="rId158" Type="http://schemas.openxmlformats.org/officeDocument/2006/relationships/hyperlink" Target="mailto:camelopaez@hotmail.com" TargetMode="External"/><Relationship Id="rId302" Type="http://schemas.openxmlformats.org/officeDocument/2006/relationships/hyperlink" Target="mailto:vivianapoveda85@gmail.com" TargetMode="External"/><Relationship Id="rId323" Type="http://schemas.openxmlformats.org/officeDocument/2006/relationships/hyperlink" Target="https://community.secop.gov.co/Public/Tendering/OpportunityDetail/Index?noticeUID=CO1.NTC.1158653&amp;isFromPublicArea=True&amp;isModal=False" TargetMode="External"/><Relationship Id="rId344" Type="http://schemas.openxmlformats.org/officeDocument/2006/relationships/hyperlink" Target="https://community.secop.gov.co/Public/Tendering/OpportunityDetail/Index?noticeUID=CO1.NTC.1121294&amp;isFromPublicArea=True&amp;isModal=False" TargetMode="External"/><Relationship Id="rId20" Type="http://schemas.openxmlformats.org/officeDocument/2006/relationships/hyperlink" Target="https://community.secop.gov.co/Public/Tendering/OpportunityDetail/Index?noticeUID=CO1.NTC.1071621&amp;isFromPublicArea=True&amp;isModal=False" TargetMode="External"/><Relationship Id="rId41" Type="http://schemas.openxmlformats.org/officeDocument/2006/relationships/hyperlink" Target="mailto:paola_ramirez83@hotmail.com" TargetMode="External"/><Relationship Id="rId62" Type="http://schemas.openxmlformats.org/officeDocument/2006/relationships/hyperlink" Target="mailto:calapeospina@gmail.com" TargetMode="External"/><Relationship Id="rId83" Type="http://schemas.openxmlformats.org/officeDocument/2006/relationships/hyperlink" Target="mailto:hateforest77@yahoo.com" TargetMode="External"/><Relationship Id="rId179" Type="http://schemas.openxmlformats.org/officeDocument/2006/relationships/hyperlink" Target="mailto:sanrui29@gmail.com" TargetMode="External"/><Relationship Id="rId365" Type="http://schemas.openxmlformats.org/officeDocument/2006/relationships/hyperlink" Target="https://community.secop.gov.co/Public/Tendering/OpportunityDetail/Index?noticeUID=CO1.NTC.1155202&amp;isFromPublicArea=True&amp;isModal=False" TargetMode="External"/><Relationship Id="rId386" Type="http://schemas.openxmlformats.org/officeDocument/2006/relationships/hyperlink" Target="https://community.secop.gov.co/Public/Tendering/OpportunityDetail/Index?noticeUID=CO1.NTC.1225291&amp;isFromPublicArea=True&amp;isModal=False" TargetMode="External"/><Relationship Id="rId190" Type="http://schemas.openxmlformats.org/officeDocument/2006/relationships/hyperlink" Target="https://community.secop.gov.co/Public/Tendering/ContractNoticePhases/View?PPI=CO1.PPI.6146033&amp;isFromPublicArea=True&amp;isModal=False" TargetMode="External"/><Relationship Id="rId204" Type="http://schemas.openxmlformats.org/officeDocument/2006/relationships/hyperlink" Target="mailto:drluisvargassabogal@gmail.com" TargetMode="External"/><Relationship Id="rId225" Type="http://schemas.openxmlformats.org/officeDocument/2006/relationships/hyperlink" Target="mailto:angel.camacho@gaiasas.net" TargetMode="External"/><Relationship Id="rId246" Type="http://schemas.openxmlformats.org/officeDocument/2006/relationships/hyperlink" Target="mailto:cortes.z.eduardo@gmail.com" TargetMode="External"/><Relationship Id="rId267" Type="http://schemas.openxmlformats.org/officeDocument/2006/relationships/hyperlink" Target="https://community.secop.gov.co/Public/Tendering/OpportunityDetail/Index?noticeUID=CO1.NTC.1105120&amp;isFromPublicArea=True&amp;isModal=False" TargetMode="External"/><Relationship Id="rId288" Type="http://schemas.openxmlformats.org/officeDocument/2006/relationships/hyperlink" Target="https://community.secop.gov.co/Public/Tendering/OpportunityDetail/Index?noticeUID=CO1.NTC.1143031&amp;isFromPublicArea=True&amp;isModal=False" TargetMode="External"/><Relationship Id="rId411" Type="http://schemas.openxmlformats.org/officeDocument/2006/relationships/hyperlink" Target="https://community.secop.gov.co/Public/Tendering/OpportunityDetail/Index?noticeUID=CO1.NTC.1137142&amp;isFromPublicArea=True&amp;isModal=False" TargetMode="External"/><Relationship Id="rId106" Type="http://schemas.openxmlformats.org/officeDocument/2006/relationships/hyperlink" Target="mailto:ana.m_1203@hotmail.com" TargetMode="External"/><Relationship Id="rId127" Type="http://schemas.openxmlformats.org/officeDocument/2006/relationships/hyperlink" Target="mailto:silvanaespinosa@hotmail.com" TargetMode="External"/><Relationship Id="rId313" Type="http://schemas.openxmlformats.org/officeDocument/2006/relationships/hyperlink" Target="mailto:mariomarkp@gmail.com" TargetMode="External"/><Relationship Id="rId10" Type="http://schemas.openxmlformats.org/officeDocument/2006/relationships/hyperlink" Target="https://community.secop.gov.co/Public/Tendering/OpportunityDetail/Index?noticeUID=CO1.NTC.1042636&amp;isFromPublicArea=True&amp;isModal=true&amp;asPopupView=true" TargetMode="External"/><Relationship Id="rId31" Type="http://schemas.openxmlformats.org/officeDocument/2006/relationships/hyperlink" Target="https://community.secop.gov.co/Public/Tendering/OpportunityDetail/Index?noticeUID=CO1.NTC.1115649&amp;isFromPublicArea=True&amp;isModal=False" TargetMode="External"/><Relationship Id="rId52" Type="http://schemas.openxmlformats.org/officeDocument/2006/relationships/hyperlink" Target="mailto:Valarcon@minambiente.gov.co" TargetMode="External"/><Relationship Id="rId73" Type="http://schemas.openxmlformats.org/officeDocument/2006/relationships/hyperlink" Target="mailto:yohalemusvina@gmail.com" TargetMode="External"/><Relationship Id="rId94" Type="http://schemas.openxmlformats.org/officeDocument/2006/relationships/hyperlink" Target="mailto:camilo.riveros@me.com" TargetMode="External"/><Relationship Id="rId148" Type="http://schemas.openxmlformats.org/officeDocument/2006/relationships/hyperlink" Target="mailto:german.quevedo.sanchez@gmail.com" TargetMode="External"/><Relationship Id="rId169" Type="http://schemas.openxmlformats.org/officeDocument/2006/relationships/hyperlink" Target="https://community.secop.gov.co/Public/Tendering/OpportunityDetail/Index?noticeUID=CO1.NTC.1112827&amp;isFromPublicArea=True&amp;isModal=False" TargetMode="External"/><Relationship Id="rId334" Type="http://schemas.openxmlformats.org/officeDocument/2006/relationships/hyperlink" Target="https://community.secop.gov.co/Public/Tendering/OpportunityDetail/Index?noticeUID=CO1.NTC.1167426&amp;isFromPublicArea=True&amp;isModal=False" TargetMode="External"/><Relationship Id="rId355" Type="http://schemas.openxmlformats.org/officeDocument/2006/relationships/hyperlink" Target="https://community.secop.gov.co/Public/Tendering/OpportunityDetail/Index?noticeUID=CO1.NTC.1144678&amp;isFromPublicArea=True&amp;isModal=False" TargetMode="External"/><Relationship Id="rId376" Type="http://schemas.openxmlformats.org/officeDocument/2006/relationships/hyperlink" Target="https://community.secop.gov.co/Public/Tendering/OpportunityDetail/Index?noticeUID=CO1.NTC.1139810&amp;isFromPublicArea=True&amp;isModal=False" TargetMode="External"/><Relationship Id="rId397" Type="http://schemas.openxmlformats.org/officeDocument/2006/relationships/hyperlink" Target="https://community.secop.gov.co/Public/Tendering/OpportunityDetail/Index?noticeUID=CO1.NTC.1236842&amp;isFromPublicArea=True&amp;isModal=False" TargetMode="External"/><Relationship Id="rId4" Type="http://schemas.openxmlformats.org/officeDocument/2006/relationships/hyperlink" Target="https://community.secop.gov.co/Public/Tendering/OpportunityDetail/Index?noticeUID=CO1.NTC.1037195&amp;isFromPublicArea=True&amp;isModal=true&amp;asPopupView=true" TargetMode="External"/><Relationship Id="rId180" Type="http://schemas.openxmlformats.org/officeDocument/2006/relationships/hyperlink" Target="https://community.secop.gov.co/Public/Tendering/OpportunityDetail/Index?noticeUID=CO1.NTC.1093302&amp;isFromPublicArea=True&amp;isModal=False" TargetMode="External"/><Relationship Id="rId215" Type="http://schemas.openxmlformats.org/officeDocument/2006/relationships/hyperlink" Target="mailto:eduardo.guerrero.f@gmail.com" TargetMode="External"/><Relationship Id="rId236" Type="http://schemas.openxmlformats.org/officeDocument/2006/relationships/hyperlink" Target="mailto:asesoriambiental@outlook.com" TargetMode="External"/><Relationship Id="rId257" Type="http://schemas.openxmlformats.org/officeDocument/2006/relationships/hyperlink" Target="https://community.secop.gov.co/Public/Tendering/OpportunityDetail/Index?noticeUID=CO1.NTC.1095184&amp;isFromPublicArea=True&amp;isModal=False" TargetMode="External"/><Relationship Id="rId278" Type="http://schemas.openxmlformats.org/officeDocument/2006/relationships/hyperlink" Target="https://community.secop.gov.co/Public/Tendering/OpportunityDetail/Index?noticeUID=CO1.NTC.1132209&amp;isFromPublicArea=True&amp;isModal=False" TargetMode="External"/><Relationship Id="rId401" Type="http://schemas.openxmlformats.org/officeDocument/2006/relationships/hyperlink" Target="https://community.secop.gov.co/Public/Tendering/OpportunityDetail/Index?noticeUID=CO1.NTC.1088003&amp;isFromPublicArea=True&amp;isModal=true&amp;asPopupView=true" TargetMode="External"/><Relationship Id="rId422" Type="http://schemas.openxmlformats.org/officeDocument/2006/relationships/hyperlink" Target="mailto:amarquez@coem.co" TargetMode="External"/><Relationship Id="rId303" Type="http://schemas.openxmlformats.org/officeDocument/2006/relationships/hyperlink" Target="https://community.secop.gov.co/Public/Tendering/OpportunityDetail/Index?noticeUID=CO1.NTC.1137142&amp;isFromPublicArea=True&amp;isModal=False" TargetMode="External"/><Relationship Id="rId42" Type="http://schemas.openxmlformats.org/officeDocument/2006/relationships/hyperlink" Target="mailto:alexandramelo1@gmail.com" TargetMode="External"/><Relationship Id="rId84" Type="http://schemas.openxmlformats.org/officeDocument/2006/relationships/hyperlink" Target="mailto:viviangel78@gmail.com" TargetMode="External"/><Relationship Id="rId138" Type="http://schemas.openxmlformats.org/officeDocument/2006/relationships/hyperlink" Target="mailto:mscambiental@gmail.com" TargetMode="External"/><Relationship Id="rId345" Type="http://schemas.openxmlformats.org/officeDocument/2006/relationships/hyperlink" Target="https://community.secop.gov.co/Public/Tendering/OpportunityDetail/Index?noticeUID=CO1.NTC.1150302&amp;isFromPublicArea=True&amp;isModal=False" TargetMode="External"/><Relationship Id="rId387" Type="http://schemas.openxmlformats.org/officeDocument/2006/relationships/hyperlink" Target="https://community.secop.gov.co/Public/Tendering/OpportunityDetail/Index?noticeUID=CO1.NTC.1225809&amp;isFromPublicArea=True&amp;isModal=False" TargetMode="External"/><Relationship Id="rId191" Type="http://schemas.openxmlformats.org/officeDocument/2006/relationships/hyperlink" Target="mailto:nmgarciap@gmail.com" TargetMode="External"/><Relationship Id="rId205" Type="http://schemas.openxmlformats.org/officeDocument/2006/relationships/hyperlink" Target="https://community.secop.gov.co/Public/Tendering/ContractNoticePhases/View?PPI=CO1.PPI.6116317&amp;isFromPublicArea=True&amp;isModal=False" TargetMode="External"/><Relationship Id="rId247" Type="http://schemas.openxmlformats.org/officeDocument/2006/relationships/hyperlink" Target="https://community.secop.gov.co/Public/Tendering/OpportunityDetail/Index?noticeUID=CO1.NTC.1090737&amp;isFromPublicArea=True&amp;isModal=False" TargetMode="External"/><Relationship Id="rId412" Type="http://schemas.openxmlformats.org/officeDocument/2006/relationships/hyperlink" Target="mailto:expolicitaciones.2015@gmail.com" TargetMode="External"/><Relationship Id="rId107" Type="http://schemas.openxmlformats.org/officeDocument/2006/relationships/hyperlink" Target="mailto:luisfernandomalo@outlook.com" TargetMode="External"/><Relationship Id="rId289" Type="http://schemas.openxmlformats.org/officeDocument/2006/relationships/hyperlink" Target="mailto:wilmarenciso@hotmail.com" TargetMode="External"/><Relationship Id="rId11" Type="http://schemas.openxmlformats.org/officeDocument/2006/relationships/hyperlink" Target="https://community.secop.gov.co/Public/Tendering/OpportunityDetail/Index?noticeUID=CO1.NTC.1042369&amp;isFromPublicArea=True&amp;isModal=true&amp;asPopupView=true" TargetMode="External"/><Relationship Id="rId53" Type="http://schemas.openxmlformats.org/officeDocument/2006/relationships/hyperlink" Target="mailto:monicaserratom@gmail.com" TargetMode="External"/><Relationship Id="rId149" Type="http://schemas.openxmlformats.org/officeDocument/2006/relationships/hyperlink" Target="mailto:julianpulido@gmail.com" TargetMode="External"/><Relationship Id="rId314" Type="http://schemas.openxmlformats.org/officeDocument/2006/relationships/hyperlink" Target="https://community.secop.gov.co/Public/Tendering/OpportunityDetail/Index?noticeUID=CO1.NTC.1137713&amp;isFromPublicArea=True&amp;isModal=False" TargetMode="External"/><Relationship Id="rId356" Type="http://schemas.openxmlformats.org/officeDocument/2006/relationships/hyperlink" Target="https://community.secop.gov.co/Public/Tendering/OpportunityDetail/Index?noticeUID=CO1.NTC.1145447&amp;isFromPublicArea=True&amp;isModal=False" TargetMode="External"/><Relationship Id="rId398" Type="http://schemas.openxmlformats.org/officeDocument/2006/relationships/hyperlink" Target="https://community.secop.gov.co/Public/Tendering/OpportunityDetail/Index?noticeUID=CO1.NTC.1232906&amp;isFromPublicArea=True&amp;isModal=False" TargetMode="External"/><Relationship Id="rId95" Type="http://schemas.openxmlformats.org/officeDocument/2006/relationships/hyperlink" Target="mailto:camilopride2027@gmail.com" TargetMode="External"/><Relationship Id="rId160" Type="http://schemas.openxmlformats.org/officeDocument/2006/relationships/hyperlink" Target="mailto:luisaf.gonzalezh@gmail.com" TargetMode="External"/><Relationship Id="rId216" Type="http://schemas.openxmlformats.org/officeDocument/2006/relationships/hyperlink" Target="https://community.secop.gov.co/Public/Tendering/ContractNoticePhases/View?PPI=CO1.PPI.6115332&amp;isFromPublicArea=True&amp;isModal=False" TargetMode="External"/><Relationship Id="rId423" Type="http://schemas.openxmlformats.org/officeDocument/2006/relationships/hyperlink" Target="mailto:atencionCCE@tigo.com.co" TargetMode="External"/><Relationship Id="rId258" Type="http://schemas.openxmlformats.org/officeDocument/2006/relationships/hyperlink" Target="https://community.secop.gov.co/Public/Tendering/OpportunityDetail/Index?noticeUID=CO1.NTC.1102868&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CZ716"/>
  <sheetViews>
    <sheetView tabSelected="1" zoomScale="71" zoomScaleNormal="85" workbookViewId="0">
      <selection activeCell="N9" sqref="N9"/>
    </sheetView>
  </sheetViews>
  <sheetFormatPr baseColWidth="10" defaultColWidth="11.42578125" defaultRowHeight="15" x14ac:dyDescent="0.25"/>
  <cols>
    <col min="1" max="1" width="3.85546875" style="45" customWidth="1"/>
    <col min="2" max="2" width="3.85546875" style="19" customWidth="1"/>
    <col min="3" max="4" width="3.85546875" style="4" customWidth="1"/>
    <col min="5" max="5" width="3.85546875" style="45" customWidth="1"/>
    <col min="6" max="7" width="3.85546875" style="19" customWidth="1"/>
    <col min="8" max="8" width="3.7109375" style="4" customWidth="1"/>
    <col min="9" max="9" width="4.28515625" style="4" customWidth="1"/>
    <col min="10" max="10" width="9.5703125" style="5" customWidth="1"/>
    <col min="11" max="11" width="12.5703125" style="6" customWidth="1"/>
    <col min="12" max="12" width="36" style="4" customWidth="1"/>
    <col min="13" max="13" width="19" style="6" customWidth="1"/>
    <col min="14" max="14" width="31" style="6" customWidth="1"/>
    <col min="15" max="15" width="20.28515625" style="6" customWidth="1"/>
    <col min="16" max="16" width="21.42578125" style="6" customWidth="1"/>
    <col min="17" max="17" width="19.140625" style="6" customWidth="1"/>
    <col min="18" max="18" width="18.42578125" style="4" customWidth="1"/>
    <col min="19" max="19" width="19.85546875" style="6" customWidth="1"/>
    <col min="20" max="20" width="37.28515625" style="4" customWidth="1"/>
    <col min="21" max="21" width="21.28515625" style="4" customWidth="1"/>
    <col min="22" max="22" width="23.140625" style="43" customWidth="1"/>
    <col min="23" max="23" width="16.140625" style="6" customWidth="1"/>
    <col min="24" max="24" width="4.85546875" style="6" customWidth="1"/>
    <col min="25" max="25" width="14" style="6" customWidth="1"/>
    <col min="26" max="26" width="9.140625" style="80" customWidth="1"/>
    <col min="27" max="28" width="14.7109375" style="133" customWidth="1"/>
    <col min="29" max="29" width="40.42578125" style="6" customWidth="1"/>
    <col min="30" max="30" width="23.85546875" style="44" customWidth="1"/>
    <col min="31" max="31" width="15.5703125" style="4" customWidth="1"/>
    <col min="32" max="32" width="6.7109375" style="4" customWidth="1"/>
    <col min="33" max="33" width="25.85546875" style="57" customWidth="1"/>
    <col min="34" max="34" width="19.28515625" style="6" customWidth="1"/>
    <col min="35" max="35" width="17.5703125" style="6" customWidth="1"/>
    <col min="36" max="36" width="26.85546875" style="6" customWidth="1"/>
    <col min="37" max="37" width="21" style="9" customWidth="1"/>
    <col min="38" max="38" width="17.42578125" style="9" customWidth="1"/>
    <col min="39" max="39" width="16.28515625" style="9" customWidth="1"/>
    <col min="40" max="40" width="16.5703125" style="4" customWidth="1"/>
    <col min="41" max="41" width="10.5703125" style="6" customWidth="1"/>
    <col min="42" max="42" width="10.85546875" style="6" customWidth="1"/>
    <col min="43" max="43" width="12.85546875" style="6" customWidth="1"/>
    <col min="44" max="44" width="17.85546875" style="6" customWidth="1"/>
    <col min="45" max="45" width="20.5703125" style="6" customWidth="1"/>
    <col min="46" max="46" width="16" style="6" customWidth="1"/>
    <col min="47" max="47" width="9.28515625" style="41" customWidth="1"/>
    <col min="48" max="48" width="13.85546875" style="6" customWidth="1"/>
    <col min="49" max="49" width="10.7109375" style="10" customWidth="1"/>
    <col min="50" max="50" width="12.85546875" style="91" customWidth="1"/>
    <col min="51" max="51" width="51.28515625" style="6" customWidth="1"/>
    <col min="52" max="52" width="20.140625" style="6" customWidth="1"/>
    <col min="53" max="53" width="6.7109375" style="6" customWidth="1"/>
    <col min="54" max="54" width="10.85546875" style="6" customWidth="1"/>
    <col min="55" max="55" width="12.85546875" style="6" customWidth="1"/>
    <col min="56" max="56" width="11.42578125" style="6" customWidth="1"/>
    <col min="57" max="57" width="76.42578125" style="41" bestFit="1" customWidth="1"/>
    <col min="58" max="58" width="16.140625" style="4" customWidth="1"/>
    <col min="59" max="59" width="17.85546875" style="4" customWidth="1"/>
    <col min="60" max="60" width="17.28515625" style="6" customWidth="1"/>
    <col min="61" max="61" width="17" style="6" customWidth="1"/>
    <col min="62" max="62" width="103.7109375" style="6" bestFit="1" customWidth="1"/>
    <col min="63" max="63" width="23.7109375" style="12" customWidth="1"/>
    <col min="64" max="64" width="15.5703125" style="6" customWidth="1"/>
    <col min="65" max="65" width="10.85546875" style="6" customWidth="1"/>
    <col min="66" max="66" width="157.7109375" style="6" bestFit="1" customWidth="1"/>
    <col min="67" max="67" width="159.85546875" style="4" bestFit="1" customWidth="1"/>
    <col min="68" max="68" width="13.28515625" style="4" customWidth="1"/>
    <col min="69" max="69" width="154.42578125" style="41" bestFit="1" customWidth="1"/>
    <col min="70" max="70" width="12.28515625" style="4" customWidth="1"/>
    <col min="71" max="71" width="12.42578125" style="6" customWidth="1"/>
    <col min="72" max="72" width="17.140625" style="6" customWidth="1"/>
    <col min="73" max="73" width="14.140625" style="6" customWidth="1"/>
    <col min="74" max="74" width="102" style="4" bestFit="1" customWidth="1"/>
    <col min="75" max="75" width="23.140625" style="4" customWidth="1"/>
    <col min="76" max="76" width="12.5703125" style="6" customWidth="1"/>
    <col min="77" max="77" width="15" style="6" customWidth="1"/>
    <col min="78" max="78" width="9.140625" style="6" customWidth="1"/>
    <col min="79" max="79" width="6.85546875" style="19" customWidth="1"/>
    <col min="80" max="80" width="23.85546875" style="6" customWidth="1"/>
    <col min="81" max="81" width="17.5703125" style="6" customWidth="1"/>
    <col min="82" max="82" width="17.7109375" style="4" customWidth="1"/>
    <col min="83" max="83" width="14.85546875" style="42" customWidth="1"/>
    <col min="84" max="84" width="12.7109375" style="4" customWidth="1"/>
    <col min="85" max="85" width="12.85546875" style="4" customWidth="1"/>
    <col min="86" max="86" width="8.42578125" style="6" customWidth="1"/>
    <col min="87" max="87" width="13.28515625" style="6" customWidth="1"/>
    <col min="88" max="88" width="14.140625" style="6" customWidth="1"/>
    <col min="89" max="89" width="12" style="14" customWidth="1"/>
    <col min="90" max="90" width="8.5703125" style="9" customWidth="1"/>
    <col min="91" max="91" width="18.5703125" style="4" customWidth="1"/>
    <col min="92" max="92" width="17.42578125" style="4" customWidth="1"/>
    <col min="93" max="93" width="16.7109375" style="17" customWidth="1"/>
    <col min="94" max="94" width="15.5703125" style="17" customWidth="1"/>
    <col min="95" max="95" width="17.5703125" style="9" customWidth="1"/>
    <col min="96" max="96" width="19.140625" style="6" customWidth="1"/>
    <col min="97" max="97" width="16" style="4" customWidth="1"/>
    <col min="98" max="98" width="23.42578125" style="4" bestFit="1" customWidth="1"/>
    <col min="99" max="100" width="16" style="4" customWidth="1"/>
    <col min="101" max="101" width="18.42578125" style="4" customWidth="1"/>
    <col min="102" max="102" width="11.42578125" style="6" customWidth="1"/>
    <col min="103" max="103" width="97.7109375" style="6" bestFit="1" customWidth="1"/>
    <col min="104" max="104" width="30.85546875" style="6" bestFit="1" customWidth="1"/>
    <col min="105" max="16384" width="11.42578125" style="6"/>
  </cols>
  <sheetData>
    <row r="1" spans="1:104" s="55" customFormat="1" ht="14.45" customHeight="1" thickBot="1" x14ac:dyDescent="0.3">
      <c r="A1" s="243" t="s">
        <v>0</v>
      </c>
      <c r="B1" s="244"/>
      <c r="C1" s="244"/>
      <c r="D1" s="244"/>
      <c r="E1" s="245"/>
      <c r="F1" s="246">
        <f ca="1">TODAY()</f>
        <v>44323</v>
      </c>
      <c r="G1" s="246"/>
      <c r="H1" s="246"/>
      <c r="I1" s="246"/>
      <c r="J1" s="246"/>
      <c r="K1" s="182"/>
      <c r="L1" s="54"/>
      <c r="R1" s="54"/>
      <c r="T1" s="54"/>
      <c r="U1" s="54"/>
      <c r="V1" s="183"/>
      <c r="Z1" s="184"/>
      <c r="AA1" s="185"/>
      <c r="AB1" s="185"/>
      <c r="AD1" s="186"/>
      <c r="AE1" s="54"/>
      <c r="AF1" s="54"/>
      <c r="AK1" s="88"/>
      <c r="AL1" s="88"/>
      <c r="AM1" s="88"/>
      <c r="AN1" s="54"/>
      <c r="AU1" s="182"/>
      <c r="AW1" s="187"/>
      <c r="BE1" s="182"/>
      <c r="BF1" s="54"/>
      <c r="BG1" s="54"/>
      <c r="BJ1" s="188"/>
      <c r="BK1" s="189"/>
      <c r="BO1" s="54"/>
      <c r="BP1" s="54"/>
      <c r="BQ1" s="182"/>
      <c r="BR1" s="54"/>
      <c r="BV1" s="54"/>
      <c r="BW1" s="54"/>
      <c r="CA1" s="190"/>
      <c r="CD1" s="54"/>
      <c r="CE1" s="191"/>
      <c r="CF1" s="54"/>
      <c r="CG1" s="54"/>
      <c r="CK1" s="192"/>
      <c r="CL1" s="88"/>
      <c r="CM1" s="54"/>
      <c r="CN1" s="54"/>
      <c r="CO1" s="193"/>
      <c r="CP1" s="193"/>
      <c r="CQ1" s="88"/>
      <c r="CS1" s="54"/>
      <c r="CT1" s="54"/>
      <c r="CU1" s="54"/>
      <c r="CV1" s="54"/>
      <c r="CW1" s="54"/>
    </row>
    <row r="2" spans="1:104" ht="15.75" thickTop="1" x14ac:dyDescent="0.25">
      <c r="A2" s="247"/>
      <c r="B2" s="247"/>
      <c r="C2" s="247"/>
      <c r="D2" s="247"/>
      <c r="E2" s="247"/>
      <c r="F2" s="247"/>
      <c r="G2" s="248"/>
      <c r="H2" s="249" t="s">
        <v>1</v>
      </c>
      <c r="I2" s="250"/>
      <c r="J2" s="247"/>
      <c r="K2" s="247" t="s">
        <v>2</v>
      </c>
      <c r="L2" s="247"/>
      <c r="M2" s="247"/>
      <c r="N2" s="247"/>
      <c r="O2" s="247"/>
      <c r="P2" s="247"/>
      <c r="Q2" s="248"/>
      <c r="R2" s="235" t="s">
        <v>3</v>
      </c>
      <c r="S2" s="236"/>
      <c r="T2" s="236"/>
      <c r="U2" s="236"/>
      <c r="V2" s="236"/>
      <c r="W2" s="236"/>
      <c r="X2" s="236"/>
      <c r="Y2" s="236"/>
      <c r="Z2" s="236"/>
      <c r="AA2" s="236"/>
      <c r="AB2" s="236"/>
      <c r="AC2" s="236"/>
      <c r="AD2" s="236"/>
      <c r="AE2" s="237"/>
      <c r="AF2" s="251" t="s">
        <v>4</v>
      </c>
      <c r="AG2" s="241"/>
      <c r="AH2" s="241"/>
      <c r="AI2" s="241"/>
      <c r="AJ2" s="242"/>
      <c r="AK2" s="251" t="s">
        <v>5</v>
      </c>
      <c r="AL2" s="241"/>
      <c r="AM2" s="241"/>
      <c r="AN2" s="241"/>
      <c r="AO2" s="241"/>
      <c r="AP2" s="241"/>
      <c r="AQ2" s="241"/>
      <c r="AR2" s="241"/>
      <c r="AS2" s="241"/>
      <c r="AT2" s="241"/>
      <c r="AU2" s="241"/>
      <c r="AV2" s="241"/>
      <c r="AW2" s="241"/>
      <c r="AX2" s="241"/>
      <c r="AY2" s="241"/>
      <c r="AZ2" s="241"/>
      <c r="BA2" s="241"/>
      <c r="BB2" s="242"/>
      <c r="BC2" s="218"/>
      <c r="BD2" s="238" t="s">
        <v>6</v>
      </c>
      <c r="BE2" s="239"/>
      <c r="BF2" s="241" t="s">
        <v>7</v>
      </c>
      <c r="BG2" s="241"/>
      <c r="BH2" s="241"/>
      <c r="BI2" s="241"/>
      <c r="BJ2" s="241"/>
      <c r="BK2" s="241"/>
      <c r="BL2" s="241"/>
      <c r="BM2" s="241"/>
      <c r="BN2" s="241"/>
      <c r="BO2" s="242"/>
      <c r="BP2" s="219"/>
      <c r="BQ2" s="219" t="s">
        <v>8</v>
      </c>
      <c r="BR2" s="238" t="s">
        <v>9</v>
      </c>
      <c r="BS2" s="239"/>
      <c r="BT2" s="239"/>
      <c r="BU2" s="239"/>
      <c r="BV2" s="240"/>
      <c r="BW2" s="235" t="s">
        <v>10</v>
      </c>
      <c r="BX2" s="236"/>
      <c r="BY2" s="236"/>
      <c r="BZ2" s="236"/>
      <c r="CA2" s="237"/>
      <c r="CB2" s="235" t="s">
        <v>11</v>
      </c>
      <c r="CC2" s="236"/>
      <c r="CD2" s="236"/>
      <c r="CE2" s="236"/>
      <c r="CF2" s="237"/>
      <c r="CG2" s="235" t="s">
        <v>12</v>
      </c>
      <c r="CH2" s="237"/>
      <c r="CI2" s="235" t="s">
        <v>13</v>
      </c>
      <c r="CJ2" s="236"/>
      <c r="CK2" s="236"/>
      <c r="CL2" s="236"/>
      <c r="CM2" s="237"/>
      <c r="CN2" s="235" t="s">
        <v>14</v>
      </c>
      <c r="CO2" s="236"/>
      <c r="CP2" s="236"/>
      <c r="CQ2" s="237"/>
      <c r="CR2" s="46"/>
      <c r="CS2" s="220" t="s">
        <v>15</v>
      </c>
      <c r="CT2" s="46"/>
      <c r="CU2" s="46"/>
      <c r="CV2" s="46"/>
      <c r="CW2" s="46" t="s">
        <v>346</v>
      </c>
    </row>
    <row r="3" spans="1:104" s="22" customFormat="1" ht="81.75" customHeight="1" x14ac:dyDescent="0.25">
      <c r="A3" s="21" t="s">
        <v>414</v>
      </c>
      <c r="B3" s="21" t="s">
        <v>415</v>
      </c>
      <c r="C3" s="21" t="s">
        <v>412</v>
      </c>
      <c r="D3" s="21" t="s">
        <v>16</v>
      </c>
      <c r="E3" s="21" t="s">
        <v>17</v>
      </c>
      <c r="F3" s="21" t="s">
        <v>18</v>
      </c>
      <c r="G3" s="21" t="s">
        <v>19</v>
      </c>
      <c r="H3" s="21" t="s">
        <v>345</v>
      </c>
      <c r="I3" s="21" t="s">
        <v>3328</v>
      </c>
      <c r="J3" s="22" t="s">
        <v>1</v>
      </c>
      <c r="K3" s="22" t="s">
        <v>20</v>
      </c>
      <c r="L3" s="22" t="s">
        <v>21</v>
      </c>
      <c r="M3" s="22" t="s">
        <v>22</v>
      </c>
      <c r="N3" s="22" t="s">
        <v>23</v>
      </c>
      <c r="O3" s="22" t="s">
        <v>24</v>
      </c>
      <c r="P3" s="22" t="s">
        <v>25</v>
      </c>
      <c r="Q3" s="22" t="s">
        <v>26</v>
      </c>
      <c r="R3" s="22" t="s">
        <v>27</v>
      </c>
      <c r="S3" s="22" t="s">
        <v>169</v>
      </c>
      <c r="T3" s="22" t="s">
        <v>28</v>
      </c>
      <c r="U3" s="22" t="s">
        <v>29</v>
      </c>
      <c r="V3" s="22" t="s">
        <v>30</v>
      </c>
      <c r="W3" s="23" t="s">
        <v>31</v>
      </c>
      <c r="X3" s="22" t="s">
        <v>176</v>
      </c>
      <c r="Y3" s="22" t="s">
        <v>380</v>
      </c>
      <c r="Z3" s="81" t="s">
        <v>381</v>
      </c>
      <c r="AA3" s="22" t="s">
        <v>32</v>
      </c>
      <c r="AB3" s="22" t="s">
        <v>4713</v>
      </c>
      <c r="AC3" s="22" t="s">
        <v>33</v>
      </c>
      <c r="AD3" s="22" t="s">
        <v>34</v>
      </c>
      <c r="AE3" s="24" t="s">
        <v>35</v>
      </c>
      <c r="AF3" s="22" t="s">
        <v>36</v>
      </c>
      <c r="AG3" s="22" t="s">
        <v>354</v>
      </c>
      <c r="AH3" s="22" t="s">
        <v>37</v>
      </c>
      <c r="AI3" s="22" t="s">
        <v>38</v>
      </c>
      <c r="AJ3" s="22" t="s">
        <v>39</v>
      </c>
      <c r="AK3" s="22" t="s">
        <v>40</v>
      </c>
      <c r="AL3" s="25" t="s">
        <v>41</v>
      </c>
      <c r="AM3" s="25" t="s">
        <v>257</v>
      </c>
      <c r="AN3" s="25" t="s">
        <v>42</v>
      </c>
      <c r="AO3" s="22" t="s">
        <v>43</v>
      </c>
      <c r="AP3" s="22" t="s">
        <v>44</v>
      </c>
      <c r="AQ3" s="22" t="s">
        <v>45</v>
      </c>
      <c r="AR3" s="22" t="s">
        <v>46</v>
      </c>
      <c r="AS3" s="22" t="s">
        <v>47</v>
      </c>
      <c r="AT3" s="22" t="s">
        <v>48</v>
      </c>
      <c r="AU3" s="22" t="s">
        <v>49</v>
      </c>
      <c r="AV3" s="26" t="s">
        <v>50</v>
      </c>
      <c r="AW3" s="22" t="s">
        <v>51</v>
      </c>
      <c r="AX3" s="26" t="s">
        <v>52</v>
      </c>
      <c r="AY3" s="22" t="s">
        <v>53</v>
      </c>
      <c r="AZ3" s="22" t="s">
        <v>54</v>
      </c>
      <c r="BA3" s="22" t="s">
        <v>55</v>
      </c>
      <c r="BB3" s="22" t="s">
        <v>56</v>
      </c>
      <c r="BC3" s="22" t="s">
        <v>57</v>
      </c>
      <c r="BD3" s="22" t="s">
        <v>58</v>
      </c>
      <c r="BE3" s="22" t="s">
        <v>59</v>
      </c>
      <c r="BF3" s="26" t="s">
        <v>60</v>
      </c>
      <c r="BG3" s="22" t="s">
        <v>61</v>
      </c>
      <c r="BH3" s="22" t="s">
        <v>62</v>
      </c>
      <c r="BI3" s="22" t="s">
        <v>63</v>
      </c>
      <c r="BJ3" s="22" t="s">
        <v>2296</v>
      </c>
      <c r="BK3" s="22" t="s">
        <v>64</v>
      </c>
      <c r="BL3" s="23" t="s">
        <v>65</v>
      </c>
      <c r="BM3" s="22" t="s">
        <v>228</v>
      </c>
      <c r="BN3" s="22" t="s">
        <v>66</v>
      </c>
      <c r="BO3" s="22" t="s">
        <v>67</v>
      </c>
      <c r="BP3" s="22" t="s">
        <v>68</v>
      </c>
      <c r="BQ3" s="22" t="s">
        <v>3426</v>
      </c>
      <c r="BR3" s="26" t="s">
        <v>69</v>
      </c>
      <c r="BS3" s="22" t="s">
        <v>9</v>
      </c>
      <c r="BT3" s="22" t="s">
        <v>70</v>
      </c>
      <c r="BU3" s="22" t="s">
        <v>73</v>
      </c>
      <c r="BV3" s="22" t="s">
        <v>347</v>
      </c>
      <c r="BW3" s="22" t="s">
        <v>95</v>
      </c>
      <c r="BX3" s="22" t="s">
        <v>96</v>
      </c>
      <c r="BY3" s="22" t="s">
        <v>97</v>
      </c>
      <c r="BZ3" s="22" t="s">
        <v>98</v>
      </c>
      <c r="CA3" s="22" t="s">
        <v>99</v>
      </c>
      <c r="CB3" s="22" t="s">
        <v>100</v>
      </c>
      <c r="CC3" s="22" t="s">
        <v>101</v>
      </c>
      <c r="CD3" s="22" t="s">
        <v>102</v>
      </c>
      <c r="CE3" s="22" t="s">
        <v>103</v>
      </c>
      <c r="CF3" s="72" t="s">
        <v>312</v>
      </c>
      <c r="CG3" s="22" t="s">
        <v>343</v>
      </c>
      <c r="CH3" s="22" t="s">
        <v>104</v>
      </c>
      <c r="CI3" s="22" t="s">
        <v>105</v>
      </c>
      <c r="CJ3" s="22" t="s">
        <v>106</v>
      </c>
      <c r="CK3" s="22" t="s">
        <v>107</v>
      </c>
      <c r="CL3" s="27" t="s">
        <v>108</v>
      </c>
      <c r="CM3" s="25" t="s">
        <v>109</v>
      </c>
      <c r="CN3" s="22" t="s">
        <v>110</v>
      </c>
      <c r="CO3" s="22" t="s">
        <v>111</v>
      </c>
      <c r="CP3" s="28" t="s">
        <v>112</v>
      </c>
      <c r="CQ3" s="28" t="s">
        <v>342</v>
      </c>
      <c r="CR3" s="25" t="s">
        <v>113</v>
      </c>
      <c r="CS3" s="22" t="s">
        <v>15</v>
      </c>
      <c r="CT3" s="22" t="s">
        <v>1318</v>
      </c>
      <c r="CU3" s="22" t="s">
        <v>1319</v>
      </c>
      <c r="CV3" s="22" t="s">
        <v>585</v>
      </c>
      <c r="CW3" s="22" t="s">
        <v>344</v>
      </c>
      <c r="CX3" s="22" t="s">
        <v>2446</v>
      </c>
      <c r="CY3" s="22" t="s">
        <v>360</v>
      </c>
      <c r="CZ3" s="22" t="s">
        <v>175</v>
      </c>
    </row>
    <row r="4" spans="1:104" ht="15" customHeight="1" x14ac:dyDescent="0.25">
      <c r="A4" s="1" t="str">
        <f>+IF($CM4&gt;$AM4,"A", "")</f>
        <v>A</v>
      </c>
      <c r="B4" s="2" t="str">
        <f>+IF(CK4&gt;BY4,"PR","")</f>
        <v>PR</v>
      </c>
      <c r="C4" s="1" t="str">
        <f>IF($CG4= "1 SI", "T","")</f>
        <v/>
      </c>
      <c r="D4" s="1" t="str">
        <f t="shared" ref="D4:D11" si="0">+IF($CF4="1 SI","S","")</f>
        <v/>
      </c>
      <c r="E4" s="1" t="str">
        <f t="shared" ref="E4:E11" si="1">+IF(CH4="1 SI","C","")</f>
        <v/>
      </c>
      <c r="F4" s="2" t="str">
        <f t="shared" ref="F4:F68" ca="1" si="2">+IF($CK4&lt;=$F$1,"F","E")</f>
        <v>F</v>
      </c>
      <c r="G4" s="3" t="str">
        <f t="shared" ref="G4:G11" si="3">+IF($CO4="MUTUO ACUERDO", "L","")</f>
        <v/>
      </c>
      <c r="H4" s="3" t="str">
        <f t="shared" ref="H4:H11" si="4">IF($CX4="1 SI","","NE")</f>
        <v/>
      </c>
      <c r="I4" s="1" t="str">
        <f t="shared" ref="I4:I68" si="5">IF(CV4="1. SI","ANU","")</f>
        <v/>
      </c>
      <c r="J4" s="4">
        <v>2020</v>
      </c>
      <c r="K4" s="5">
        <v>1</v>
      </c>
      <c r="L4" s="98" t="s">
        <v>1431</v>
      </c>
      <c r="M4" s="4" t="s">
        <v>115</v>
      </c>
      <c r="N4" s="6" t="s">
        <v>116</v>
      </c>
      <c r="O4" s="6" t="s">
        <v>138</v>
      </c>
      <c r="P4" s="6" t="s">
        <v>150</v>
      </c>
      <c r="Q4" s="6" t="s">
        <v>249</v>
      </c>
      <c r="R4" s="4" t="s">
        <v>114</v>
      </c>
      <c r="S4" s="4" t="s">
        <v>167</v>
      </c>
      <c r="T4" s="6" t="s">
        <v>411</v>
      </c>
      <c r="U4" s="79" t="s">
        <v>173</v>
      </c>
      <c r="V4" s="4" t="s">
        <v>174</v>
      </c>
      <c r="W4" s="7">
        <v>1077438129</v>
      </c>
      <c r="X4" s="6">
        <v>3</v>
      </c>
      <c r="Y4" s="89">
        <v>32479</v>
      </c>
      <c r="Z4" s="71">
        <f ca="1">+($F$1-Tabla3[[#This Row],[FECHA DE NACIMIENTO]])/365</f>
        <v>32.449315068493149</v>
      </c>
      <c r="AA4" s="108" t="s">
        <v>367</v>
      </c>
      <c r="AB4" s="108" t="s">
        <v>4714</v>
      </c>
      <c r="AC4" s="4" t="s">
        <v>114</v>
      </c>
      <c r="AD4" s="4" t="s">
        <v>114</v>
      </c>
      <c r="AE4" s="8" t="s">
        <v>114</v>
      </c>
      <c r="AF4" s="4" t="s">
        <v>181</v>
      </c>
      <c r="AG4" s="6" t="s">
        <v>195</v>
      </c>
      <c r="AH4" s="6" t="s">
        <v>201</v>
      </c>
      <c r="AI4" s="6" t="s">
        <v>416</v>
      </c>
      <c r="AJ4" s="18" t="s">
        <v>417</v>
      </c>
      <c r="AK4" s="6" t="s">
        <v>418</v>
      </c>
      <c r="AL4" s="88">
        <v>28600000</v>
      </c>
      <c r="AM4" s="88">
        <v>28600000</v>
      </c>
      <c r="AN4" s="9">
        <v>2600000</v>
      </c>
      <c r="AO4" s="4" t="s">
        <v>209</v>
      </c>
      <c r="AP4" s="6" t="s">
        <v>181</v>
      </c>
      <c r="AQ4" s="6" t="s">
        <v>168</v>
      </c>
      <c r="AU4" s="100">
        <v>320</v>
      </c>
      <c r="AV4" s="89">
        <v>43833</v>
      </c>
      <c r="AW4" s="100">
        <v>820</v>
      </c>
      <c r="AX4" s="89">
        <v>43833</v>
      </c>
      <c r="AY4" s="6" t="s">
        <v>214</v>
      </c>
      <c r="AZ4" s="6" t="s">
        <v>419</v>
      </c>
      <c r="BA4" s="6" t="s">
        <v>181</v>
      </c>
      <c r="BC4" s="11"/>
      <c r="BD4" s="6" t="s">
        <v>919</v>
      </c>
      <c r="BE4" s="6" t="s">
        <v>420</v>
      </c>
      <c r="BF4" s="89">
        <v>43833</v>
      </c>
      <c r="BG4" s="4" t="s">
        <v>220</v>
      </c>
      <c r="BH4" s="4" t="s">
        <v>220</v>
      </c>
      <c r="BI4" s="6" t="s">
        <v>221</v>
      </c>
      <c r="BJ4" s="6" t="s">
        <v>370</v>
      </c>
      <c r="BK4" s="6" t="s">
        <v>174</v>
      </c>
      <c r="BL4" s="12">
        <v>63459707</v>
      </c>
      <c r="BM4" s="4">
        <v>9</v>
      </c>
      <c r="BN4" s="6" t="s">
        <v>225</v>
      </c>
      <c r="BO4" s="6" t="s">
        <v>195</v>
      </c>
      <c r="BP4" s="42">
        <v>80111612</v>
      </c>
      <c r="BQ4" s="13" t="s">
        <v>761</v>
      </c>
      <c r="BR4" s="85">
        <v>43833</v>
      </c>
      <c r="BS4" s="4" t="s">
        <v>181</v>
      </c>
      <c r="BT4" s="13" t="s">
        <v>235</v>
      </c>
      <c r="BU4" s="10" t="s">
        <v>168</v>
      </c>
      <c r="BV4" s="6" t="s">
        <v>256</v>
      </c>
      <c r="BW4" s="10">
        <v>43834</v>
      </c>
      <c r="BX4" s="93">
        <v>43834</v>
      </c>
      <c r="BY4" s="222">
        <v>44169</v>
      </c>
      <c r="BZ4" s="4">
        <f t="shared" ref="BZ4:BZ68" si="6">$BY4-$BX4</f>
        <v>335</v>
      </c>
      <c r="CA4" s="16">
        <f t="shared" ref="CA4:CA68" si="7">$BZ4/30</f>
        <v>11.166666666666666</v>
      </c>
      <c r="CB4" s="6" t="s">
        <v>421</v>
      </c>
      <c r="CC4" s="9">
        <f>BD_2!E2</f>
        <v>0</v>
      </c>
      <c r="CD4" s="9">
        <f>BD_2!BA2</f>
        <v>2340000</v>
      </c>
      <c r="CE4" s="4">
        <f>BD_2!BZ2</f>
        <v>27</v>
      </c>
      <c r="CF4" s="42" t="str">
        <f>BD_2!CA2</f>
        <v>2 NO</v>
      </c>
      <c r="CG4" s="10" t="str">
        <f>BD_2!CF2</f>
        <v>2 NO</v>
      </c>
      <c r="CH4" s="4" t="s">
        <v>181</v>
      </c>
      <c r="CI4">
        <f t="shared" ref="CI4:CI68" si="8">$CK4-$CJ4</f>
        <v>362</v>
      </c>
      <c r="CJ4" s="41">
        <f t="shared" ref="CJ4:CJ68" si="9">$BX4</f>
        <v>43834</v>
      </c>
      <c r="CK4" s="41">
        <f t="shared" ref="CK4:CK68" si="10">$BY4+$CE4</f>
        <v>44196</v>
      </c>
      <c r="CL4" s="14">
        <f t="shared" ref="CL4:CL68" ca="1" si="11">(($F$1-$CJ4)/($CK4-$CJ4))</f>
        <v>1.350828729281768</v>
      </c>
      <c r="CM4" s="9">
        <f t="shared" ref="CM4:CM12" si="12">$AM4+$CD4-$CC4</f>
        <v>30940000</v>
      </c>
      <c r="CN4" s="4" t="str">
        <f t="shared" ref="CN4:CN68" ca="1" si="13">+IF($CK4&lt;=$F$1, "FINALIZADO","EJECUCIÓN")</f>
        <v>FINALIZADO</v>
      </c>
      <c r="CO4" s="4"/>
      <c r="CQ4" s="17"/>
      <c r="CR4" s="9"/>
      <c r="CS4" s="6"/>
      <c r="CT4" s="13" t="s">
        <v>1321</v>
      </c>
      <c r="CU4" s="4" t="s">
        <v>1322</v>
      </c>
      <c r="CV4" s="4" t="s">
        <v>3330</v>
      </c>
      <c r="CW4" s="4" t="str">
        <f t="shared" ref="CW4:CW11" si="14">TEXT(BF4,"MMMM")</f>
        <v>enero</v>
      </c>
      <c r="CX4" s="4" t="s">
        <v>180</v>
      </c>
      <c r="CY4" t="s">
        <v>361</v>
      </c>
      <c r="CZ4" t="s">
        <v>362</v>
      </c>
    </row>
    <row r="5" spans="1:104" ht="15" customHeight="1" x14ac:dyDescent="0.25">
      <c r="A5" s="1" t="str">
        <f t="shared" ref="A5:A11" si="15">+IF($CM5&gt;$AM5,"A", "")</f>
        <v>A</v>
      </c>
      <c r="B5" s="2" t="str">
        <f t="shared" ref="B5:B11" si="16">+IF(CK5&gt;BY5,"PR","")</f>
        <v>PR</v>
      </c>
      <c r="C5" s="1" t="str">
        <f t="shared" ref="C5:C11" si="17">IF($CG5= "1 SI", "T","")</f>
        <v/>
      </c>
      <c r="D5" s="1" t="str">
        <f t="shared" si="0"/>
        <v/>
      </c>
      <c r="E5" s="1" t="str">
        <f t="shared" si="1"/>
        <v/>
      </c>
      <c r="F5" s="2" t="str">
        <f t="shared" ca="1" si="2"/>
        <v>F</v>
      </c>
      <c r="G5" s="3" t="str">
        <f t="shared" si="3"/>
        <v/>
      </c>
      <c r="H5" s="3" t="str">
        <f t="shared" si="4"/>
        <v/>
      </c>
      <c r="I5" s="3" t="str">
        <f t="shared" si="5"/>
        <v/>
      </c>
      <c r="J5" s="4">
        <v>2020</v>
      </c>
      <c r="K5" s="5">
        <v>2</v>
      </c>
      <c r="L5" s="98" t="s">
        <v>1431</v>
      </c>
      <c r="M5" s="4" t="s">
        <v>115</v>
      </c>
      <c r="N5" s="6" t="s">
        <v>116</v>
      </c>
      <c r="O5" s="6" t="s">
        <v>138</v>
      </c>
      <c r="P5" s="6" t="s">
        <v>150</v>
      </c>
      <c r="Q5" s="6" t="s">
        <v>249</v>
      </c>
      <c r="R5" s="4" t="s">
        <v>114</v>
      </c>
      <c r="S5" s="4" t="s">
        <v>167</v>
      </c>
      <c r="T5" s="6" t="s">
        <v>172</v>
      </c>
      <c r="U5" s="79" t="s">
        <v>173</v>
      </c>
      <c r="V5" s="4" t="s">
        <v>174</v>
      </c>
      <c r="W5" s="7">
        <v>80018927</v>
      </c>
      <c r="X5" s="6">
        <v>2</v>
      </c>
      <c r="Y5" s="89">
        <v>28577</v>
      </c>
      <c r="Z5" s="71">
        <f ca="1">+($F$1-Tabla3[[#This Row],[FECHA DE NACIMIENTO]])/365</f>
        <v>43.139726027397259</v>
      </c>
      <c r="AA5" s="108" t="s">
        <v>367</v>
      </c>
      <c r="AB5" s="108" t="s">
        <v>4715</v>
      </c>
      <c r="AC5" s="4" t="s">
        <v>114</v>
      </c>
      <c r="AD5" s="4" t="s">
        <v>114</v>
      </c>
      <c r="AE5" s="8" t="s">
        <v>114</v>
      </c>
      <c r="AF5" s="4" t="s">
        <v>181</v>
      </c>
      <c r="AG5" s="6" t="s">
        <v>195</v>
      </c>
      <c r="AH5" s="6" t="s">
        <v>201</v>
      </c>
      <c r="AI5" s="6" t="s">
        <v>416</v>
      </c>
      <c r="AJ5" s="18" t="s">
        <v>417</v>
      </c>
      <c r="AK5" s="6" t="s">
        <v>418</v>
      </c>
      <c r="AL5" s="88">
        <v>28600000</v>
      </c>
      <c r="AM5" s="88">
        <v>28600000</v>
      </c>
      <c r="AN5" s="9">
        <v>2600000</v>
      </c>
      <c r="AO5" s="4" t="s">
        <v>209</v>
      </c>
      <c r="AP5" s="6" t="s">
        <v>181</v>
      </c>
      <c r="AQ5" s="6" t="s">
        <v>168</v>
      </c>
      <c r="AU5" s="100">
        <v>320</v>
      </c>
      <c r="AV5" s="89">
        <v>43833</v>
      </c>
      <c r="AW5" s="100">
        <v>720</v>
      </c>
      <c r="AX5" s="89">
        <v>43833</v>
      </c>
      <c r="AY5" s="6" t="s">
        <v>214</v>
      </c>
      <c r="AZ5" s="6" t="s">
        <v>419</v>
      </c>
      <c r="BA5" s="6" t="s">
        <v>181</v>
      </c>
      <c r="BC5" s="11"/>
      <c r="BD5" s="6" t="s">
        <v>920</v>
      </c>
      <c r="BE5" s="6" t="s">
        <v>422</v>
      </c>
      <c r="BF5" s="89">
        <v>43833</v>
      </c>
      <c r="BG5" s="4" t="s">
        <v>220</v>
      </c>
      <c r="BH5" s="4" t="s">
        <v>220</v>
      </c>
      <c r="BI5" s="6" t="s">
        <v>221</v>
      </c>
      <c r="BJ5" s="6" t="s">
        <v>370</v>
      </c>
      <c r="BK5" s="6" t="s">
        <v>174</v>
      </c>
      <c r="BL5" s="12">
        <v>63459707</v>
      </c>
      <c r="BM5" s="4">
        <v>9</v>
      </c>
      <c r="BN5" s="6" t="s">
        <v>225</v>
      </c>
      <c r="BO5" s="6" t="s">
        <v>195</v>
      </c>
      <c r="BP5" s="42">
        <v>80111612</v>
      </c>
      <c r="BQ5" s="13" t="s">
        <v>762</v>
      </c>
      <c r="BR5" s="85">
        <v>43833</v>
      </c>
      <c r="BS5" s="4" t="s">
        <v>181</v>
      </c>
      <c r="BT5" s="13" t="s">
        <v>235</v>
      </c>
      <c r="BU5" s="47" t="s">
        <v>168</v>
      </c>
      <c r="BV5" s="6" t="s">
        <v>256</v>
      </c>
      <c r="BW5" s="47">
        <v>43834</v>
      </c>
      <c r="BX5" s="93">
        <v>43834</v>
      </c>
      <c r="BY5" s="222">
        <v>44169</v>
      </c>
      <c r="BZ5" s="4">
        <f t="shared" si="6"/>
        <v>335</v>
      </c>
      <c r="CA5" s="16">
        <f t="shared" si="7"/>
        <v>11.166666666666666</v>
      </c>
      <c r="CB5" s="6" t="s">
        <v>421</v>
      </c>
      <c r="CC5" s="9">
        <f>BD_2!E3</f>
        <v>0</v>
      </c>
      <c r="CD5" s="9">
        <f>BD_2!BA3</f>
        <v>2340000</v>
      </c>
      <c r="CE5" s="4">
        <f>BD_2!BZ3</f>
        <v>27</v>
      </c>
      <c r="CF5" s="42" t="str">
        <f>BD_2!CA3</f>
        <v>2 NO</v>
      </c>
      <c r="CG5" s="160" t="str">
        <f>BD_2!CF3</f>
        <v>2 NO</v>
      </c>
      <c r="CH5" s="4" t="s">
        <v>181</v>
      </c>
      <c r="CI5">
        <f t="shared" si="8"/>
        <v>362</v>
      </c>
      <c r="CJ5" s="161">
        <f t="shared" si="9"/>
        <v>43834</v>
      </c>
      <c r="CK5" s="161">
        <f t="shared" si="10"/>
        <v>44196</v>
      </c>
      <c r="CL5" s="14">
        <f t="shared" ca="1" si="11"/>
        <v>1.350828729281768</v>
      </c>
      <c r="CM5" s="9">
        <f t="shared" si="12"/>
        <v>30940000</v>
      </c>
      <c r="CN5" s="4" t="str">
        <f t="shared" ca="1" si="13"/>
        <v>FINALIZADO</v>
      </c>
      <c r="CO5" s="4"/>
      <c r="CQ5" s="17"/>
      <c r="CR5" s="9"/>
      <c r="CS5" s="6"/>
      <c r="CT5" s="13" t="s">
        <v>1321</v>
      </c>
      <c r="CU5" s="4" t="s">
        <v>1322</v>
      </c>
      <c r="CV5" s="4" t="s">
        <v>3330</v>
      </c>
      <c r="CW5" s="4" t="str">
        <f t="shared" si="14"/>
        <v>enero</v>
      </c>
      <c r="CX5" s="4" t="s">
        <v>180</v>
      </c>
      <c r="CY5" t="s">
        <v>361</v>
      </c>
      <c r="CZ5" t="s">
        <v>362</v>
      </c>
    </row>
    <row r="6" spans="1:104" ht="15" customHeight="1" x14ac:dyDescent="0.25">
      <c r="A6" s="1" t="str">
        <f t="shared" si="15"/>
        <v>A</v>
      </c>
      <c r="B6" s="2" t="str">
        <f t="shared" si="16"/>
        <v>PR</v>
      </c>
      <c r="C6" s="1" t="str">
        <f t="shared" si="17"/>
        <v/>
      </c>
      <c r="D6" s="1" t="str">
        <f t="shared" si="0"/>
        <v/>
      </c>
      <c r="E6" s="1" t="str">
        <f t="shared" si="1"/>
        <v/>
      </c>
      <c r="F6" s="2" t="str">
        <f t="shared" ca="1" si="2"/>
        <v>F</v>
      </c>
      <c r="G6" s="3" t="str">
        <f t="shared" si="3"/>
        <v/>
      </c>
      <c r="H6" s="3" t="str">
        <f t="shared" si="4"/>
        <v/>
      </c>
      <c r="I6" s="3" t="str">
        <f t="shared" si="5"/>
        <v/>
      </c>
      <c r="J6" s="4">
        <v>2020</v>
      </c>
      <c r="K6" s="5">
        <v>3</v>
      </c>
      <c r="L6" s="98" t="s">
        <v>1431</v>
      </c>
      <c r="M6" s="4" t="s">
        <v>115</v>
      </c>
      <c r="N6" s="6" t="s">
        <v>116</v>
      </c>
      <c r="O6" s="6" t="s">
        <v>138</v>
      </c>
      <c r="P6" s="6" t="s">
        <v>150</v>
      </c>
      <c r="Q6" s="6" t="s">
        <v>249</v>
      </c>
      <c r="R6" s="4" t="s">
        <v>114</v>
      </c>
      <c r="S6" s="4" t="s">
        <v>167</v>
      </c>
      <c r="T6" s="6" t="s">
        <v>371</v>
      </c>
      <c r="U6" s="79" t="s">
        <v>173</v>
      </c>
      <c r="V6" s="4" t="s">
        <v>174</v>
      </c>
      <c r="W6" s="7">
        <v>1033722027</v>
      </c>
      <c r="X6" s="6">
        <v>8</v>
      </c>
      <c r="Y6" s="89">
        <v>33003</v>
      </c>
      <c r="Z6" s="71">
        <f ca="1">+($F$1-Tabla3[[#This Row],[FECHA DE NACIMIENTO]])/365</f>
        <v>31.013698630136986</v>
      </c>
      <c r="AA6" s="108" t="s">
        <v>367</v>
      </c>
      <c r="AB6" s="108" t="s">
        <v>4716</v>
      </c>
      <c r="AC6" s="4" t="s">
        <v>114</v>
      </c>
      <c r="AD6" s="4" t="s">
        <v>114</v>
      </c>
      <c r="AE6" s="8" t="s">
        <v>114</v>
      </c>
      <c r="AF6" s="4" t="s">
        <v>181</v>
      </c>
      <c r="AG6" s="6" t="s">
        <v>195</v>
      </c>
      <c r="AH6" s="6" t="s">
        <v>201</v>
      </c>
      <c r="AI6" s="6" t="s">
        <v>416</v>
      </c>
      <c r="AJ6" s="18" t="s">
        <v>417</v>
      </c>
      <c r="AK6" s="6" t="s">
        <v>418</v>
      </c>
      <c r="AL6" s="88">
        <v>28600000</v>
      </c>
      <c r="AM6" s="88">
        <v>28600000</v>
      </c>
      <c r="AN6" s="9">
        <v>2600000</v>
      </c>
      <c r="AO6" s="4" t="s">
        <v>209</v>
      </c>
      <c r="AP6" s="6" t="s">
        <v>181</v>
      </c>
      <c r="AQ6" s="6" t="s">
        <v>168</v>
      </c>
      <c r="AU6" s="100">
        <v>320</v>
      </c>
      <c r="AV6" s="89">
        <v>43833</v>
      </c>
      <c r="AW6" s="100">
        <v>1220</v>
      </c>
      <c r="AX6" s="89">
        <v>43833</v>
      </c>
      <c r="AY6" s="6" t="s">
        <v>214</v>
      </c>
      <c r="AZ6" s="6" t="s">
        <v>419</v>
      </c>
      <c r="BA6" s="6" t="s">
        <v>181</v>
      </c>
      <c r="BC6" s="11"/>
      <c r="BD6" s="6" t="s">
        <v>921</v>
      </c>
      <c r="BE6" s="6" t="s">
        <v>423</v>
      </c>
      <c r="BF6" s="89">
        <v>43833</v>
      </c>
      <c r="BG6" s="4" t="s">
        <v>220</v>
      </c>
      <c r="BH6" s="4" t="s">
        <v>220</v>
      </c>
      <c r="BI6" s="6" t="s">
        <v>221</v>
      </c>
      <c r="BJ6" s="6" t="s">
        <v>370</v>
      </c>
      <c r="BK6" s="6" t="s">
        <v>174</v>
      </c>
      <c r="BL6" s="12">
        <v>63459707</v>
      </c>
      <c r="BM6" s="4">
        <v>9</v>
      </c>
      <c r="BN6" s="6" t="s">
        <v>225</v>
      </c>
      <c r="BO6" s="6" t="s">
        <v>195</v>
      </c>
      <c r="BP6" s="42">
        <v>80111612</v>
      </c>
      <c r="BQ6" s="13" t="s">
        <v>763</v>
      </c>
      <c r="BR6" s="85">
        <v>43833</v>
      </c>
      <c r="BS6" s="4" t="s">
        <v>181</v>
      </c>
      <c r="BT6" s="13" t="s">
        <v>235</v>
      </c>
      <c r="BU6" s="47" t="s">
        <v>168</v>
      </c>
      <c r="BV6" s="6" t="s">
        <v>256</v>
      </c>
      <c r="BW6" s="47">
        <v>43834</v>
      </c>
      <c r="BX6" s="93">
        <v>43834</v>
      </c>
      <c r="BY6" s="222">
        <v>44169</v>
      </c>
      <c r="BZ6" s="4">
        <f t="shared" si="6"/>
        <v>335</v>
      </c>
      <c r="CA6" s="16">
        <f t="shared" si="7"/>
        <v>11.166666666666666</v>
      </c>
      <c r="CB6" s="6" t="s">
        <v>421</v>
      </c>
      <c r="CC6" s="9">
        <f>BD_2!E4</f>
        <v>0</v>
      </c>
      <c r="CD6" s="9">
        <f>BD_2!BA4</f>
        <v>2340000</v>
      </c>
      <c r="CE6" s="4">
        <f>BD_2!BZ4</f>
        <v>27</v>
      </c>
      <c r="CF6" s="42" t="str">
        <f>BD_2!CA4</f>
        <v>2 NO</v>
      </c>
      <c r="CG6" s="160" t="str">
        <f>BD_2!CF4</f>
        <v>2 NO</v>
      </c>
      <c r="CH6" s="4" t="s">
        <v>181</v>
      </c>
      <c r="CI6">
        <f t="shared" si="8"/>
        <v>362</v>
      </c>
      <c r="CJ6" s="161">
        <f t="shared" si="9"/>
        <v>43834</v>
      </c>
      <c r="CK6" s="161">
        <f t="shared" si="10"/>
        <v>44196</v>
      </c>
      <c r="CL6" s="14">
        <f t="shared" ca="1" si="11"/>
        <v>1.350828729281768</v>
      </c>
      <c r="CM6" s="9">
        <f t="shared" si="12"/>
        <v>30940000</v>
      </c>
      <c r="CN6" s="4" t="str">
        <f t="shared" ca="1" si="13"/>
        <v>FINALIZADO</v>
      </c>
      <c r="CO6" s="4"/>
      <c r="CQ6" s="17"/>
      <c r="CR6" s="9"/>
      <c r="CS6" s="6"/>
      <c r="CT6" s="13" t="s">
        <v>1321</v>
      </c>
      <c r="CU6" s="4" t="s">
        <v>1322</v>
      </c>
      <c r="CV6" s="4" t="s">
        <v>3330</v>
      </c>
      <c r="CW6" s="4" t="str">
        <f t="shared" si="14"/>
        <v>enero</v>
      </c>
      <c r="CX6" s="4" t="s">
        <v>180</v>
      </c>
      <c r="CY6" t="s">
        <v>361</v>
      </c>
      <c r="CZ6" t="s">
        <v>362</v>
      </c>
    </row>
    <row r="7" spans="1:104" ht="15" customHeight="1" x14ac:dyDescent="0.25">
      <c r="A7" s="1" t="str">
        <f t="shared" si="15"/>
        <v>A</v>
      </c>
      <c r="B7" s="2" t="str">
        <f t="shared" si="16"/>
        <v>PR</v>
      </c>
      <c r="C7" s="1" t="str">
        <f t="shared" si="17"/>
        <v/>
      </c>
      <c r="D7" s="1" t="str">
        <f t="shared" si="0"/>
        <v/>
      </c>
      <c r="E7" s="1" t="str">
        <f t="shared" si="1"/>
        <v/>
      </c>
      <c r="F7" s="2" t="str">
        <f t="shared" ca="1" si="2"/>
        <v>F</v>
      </c>
      <c r="G7" s="3" t="str">
        <f t="shared" si="3"/>
        <v/>
      </c>
      <c r="H7" s="3" t="str">
        <f t="shared" si="4"/>
        <v/>
      </c>
      <c r="I7" s="3" t="str">
        <f t="shared" si="5"/>
        <v/>
      </c>
      <c r="J7" s="4">
        <v>2020</v>
      </c>
      <c r="K7" s="5">
        <v>4</v>
      </c>
      <c r="L7" s="98" t="s">
        <v>1431</v>
      </c>
      <c r="M7" s="4" t="s">
        <v>115</v>
      </c>
      <c r="N7" s="6" t="s">
        <v>116</v>
      </c>
      <c r="O7" s="6" t="s">
        <v>138</v>
      </c>
      <c r="P7" s="6" t="s">
        <v>150</v>
      </c>
      <c r="Q7" s="6" t="s">
        <v>249</v>
      </c>
      <c r="R7" s="4" t="s">
        <v>114</v>
      </c>
      <c r="S7" s="4" t="s">
        <v>167</v>
      </c>
      <c r="T7" s="6" t="s">
        <v>357</v>
      </c>
      <c r="U7" s="79" t="s">
        <v>173</v>
      </c>
      <c r="V7" s="4" t="s">
        <v>174</v>
      </c>
      <c r="W7" s="7">
        <v>79250491</v>
      </c>
      <c r="X7" s="6">
        <v>2</v>
      </c>
      <c r="Y7" s="89">
        <v>20730</v>
      </c>
      <c r="Z7" s="71">
        <f ca="1">+($F$1-Tabla3[[#This Row],[FECHA DE NACIMIENTO]])/365</f>
        <v>64.638356164383566</v>
      </c>
      <c r="AA7" s="108" t="s">
        <v>367</v>
      </c>
      <c r="AB7" s="108" t="s">
        <v>4717</v>
      </c>
      <c r="AC7" s="4" t="s">
        <v>114</v>
      </c>
      <c r="AD7" s="4" t="s">
        <v>114</v>
      </c>
      <c r="AE7" s="8" t="s">
        <v>114</v>
      </c>
      <c r="AF7" s="4" t="s">
        <v>181</v>
      </c>
      <c r="AG7" s="6" t="s">
        <v>195</v>
      </c>
      <c r="AH7" s="6" t="s">
        <v>201</v>
      </c>
      <c r="AI7" s="6" t="s">
        <v>416</v>
      </c>
      <c r="AJ7" s="18" t="s">
        <v>417</v>
      </c>
      <c r="AK7" s="6" t="s">
        <v>418</v>
      </c>
      <c r="AL7" s="88">
        <v>28600000</v>
      </c>
      <c r="AM7" s="88">
        <v>28600000</v>
      </c>
      <c r="AN7" s="9">
        <v>2600000</v>
      </c>
      <c r="AO7" s="4" t="s">
        <v>209</v>
      </c>
      <c r="AP7" s="6" t="s">
        <v>181</v>
      </c>
      <c r="AQ7" s="6" t="s">
        <v>168</v>
      </c>
      <c r="AU7" s="100">
        <v>320</v>
      </c>
      <c r="AV7" s="89">
        <v>43833</v>
      </c>
      <c r="AW7" s="100">
        <v>1120</v>
      </c>
      <c r="AX7" s="89">
        <v>43833</v>
      </c>
      <c r="AY7" s="6" t="s">
        <v>214</v>
      </c>
      <c r="AZ7" s="6" t="s">
        <v>419</v>
      </c>
      <c r="BA7" s="6" t="s">
        <v>181</v>
      </c>
      <c r="BC7" s="11"/>
      <c r="BD7" s="6" t="s">
        <v>922</v>
      </c>
      <c r="BE7" s="6" t="s">
        <v>424</v>
      </c>
      <c r="BF7" s="89">
        <v>43833</v>
      </c>
      <c r="BG7" s="4" t="s">
        <v>220</v>
      </c>
      <c r="BH7" s="4" t="s">
        <v>220</v>
      </c>
      <c r="BI7" s="6" t="s">
        <v>221</v>
      </c>
      <c r="BJ7" s="6" t="s">
        <v>370</v>
      </c>
      <c r="BK7" s="6" t="s">
        <v>174</v>
      </c>
      <c r="BL7" s="12">
        <v>63459707</v>
      </c>
      <c r="BM7" s="4">
        <v>9</v>
      </c>
      <c r="BN7" s="6" t="s">
        <v>225</v>
      </c>
      <c r="BO7" s="6" t="s">
        <v>195</v>
      </c>
      <c r="BP7" s="42">
        <v>80111612</v>
      </c>
      <c r="BQ7" s="13" t="s">
        <v>764</v>
      </c>
      <c r="BR7" s="85">
        <v>43833</v>
      </c>
      <c r="BS7" s="4" t="s">
        <v>181</v>
      </c>
      <c r="BT7" s="13" t="s">
        <v>235</v>
      </c>
      <c r="BU7" s="47" t="s">
        <v>168</v>
      </c>
      <c r="BV7" s="6" t="s">
        <v>256</v>
      </c>
      <c r="BW7" s="47">
        <v>43834</v>
      </c>
      <c r="BX7" s="93">
        <v>43834</v>
      </c>
      <c r="BY7" s="222">
        <v>44169</v>
      </c>
      <c r="BZ7" s="4">
        <f t="shared" si="6"/>
        <v>335</v>
      </c>
      <c r="CA7" s="16">
        <f t="shared" si="7"/>
        <v>11.166666666666666</v>
      </c>
      <c r="CB7" s="6" t="s">
        <v>421</v>
      </c>
      <c r="CC7" s="9">
        <f>BD_2!E5</f>
        <v>0</v>
      </c>
      <c r="CD7" s="9">
        <f>BD_2!BA5</f>
        <v>2340000</v>
      </c>
      <c r="CE7" s="4">
        <f>BD_2!BZ5</f>
        <v>26</v>
      </c>
      <c r="CF7" s="42" t="str">
        <f>BD_2!CA5</f>
        <v>2 NO</v>
      </c>
      <c r="CG7" s="160" t="str">
        <f>BD_2!CF5</f>
        <v>2 NO</v>
      </c>
      <c r="CH7" s="4" t="s">
        <v>181</v>
      </c>
      <c r="CI7">
        <f t="shared" si="8"/>
        <v>361</v>
      </c>
      <c r="CJ7" s="161">
        <f>$BX7</f>
        <v>43834</v>
      </c>
      <c r="CK7" s="161">
        <f t="shared" si="10"/>
        <v>44195</v>
      </c>
      <c r="CL7" s="14">
        <f t="shared" ca="1" si="11"/>
        <v>1.3545706371191135</v>
      </c>
      <c r="CM7" s="9">
        <f t="shared" si="12"/>
        <v>30940000</v>
      </c>
      <c r="CN7" s="4" t="str">
        <f t="shared" ca="1" si="13"/>
        <v>FINALIZADO</v>
      </c>
      <c r="CO7" s="4"/>
      <c r="CQ7" s="17"/>
      <c r="CR7" s="9"/>
      <c r="CS7" s="6"/>
      <c r="CT7" s="13" t="s">
        <v>1321</v>
      </c>
      <c r="CU7" s="4" t="s">
        <v>1322</v>
      </c>
      <c r="CV7" s="4" t="s">
        <v>3330</v>
      </c>
      <c r="CW7" s="4" t="str">
        <f t="shared" si="14"/>
        <v>enero</v>
      </c>
      <c r="CX7" s="4" t="s">
        <v>180</v>
      </c>
      <c r="CY7" t="s">
        <v>361</v>
      </c>
      <c r="CZ7" t="s">
        <v>362</v>
      </c>
    </row>
    <row r="8" spans="1:104" ht="15" customHeight="1" x14ac:dyDescent="0.25">
      <c r="A8" s="1" t="str">
        <f t="shared" si="15"/>
        <v>A</v>
      </c>
      <c r="B8" s="2" t="str">
        <f t="shared" si="16"/>
        <v>PR</v>
      </c>
      <c r="C8" s="1" t="str">
        <f t="shared" si="17"/>
        <v/>
      </c>
      <c r="D8" s="1" t="str">
        <f t="shared" si="0"/>
        <v/>
      </c>
      <c r="E8" s="1" t="str">
        <f t="shared" si="1"/>
        <v/>
      </c>
      <c r="F8" s="2" t="str">
        <f t="shared" ca="1" si="2"/>
        <v>F</v>
      </c>
      <c r="G8" s="3" t="str">
        <f t="shared" si="3"/>
        <v/>
      </c>
      <c r="H8" s="3" t="str">
        <f t="shared" si="4"/>
        <v/>
      </c>
      <c r="I8" s="3" t="str">
        <f t="shared" si="5"/>
        <v/>
      </c>
      <c r="J8" s="4">
        <v>2020</v>
      </c>
      <c r="K8" s="5">
        <v>5</v>
      </c>
      <c r="L8" s="98" t="s">
        <v>1431</v>
      </c>
      <c r="M8" s="4" t="s">
        <v>115</v>
      </c>
      <c r="N8" s="6" t="s">
        <v>116</v>
      </c>
      <c r="O8" s="6" t="s">
        <v>138</v>
      </c>
      <c r="P8" s="6" t="s">
        <v>150</v>
      </c>
      <c r="Q8" s="6" t="s">
        <v>249</v>
      </c>
      <c r="R8" s="4" t="s">
        <v>114</v>
      </c>
      <c r="S8" s="4" t="s">
        <v>167</v>
      </c>
      <c r="T8" s="6" t="s">
        <v>372</v>
      </c>
      <c r="U8" s="79" t="s">
        <v>173</v>
      </c>
      <c r="V8" s="4" t="s">
        <v>174</v>
      </c>
      <c r="W8" s="7">
        <v>19491132</v>
      </c>
      <c r="X8" s="6">
        <v>9</v>
      </c>
      <c r="Y8" s="89">
        <v>22946</v>
      </c>
      <c r="Z8" s="71">
        <f ca="1">+($F$1-Tabla3[[#This Row],[FECHA DE NACIMIENTO]])/365</f>
        <v>58.56712328767123</v>
      </c>
      <c r="AA8" s="108" t="s">
        <v>367</v>
      </c>
      <c r="AB8" s="108" t="s">
        <v>4718</v>
      </c>
      <c r="AC8" s="4" t="s">
        <v>114</v>
      </c>
      <c r="AD8" s="4" t="s">
        <v>114</v>
      </c>
      <c r="AE8" s="8" t="s">
        <v>114</v>
      </c>
      <c r="AF8" s="4" t="s">
        <v>181</v>
      </c>
      <c r="AG8" s="6" t="s">
        <v>195</v>
      </c>
      <c r="AH8" s="6" t="s">
        <v>201</v>
      </c>
      <c r="AI8" s="6" t="s">
        <v>416</v>
      </c>
      <c r="AJ8" s="18" t="s">
        <v>417</v>
      </c>
      <c r="AK8" s="6" t="s">
        <v>418</v>
      </c>
      <c r="AL8" s="88">
        <v>28600000</v>
      </c>
      <c r="AM8" s="88">
        <v>28600000</v>
      </c>
      <c r="AN8" s="9">
        <v>2600000</v>
      </c>
      <c r="AO8" s="4" t="s">
        <v>209</v>
      </c>
      <c r="AP8" s="6" t="s">
        <v>181</v>
      </c>
      <c r="AQ8" s="6" t="s">
        <v>168</v>
      </c>
      <c r="AU8" s="100">
        <v>320</v>
      </c>
      <c r="AV8" s="89">
        <v>43833</v>
      </c>
      <c r="AW8" s="100">
        <v>1020</v>
      </c>
      <c r="AX8" s="89">
        <v>43833</v>
      </c>
      <c r="AY8" s="6" t="s">
        <v>214</v>
      </c>
      <c r="AZ8" s="6" t="s">
        <v>419</v>
      </c>
      <c r="BA8" s="6" t="s">
        <v>181</v>
      </c>
      <c r="BC8" s="11"/>
      <c r="BD8" s="6" t="s">
        <v>923</v>
      </c>
      <c r="BE8" s="6" t="s">
        <v>219</v>
      </c>
      <c r="BF8" s="89">
        <v>43833</v>
      </c>
      <c r="BG8" s="4" t="s">
        <v>220</v>
      </c>
      <c r="BH8" s="4" t="s">
        <v>220</v>
      </c>
      <c r="BI8" s="6" t="s">
        <v>221</v>
      </c>
      <c r="BJ8" s="6" t="s">
        <v>370</v>
      </c>
      <c r="BK8" s="6" t="s">
        <v>174</v>
      </c>
      <c r="BL8" s="12">
        <v>63459707</v>
      </c>
      <c r="BM8" s="4">
        <v>9</v>
      </c>
      <c r="BN8" s="6" t="s">
        <v>225</v>
      </c>
      <c r="BO8" s="6" t="s">
        <v>195</v>
      </c>
      <c r="BP8" s="42">
        <v>80111612</v>
      </c>
      <c r="BQ8" s="13" t="s">
        <v>765</v>
      </c>
      <c r="BR8" s="85">
        <v>43833</v>
      </c>
      <c r="BS8" s="4" t="s">
        <v>181</v>
      </c>
      <c r="BT8" s="13" t="s">
        <v>235</v>
      </c>
      <c r="BU8" s="47" t="s">
        <v>168</v>
      </c>
      <c r="BV8" s="6" t="s">
        <v>256</v>
      </c>
      <c r="BW8" s="47">
        <v>43834</v>
      </c>
      <c r="BX8" s="93">
        <v>43834</v>
      </c>
      <c r="BY8" s="222">
        <v>44169</v>
      </c>
      <c r="BZ8" s="4">
        <f t="shared" si="6"/>
        <v>335</v>
      </c>
      <c r="CA8" s="16">
        <f t="shared" si="7"/>
        <v>11.166666666666666</v>
      </c>
      <c r="CB8" s="6" t="s">
        <v>421</v>
      </c>
      <c r="CC8" s="9">
        <f>BD_2!E6</f>
        <v>0</v>
      </c>
      <c r="CD8" s="9">
        <f>BD_2!BA6</f>
        <v>2340000</v>
      </c>
      <c r="CE8" s="4">
        <f>BD_2!BZ6</f>
        <v>27</v>
      </c>
      <c r="CF8" s="42" t="str">
        <f>BD_2!CA6</f>
        <v>2 NO</v>
      </c>
      <c r="CG8" s="160" t="str">
        <f>BD_2!CF6</f>
        <v>2 NO</v>
      </c>
      <c r="CH8" s="4" t="s">
        <v>181</v>
      </c>
      <c r="CI8">
        <f t="shared" si="8"/>
        <v>362</v>
      </c>
      <c r="CJ8" s="161">
        <f t="shared" si="9"/>
        <v>43834</v>
      </c>
      <c r="CK8" s="161">
        <f t="shared" si="10"/>
        <v>44196</v>
      </c>
      <c r="CL8" s="14">
        <f t="shared" ca="1" si="11"/>
        <v>1.350828729281768</v>
      </c>
      <c r="CM8" s="9">
        <f t="shared" si="12"/>
        <v>30940000</v>
      </c>
      <c r="CN8" s="4" t="str">
        <f t="shared" ca="1" si="13"/>
        <v>FINALIZADO</v>
      </c>
      <c r="CO8" s="4"/>
      <c r="CQ8" s="17"/>
      <c r="CR8" s="9"/>
      <c r="CS8" s="6"/>
      <c r="CT8" s="13" t="s">
        <v>1321</v>
      </c>
      <c r="CU8" s="4" t="s">
        <v>1322</v>
      </c>
      <c r="CV8" s="4" t="s">
        <v>3330</v>
      </c>
      <c r="CW8" s="4" t="str">
        <f t="shared" si="14"/>
        <v>enero</v>
      </c>
      <c r="CX8" s="4" t="s">
        <v>180</v>
      </c>
      <c r="CY8" t="s">
        <v>361</v>
      </c>
      <c r="CZ8" t="s">
        <v>362</v>
      </c>
    </row>
    <row r="9" spans="1:104" ht="15" customHeight="1" x14ac:dyDescent="0.25">
      <c r="A9" s="1" t="str">
        <f t="shared" si="15"/>
        <v>A</v>
      </c>
      <c r="B9" s="2" t="str">
        <f t="shared" si="16"/>
        <v>PR</v>
      </c>
      <c r="C9" s="1" t="str">
        <f t="shared" si="17"/>
        <v/>
      </c>
      <c r="D9" s="1" t="str">
        <f t="shared" si="0"/>
        <v/>
      </c>
      <c r="E9" s="1" t="str">
        <f t="shared" si="1"/>
        <v/>
      </c>
      <c r="F9" s="2" t="str">
        <f t="shared" ca="1" si="2"/>
        <v>F</v>
      </c>
      <c r="G9" s="3" t="str">
        <f t="shared" si="3"/>
        <v/>
      </c>
      <c r="H9" s="3" t="str">
        <f t="shared" si="4"/>
        <v/>
      </c>
      <c r="I9" s="3" t="str">
        <f t="shared" si="5"/>
        <v/>
      </c>
      <c r="J9" s="4">
        <v>2020</v>
      </c>
      <c r="K9" s="5">
        <v>8</v>
      </c>
      <c r="L9" s="98" t="s">
        <v>1431</v>
      </c>
      <c r="M9" s="4" t="s">
        <v>115</v>
      </c>
      <c r="N9" s="6" t="s">
        <v>116</v>
      </c>
      <c r="O9" s="6" t="s">
        <v>138</v>
      </c>
      <c r="P9" s="6" t="s">
        <v>150</v>
      </c>
      <c r="Q9" s="6" t="s">
        <v>249</v>
      </c>
      <c r="R9" s="4" t="s">
        <v>114</v>
      </c>
      <c r="S9" s="4" t="s">
        <v>167</v>
      </c>
      <c r="T9" s="6" t="s">
        <v>375</v>
      </c>
      <c r="U9" s="79" t="s">
        <v>173</v>
      </c>
      <c r="V9" s="4" t="s">
        <v>174</v>
      </c>
      <c r="W9" s="7">
        <v>1032368586</v>
      </c>
      <c r="X9" s="6">
        <v>1</v>
      </c>
      <c r="Y9" s="89">
        <v>31644</v>
      </c>
      <c r="Z9" s="71">
        <f ca="1">+($F$1-Tabla3[[#This Row],[FECHA DE NACIMIENTO]])/365</f>
        <v>34.736986301369861</v>
      </c>
      <c r="AA9" s="108" t="s">
        <v>367</v>
      </c>
      <c r="AB9" s="108" t="s">
        <v>4719</v>
      </c>
      <c r="AC9" s="4" t="s">
        <v>114</v>
      </c>
      <c r="AD9" s="4" t="s">
        <v>114</v>
      </c>
      <c r="AE9" s="8" t="s">
        <v>114</v>
      </c>
      <c r="AF9" s="4" t="s">
        <v>181</v>
      </c>
      <c r="AG9" s="6" t="s">
        <v>195</v>
      </c>
      <c r="AH9" s="6" t="s">
        <v>201</v>
      </c>
      <c r="AI9" s="6" t="s">
        <v>416</v>
      </c>
      <c r="AJ9" s="18" t="s">
        <v>417</v>
      </c>
      <c r="AK9" s="6" t="s">
        <v>418</v>
      </c>
      <c r="AL9" s="88">
        <v>28600000</v>
      </c>
      <c r="AM9" s="88">
        <v>28600000</v>
      </c>
      <c r="AN9" s="9">
        <v>2600000</v>
      </c>
      <c r="AO9" s="4" t="s">
        <v>209</v>
      </c>
      <c r="AP9" s="6" t="s">
        <v>181</v>
      </c>
      <c r="AQ9" s="6" t="s">
        <v>168</v>
      </c>
      <c r="AU9" s="100">
        <v>320</v>
      </c>
      <c r="AV9" s="89">
        <v>43833</v>
      </c>
      <c r="AW9" s="100">
        <v>920</v>
      </c>
      <c r="AX9" s="89">
        <v>43833</v>
      </c>
      <c r="AY9" s="6" t="s">
        <v>214</v>
      </c>
      <c r="AZ9" s="6" t="s">
        <v>419</v>
      </c>
      <c r="BA9" s="6" t="s">
        <v>181</v>
      </c>
      <c r="BC9" s="11"/>
      <c r="BD9" s="6" t="s">
        <v>945</v>
      </c>
      <c r="BE9" s="6" t="s">
        <v>425</v>
      </c>
      <c r="BF9" s="89">
        <v>43833</v>
      </c>
      <c r="BG9" s="4" t="s">
        <v>220</v>
      </c>
      <c r="BH9" s="4" t="s">
        <v>220</v>
      </c>
      <c r="BI9" s="6" t="s">
        <v>221</v>
      </c>
      <c r="BJ9" s="6" t="s">
        <v>370</v>
      </c>
      <c r="BK9" s="6" t="s">
        <v>174</v>
      </c>
      <c r="BL9" s="12">
        <v>63459707</v>
      </c>
      <c r="BM9" s="4">
        <v>9</v>
      </c>
      <c r="BN9" s="6" t="s">
        <v>225</v>
      </c>
      <c r="BO9" s="6" t="s">
        <v>195</v>
      </c>
      <c r="BP9" s="42">
        <v>80111612</v>
      </c>
      <c r="BQ9" s="13" t="s">
        <v>766</v>
      </c>
      <c r="BR9" s="85">
        <v>43833</v>
      </c>
      <c r="BS9" s="4" t="s">
        <v>181</v>
      </c>
      <c r="BT9" s="13" t="s">
        <v>235</v>
      </c>
      <c r="BU9" s="47" t="s">
        <v>168</v>
      </c>
      <c r="BV9" s="6" t="s">
        <v>256</v>
      </c>
      <c r="BW9" s="47">
        <v>43834</v>
      </c>
      <c r="BX9" s="93">
        <v>43834</v>
      </c>
      <c r="BY9" s="222">
        <v>44169</v>
      </c>
      <c r="BZ9" s="4">
        <f t="shared" si="6"/>
        <v>335</v>
      </c>
      <c r="CA9" s="16">
        <f t="shared" si="7"/>
        <v>11.166666666666666</v>
      </c>
      <c r="CB9" s="6" t="s">
        <v>421</v>
      </c>
      <c r="CC9" s="9">
        <f>BD_2!E7</f>
        <v>0</v>
      </c>
      <c r="CD9" s="9">
        <f>BD_2!BA7</f>
        <v>2340000</v>
      </c>
      <c r="CE9" s="4">
        <f>BD_2!BZ7</f>
        <v>27</v>
      </c>
      <c r="CF9" s="42" t="str">
        <f>BD_2!CA7</f>
        <v>2 NO</v>
      </c>
      <c r="CG9" s="160" t="str">
        <f>BD_2!CF7</f>
        <v>2 NO</v>
      </c>
      <c r="CH9" s="4" t="s">
        <v>181</v>
      </c>
      <c r="CI9">
        <f t="shared" si="8"/>
        <v>362</v>
      </c>
      <c r="CJ9" s="161">
        <f t="shared" si="9"/>
        <v>43834</v>
      </c>
      <c r="CK9" s="161">
        <f t="shared" si="10"/>
        <v>44196</v>
      </c>
      <c r="CL9" s="14">
        <f t="shared" ca="1" si="11"/>
        <v>1.350828729281768</v>
      </c>
      <c r="CM9" s="9">
        <f t="shared" si="12"/>
        <v>30940000</v>
      </c>
      <c r="CN9" s="4" t="str">
        <f t="shared" ca="1" si="13"/>
        <v>FINALIZADO</v>
      </c>
      <c r="CO9" s="4"/>
      <c r="CQ9" s="17"/>
      <c r="CR9" s="9"/>
      <c r="CS9" s="6"/>
      <c r="CT9" s="13" t="s">
        <v>1321</v>
      </c>
      <c r="CU9" s="4" t="s">
        <v>1322</v>
      </c>
      <c r="CV9" s="4" t="s">
        <v>3330</v>
      </c>
      <c r="CW9" s="4" t="str">
        <f t="shared" si="14"/>
        <v>enero</v>
      </c>
      <c r="CX9" s="4" t="s">
        <v>180</v>
      </c>
      <c r="CY9" t="s">
        <v>361</v>
      </c>
      <c r="CZ9" t="s">
        <v>362</v>
      </c>
    </row>
    <row r="10" spans="1:104" ht="15" customHeight="1" x14ac:dyDescent="0.25">
      <c r="A10" s="1" t="str">
        <f t="shared" si="15"/>
        <v>A</v>
      </c>
      <c r="B10" s="2" t="str">
        <f t="shared" si="16"/>
        <v>PR</v>
      </c>
      <c r="C10" s="1" t="str">
        <f t="shared" si="17"/>
        <v/>
      </c>
      <c r="D10" s="1" t="str">
        <f t="shared" si="0"/>
        <v/>
      </c>
      <c r="E10" s="1" t="str">
        <f t="shared" si="1"/>
        <v/>
      </c>
      <c r="F10" s="2" t="str">
        <f t="shared" ca="1" si="2"/>
        <v>F</v>
      </c>
      <c r="G10" s="3" t="str">
        <f t="shared" si="3"/>
        <v/>
      </c>
      <c r="H10" s="3" t="str">
        <f t="shared" si="4"/>
        <v/>
      </c>
      <c r="I10" s="3" t="str">
        <f t="shared" si="5"/>
        <v/>
      </c>
      <c r="J10" s="4">
        <v>2020</v>
      </c>
      <c r="K10" s="5">
        <v>7</v>
      </c>
      <c r="L10" s="98" t="s">
        <v>1431</v>
      </c>
      <c r="M10" s="4" t="s">
        <v>115</v>
      </c>
      <c r="N10" s="6" t="s">
        <v>116</v>
      </c>
      <c r="O10" s="6" t="s">
        <v>138</v>
      </c>
      <c r="P10" s="6" t="s">
        <v>150</v>
      </c>
      <c r="Q10" s="6" t="s">
        <v>249</v>
      </c>
      <c r="R10" s="4" t="s">
        <v>114</v>
      </c>
      <c r="S10" s="4" t="s">
        <v>167</v>
      </c>
      <c r="T10" s="6" t="s">
        <v>374</v>
      </c>
      <c r="U10" s="79" t="s">
        <v>173</v>
      </c>
      <c r="V10" s="4" t="s">
        <v>174</v>
      </c>
      <c r="W10" s="7">
        <v>79797240</v>
      </c>
      <c r="X10" s="6">
        <v>9</v>
      </c>
      <c r="Y10" s="89">
        <v>28750</v>
      </c>
      <c r="Z10" s="71">
        <f ca="1">+($F$1-Tabla3[[#This Row],[FECHA DE NACIMIENTO]])/365</f>
        <v>42.665753424657531</v>
      </c>
      <c r="AA10" s="108" t="s">
        <v>367</v>
      </c>
      <c r="AB10" s="108" t="s">
        <v>4720</v>
      </c>
      <c r="AC10" s="4" t="s">
        <v>114</v>
      </c>
      <c r="AD10" s="4" t="s">
        <v>114</v>
      </c>
      <c r="AE10" s="8" t="s">
        <v>114</v>
      </c>
      <c r="AF10" s="4" t="s">
        <v>181</v>
      </c>
      <c r="AG10" s="6" t="s">
        <v>195</v>
      </c>
      <c r="AH10" s="6" t="s">
        <v>201</v>
      </c>
      <c r="AI10" s="6" t="s">
        <v>416</v>
      </c>
      <c r="AJ10" s="18" t="s">
        <v>417</v>
      </c>
      <c r="AK10" s="6" t="s">
        <v>418</v>
      </c>
      <c r="AL10" s="88">
        <v>28600000</v>
      </c>
      <c r="AM10" s="88">
        <v>28600000</v>
      </c>
      <c r="AN10" s="9">
        <v>2600000</v>
      </c>
      <c r="AO10" s="4" t="s">
        <v>209</v>
      </c>
      <c r="AP10" s="6" t="s">
        <v>181</v>
      </c>
      <c r="AQ10" s="6" t="s">
        <v>168</v>
      </c>
      <c r="AU10" s="100">
        <v>320</v>
      </c>
      <c r="AV10" s="89">
        <v>43833</v>
      </c>
      <c r="AW10" s="100">
        <v>620</v>
      </c>
      <c r="AX10" s="89">
        <v>43833</v>
      </c>
      <c r="AY10" s="6" t="s">
        <v>214</v>
      </c>
      <c r="AZ10" s="6" t="s">
        <v>419</v>
      </c>
      <c r="BA10" s="6" t="s">
        <v>181</v>
      </c>
      <c r="BC10" s="11"/>
      <c r="BD10" s="6" t="s">
        <v>944</v>
      </c>
      <c r="BE10" s="6" t="s">
        <v>426</v>
      </c>
      <c r="BF10" s="89">
        <v>43833</v>
      </c>
      <c r="BG10" s="4" t="s">
        <v>220</v>
      </c>
      <c r="BH10" s="4" t="s">
        <v>220</v>
      </c>
      <c r="BI10" s="6" t="s">
        <v>221</v>
      </c>
      <c r="BJ10" s="6" t="s">
        <v>370</v>
      </c>
      <c r="BK10" s="6" t="s">
        <v>174</v>
      </c>
      <c r="BL10" s="12">
        <v>63459707</v>
      </c>
      <c r="BM10" s="4">
        <v>9</v>
      </c>
      <c r="BN10" s="6" t="s">
        <v>225</v>
      </c>
      <c r="BO10" s="6" t="s">
        <v>195</v>
      </c>
      <c r="BP10" s="42">
        <v>80111612</v>
      </c>
      <c r="BQ10" s="13" t="s">
        <v>767</v>
      </c>
      <c r="BR10" s="85">
        <v>43833</v>
      </c>
      <c r="BS10" s="4" t="s">
        <v>181</v>
      </c>
      <c r="BT10" s="13" t="s">
        <v>235</v>
      </c>
      <c r="BU10" s="47" t="s">
        <v>168</v>
      </c>
      <c r="BV10" s="6" t="s">
        <v>256</v>
      </c>
      <c r="BW10" s="47">
        <v>43834</v>
      </c>
      <c r="BX10" s="93">
        <v>43834</v>
      </c>
      <c r="BY10" s="222">
        <v>44169</v>
      </c>
      <c r="BZ10" s="4">
        <f t="shared" si="6"/>
        <v>335</v>
      </c>
      <c r="CA10" s="16">
        <f t="shared" si="7"/>
        <v>11.166666666666666</v>
      </c>
      <c r="CB10" s="6" t="s">
        <v>421</v>
      </c>
      <c r="CC10" s="9">
        <f>BD_2!E8</f>
        <v>0</v>
      </c>
      <c r="CD10" s="9">
        <f>BD_2!BA8</f>
        <v>2340000</v>
      </c>
      <c r="CE10" s="4">
        <f>BD_2!BZ8</f>
        <v>27</v>
      </c>
      <c r="CF10" s="42" t="str">
        <f>BD_2!CA8</f>
        <v>2 NO</v>
      </c>
      <c r="CG10" s="160" t="str">
        <f>BD_2!CF8</f>
        <v>2 NO</v>
      </c>
      <c r="CH10" s="4" t="s">
        <v>181</v>
      </c>
      <c r="CI10">
        <f t="shared" si="8"/>
        <v>362</v>
      </c>
      <c r="CJ10" s="161">
        <f t="shared" si="9"/>
        <v>43834</v>
      </c>
      <c r="CK10" s="161">
        <f t="shared" si="10"/>
        <v>44196</v>
      </c>
      <c r="CL10" s="14">
        <f t="shared" ca="1" si="11"/>
        <v>1.350828729281768</v>
      </c>
      <c r="CM10" s="9">
        <f t="shared" si="12"/>
        <v>30940000</v>
      </c>
      <c r="CN10" s="4" t="str">
        <f t="shared" ca="1" si="13"/>
        <v>FINALIZADO</v>
      </c>
      <c r="CO10" s="4"/>
      <c r="CQ10" s="17"/>
      <c r="CR10" s="9"/>
      <c r="CS10" s="6"/>
      <c r="CT10" s="13" t="s">
        <v>1321</v>
      </c>
      <c r="CU10" s="4" t="s">
        <v>1322</v>
      </c>
      <c r="CV10" s="4" t="s">
        <v>3330</v>
      </c>
      <c r="CW10" s="4" t="str">
        <f t="shared" si="14"/>
        <v>enero</v>
      </c>
      <c r="CX10" s="4" t="s">
        <v>180</v>
      </c>
      <c r="CY10" t="s">
        <v>361</v>
      </c>
      <c r="CZ10" t="s">
        <v>362</v>
      </c>
    </row>
    <row r="11" spans="1:104" ht="15" customHeight="1" x14ac:dyDescent="0.25">
      <c r="A11" s="1" t="str">
        <f t="shared" si="15"/>
        <v>A</v>
      </c>
      <c r="B11" s="2" t="str">
        <f t="shared" si="16"/>
        <v>PR</v>
      </c>
      <c r="C11" s="1" t="str">
        <f t="shared" si="17"/>
        <v/>
      </c>
      <c r="D11" s="1" t="str">
        <f t="shared" si="0"/>
        <v/>
      </c>
      <c r="E11" s="1" t="str">
        <f t="shared" si="1"/>
        <v/>
      </c>
      <c r="F11" s="2" t="str">
        <f t="shared" ca="1" si="2"/>
        <v>F</v>
      </c>
      <c r="G11" s="3" t="str">
        <f t="shared" si="3"/>
        <v/>
      </c>
      <c r="H11" s="3" t="str">
        <f t="shared" si="4"/>
        <v/>
      </c>
      <c r="I11" s="3" t="str">
        <f t="shared" si="5"/>
        <v/>
      </c>
      <c r="J11" s="4">
        <v>2020</v>
      </c>
      <c r="K11" s="5">
        <v>8</v>
      </c>
      <c r="L11" s="98" t="s">
        <v>1431</v>
      </c>
      <c r="M11" s="4" t="s">
        <v>115</v>
      </c>
      <c r="N11" s="6" t="s">
        <v>116</v>
      </c>
      <c r="O11" s="6" t="s">
        <v>138</v>
      </c>
      <c r="P11" s="6" t="s">
        <v>150</v>
      </c>
      <c r="Q11" s="6" t="s">
        <v>249</v>
      </c>
      <c r="R11" s="4" t="s">
        <v>114</v>
      </c>
      <c r="S11" s="4" t="s">
        <v>167</v>
      </c>
      <c r="T11" s="6" t="s">
        <v>170</v>
      </c>
      <c r="U11" s="79" t="s">
        <v>173</v>
      </c>
      <c r="V11" s="4" t="s">
        <v>174</v>
      </c>
      <c r="W11" s="7">
        <v>80458697</v>
      </c>
      <c r="X11" s="6">
        <v>0</v>
      </c>
      <c r="Y11" s="89">
        <v>26243</v>
      </c>
      <c r="Z11" s="71">
        <f ca="1">+($F$1-Tabla3[[#This Row],[FECHA DE NACIMIENTO]])/365</f>
        <v>49.534246575342465</v>
      </c>
      <c r="AA11" s="108" t="s">
        <v>367</v>
      </c>
      <c r="AB11" s="108" t="s">
        <v>4721</v>
      </c>
      <c r="AC11" s="4" t="s">
        <v>114</v>
      </c>
      <c r="AD11" s="4" t="s">
        <v>114</v>
      </c>
      <c r="AE11" s="8" t="s">
        <v>114</v>
      </c>
      <c r="AF11" s="4" t="s">
        <v>181</v>
      </c>
      <c r="AG11" s="6" t="s">
        <v>195</v>
      </c>
      <c r="AH11" s="6" t="s">
        <v>201</v>
      </c>
      <c r="AI11" s="6" t="s">
        <v>416</v>
      </c>
      <c r="AJ11" s="18" t="s">
        <v>417</v>
      </c>
      <c r="AK11" s="6" t="s">
        <v>418</v>
      </c>
      <c r="AL11" s="88">
        <v>28600000</v>
      </c>
      <c r="AM11" s="88">
        <v>28600000</v>
      </c>
      <c r="AN11" s="9">
        <v>4085714.2857142859</v>
      </c>
      <c r="AO11" s="4" t="s">
        <v>209</v>
      </c>
      <c r="AP11" s="6" t="s">
        <v>181</v>
      </c>
      <c r="AQ11" s="6" t="s">
        <v>168</v>
      </c>
      <c r="AU11" s="100">
        <v>320</v>
      </c>
      <c r="AV11" s="89">
        <v>43833</v>
      </c>
      <c r="AW11" s="100">
        <v>1320</v>
      </c>
      <c r="AX11" s="89">
        <v>43837</v>
      </c>
      <c r="AY11" s="6" t="s">
        <v>214</v>
      </c>
      <c r="AZ11" s="6" t="s">
        <v>419</v>
      </c>
      <c r="BA11" s="6" t="s">
        <v>181</v>
      </c>
      <c r="BC11" s="11"/>
      <c r="BD11" s="6" t="s">
        <v>946</v>
      </c>
      <c r="BE11" s="6" t="s">
        <v>373</v>
      </c>
      <c r="BF11" s="89">
        <v>43837</v>
      </c>
      <c r="BG11" s="4" t="s">
        <v>220</v>
      </c>
      <c r="BH11" s="4" t="s">
        <v>220</v>
      </c>
      <c r="BI11" s="6" t="s">
        <v>221</v>
      </c>
      <c r="BJ11" s="6" t="s">
        <v>370</v>
      </c>
      <c r="BK11" s="6" t="s">
        <v>174</v>
      </c>
      <c r="BL11" s="12">
        <v>63459707</v>
      </c>
      <c r="BM11" s="4">
        <v>9</v>
      </c>
      <c r="BN11" s="6" t="s">
        <v>225</v>
      </c>
      <c r="BO11" s="6" t="s">
        <v>195</v>
      </c>
      <c r="BP11" s="42">
        <v>80111612</v>
      </c>
      <c r="BQ11" s="13" t="s">
        <v>768</v>
      </c>
      <c r="BR11" s="85">
        <v>43837</v>
      </c>
      <c r="BS11" s="4" t="s">
        <v>181</v>
      </c>
      <c r="BT11" s="13" t="s">
        <v>235</v>
      </c>
      <c r="BU11" s="47" t="s">
        <v>168</v>
      </c>
      <c r="BV11" s="6" t="s">
        <v>256</v>
      </c>
      <c r="BW11" s="47">
        <v>43838</v>
      </c>
      <c r="BX11" s="93">
        <v>43838</v>
      </c>
      <c r="BY11" s="222">
        <v>44172</v>
      </c>
      <c r="BZ11" s="4">
        <f t="shared" si="6"/>
        <v>334</v>
      </c>
      <c r="CA11" s="16">
        <f t="shared" si="7"/>
        <v>11.133333333333333</v>
      </c>
      <c r="CB11" s="6" t="s">
        <v>421</v>
      </c>
      <c r="CC11" s="9">
        <f>BD_2!E9</f>
        <v>0</v>
      </c>
      <c r="CD11" s="9">
        <f>BD_2!BA9</f>
        <v>1993333</v>
      </c>
      <c r="CE11" s="4">
        <f>BD_2!BZ9</f>
        <v>24</v>
      </c>
      <c r="CF11" s="42" t="str">
        <f>BD_2!CA9</f>
        <v>2 NO</v>
      </c>
      <c r="CG11" s="160" t="str">
        <f>BD_2!CF9</f>
        <v>2 NO</v>
      </c>
      <c r="CH11" s="4" t="s">
        <v>181</v>
      </c>
      <c r="CI11">
        <f t="shared" si="8"/>
        <v>358</v>
      </c>
      <c r="CJ11" s="161">
        <f t="shared" si="9"/>
        <v>43838</v>
      </c>
      <c r="CK11" s="161">
        <f t="shared" si="10"/>
        <v>44196</v>
      </c>
      <c r="CL11" s="14">
        <f t="shared" ca="1" si="11"/>
        <v>1.3547486033519553</v>
      </c>
      <c r="CM11" s="9">
        <f t="shared" si="12"/>
        <v>30593333</v>
      </c>
      <c r="CN11" s="4" t="str">
        <f t="shared" ca="1" si="13"/>
        <v>FINALIZADO</v>
      </c>
      <c r="CO11" s="4"/>
      <c r="CQ11" s="17"/>
      <c r="CR11" s="9"/>
      <c r="CS11" s="6"/>
      <c r="CT11" s="13" t="s">
        <v>1321</v>
      </c>
      <c r="CU11" s="4" t="s">
        <v>1322</v>
      </c>
      <c r="CV11" s="4" t="s">
        <v>3330</v>
      </c>
      <c r="CW11" s="4" t="str">
        <f t="shared" si="14"/>
        <v>enero</v>
      </c>
      <c r="CX11" s="4" t="s">
        <v>180</v>
      </c>
      <c r="CY11" t="s">
        <v>361</v>
      </c>
      <c r="CZ11" t="s">
        <v>362</v>
      </c>
    </row>
    <row r="12" spans="1:104" ht="15" customHeight="1" x14ac:dyDescent="0.25">
      <c r="A12" s="76" t="str">
        <f>+IF($CM12&gt;$AM12,"A", "")</f>
        <v>A</v>
      </c>
      <c r="B12" s="77" t="str">
        <f>+IF(CK12&gt;BY12,"PR","")</f>
        <v>PR</v>
      </c>
      <c r="C12" s="76" t="str">
        <f>IF($CG12= "1 SI", "T","")</f>
        <v/>
      </c>
      <c r="D12" s="76" t="str">
        <f>+IF($CF12="1 SI","S","")</f>
        <v/>
      </c>
      <c r="E12" s="76" t="str">
        <f>+IF(CH12="1 SI","C","")</f>
        <v/>
      </c>
      <c r="F12" s="77" t="str">
        <f t="shared" ca="1" si="2"/>
        <v>F</v>
      </c>
      <c r="G12" s="3" t="str">
        <f>+IF($CO12="MUTUO ACUERDO", "L","")</f>
        <v/>
      </c>
      <c r="H12" s="3" t="str">
        <f>IF($CX12="1 SI","","NE")</f>
        <v/>
      </c>
      <c r="I12" s="3" t="str">
        <f t="shared" si="5"/>
        <v/>
      </c>
      <c r="J12" s="4">
        <v>2020</v>
      </c>
      <c r="K12" s="5">
        <v>9</v>
      </c>
      <c r="L12" s="98" t="s">
        <v>1431</v>
      </c>
      <c r="M12" s="4" t="s">
        <v>115</v>
      </c>
      <c r="N12" s="6" t="s">
        <v>116</v>
      </c>
      <c r="O12" s="6" t="s">
        <v>138</v>
      </c>
      <c r="P12" s="6" t="s">
        <v>150</v>
      </c>
      <c r="Q12" s="6" t="s">
        <v>249</v>
      </c>
      <c r="R12" s="4" t="s">
        <v>114</v>
      </c>
      <c r="S12" s="4" t="s">
        <v>167</v>
      </c>
      <c r="T12" s="6" t="s">
        <v>413</v>
      </c>
      <c r="U12" s="79" t="s">
        <v>173</v>
      </c>
      <c r="V12" s="4" t="s">
        <v>174</v>
      </c>
      <c r="W12" s="7">
        <v>80865779</v>
      </c>
      <c r="X12" s="6">
        <v>1</v>
      </c>
      <c r="Y12" s="89">
        <v>27197</v>
      </c>
      <c r="Z12" s="71">
        <f ca="1">+($F$1-Tabla3[[#This Row],[FECHA DE NACIMIENTO]])/365</f>
        <v>46.920547945205477</v>
      </c>
      <c r="AA12" s="108" t="s">
        <v>367</v>
      </c>
      <c r="AB12" s="108" t="s">
        <v>4722</v>
      </c>
      <c r="AC12" s="4" t="s">
        <v>114</v>
      </c>
      <c r="AD12" s="4" t="s">
        <v>114</v>
      </c>
      <c r="AE12" s="8" t="s">
        <v>114</v>
      </c>
      <c r="AF12" s="4" t="s">
        <v>181</v>
      </c>
      <c r="AG12" s="6" t="s">
        <v>195</v>
      </c>
      <c r="AH12" s="6" t="s">
        <v>201</v>
      </c>
      <c r="AI12" s="6" t="s">
        <v>427</v>
      </c>
      <c r="AJ12" s="18" t="s">
        <v>428</v>
      </c>
      <c r="AK12" s="6" t="s">
        <v>429</v>
      </c>
      <c r="AL12" s="88">
        <v>25300000</v>
      </c>
      <c r="AM12" s="88">
        <v>25300000</v>
      </c>
      <c r="AN12" s="9">
        <v>3614285.7142857141</v>
      </c>
      <c r="AO12" s="4" t="s">
        <v>209</v>
      </c>
      <c r="AP12" s="6" t="s">
        <v>181</v>
      </c>
      <c r="AQ12" s="6" t="s">
        <v>168</v>
      </c>
      <c r="AU12" s="100">
        <v>1420</v>
      </c>
      <c r="AV12" s="89">
        <v>43833</v>
      </c>
      <c r="AW12" s="100">
        <v>1420</v>
      </c>
      <c r="AX12" s="89">
        <v>43838</v>
      </c>
      <c r="AY12" s="6" t="s">
        <v>214</v>
      </c>
      <c r="AZ12" s="6" t="s">
        <v>419</v>
      </c>
      <c r="BA12" s="6" t="s">
        <v>181</v>
      </c>
      <c r="BC12" s="11"/>
      <c r="BD12" s="6" t="s">
        <v>947</v>
      </c>
      <c r="BE12" s="6" t="s">
        <v>430</v>
      </c>
      <c r="BF12" s="89">
        <v>43837</v>
      </c>
      <c r="BG12" s="4" t="s">
        <v>220</v>
      </c>
      <c r="BH12" s="4" t="s">
        <v>220</v>
      </c>
      <c r="BI12" s="6" t="s">
        <v>221</v>
      </c>
      <c r="BJ12" s="6" t="s">
        <v>370</v>
      </c>
      <c r="BK12" s="6" t="s">
        <v>174</v>
      </c>
      <c r="BL12" s="12">
        <v>63459707</v>
      </c>
      <c r="BM12" s="4">
        <v>9</v>
      </c>
      <c r="BN12" s="6" t="s">
        <v>225</v>
      </c>
      <c r="BO12" s="6" t="s">
        <v>195</v>
      </c>
      <c r="BP12" s="42">
        <v>80111612</v>
      </c>
      <c r="BQ12" s="13" t="s">
        <v>769</v>
      </c>
      <c r="BR12" s="85">
        <v>43837</v>
      </c>
      <c r="BS12" s="4" t="s">
        <v>181</v>
      </c>
      <c r="BT12" s="13" t="s">
        <v>235</v>
      </c>
      <c r="BU12" s="47" t="s">
        <v>168</v>
      </c>
      <c r="BV12" s="6" t="s">
        <v>256</v>
      </c>
      <c r="BW12" s="47">
        <v>43838</v>
      </c>
      <c r="BX12" s="93">
        <v>43838</v>
      </c>
      <c r="BY12" s="222">
        <v>44172</v>
      </c>
      <c r="BZ12" s="4">
        <f t="shared" si="6"/>
        <v>334</v>
      </c>
      <c r="CA12" s="16">
        <f t="shared" si="7"/>
        <v>11.133333333333333</v>
      </c>
      <c r="CB12" s="6" t="s">
        <v>431</v>
      </c>
      <c r="CC12" s="9">
        <f>BD_2!E10</f>
        <v>0</v>
      </c>
      <c r="CD12" s="9">
        <f>BD_2!BA10</f>
        <v>1763333</v>
      </c>
      <c r="CE12" s="4">
        <f>BD_2!BZ10</f>
        <v>23</v>
      </c>
      <c r="CF12" s="42" t="str">
        <f>BD_2!CA10</f>
        <v>2 NO</v>
      </c>
      <c r="CG12" s="160" t="str">
        <f>BD_2!CF10</f>
        <v>2 NO</v>
      </c>
      <c r="CH12" s="4" t="s">
        <v>181</v>
      </c>
      <c r="CI12">
        <f t="shared" si="8"/>
        <v>357</v>
      </c>
      <c r="CJ12" s="161">
        <f t="shared" si="9"/>
        <v>43838</v>
      </c>
      <c r="CK12" s="161">
        <f t="shared" si="10"/>
        <v>44195</v>
      </c>
      <c r="CL12" s="14">
        <f t="shared" ca="1" si="11"/>
        <v>1.3585434173669468</v>
      </c>
      <c r="CM12" s="9">
        <f t="shared" si="12"/>
        <v>27063333</v>
      </c>
      <c r="CN12" s="4" t="str">
        <f t="shared" ca="1" si="13"/>
        <v>FINALIZADO</v>
      </c>
      <c r="CO12" s="4"/>
      <c r="CQ12" s="17"/>
      <c r="CR12" s="9"/>
      <c r="CS12" s="6"/>
      <c r="CT12" s="13" t="s">
        <v>1321</v>
      </c>
      <c r="CU12" s="4" t="s">
        <v>1322</v>
      </c>
      <c r="CV12" s="4" t="s">
        <v>3330</v>
      </c>
      <c r="CW12" s="4" t="str">
        <f>TEXT(BF12,"MMMM")</f>
        <v>enero</v>
      </c>
      <c r="CX12" s="4" t="s">
        <v>180</v>
      </c>
      <c r="CY12" t="s">
        <v>361</v>
      </c>
      <c r="CZ12" t="s">
        <v>362</v>
      </c>
    </row>
    <row r="13" spans="1:104" x14ac:dyDescent="0.25">
      <c r="A13" s="76" t="str">
        <f>+IF($CM13&gt;$AM13,"A", "")</f>
        <v>A</v>
      </c>
      <c r="B13" s="77" t="str">
        <f>+IF(CK13&gt;BY13,"PR","")</f>
        <v>PR</v>
      </c>
      <c r="C13" s="76" t="str">
        <f>IF($CG13= "1 SI", "T","")</f>
        <v/>
      </c>
      <c r="D13" s="76" t="str">
        <f>+IF($CF13="1 SI","S","")</f>
        <v/>
      </c>
      <c r="E13" s="76" t="str">
        <f>+IF(CH13="1 SI","C","")</f>
        <v/>
      </c>
      <c r="F13" s="77" t="str">
        <f t="shared" ca="1" si="2"/>
        <v>F</v>
      </c>
      <c r="G13" s="3" t="str">
        <f>+IF($CO13="MUTUO ACUERDO", "L","")</f>
        <v/>
      </c>
      <c r="H13" s="3" t="str">
        <f>IF($CX13="1 SI","","NE")</f>
        <v/>
      </c>
      <c r="I13" s="3" t="str">
        <f t="shared" si="5"/>
        <v/>
      </c>
      <c r="J13" s="4">
        <v>2020</v>
      </c>
      <c r="K13" s="5">
        <v>10</v>
      </c>
      <c r="L13" s="98" t="s">
        <v>1432</v>
      </c>
      <c r="M13" s="4" t="s">
        <v>115</v>
      </c>
      <c r="N13" s="6" t="s">
        <v>116</v>
      </c>
      <c r="O13" s="6" t="s">
        <v>138</v>
      </c>
      <c r="P13" s="6" t="s">
        <v>150</v>
      </c>
      <c r="Q13" s="6" t="s">
        <v>249</v>
      </c>
      <c r="R13" s="4" t="s">
        <v>114</v>
      </c>
      <c r="S13" s="4" t="s">
        <v>167</v>
      </c>
      <c r="T13" s="6" t="s">
        <v>377</v>
      </c>
      <c r="U13" s="79" t="s">
        <v>173</v>
      </c>
      <c r="V13" s="4" t="s">
        <v>174</v>
      </c>
      <c r="W13" s="7">
        <v>1006020494</v>
      </c>
      <c r="X13" s="6">
        <v>3</v>
      </c>
      <c r="Y13" s="89">
        <v>33947</v>
      </c>
      <c r="Z13" s="71">
        <f ca="1">+($F$1-Tabla3[[#This Row],[FECHA DE NACIMIENTO]])/365</f>
        <v>28.427397260273974</v>
      </c>
      <c r="AA13" s="108" t="s">
        <v>382</v>
      </c>
      <c r="AB13" s="108" t="s">
        <v>4723</v>
      </c>
      <c r="AC13" s="4" t="s">
        <v>114</v>
      </c>
      <c r="AD13" s="4" t="s">
        <v>114</v>
      </c>
      <c r="AE13" s="8" t="s">
        <v>114</v>
      </c>
      <c r="AF13" s="4" t="s">
        <v>181</v>
      </c>
      <c r="AG13" s="57" t="s">
        <v>229</v>
      </c>
      <c r="AH13" s="6" t="s">
        <v>201</v>
      </c>
      <c r="AI13" s="6" t="s">
        <v>433</v>
      </c>
      <c r="AJ13" s="18" t="s">
        <v>432</v>
      </c>
      <c r="AK13" s="6" t="s">
        <v>434</v>
      </c>
      <c r="AL13" s="88">
        <v>36300000</v>
      </c>
      <c r="AM13" s="88">
        <v>36300000</v>
      </c>
      <c r="AN13" s="9">
        <v>3300000</v>
      </c>
      <c r="AO13" s="4" t="s">
        <v>209</v>
      </c>
      <c r="AP13" s="6" t="s">
        <v>181</v>
      </c>
      <c r="AQ13" s="6" t="s">
        <v>168</v>
      </c>
      <c r="AR13" s="75"/>
      <c r="AU13" s="100">
        <v>3120</v>
      </c>
      <c r="AV13" s="89">
        <v>43838</v>
      </c>
      <c r="AW13" s="100">
        <v>1620</v>
      </c>
      <c r="AX13" s="89">
        <v>43838</v>
      </c>
      <c r="AY13" s="6" t="s">
        <v>215</v>
      </c>
      <c r="AZ13" s="6" t="s">
        <v>378</v>
      </c>
      <c r="BA13" s="6" t="s">
        <v>181</v>
      </c>
      <c r="BC13" s="11"/>
      <c r="BD13" s="6" t="s">
        <v>948</v>
      </c>
      <c r="BE13" s="6" t="s">
        <v>369</v>
      </c>
      <c r="BF13" s="89">
        <v>43838</v>
      </c>
      <c r="BG13" s="4" t="s">
        <v>220</v>
      </c>
      <c r="BH13" s="4" t="s">
        <v>220</v>
      </c>
      <c r="BI13" s="6" t="s">
        <v>221</v>
      </c>
      <c r="BJ13" t="s">
        <v>383</v>
      </c>
      <c r="BK13" t="s">
        <v>174</v>
      </c>
      <c r="BL13" s="90">
        <v>60263372</v>
      </c>
      <c r="BM13" s="79">
        <v>1</v>
      </c>
      <c r="BN13" t="s">
        <v>226</v>
      </c>
      <c r="BO13" t="s">
        <v>229</v>
      </c>
      <c r="BP13" s="42">
        <v>72101501</v>
      </c>
      <c r="BQ13" s="13" t="s">
        <v>1153</v>
      </c>
      <c r="BR13" s="85">
        <v>43838</v>
      </c>
      <c r="BS13" s="4" t="s">
        <v>181</v>
      </c>
      <c r="BT13" s="13" t="s">
        <v>235</v>
      </c>
      <c r="BU13" s="47" t="s">
        <v>168</v>
      </c>
      <c r="BV13" s="6" t="s">
        <v>256</v>
      </c>
      <c r="BW13" s="47">
        <v>43839</v>
      </c>
      <c r="BX13" s="93">
        <v>43839</v>
      </c>
      <c r="BY13" s="222">
        <v>44173</v>
      </c>
      <c r="BZ13" s="4">
        <f t="shared" si="6"/>
        <v>334</v>
      </c>
      <c r="CA13" s="16">
        <f t="shared" si="7"/>
        <v>11.133333333333333</v>
      </c>
      <c r="CB13" s="6" t="s">
        <v>435</v>
      </c>
      <c r="CC13" s="9">
        <f>BD_2!E11</f>
        <v>0</v>
      </c>
      <c r="CD13" s="9">
        <f>BD_2!BA11</f>
        <v>2420000</v>
      </c>
      <c r="CE13" s="4">
        <f>BD_2!BZ11</f>
        <v>22</v>
      </c>
      <c r="CF13" s="42" t="str">
        <f>BD_2!CA11</f>
        <v>2 NO</v>
      </c>
      <c r="CG13" s="160" t="str">
        <f>BD_2!CF11</f>
        <v>2 NO</v>
      </c>
      <c r="CH13" s="4" t="s">
        <v>181</v>
      </c>
      <c r="CI13">
        <f t="shared" si="8"/>
        <v>356</v>
      </c>
      <c r="CJ13" s="161">
        <f t="shared" si="9"/>
        <v>43839</v>
      </c>
      <c r="CK13" s="161">
        <f t="shared" si="10"/>
        <v>44195</v>
      </c>
      <c r="CL13" s="14">
        <f t="shared" ca="1" si="11"/>
        <v>1.3595505617977528</v>
      </c>
      <c r="CM13" s="9">
        <f t="shared" ref="CM13:CM19" si="18">$AM13+$CD13-$CC13</f>
        <v>38720000</v>
      </c>
      <c r="CN13" s="42" t="str">
        <f t="shared" ca="1" si="13"/>
        <v>FINALIZADO</v>
      </c>
      <c r="CO13" s="4"/>
      <c r="CQ13" s="17"/>
      <c r="CR13" s="87"/>
      <c r="CS13" s="6"/>
      <c r="CT13" s="13" t="s">
        <v>1321</v>
      </c>
      <c r="CU13" s="4" t="s">
        <v>1322</v>
      </c>
      <c r="CV13" s="4" t="s">
        <v>3330</v>
      </c>
      <c r="CW13" s="42" t="str">
        <f>TEXT(BF13,"MMMM")</f>
        <v>enero</v>
      </c>
      <c r="CX13" s="4" t="s">
        <v>180</v>
      </c>
      <c r="CY13" t="s">
        <v>361</v>
      </c>
      <c r="CZ13" t="s">
        <v>362</v>
      </c>
    </row>
    <row r="14" spans="1:104" x14ac:dyDescent="0.25">
      <c r="A14" s="76" t="str">
        <f>+IF($CM14&gt;$AM14,"A", "")</f>
        <v>A</v>
      </c>
      <c r="B14" s="77" t="str">
        <f>+IF(CK14&gt;BY14,"PR","")</f>
        <v>PR</v>
      </c>
      <c r="C14" s="76" t="str">
        <f>IF($CG14= "1 SI", "T","")</f>
        <v/>
      </c>
      <c r="D14" s="76" t="str">
        <f>+IF($CF14="1 SI","S","")</f>
        <v/>
      </c>
      <c r="E14" s="76" t="str">
        <f>+IF(CH14="1 SI","C","")</f>
        <v/>
      </c>
      <c r="F14" s="77" t="str">
        <f t="shared" ca="1" si="2"/>
        <v>F</v>
      </c>
      <c r="G14" s="3" t="str">
        <f>+IF($CO14="MUTUO ACUERDO", "L","")</f>
        <v/>
      </c>
      <c r="H14" s="3" t="str">
        <f>IF($CX14="1 SI","","NE")</f>
        <v/>
      </c>
      <c r="I14" s="3" t="str">
        <f t="shared" si="5"/>
        <v/>
      </c>
      <c r="J14" s="4">
        <v>2020</v>
      </c>
      <c r="K14" s="5">
        <v>11</v>
      </c>
      <c r="L14" s="98" t="s">
        <v>1431</v>
      </c>
      <c r="M14" s="4" t="s">
        <v>115</v>
      </c>
      <c r="N14" s="6" t="s">
        <v>116</v>
      </c>
      <c r="O14" s="6" t="s">
        <v>138</v>
      </c>
      <c r="P14" s="6" t="s">
        <v>150</v>
      </c>
      <c r="Q14" s="6" t="s">
        <v>249</v>
      </c>
      <c r="R14" s="4" t="s">
        <v>114</v>
      </c>
      <c r="S14" s="4" t="s">
        <v>167</v>
      </c>
      <c r="T14" s="6" t="s">
        <v>364</v>
      </c>
      <c r="U14" s="79" t="s">
        <v>173</v>
      </c>
      <c r="V14" s="4" t="s">
        <v>174</v>
      </c>
      <c r="W14" s="7">
        <v>79699558</v>
      </c>
      <c r="X14" s="6">
        <v>5</v>
      </c>
      <c r="Y14" s="89">
        <v>27197</v>
      </c>
      <c r="Z14" s="71">
        <f ca="1">+($F$1-Tabla3[[#This Row],[FECHA DE NACIMIENTO]])/365</f>
        <v>46.920547945205477</v>
      </c>
      <c r="AA14" s="108" t="s">
        <v>367</v>
      </c>
      <c r="AB14" s="108" t="s">
        <v>4724</v>
      </c>
      <c r="AC14" s="4" t="s">
        <v>114</v>
      </c>
      <c r="AD14" s="4" t="s">
        <v>114</v>
      </c>
      <c r="AE14" s="8" t="s">
        <v>114</v>
      </c>
      <c r="AF14" s="4" t="s">
        <v>181</v>
      </c>
      <c r="AG14" s="6" t="s">
        <v>195</v>
      </c>
      <c r="AH14" s="6" t="s">
        <v>201</v>
      </c>
      <c r="AI14" s="6" t="s">
        <v>427</v>
      </c>
      <c r="AJ14" s="18" t="s">
        <v>428</v>
      </c>
      <c r="AK14" s="6" t="s">
        <v>429</v>
      </c>
      <c r="AL14" s="88">
        <v>25300000</v>
      </c>
      <c r="AM14" s="88">
        <v>25300000</v>
      </c>
      <c r="AN14" s="9">
        <v>2300000</v>
      </c>
      <c r="AO14" s="4" t="s">
        <v>209</v>
      </c>
      <c r="AP14" s="6" t="s">
        <v>181</v>
      </c>
      <c r="AQ14" s="6" t="s">
        <v>168</v>
      </c>
      <c r="AR14" s="75"/>
      <c r="AU14" s="100">
        <v>1420</v>
      </c>
      <c r="AV14" s="89">
        <v>43833</v>
      </c>
      <c r="AW14" s="100">
        <v>1720</v>
      </c>
      <c r="AX14" s="89">
        <v>43838</v>
      </c>
      <c r="AY14" s="6" t="s">
        <v>214</v>
      </c>
      <c r="AZ14" s="6" t="s">
        <v>419</v>
      </c>
      <c r="BA14" s="6" t="s">
        <v>181</v>
      </c>
      <c r="BC14" s="11"/>
      <c r="BD14" s="6" t="s">
        <v>1138</v>
      </c>
      <c r="BE14" s="6" t="s">
        <v>379</v>
      </c>
      <c r="BF14" s="85">
        <v>43838</v>
      </c>
      <c r="BG14" s="4" t="s">
        <v>220</v>
      </c>
      <c r="BH14" s="4" t="s">
        <v>220</v>
      </c>
      <c r="BI14" s="6" t="s">
        <v>221</v>
      </c>
      <c r="BJ14" s="6" t="s">
        <v>370</v>
      </c>
      <c r="BK14" s="6" t="s">
        <v>174</v>
      </c>
      <c r="BL14" s="12">
        <v>63459707</v>
      </c>
      <c r="BM14" s="4">
        <v>9</v>
      </c>
      <c r="BN14" s="6" t="s">
        <v>225</v>
      </c>
      <c r="BO14" s="6" t="s">
        <v>195</v>
      </c>
      <c r="BP14" s="42">
        <v>80161500</v>
      </c>
      <c r="BQ14" s="13" t="s">
        <v>770</v>
      </c>
      <c r="BR14" s="85">
        <v>43838</v>
      </c>
      <c r="BS14" s="4" t="s">
        <v>181</v>
      </c>
      <c r="BT14" s="13" t="s">
        <v>235</v>
      </c>
      <c r="BU14" s="47" t="s">
        <v>168</v>
      </c>
      <c r="BV14" s="6" t="s">
        <v>256</v>
      </c>
      <c r="BW14" s="47">
        <v>43839</v>
      </c>
      <c r="BX14" s="93">
        <v>43839</v>
      </c>
      <c r="BY14" s="222">
        <v>44173</v>
      </c>
      <c r="BZ14" s="4">
        <f t="shared" si="6"/>
        <v>334</v>
      </c>
      <c r="CA14" s="16">
        <f t="shared" si="7"/>
        <v>11.133333333333333</v>
      </c>
      <c r="CB14" s="6" t="s">
        <v>431</v>
      </c>
      <c r="CC14" s="9">
        <f>BD_2!E12</f>
        <v>0</v>
      </c>
      <c r="CD14" s="9">
        <f>BD_2!BA12</f>
        <v>1686667</v>
      </c>
      <c r="CE14" s="4">
        <f>BD_2!BZ12</f>
        <v>22</v>
      </c>
      <c r="CF14" s="42" t="str">
        <f>BD_2!CA12</f>
        <v>2 NO</v>
      </c>
      <c r="CG14" s="160" t="str">
        <f>BD_2!CF12</f>
        <v>2 NO</v>
      </c>
      <c r="CH14" s="4" t="s">
        <v>181</v>
      </c>
      <c r="CI14">
        <f t="shared" si="8"/>
        <v>356</v>
      </c>
      <c r="CJ14" s="161">
        <f t="shared" si="9"/>
        <v>43839</v>
      </c>
      <c r="CK14" s="161">
        <f t="shared" si="10"/>
        <v>44195</v>
      </c>
      <c r="CL14" s="14">
        <f t="shared" ca="1" si="11"/>
        <v>1.3595505617977528</v>
      </c>
      <c r="CM14" s="9">
        <f t="shared" si="18"/>
        <v>26986667</v>
      </c>
      <c r="CN14" s="42" t="str">
        <f t="shared" ca="1" si="13"/>
        <v>FINALIZADO</v>
      </c>
      <c r="CO14" s="4"/>
      <c r="CQ14" s="17"/>
      <c r="CR14" s="87"/>
      <c r="CS14" s="6"/>
      <c r="CT14" s="13" t="s">
        <v>1321</v>
      </c>
      <c r="CU14" s="4" t="s">
        <v>1322</v>
      </c>
      <c r="CV14" s="4" t="s">
        <v>3330</v>
      </c>
      <c r="CW14" s="42" t="str">
        <f>TEXT(BF14,"MMMM")</f>
        <v>enero</v>
      </c>
      <c r="CX14" s="4" t="s">
        <v>180</v>
      </c>
      <c r="CY14" t="s">
        <v>361</v>
      </c>
      <c r="CZ14" t="s">
        <v>362</v>
      </c>
    </row>
    <row r="15" spans="1:104" x14ac:dyDescent="0.25">
      <c r="A15" s="76" t="str">
        <f>+IF($CM15&gt;$AM15,"A", "")</f>
        <v>A</v>
      </c>
      <c r="B15" s="77" t="str">
        <f>+IF(CK15&gt;BY15,"PR","")</f>
        <v>PR</v>
      </c>
      <c r="C15" s="76" t="str">
        <f>IF($CG15= "1 SI", "T","")</f>
        <v/>
      </c>
      <c r="D15" s="76" t="str">
        <f>+IF($CF15="1 SI","S","")</f>
        <v/>
      </c>
      <c r="E15" s="76" t="str">
        <f>+IF(CH15="1 SI","C","")</f>
        <v/>
      </c>
      <c r="F15" s="77" t="str">
        <f t="shared" ca="1" si="2"/>
        <v>F</v>
      </c>
      <c r="G15" s="3" t="str">
        <f>+IF($CO15="MUTUO ACUERDO", "L","")</f>
        <v/>
      </c>
      <c r="H15" s="3" t="str">
        <f>IF($CX15="1 SI","","NE")</f>
        <v/>
      </c>
      <c r="I15" s="3" t="str">
        <f t="shared" si="5"/>
        <v/>
      </c>
      <c r="J15" s="4">
        <v>2020</v>
      </c>
      <c r="K15" s="5">
        <v>12</v>
      </c>
      <c r="L15" s="98" t="s">
        <v>1431</v>
      </c>
      <c r="M15" s="4" t="s">
        <v>115</v>
      </c>
      <c r="N15" s="6" t="s">
        <v>116</v>
      </c>
      <c r="O15" s="6" t="s">
        <v>138</v>
      </c>
      <c r="P15" s="6" t="s">
        <v>150</v>
      </c>
      <c r="Q15" s="6" t="s">
        <v>249</v>
      </c>
      <c r="R15" s="4" t="s">
        <v>114</v>
      </c>
      <c r="S15" s="4" t="s">
        <v>166</v>
      </c>
      <c r="T15" s="6" t="s">
        <v>956</v>
      </c>
      <c r="U15" s="79" t="s">
        <v>173</v>
      </c>
      <c r="V15" s="4" t="s">
        <v>174</v>
      </c>
      <c r="W15" s="7">
        <v>1015436060</v>
      </c>
      <c r="X15" s="6">
        <v>1</v>
      </c>
      <c r="Y15" s="89">
        <v>33979</v>
      </c>
      <c r="Z15" s="71">
        <f ca="1">+($F$1-Tabla3[[#This Row],[FECHA DE NACIMIENTO]])/365</f>
        <v>28.339726027397262</v>
      </c>
      <c r="AA15" s="108" t="s">
        <v>356</v>
      </c>
      <c r="AB15" s="108" t="s">
        <v>4725</v>
      </c>
      <c r="AC15" s="4" t="s">
        <v>114</v>
      </c>
      <c r="AD15" s="4" t="s">
        <v>114</v>
      </c>
      <c r="AE15" s="8" t="s">
        <v>114</v>
      </c>
      <c r="AF15" s="4" t="s">
        <v>181</v>
      </c>
      <c r="AG15" s="57" t="s">
        <v>192</v>
      </c>
      <c r="AH15" s="6" t="s">
        <v>201</v>
      </c>
      <c r="AI15" s="6" t="s">
        <v>436</v>
      </c>
      <c r="AJ15" s="108" t="s">
        <v>437</v>
      </c>
      <c r="AK15" s="6" t="s">
        <v>438</v>
      </c>
      <c r="AL15" s="88">
        <v>49500000</v>
      </c>
      <c r="AM15" s="88">
        <v>49500000</v>
      </c>
      <c r="AN15" s="9">
        <v>4500000</v>
      </c>
      <c r="AO15" s="4" t="s">
        <v>209</v>
      </c>
      <c r="AP15" s="6" t="s">
        <v>181</v>
      </c>
      <c r="AQ15" s="6" t="s">
        <v>168</v>
      </c>
      <c r="AR15" s="75"/>
      <c r="AU15" s="100">
        <v>3320</v>
      </c>
      <c r="AV15" s="89">
        <v>43838</v>
      </c>
      <c r="AW15" s="100">
        <v>1820</v>
      </c>
      <c r="AX15" s="89">
        <v>43838</v>
      </c>
      <c r="AY15" s="6" t="s">
        <v>215</v>
      </c>
      <c r="AZ15" s="6" t="s">
        <v>378</v>
      </c>
      <c r="BA15" s="6" t="s">
        <v>181</v>
      </c>
      <c r="BC15" s="11"/>
      <c r="BD15" s="6" t="s">
        <v>1137</v>
      </c>
      <c r="BE15" s="6" t="s">
        <v>365</v>
      </c>
      <c r="BF15" s="85">
        <v>43838</v>
      </c>
      <c r="BG15" s="4" t="s">
        <v>220</v>
      </c>
      <c r="BH15" s="4" t="s">
        <v>220</v>
      </c>
      <c r="BI15" s="6" t="s">
        <v>221</v>
      </c>
      <c r="BJ15" s="6" t="s">
        <v>5448</v>
      </c>
      <c r="BK15" s="6" t="s">
        <v>174</v>
      </c>
      <c r="BL15" s="12">
        <v>52998506</v>
      </c>
      <c r="BM15" s="4">
        <v>1</v>
      </c>
      <c r="BN15" s="6" t="s">
        <v>439</v>
      </c>
      <c r="BO15" s="6" t="s">
        <v>192</v>
      </c>
      <c r="BP15" s="42">
        <v>72101501</v>
      </c>
      <c r="BQ15" s="13" t="s">
        <v>771</v>
      </c>
      <c r="BR15" s="85">
        <v>43838</v>
      </c>
      <c r="BS15" s="4" t="s">
        <v>180</v>
      </c>
      <c r="BT15" s="13" t="s">
        <v>230</v>
      </c>
      <c r="BU15" s="86">
        <v>43838</v>
      </c>
      <c r="BV15" s="6" t="s">
        <v>349</v>
      </c>
      <c r="BW15" s="47">
        <v>43839</v>
      </c>
      <c r="BX15" s="93">
        <v>43839</v>
      </c>
      <c r="BY15" s="222">
        <v>44173</v>
      </c>
      <c r="BZ15" s="4">
        <f t="shared" si="6"/>
        <v>334</v>
      </c>
      <c r="CA15" s="16">
        <f t="shared" si="7"/>
        <v>11.133333333333333</v>
      </c>
      <c r="CB15" s="6" t="s">
        <v>440</v>
      </c>
      <c r="CC15" s="9">
        <f>BD_2!E13</f>
        <v>0</v>
      </c>
      <c r="CD15" s="9">
        <f>BD_2!BA13</f>
        <v>3450000</v>
      </c>
      <c r="CE15" s="4">
        <f>BD_2!BZ13</f>
        <v>23</v>
      </c>
      <c r="CF15" s="42" t="str">
        <f>BD_2!CA13</f>
        <v>2 NO</v>
      </c>
      <c r="CG15" s="160" t="str">
        <f>BD_2!CF13</f>
        <v>2 NO</v>
      </c>
      <c r="CH15" s="4" t="s">
        <v>181</v>
      </c>
      <c r="CI15">
        <f t="shared" si="8"/>
        <v>357</v>
      </c>
      <c r="CJ15" s="161">
        <f t="shared" si="9"/>
        <v>43839</v>
      </c>
      <c r="CK15" s="161">
        <f t="shared" si="10"/>
        <v>44196</v>
      </c>
      <c r="CL15" s="14">
        <f t="shared" ca="1" si="11"/>
        <v>1.3557422969187676</v>
      </c>
      <c r="CM15" s="9">
        <f t="shared" si="18"/>
        <v>52950000</v>
      </c>
      <c r="CN15" s="42" t="str">
        <f t="shared" ca="1" si="13"/>
        <v>FINALIZADO</v>
      </c>
      <c r="CO15" s="4"/>
      <c r="CQ15" s="17"/>
      <c r="CR15" s="87"/>
      <c r="CS15" s="6"/>
      <c r="CT15" s="13" t="s">
        <v>1321</v>
      </c>
      <c r="CU15" s="4" t="s">
        <v>1322</v>
      </c>
      <c r="CV15" s="4" t="s">
        <v>3330</v>
      </c>
      <c r="CW15" s="42" t="str">
        <f>TEXT(BF15,"MMMM")</f>
        <v>enero</v>
      </c>
      <c r="CX15" s="4" t="s">
        <v>180</v>
      </c>
      <c r="CY15" t="s">
        <v>361</v>
      </c>
      <c r="CZ15" t="s">
        <v>362</v>
      </c>
    </row>
    <row r="16" spans="1:104" x14ac:dyDescent="0.25">
      <c r="A16" s="76" t="str">
        <f t="shared" ref="A16:A22" si="19">+IF($CM16&gt;$AM16,"A", "")</f>
        <v>A</v>
      </c>
      <c r="B16" s="77" t="str">
        <f t="shared" ref="B16:B22" si="20">+IF(CK16&gt;BY16,"PR","")</f>
        <v>PR</v>
      </c>
      <c r="C16" s="76" t="str">
        <f t="shared" ref="C16:C22" si="21">IF($CG16= "1 SI", "T","")</f>
        <v/>
      </c>
      <c r="D16" s="76" t="str">
        <f t="shared" ref="D16:D22" si="22">+IF($CF16="1 SI","S","")</f>
        <v/>
      </c>
      <c r="E16" s="76" t="str">
        <f t="shared" ref="E16:E22" si="23">+IF(CH16="1 SI","C","")</f>
        <v/>
      </c>
      <c r="F16" s="77" t="str">
        <f t="shared" ca="1" si="2"/>
        <v>F</v>
      </c>
      <c r="G16" s="3" t="str">
        <f t="shared" ref="G16:G22" si="24">+IF($CO16="MUTUO ACUERDO", "L","")</f>
        <v/>
      </c>
      <c r="H16" s="3" t="str">
        <f t="shared" ref="H16:H22" si="25">IF($CX16="1 SI","","NE")</f>
        <v/>
      </c>
      <c r="I16" s="3" t="str">
        <f t="shared" si="5"/>
        <v/>
      </c>
      <c r="J16" s="4">
        <v>2020</v>
      </c>
      <c r="K16" s="5">
        <v>13</v>
      </c>
      <c r="L16" s="98" t="s">
        <v>1431</v>
      </c>
      <c r="M16" s="4" t="s">
        <v>115</v>
      </c>
      <c r="N16" s="6" t="s">
        <v>116</v>
      </c>
      <c r="O16" s="6" t="s">
        <v>138</v>
      </c>
      <c r="P16" s="6" t="s">
        <v>150</v>
      </c>
      <c r="Q16" s="6" t="s">
        <v>249</v>
      </c>
      <c r="R16" s="4" t="s">
        <v>114</v>
      </c>
      <c r="S16" s="4" t="s">
        <v>166</v>
      </c>
      <c r="T16" s="6" t="s">
        <v>384</v>
      </c>
      <c r="U16" s="79" t="s">
        <v>173</v>
      </c>
      <c r="V16" s="4" t="s">
        <v>174</v>
      </c>
      <c r="W16" s="7">
        <v>14297553</v>
      </c>
      <c r="X16" s="6">
        <v>7</v>
      </c>
      <c r="Y16" s="89">
        <v>30993</v>
      </c>
      <c r="Z16" s="71">
        <f ca="1">+($F$1-Tabla3[[#This Row],[FECHA DE NACIMIENTO]])/365</f>
        <v>36.520547945205479</v>
      </c>
      <c r="AA16" s="108" t="s">
        <v>178</v>
      </c>
      <c r="AB16" s="108" t="s">
        <v>4726</v>
      </c>
      <c r="AC16" s="4" t="s">
        <v>114</v>
      </c>
      <c r="AD16" s="4" t="s">
        <v>114</v>
      </c>
      <c r="AE16" s="8" t="s">
        <v>114</v>
      </c>
      <c r="AF16" s="4" t="s">
        <v>181</v>
      </c>
      <c r="AG16" s="6" t="s">
        <v>202</v>
      </c>
      <c r="AH16" s="6" t="s">
        <v>201</v>
      </c>
      <c r="AI16" s="6" t="s">
        <v>802</v>
      </c>
      <c r="AJ16" s="18" t="s">
        <v>1128</v>
      </c>
      <c r="AK16" s="6" t="s">
        <v>1129</v>
      </c>
      <c r="AL16" s="88">
        <v>71500000</v>
      </c>
      <c r="AM16" s="88">
        <v>71500000</v>
      </c>
      <c r="AN16" s="9">
        <v>6500000</v>
      </c>
      <c r="AO16" s="4" t="s">
        <v>209</v>
      </c>
      <c r="AP16" s="6" t="s">
        <v>181</v>
      </c>
      <c r="AQ16" s="6" t="s">
        <v>168</v>
      </c>
      <c r="AR16" s="75"/>
      <c r="AU16" s="100">
        <v>3120</v>
      </c>
      <c r="AV16" s="107">
        <v>43838</v>
      </c>
      <c r="AW16" s="100">
        <v>2120</v>
      </c>
      <c r="AX16" s="89">
        <v>43839</v>
      </c>
      <c r="AY16" s="6" t="s">
        <v>215</v>
      </c>
      <c r="AZ16" s="6" t="s">
        <v>378</v>
      </c>
      <c r="BA16" s="6" t="s">
        <v>181</v>
      </c>
      <c r="BC16" s="11"/>
      <c r="BD16" s="6" t="s">
        <v>1136</v>
      </c>
      <c r="BE16" s="6" t="s">
        <v>441</v>
      </c>
      <c r="BF16" s="85">
        <v>43839</v>
      </c>
      <c r="BG16" s="4" t="s">
        <v>220</v>
      </c>
      <c r="BH16" s="4" t="s">
        <v>220</v>
      </c>
      <c r="BI16" s="6" t="s">
        <v>221</v>
      </c>
      <c r="BJ16" s="6" t="s">
        <v>5447</v>
      </c>
      <c r="BK16" s="6" t="s">
        <v>174</v>
      </c>
      <c r="BL16" s="12">
        <v>79508154</v>
      </c>
      <c r="BM16" s="4">
        <v>1</v>
      </c>
      <c r="BN16" s="6" t="s">
        <v>224</v>
      </c>
      <c r="BO16" s="6" t="s">
        <v>3383</v>
      </c>
      <c r="BP16" s="42">
        <v>93151507</v>
      </c>
      <c r="BQ16" s="13" t="s">
        <v>772</v>
      </c>
      <c r="BR16" s="85">
        <v>43839</v>
      </c>
      <c r="BS16" s="4" t="s">
        <v>180</v>
      </c>
      <c r="BT16" s="13" t="s">
        <v>230</v>
      </c>
      <c r="BU16" s="86">
        <v>43839</v>
      </c>
      <c r="BV16" s="6" t="s">
        <v>349</v>
      </c>
      <c r="BW16" s="93">
        <v>43840</v>
      </c>
      <c r="BX16" s="93">
        <v>43840</v>
      </c>
      <c r="BY16" s="222">
        <v>44174</v>
      </c>
      <c r="BZ16" s="4">
        <f t="shared" si="6"/>
        <v>334</v>
      </c>
      <c r="CA16" s="16">
        <f t="shared" si="7"/>
        <v>11.133333333333333</v>
      </c>
      <c r="CB16" s="6" t="s">
        <v>440</v>
      </c>
      <c r="CC16" s="9">
        <f>BD_2!E14</f>
        <v>0</v>
      </c>
      <c r="CD16" s="9">
        <f>BD_2!BA14</f>
        <v>3466666</v>
      </c>
      <c r="CE16" s="4">
        <f>BD_2!BZ14</f>
        <v>22</v>
      </c>
      <c r="CF16" s="42" t="str">
        <f>BD_2!CA14</f>
        <v>2 NO</v>
      </c>
      <c r="CG16" s="160" t="str">
        <f>BD_2!CF14</f>
        <v>2 NO</v>
      </c>
      <c r="CH16" s="4" t="s">
        <v>181</v>
      </c>
      <c r="CI16">
        <f t="shared" si="8"/>
        <v>356</v>
      </c>
      <c r="CJ16" s="161">
        <f t="shared" si="9"/>
        <v>43840</v>
      </c>
      <c r="CK16" s="161">
        <f t="shared" si="10"/>
        <v>44196</v>
      </c>
      <c r="CL16" s="14">
        <f t="shared" ca="1" si="11"/>
        <v>1.3567415730337078</v>
      </c>
      <c r="CM16" s="9">
        <f t="shared" si="18"/>
        <v>74966666</v>
      </c>
      <c r="CN16" s="42" t="str">
        <f t="shared" ca="1" si="13"/>
        <v>FINALIZADO</v>
      </c>
      <c r="CO16" s="4"/>
      <c r="CQ16" s="17"/>
      <c r="CR16" s="87"/>
      <c r="CS16" s="6"/>
      <c r="CT16" s="13" t="s">
        <v>1321</v>
      </c>
      <c r="CU16" s="4" t="s">
        <v>1322</v>
      </c>
      <c r="CV16" s="4" t="s">
        <v>3330</v>
      </c>
      <c r="CW16" s="42" t="str">
        <f>TEXT(BF16,"MMMM")</f>
        <v>enero</v>
      </c>
      <c r="CX16" s="4" t="s">
        <v>180</v>
      </c>
      <c r="CY16" t="s">
        <v>361</v>
      </c>
      <c r="CZ16" t="s">
        <v>362</v>
      </c>
    </row>
    <row r="17" spans="1:104" x14ac:dyDescent="0.25">
      <c r="A17" s="76" t="str">
        <f t="shared" si="19"/>
        <v>A</v>
      </c>
      <c r="B17" s="77" t="str">
        <f t="shared" si="20"/>
        <v>PR</v>
      </c>
      <c r="C17" s="76" t="str">
        <f t="shared" si="21"/>
        <v/>
      </c>
      <c r="D17" s="76" t="str">
        <f t="shared" si="22"/>
        <v/>
      </c>
      <c r="E17" s="76" t="str">
        <f t="shared" si="23"/>
        <v/>
      </c>
      <c r="F17" s="77" t="str">
        <f t="shared" ca="1" si="2"/>
        <v>F</v>
      </c>
      <c r="G17" s="3" t="str">
        <f t="shared" si="24"/>
        <v/>
      </c>
      <c r="H17" s="3" t="str">
        <f t="shared" si="25"/>
        <v/>
      </c>
      <c r="I17" s="3" t="str">
        <f t="shared" si="5"/>
        <v/>
      </c>
      <c r="J17" s="4">
        <v>2020</v>
      </c>
      <c r="K17" s="5">
        <v>14</v>
      </c>
      <c r="L17" s="98" t="s">
        <v>714</v>
      </c>
      <c r="M17" s="4" t="s">
        <v>115</v>
      </c>
      <c r="N17" s="6" t="s">
        <v>116</v>
      </c>
      <c r="O17" s="6" t="s">
        <v>138</v>
      </c>
      <c r="P17" s="6" t="s">
        <v>150</v>
      </c>
      <c r="Q17" s="6" t="s">
        <v>249</v>
      </c>
      <c r="R17" s="4" t="s">
        <v>114</v>
      </c>
      <c r="S17" s="4" t="s">
        <v>167</v>
      </c>
      <c r="T17" s="6" t="s">
        <v>171</v>
      </c>
      <c r="U17" s="79" t="s">
        <v>173</v>
      </c>
      <c r="V17" s="4" t="s">
        <v>174</v>
      </c>
      <c r="W17" s="7">
        <v>80415684</v>
      </c>
      <c r="X17" s="6">
        <v>0</v>
      </c>
      <c r="Y17" s="89">
        <v>25133</v>
      </c>
      <c r="Z17" s="71">
        <f ca="1">+($F$1-Tabla3[[#This Row],[FECHA DE NACIMIENTO]])/365</f>
        <v>52.575342465753423</v>
      </c>
      <c r="AA17" s="108" t="s">
        <v>446</v>
      </c>
      <c r="AB17" s="108" t="s">
        <v>4727</v>
      </c>
      <c r="AC17" s="4" t="s">
        <v>114</v>
      </c>
      <c r="AD17" s="4" t="s">
        <v>114</v>
      </c>
      <c r="AE17" s="8" t="s">
        <v>114</v>
      </c>
      <c r="AF17" s="4" t="s">
        <v>181</v>
      </c>
      <c r="AG17" s="13" t="s">
        <v>2153</v>
      </c>
      <c r="AH17" s="6" t="s">
        <v>201</v>
      </c>
      <c r="AI17" s="6" t="s">
        <v>803</v>
      </c>
      <c r="AJ17" s="18" t="s">
        <v>1130</v>
      </c>
      <c r="AK17" s="6" t="s">
        <v>1131</v>
      </c>
      <c r="AL17" s="88">
        <v>35200000</v>
      </c>
      <c r="AM17" s="88">
        <v>35200000</v>
      </c>
      <c r="AN17" s="9">
        <v>3200000</v>
      </c>
      <c r="AO17" s="4" t="s">
        <v>209</v>
      </c>
      <c r="AP17" s="6" t="s">
        <v>181</v>
      </c>
      <c r="AQ17" s="6" t="s">
        <v>168</v>
      </c>
      <c r="AR17" s="75"/>
      <c r="AU17" s="100">
        <v>3120</v>
      </c>
      <c r="AV17" s="107">
        <v>43838</v>
      </c>
      <c r="AW17" s="100">
        <v>2620</v>
      </c>
      <c r="AX17" s="89">
        <v>43839</v>
      </c>
      <c r="AY17" s="6" t="s">
        <v>215</v>
      </c>
      <c r="AZ17" s="6" t="s">
        <v>378</v>
      </c>
      <c r="BA17" s="6" t="s">
        <v>181</v>
      </c>
      <c r="BC17" s="11"/>
      <c r="BD17" s="6" t="s">
        <v>1135</v>
      </c>
      <c r="BE17" s="6" t="s">
        <v>442</v>
      </c>
      <c r="BF17" s="85">
        <v>43839</v>
      </c>
      <c r="BG17" s="4" t="s">
        <v>220</v>
      </c>
      <c r="BH17" s="4" t="s">
        <v>220</v>
      </c>
      <c r="BI17" s="6" t="s">
        <v>221</v>
      </c>
      <c r="BJ17" s="6" t="s">
        <v>2290</v>
      </c>
      <c r="BK17" s="6" t="s">
        <v>174</v>
      </c>
      <c r="BL17" s="12">
        <v>63543553</v>
      </c>
      <c r="BM17" s="4">
        <v>0</v>
      </c>
      <c r="BN17" s="6" t="s">
        <v>443</v>
      </c>
      <c r="BO17" s="6" t="s">
        <v>444</v>
      </c>
      <c r="BP17" s="42">
        <v>80121700</v>
      </c>
      <c r="BQ17" s="13" t="s">
        <v>773</v>
      </c>
      <c r="BR17" s="85">
        <v>43839</v>
      </c>
      <c r="BS17" s="4" t="s">
        <v>181</v>
      </c>
      <c r="BT17" s="13" t="s">
        <v>235</v>
      </c>
      <c r="BU17" s="47" t="s">
        <v>168</v>
      </c>
      <c r="BV17" s="6" t="s">
        <v>256</v>
      </c>
      <c r="BW17" s="47">
        <v>43840</v>
      </c>
      <c r="BX17" s="93">
        <v>43840</v>
      </c>
      <c r="BY17" s="222">
        <v>44174</v>
      </c>
      <c r="BZ17" s="4">
        <f t="shared" si="6"/>
        <v>334</v>
      </c>
      <c r="CA17" s="16">
        <f t="shared" si="7"/>
        <v>11.133333333333333</v>
      </c>
      <c r="CB17" s="6" t="s">
        <v>440</v>
      </c>
      <c r="CC17" s="9">
        <f>BD_2!E15</f>
        <v>0</v>
      </c>
      <c r="CD17" s="9">
        <f>BD_2!BA15</f>
        <v>2240000</v>
      </c>
      <c r="CE17" s="4">
        <f>BD_2!BZ15</f>
        <v>21</v>
      </c>
      <c r="CF17" s="42" t="str">
        <f>BD_2!CA15</f>
        <v>2 NO</v>
      </c>
      <c r="CG17" s="160" t="str">
        <f>BD_2!CF15</f>
        <v>2 NO</v>
      </c>
      <c r="CH17" s="4" t="s">
        <v>181</v>
      </c>
      <c r="CI17">
        <f t="shared" si="8"/>
        <v>355</v>
      </c>
      <c r="CJ17" s="161">
        <f t="shared" si="9"/>
        <v>43840</v>
      </c>
      <c r="CK17" s="161">
        <f t="shared" si="10"/>
        <v>44195</v>
      </c>
      <c r="CL17" s="14">
        <f t="shared" ca="1" si="11"/>
        <v>1.3605633802816901</v>
      </c>
      <c r="CM17" s="9">
        <f t="shared" si="18"/>
        <v>37440000</v>
      </c>
      <c r="CN17" s="42" t="str">
        <f t="shared" ca="1" si="13"/>
        <v>FINALIZADO</v>
      </c>
      <c r="CO17" s="4"/>
      <c r="CQ17" s="17"/>
      <c r="CR17" s="87"/>
      <c r="CS17" s="6"/>
      <c r="CT17" s="13" t="s">
        <v>1321</v>
      </c>
      <c r="CU17" s="4" t="s">
        <v>1322</v>
      </c>
      <c r="CV17" s="4" t="s">
        <v>3330</v>
      </c>
      <c r="CW17" s="42" t="str">
        <f t="shared" ref="CW17:CW22" si="26">TEXT(BF17,"MMMM")</f>
        <v>enero</v>
      </c>
      <c r="CX17" s="4" t="s">
        <v>180</v>
      </c>
      <c r="CY17" t="s">
        <v>361</v>
      </c>
      <c r="CZ17" t="s">
        <v>362</v>
      </c>
    </row>
    <row r="18" spans="1:104" x14ac:dyDescent="0.25">
      <c r="A18" s="76" t="str">
        <f t="shared" si="19"/>
        <v>A</v>
      </c>
      <c r="B18" s="77" t="str">
        <f t="shared" si="20"/>
        <v>PR</v>
      </c>
      <c r="C18" s="76" t="str">
        <f t="shared" si="21"/>
        <v/>
      </c>
      <c r="D18" s="76" t="str">
        <f t="shared" si="22"/>
        <v/>
      </c>
      <c r="E18" s="76" t="str">
        <f t="shared" si="23"/>
        <v/>
      </c>
      <c r="F18" s="77" t="str">
        <f t="shared" ca="1" si="2"/>
        <v>F</v>
      </c>
      <c r="G18" s="3" t="str">
        <f t="shared" si="24"/>
        <v/>
      </c>
      <c r="H18" s="3" t="str">
        <f t="shared" si="25"/>
        <v/>
      </c>
      <c r="I18" s="3" t="str">
        <f t="shared" si="5"/>
        <v/>
      </c>
      <c r="J18" s="4">
        <v>2020</v>
      </c>
      <c r="K18" s="5">
        <v>15</v>
      </c>
      <c r="L18" s="98" t="s">
        <v>714</v>
      </c>
      <c r="M18" s="4" t="s">
        <v>115</v>
      </c>
      <c r="N18" s="6" t="s">
        <v>116</v>
      </c>
      <c r="O18" s="6" t="s">
        <v>138</v>
      </c>
      <c r="P18" s="6" t="s">
        <v>150</v>
      </c>
      <c r="Q18" s="6" t="s">
        <v>249</v>
      </c>
      <c r="R18" s="4" t="s">
        <v>114</v>
      </c>
      <c r="S18" s="4" t="s">
        <v>166</v>
      </c>
      <c r="T18" s="6" t="s">
        <v>445</v>
      </c>
      <c r="U18" s="79" t="s">
        <v>173</v>
      </c>
      <c r="V18" s="4" t="s">
        <v>174</v>
      </c>
      <c r="W18" s="7">
        <v>20679485</v>
      </c>
      <c r="X18" s="6">
        <v>6</v>
      </c>
      <c r="Y18" s="89">
        <v>27299</v>
      </c>
      <c r="Z18" s="71">
        <f ca="1">+($F$1-Tabla3[[#This Row],[FECHA DE NACIMIENTO]])/365</f>
        <v>46.641095890410959</v>
      </c>
      <c r="AA18" s="108" t="s">
        <v>177</v>
      </c>
      <c r="AB18" s="108" t="s">
        <v>4728</v>
      </c>
      <c r="AC18" s="4" t="s">
        <v>114</v>
      </c>
      <c r="AD18" s="4" t="s">
        <v>114</v>
      </c>
      <c r="AE18" s="8" t="s">
        <v>114</v>
      </c>
      <c r="AF18" s="4" t="s">
        <v>181</v>
      </c>
      <c r="AG18" s="13" t="s">
        <v>447</v>
      </c>
      <c r="AH18" s="6" t="s">
        <v>201</v>
      </c>
      <c r="AI18" s="6" t="s">
        <v>804</v>
      </c>
      <c r="AJ18" s="18" t="s">
        <v>1132</v>
      </c>
      <c r="AK18" s="6" t="s">
        <v>1133</v>
      </c>
      <c r="AL18" s="88">
        <v>63800000</v>
      </c>
      <c r="AM18" s="88">
        <v>63800000</v>
      </c>
      <c r="AN18" s="9">
        <v>5800000</v>
      </c>
      <c r="AO18" s="4" t="s">
        <v>209</v>
      </c>
      <c r="AP18" s="6" t="s">
        <v>181</v>
      </c>
      <c r="AQ18" s="6" t="s">
        <v>168</v>
      </c>
      <c r="AR18" s="75"/>
      <c r="AU18" s="100">
        <v>3120</v>
      </c>
      <c r="AV18" s="107">
        <v>43838</v>
      </c>
      <c r="AW18" s="100">
        <v>2720</v>
      </c>
      <c r="AX18" s="89">
        <v>43839</v>
      </c>
      <c r="AY18" s="6" t="s">
        <v>215</v>
      </c>
      <c r="AZ18" s="6" t="s">
        <v>378</v>
      </c>
      <c r="BA18" s="6" t="s">
        <v>181</v>
      </c>
      <c r="BC18" s="11"/>
      <c r="BD18" s="6" t="s">
        <v>1134</v>
      </c>
      <c r="BE18" s="6" t="s">
        <v>218</v>
      </c>
      <c r="BF18" s="85">
        <v>43839</v>
      </c>
      <c r="BG18" s="4" t="s">
        <v>220</v>
      </c>
      <c r="BH18" s="4" t="s">
        <v>220</v>
      </c>
      <c r="BI18" s="6" t="s">
        <v>221</v>
      </c>
      <c r="BJ18" s="6" t="s">
        <v>3736</v>
      </c>
      <c r="BK18" s="6" t="s">
        <v>174</v>
      </c>
      <c r="BL18" s="12">
        <v>43818574</v>
      </c>
      <c r="BM18" s="4">
        <v>3</v>
      </c>
      <c r="BN18" s="6" t="s">
        <v>3737</v>
      </c>
      <c r="BO18" s="6" t="s">
        <v>3738</v>
      </c>
      <c r="BP18" s="42">
        <v>80161500</v>
      </c>
      <c r="BQ18" s="13" t="s">
        <v>774</v>
      </c>
      <c r="BR18" s="85">
        <v>43839</v>
      </c>
      <c r="BS18" s="4" t="s">
        <v>180</v>
      </c>
      <c r="BT18" s="13" t="s">
        <v>230</v>
      </c>
      <c r="BU18" s="86">
        <v>43839</v>
      </c>
      <c r="BV18" s="6" t="s">
        <v>349</v>
      </c>
      <c r="BW18" s="93">
        <v>43846</v>
      </c>
      <c r="BX18" s="160">
        <v>43846</v>
      </c>
      <c r="BY18" s="222">
        <v>44180</v>
      </c>
      <c r="BZ18" s="4">
        <f t="shared" si="6"/>
        <v>334</v>
      </c>
      <c r="CA18" s="16">
        <f t="shared" si="7"/>
        <v>11.133333333333333</v>
      </c>
      <c r="CB18" s="6" t="s">
        <v>440</v>
      </c>
      <c r="CC18" s="9">
        <f>BD_2!E16</f>
        <v>0</v>
      </c>
      <c r="CD18" s="9">
        <f>BD_2!BA16</f>
        <v>2900000</v>
      </c>
      <c r="CE18" s="4">
        <f>BD_2!BZ16</f>
        <v>15</v>
      </c>
      <c r="CF18" s="42" t="str">
        <f>BD_2!CA16</f>
        <v>2 NO</v>
      </c>
      <c r="CG18" s="160" t="str">
        <f>BD_2!CF16</f>
        <v>2 NO</v>
      </c>
      <c r="CH18" s="4" t="s">
        <v>181</v>
      </c>
      <c r="CI18">
        <f t="shared" si="8"/>
        <v>349</v>
      </c>
      <c r="CJ18" s="161">
        <f t="shared" si="9"/>
        <v>43846</v>
      </c>
      <c r="CK18" s="161">
        <f t="shared" si="10"/>
        <v>44195</v>
      </c>
      <c r="CL18" s="14">
        <f t="shared" ca="1" si="11"/>
        <v>1.3667621776504297</v>
      </c>
      <c r="CM18" s="9">
        <f t="shared" si="18"/>
        <v>66700000</v>
      </c>
      <c r="CN18" s="42" t="str">
        <f t="shared" ca="1" si="13"/>
        <v>FINALIZADO</v>
      </c>
      <c r="CO18" s="4"/>
      <c r="CQ18" s="17"/>
      <c r="CR18" s="87"/>
      <c r="CS18" s="6"/>
      <c r="CT18" s="13" t="s">
        <v>1321</v>
      </c>
      <c r="CU18" s="4" t="s">
        <v>1322</v>
      </c>
      <c r="CV18" s="4" t="s">
        <v>3330</v>
      </c>
      <c r="CW18" s="42" t="str">
        <f t="shared" si="26"/>
        <v>enero</v>
      </c>
      <c r="CX18" s="4" t="s">
        <v>180</v>
      </c>
      <c r="CY18" t="s">
        <v>361</v>
      </c>
      <c r="CZ18" t="s">
        <v>362</v>
      </c>
    </row>
    <row r="19" spans="1:104" x14ac:dyDescent="0.25">
      <c r="A19" s="76" t="str">
        <f t="shared" si="19"/>
        <v>A</v>
      </c>
      <c r="B19" s="77" t="str">
        <f t="shared" si="20"/>
        <v>PR</v>
      </c>
      <c r="C19" s="76" t="str">
        <f t="shared" si="21"/>
        <v/>
      </c>
      <c r="D19" s="76" t="str">
        <f t="shared" si="22"/>
        <v/>
      </c>
      <c r="E19" s="76" t="str">
        <f t="shared" si="23"/>
        <v/>
      </c>
      <c r="F19" s="77" t="str">
        <f t="shared" ca="1" si="2"/>
        <v>F</v>
      </c>
      <c r="G19" s="3" t="str">
        <f t="shared" si="24"/>
        <v/>
      </c>
      <c r="H19" s="3" t="str">
        <f t="shared" si="25"/>
        <v/>
      </c>
      <c r="I19" s="3" t="str">
        <f t="shared" si="5"/>
        <v/>
      </c>
      <c r="J19" s="4">
        <v>2020</v>
      </c>
      <c r="K19" s="5">
        <v>16</v>
      </c>
      <c r="L19" s="98" t="s">
        <v>1433</v>
      </c>
      <c r="M19" s="4" t="s">
        <v>115</v>
      </c>
      <c r="N19" s="6" t="s">
        <v>116</v>
      </c>
      <c r="O19" s="6" t="s">
        <v>138</v>
      </c>
      <c r="P19" s="6" t="s">
        <v>150</v>
      </c>
      <c r="Q19" s="6" t="s">
        <v>249</v>
      </c>
      <c r="R19" s="4" t="s">
        <v>114</v>
      </c>
      <c r="S19" s="4" t="s">
        <v>167</v>
      </c>
      <c r="T19" s="6" t="s">
        <v>448</v>
      </c>
      <c r="U19" s="79" t="s">
        <v>173</v>
      </c>
      <c r="V19" s="4" t="s">
        <v>174</v>
      </c>
      <c r="W19" s="7">
        <v>80421842</v>
      </c>
      <c r="X19" s="6">
        <v>2</v>
      </c>
      <c r="Y19" s="89">
        <v>25560</v>
      </c>
      <c r="Z19" s="71">
        <f ca="1">+($F$1-Tabla3[[#This Row],[FECHA DE NACIMIENTO]])/365</f>
        <v>51.405479452054792</v>
      </c>
      <c r="AA19" s="108" t="s">
        <v>367</v>
      </c>
      <c r="AB19" s="108" t="s">
        <v>4729</v>
      </c>
      <c r="AC19" s="4" t="s">
        <v>114</v>
      </c>
      <c r="AD19" s="4" t="s">
        <v>114</v>
      </c>
      <c r="AE19" s="8" t="s">
        <v>114</v>
      </c>
      <c r="AF19" s="4" t="s">
        <v>181</v>
      </c>
      <c r="AG19" s="6" t="s">
        <v>195</v>
      </c>
      <c r="AH19" s="6" t="s">
        <v>201</v>
      </c>
      <c r="AI19" s="6" t="s">
        <v>427</v>
      </c>
      <c r="AJ19" s="18" t="s">
        <v>428</v>
      </c>
      <c r="AK19" s="6" t="s">
        <v>429</v>
      </c>
      <c r="AL19" s="88">
        <v>25300000</v>
      </c>
      <c r="AM19" s="88">
        <v>25300000</v>
      </c>
      <c r="AN19" s="9">
        <v>2300000</v>
      </c>
      <c r="AO19" s="4" t="s">
        <v>209</v>
      </c>
      <c r="AP19" s="6" t="s">
        <v>181</v>
      </c>
      <c r="AQ19" s="6" t="s">
        <v>168</v>
      </c>
      <c r="AR19" s="75"/>
      <c r="AU19" s="100">
        <v>1420</v>
      </c>
      <c r="AV19" s="89">
        <v>43833</v>
      </c>
      <c r="AW19" s="100">
        <v>2820</v>
      </c>
      <c r="AX19" s="89">
        <v>43840</v>
      </c>
      <c r="AY19" s="6" t="s">
        <v>214</v>
      </c>
      <c r="AZ19" s="6" t="s">
        <v>419</v>
      </c>
      <c r="BA19" s="6" t="s">
        <v>181</v>
      </c>
      <c r="BC19" s="11"/>
      <c r="BD19" s="6" t="s">
        <v>1144</v>
      </c>
      <c r="BE19" s="6" t="s">
        <v>449</v>
      </c>
      <c r="BF19" s="85">
        <v>43839</v>
      </c>
      <c r="BG19" s="4" t="s">
        <v>220</v>
      </c>
      <c r="BH19" s="4" t="s">
        <v>220</v>
      </c>
      <c r="BI19" s="6" t="s">
        <v>221</v>
      </c>
      <c r="BJ19" s="6" t="s">
        <v>370</v>
      </c>
      <c r="BK19" s="6" t="s">
        <v>174</v>
      </c>
      <c r="BL19" s="12">
        <v>63459707</v>
      </c>
      <c r="BM19" s="4">
        <v>9</v>
      </c>
      <c r="BN19" s="6" t="s">
        <v>225</v>
      </c>
      <c r="BO19" s="6" t="s">
        <v>195</v>
      </c>
      <c r="BP19" s="42">
        <v>93151501</v>
      </c>
      <c r="BQ19" s="13" t="s">
        <v>775</v>
      </c>
      <c r="BR19" s="85">
        <v>43839</v>
      </c>
      <c r="BS19" s="4" t="s">
        <v>181</v>
      </c>
      <c r="BT19" s="13" t="s">
        <v>235</v>
      </c>
      <c r="BU19" s="47" t="s">
        <v>168</v>
      </c>
      <c r="BV19" s="6" t="s">
        <v>256</v>
      </c>
      <c r="BW19" s="47">
        <v>43840</v>
      </c>
      <c r="BX19" s="93">
        <v>43840</v>
      </c>
      <c r="BY19" s="222">
        <v>44174</v>
      </c>
      <c r="BZ19" s="4">
        <f t="shared" si="6"/>
        <v>334</v>
      </c>
      <c r="CA19" s="16">
        <f t="shared" si="7"/>
        <v>11.133333333333333</v>
      </c>
      <c r="CB19" s="6" t="s">
        <v>440</v>
      </c>
      <c r="CC19" s="9">
        <f>BD_2!E17</f>
        <v>0</v>
      </c>
      <c r="CD19" s="9">
        <f>BD_2!BA17</f>
        <v>1610000</v>
      </c>
      <c r="CE19" s="4">
        <f>BD_2!BZ17</f>
        <v>21</v>
      </c>
      <c r="CF19" s="42" t="str">
        <f>BD_2!CA17</f>
        <v>2 NO</v>
      </c>
      <c r="CG19" s="160" t="str">
        <f>BD_2!CF17</f>
        <v>2 NO</v>
      </c>
      <c r="CH19" s="4" t="s">
        <v>181</v>
      </c>
      <c r="CI19">
        <f t="shared" si="8"/>
        <v>355</v>
      </c>
      <c r="CJ19" s="161">
        <f t="shared" si="9"/>
        <v>43840</v>
      </c>
      <c r="CK19" s="161">
        <f t="shared" si="10"/>
        <v>44195</v>
      </c>
      <c r="CL19" s="14">
        <f t="shared" ca="1" si="11"/>
        <v>1.3605633802816901</v>
      </c>
      <c r="CM19" s="9">
        <f t="shared" si="18"/>
        <v>26910000</v>
      </c>
      <c r="CN19" s="42" t="str">
        <f t="shared" ca="1" si="13"/>
        <v>FINALIZADO</v>
      </c>
      <c r="CO19" s="4"/>
      <c r="CQ19" s="17"/>
      <c r="CR19" s="87"/>
      <c r="CS19" s="6"/>
      <c r="CT19" s="13" t="s">
        <v>1321</v>
      </c>
      <c r="CU19" s="4" t="s">
        <v>1322</v>
      </c>
      <c r="CV19" s="4" t="s">
        <v>3330</v>
      </c>
      <c r="CW19" s="42" t="str">
        <f t="shared" si="26"/>
        <v>enero</v>
      </c>
      <c r="CX19" s="4" t="s">
        <v>180</v>
      </c>
      <c r="CY19" t="s">
        <v>361</v>
      </c>
      <c r="CZ19" t="s">
        <v>362</v>
      </c>
    </row>
    <row r="20" spans="1:104" x14ac:dyDescent="0.25">
      <c r="A20" s="76" t="str">
        <f t="shared" si="19"/>
        <v>A</v>
      </c>
      <c r="B20" s="77" t="str">
        <f t="shared" si="20"/>
        <v>PR</v>
      </c>
      <c r="C20" s="76" t="str">
        <f t="shared" si="21"/>
        <v/>
      </c>
      <c r="D20" s="76" t="str">
        <f t="shared" si="22"/>
        <v/>
      </c>
      <c r="E20" s="76" t="str">
        <f t="shared" si="23"/>
        <v/>
      </c>
      <c r="F20" s="77" t="str">
        <f t="shared" ca="1" si="2"/>
        <v>F</v>
      </c>
      <c r="G20" s="3" t="str">
        <f t="shared" si="24"/>
        <v/>
      </c>
      <c r="H20" s="3" t="str">
        <f t="shared" si="25"/>
        <v/>
      </c>
      <c r="I20" s="3" t="str">
        <f t="shared" si="5"/>
        <v/>
      </c>
      <c r="J20" s="4">
        <v>2020</v>
      </c>
      <c r="K20" s="5">
        <v>17</v>
      </c>
      <c r="L20" s="98" t="s">
        <v>714</v>
      </c>
      <c r="M20" s="4" t="s">
        <v>115</v>
      </c>
      <c r="N20" s="6" t="s">
        <v>116</v>
      </c>
      <c r="O20" s="6" t="s">
        <v>138</v>
      </c>
      <c r="P20" s="6" t="s">
        <v>150</v>
      </c>
      <c r="Q20" s="6" t="s">
        <v>249</v>
      </c>
      <c r="R20" s="4" t="s">
        <v>114</v>
      </c>
      <c r="S20" s="4" t="s">
        <v>166</v>
      </c>
      <c r="T20" s="6" t="s">
        <v>376</v>
      </c>
      <c r="U20" s="79" t="s">
        <v>173</v>
      </c>
      <c r="V20" s="4" t="s">
        <v>174</v>
      </c>
      <c r="W20" s="7">
        <v>23560773</v>
      </c>
      <c r="X20" s="6">
        <v>0</v>
      </c>
      <c r="Y20" s="89">
        <v>23348</v>
      </c>
      <c r="Z20" s="71">
        <f ca="1">+($F$1-Tabla3[[#This Row],[FECHA DE NACIMIENTO]])/365</f>
        <v>57.465753424657535</v>
      </c>
      <c r="AA20" s="108" t="s">
        <v>1141</v>
      </c>
      <c r="AB20" s="108" t="s">
        <v>4730</v>
      </c>
      <c r="AC20" s="4" t="s">
        <v>114</v>
      </c>
      <c r="AD20" s="4" t="s">
        <v>114</v>
      </c>
      <c r="AE20" s="8" t="s">
        <v>114</v>
      </c>
      <c r="AF20" s="4" t="s">
        <v>181</v>
      </c>
      <c r="AG20" s="13" t="s">
        <v>2153</v>
      </c>
      <c r="AH20" s="6" t="s">
        <v>201</v>
      </c>
      <c r="AI20" s="6" t="s">
        <v>450</v>
      </c>
      <c r="AJ20" s="18" t="s">
        <v>1139</v>
      </c>
      <c r="AK20" s="6" t="s">
        <v>1140</v>
      </c>
      <c r="AL20" s="88">
        <v>70564230</v>
      </c>
      <c r="AM20" s="88">
        <v>70564230</v>
      </c>
      <c r="AN20" s="9">
        <v>6414930</v>
      </c>
      <c r="AO20" s="4" t="s">
        <v>209</v>
      </c>
      <c r="AP20" s="6" t="s">
        <v>181</v>
      </c>
      <c r="AQ20" s="6" t="s">
        <v>168</v>
      </c>
      <c r="AR20" s="75"/>
      <c r="AU20" s="100">
        <v>3120</v>
      </c>
      <c r="AV20" s="107">
        <v>43838</v>
      </c>
      <c r="AW20" s="100">
        <v>2520</v>
      </c>
      <c r="AX20" s="89">
        <v>43839</v>
      </c>
      <c r="AY20" s="6" t="s">
        <v>215</v>
      </c>
      <c r="AZ20" s="6" t="s">
        <v>378</v>
      </c>
      <c r="BA20" s="6" t="s">
        <v>181</v>
      </c>
      <c r="BC20" s="11"/>
      <c r="BD20" s="6" t="s">
        <v>1143</v>
      </c>
      <c r="BE20" s="6" t="s">
        <v>368</v>
      </c>
      <c r="BF20" s="85">
        <v>43839</v>
      </c>
      <c r="BG20" s="4" t="s">
        <v>220</v>
      </c>
      <c r="BH20" s="4" t="s">
        <v>220</v>
      </c>
      <c r="BI20" s="6" t="s">
        <v>221</v>
      </c>
      <c r="BJ20" s="6" t="s">
        <v>2290</v>
      </c>
      <c r="BK20" s="6" t="s">
        <v>174</v>
      </c>
      <c r="BL20" s="12">
        <v>63543553</v>
      </c>
      <c r="BM20" s="4">
        <v>0</v>
      </c>
      <c r="BN20" s="6" t="s">
        <v>443</v>
      </c>
      <c r="BO20" s="6" t="s">
        <v>444</v>
      </c>
      <c r="BP20" s="42">
        <v>72101501</v>
      </c>
      <c r="BQ20" s="13" t="s">
        <v>776</v>
      </c>
      <c r="BR20" s="85">
        <v>43839</v>
      </c>
      <c r="BS20" s="4" t="s">
        <v>180</v>
      </c>
      <c r="BT20" s="13" t="s">
        <v>230</v>
      </c>
      <c r="BU20" s="86">
        <v>43839</v>
      </c>
      <c r="BV20" s="6" t="s">
        <v>349</v>
      </c>
      <c r="BW20" s="93">
        <v>43846</v>
      </c>
      <c r="BX20" s="93">
        <v>43846</v>
      </c>
      <c r="BY20" s="222">
        <v>44180</v>
      </c>
      <c r="BZ20" s="4">
        <f t="shared" si="6"/>
        <v>334</v>
      </c>
      <c r="CA20" s="16">
        <f t="shared" si="7"/>
        <v>11.133333333333333</v>
      </c>
      <c r="CB20" s="6" t="s">
        <v>440</v>
      </c>
      <c r="CC20" s="9">
        <f>BD_2!E18</f>
        <v>0</v>
      </c>
      <c r="CD20" s="9">
        <f>BD_2!BA18</f>
        <v>3207465</v>
      </c>
      <c r="CE20" s="4">
        <f>BD_2!BZ18</f>
        <v>15</v>
      </c>
      <c r="CF20" s="42" t="str">
        <f>BD_2!CA18</f>
        <v>2 NO</v>
      </c>
      <c r="CG20" s="160" t="str">
        <f>BD_2!CF18</f>
        <v>2 NO</v>
      </c>
      <c r="CH20" s="4" t="s">
        <v>181</v>
      </c>
      <c r="CI20">
        <f t="shared" si="8"/>
        <v>349</v>
      </c>
      <c r="CJ20" s="161">
        <f t="shared" si="9"/>
        <v>43846</v>
      </c>
      <c r="CK20" s="161">
        <f t="shared" si="10"/>
        <v>44195</v>
      </c>
      <c r="CL20" s="14">
        <f t="shared" ca="1" si="11"/>
        <v>1.3667621776504297</v>
      </c>
      <c r="CM20" s="9">
        <f t="shared" ref="CM20:CM41" si="27">$AM20+$CD20-$CC20</f>
        <v>73771695</v>
      </c>
      <c r="CN20" s="42" t="str">
        <f t="shared" ca="1" si="13"/>
        <v>FINALIZADO</v>
      </c>
      <c r="CO20" s="4"/>
      <c r="CQ20" s="17"/>
      <c r="CR20" s="87"/>
      <c r="CS20" s="6"/>
      <c r="CT20" s="13" t="s">
        <v>1321</v>
      </c>
      <c r="CU20" s="4" t="s">
        <v>1322</v>
      </c>
      <c r="CV20" s="4" t="s">
        <v>3330</v>
      </c>
      <c r="CW20" s="42" t="str">
        <f t="shared" si="26"/>
        <v>enero</v>
      </c>
      <c r="CX20" s="4" t="s">
        <v>180</v>
      </c>
      <c r="CY20" t="s">
        <v>361</v>
      </c>
      <c r="CZ20" t="s">
        <v>362</v>
      </c>
    </row>
    <row r="21" spans="1:104" x14ac:dyDescent="0.25">
      <c r="A21" s="76" t="str">
        <f t="shared" si="19"/>
        <v>A</v>
      </c>
      <c r="B21" s="77" t="str">
        <f t="shared" si="20"/>
        <v>PR</v>
      </c>
      <c r="C21" s="76" t="str">
        <f t="shared" si="21"/>
        <v/>
      </c>
      <c r="D21" s="76" t="str">
        <f t="shared" si="22"/>
        <v/>
      </c>
      <c r="E21" s="76" t="str">
        <f t="shared" si="23"/>
        <v/>
      </c>
      <c r="F21" s="77" t="str">
        <f t="shared" ca="1" si="2"/>
        <v>F</v>
      </c>
      <c r="G21" s="3" t="str">
        <f t="shared" si="24"/>
        <v/>
      </c>
      <c r="H21" s="3" t="str">
        <f t="shared" si="25"/>
        <v/>
      </c>
      <c r="I21" s="3" t="str">
        <f t="shared" si="5"/>
        <v/>
      </c>
      <c r="J21" s="4">
        <v>2020</v>
      </c>
      <c r="K21" s="5">
        <v>18</v>
      </c>
      <c r="L21" s="98" t="s">
        <v>1432</v>
      </c>
      <c r="M21" s="4" t="s">
        <v>115</v>
      </c>
      <c r="N21" s="6" t="s">
        <v>116</v>
      </c>
      <c r="O21" s="6" t="s">
        <v>138</v>
      </c>
      <c r="P21" s="6" t="s">
        <v>150</v>
      </c>
      <c r="Q21" s="6" t="s">
        <v>249</v>
      </c>
      <c r="R21" s="4" t="s">
        <v>114</v>
      </c>
      <c r="S21" s="4" t="s">
        <v>167</v>
      </c>
      <c r="T21" s="6" t="s">
        <v>451</v>
      </c>
      <c r="U21" s="79" t="s">
        <v>173</v>
      </c>
      <c r="V21" s="4" t="s">
        <v>174</v>
      </c>
      <c r="W21" s="7">
        <v>1075874079</v>
      </c>
      <c r="X21" s="6">
        <v>5</v>
      </c>
      <c r="Y21" s="89">
        <v>34035</v>
      </c>
      <c r="Z21" s="71">
        <f ca="1">+($F$1-Tabla3[[#This Row],[FECHA DE NACIMIENTO]])/365</f>
        <v>28.186301369863013</v>
      </c>
      <c r="AA21" s="108" t="s">
        <v>367</v>
      </c>
      <c r="AB21" s="108" t="s">
        <v>4731</v>
      </c>
      <c r="AC21" s="4" t="s">
        <v>114</v>
      </c>
      <c r="AD21" s="4" t="s">
        <v>114</v>
      </c>
      <c r="AE21" s="8" t="s">
        <v>114</v>
      </c>
      <c r="AF21" s="4" t="s">
        <v>181</v>
      </c>
      <c r="AG21" s="6" t="s">
        <v>202</v>
      </c>
      <c r="AH21" s="6" t="s">
        <v>201</v>
      </c>
      <c r="AI21" s="6" t="s">
        <v>453</v>
      </c>
      <c r="AJ21" s="18" t="s">
        <v>454</v>
      </c>
      <c r="AK21" s="6" t="s">
        <v>455</v>
      </c>
      <c r="AL21" s="88">
        <v>35200000</v>
      </c>
      <c r="AM21" s="88">
        <v>35200000</v>
      </c>
      <c r="AN21" s="9">
        <v>3200000</v>
      </c>
      <c r="AO21" s="4" t="s">
        <v>209</v>
      </c>
      <c r="AP21" s="6" t="s">
        <v>181</v>
      </c>
      <c r="AQ21" s="6" t="s">
        <v>168</v>
      </c>
      <c r="AR21" s="75"/>
      <c r="AU21" s="100">
        <v>3120</v>
      </c>
      <c r="AV21" s="107">
        <v>43838</v>
      </c>
      <c r="AW21" s="100">
        <v>3420</v>
      </c>
      <c r="AX21" s="89">
        <v>43840</v>
      </c>
      <c r="AY21" s="6" t="s">
        <v>215</v>
      </c>
      <c r="AZ21" s="6" t="s">
        <v>378</v>
      </c>
      <c r="BA21" s="6" t="s">
        <v>181</v>
      </c>
      <c r="BC21" s="11"/>
      <c r="BD21" s="6" t="s">
        <v>1142</v>
      </c>
      <c r="BE21" s="6" t="s">
        <v>452</v>
      </c>
      <c r="BF21" s="85">
        <v>43840</v>
      </c>
      <c r="BG21" s="4" t="s">
        <v>220</v>
      </c>
      <c r="BH21" s="4" t="s">
        <v>220</v>
      </c>
      <c r="BI21" s="6" t="s">
        <v>221</v>
      </c>
      <c r="BJ21" s="6" t="s">
        <v>5447</v>
      </c>
      <c r="BK21" s="6" t="s">
        <v>174</v>
      </c>
      <c r="BL21" s="12">
        <v>79508154</v>
      </c>
      <c r="BM21" s="4">
        <v>3</v>
      </c>
      <c r="BN21" s="6" t="s">
        <v>224</v>
      </c>
      <c r="BO21" s="6" t="s">
        <v>3383</v>
      </c>
      <c r="BP21" s="42">
        <v>93151501</v>
      </c>
      <c r="BQ21" s="13" t="s">
        <v>1148</v>
      </c>
      <c r="BR21" s="85">
        <v>43840</v>
      </c>
      <c r="BS21" s="4" t="s">
        <v>181</v>
      </c>
      <c r="BT21" s="13" t="s">
        <v>235</v>
      </c>
      <c r="BU21" s="86" t="s">
        <v>168</v>
      </c>
      <c r="BV21" s="6" t="s">
        <v>256</v>
      </c>
      <c r="BW21" s="86">
        <v>43841</v>
      </c>
      <c r="BX21" s="93">
        <v>43841</v>
      </c>
      <c r="BY21" s="222">
        <v>44175</v>
      </c>
      <c r="BZ21" s="4">
        <f t="shared" si="6"/>
        <v>334</v>
      </c>
      <c r="CA21" s="16">
        <f t="shared" si="7"/>
        <v>11.133333333333333</v>
      </c>
      <c r="CB21" s="6" t="s">
        <v>435</v>
      </c>
      <c r="CC21" s="9">
        <f>BD_2!E19</f>
        <v>0</v>
      </c>
      <c r="CD21" s="9">
        <f>BD_2!BA19</f>
        <v>2133333</v>
      </c>
      <c r="CE21" s="4">
        <f>BD_2!BZ19</f>
        <v>21</v>
      </c>
      <c r="CF21" s="42" t="str">
        <f>BD_2!CA19</f>
        <v>2 NO</v>
      </c>
      <c r="CG21" s="160" t="str">
        <f>BD_2!CF19</f>
        <v>2 NO</v>
      </c>
      <c r="CH21" s="4" t="s">
        <v>181</v>
      </c>
      <c r="CI21">
        <f t="shared" si="8"/>
        <v>355</v>
      </c>
      <c r="CJ21" s="161">
        <f t="shared" si="9"/>
        <v>43841</v>
      </c>
      <c r="CK21" s="161">
        <f t="shared" si="10"/>
        <v>44196</v>
      </c>
      <c r="CL21" s="14">
        <f t="shared" ca="1" si="11"/>
        <v>1.3577464788732394</v>
      </c>
      <c r="CM21" s="9">
        <f t="shared" si="27"/>
        <v>37333333</v>
      </c>
      <c r="CN21" s="42" t="str">
        <f t="shared" ca="1" si="13"/>
        <v>FINALIZADO</v>
      </c>
      <c r="CO21" s="4"/>
      <c r="CQ21" s="17"/>
      <c r="CR21" s="87"/>
      <c r="CS21" s="6"/>
      <c r="CT21" s="13" t="s">
        <v>1321</v>
      </c>
      <c r="CU21" s="4" t="s">
        <v>1322</v>
      </c>
      <c r="CV21" s="4" t="s">
        <v>3330</v>
      </c>
      <c r="CW21" s="42" t="str">
        <f t="shared" si="26"/>
        <v>enero</v>
      </c>
      <c r="CX21" s="4" t="s">
        <v>180</v>
      </c>
      <c r="CY21" t="s">
        <v>361</v>
      </c>
      <c r="CZ21" t="s">
        <v>362</v>
      </c>
    </row>
    <row r="22" spans="1:104" x14ac:dyDescent="0.25">
      <c r="A22" s="76" t="str">
        <f t="shared" si="19"/>
        <v/>
      </c>
      <c r="B22" s="77" t="str">
        <f t="shared" si="20"/>
        <v/>
      </c>
      <c r="C22" s="76" t="str">
        <f t="shared" si="21"/>
        <v/>
      </c>
      <c r="D22" s="76" t="str">
        <f t="shared" si="22"/>
        <v/>
      </c>
      <c r="E22" s="76" t="str">
        <f t="shared" si="23"/>
        <v>C</v>
      </c>
      <c r="F22" s="77" t="str">
        <f t="shared" ca="1" si="2"/>
        <v>F</v>
      </c>
      <c r="G22" s="3" t="str">
        <f t="shared" si="24"/>
        <v/>
      </c>
      <c r="H22" s="3" t="str">
        <f t="shared" si="25"/>
        <v/>
      </c>
      <c r="I22" s="3" t="str">
        <f t="shared" si="5"/>
        <v/>
      </c>
      <c r="J22" s="4">
        <v>2020</v>
      </c>
      <c r="K22" s="5">
        <v>19</v>
      </c>
      <c r="L22" s="98" t="s">
        <v>1431</v>
      </c>
      <c r="M22" s="4" t="s">
        <v>115</v>
      </c>
      <c r="N22" s="6" t="s">
        <v>116</v>
      </c>
      <c r="O22" s="6" t="s">
        <v>138</v>
      </c>
      <c r="P22" s="6" t="s">
        <v>150</v>
      </c>
      <c r="Q22" s="6" t="s">
        <v>249</v>
      </c>
      <c r="R22" s="4" t="s">
        <v>114</v>
      </c>
      <c r="S22" s="4" t="s">
        <v>166</v>
      </c>
      <c r="T22" s="6" t="s">
        <v>1149</v>
      </c>
      <c r="U22" s="79" t="s">
        <v>173</v>
      </c>
      <c r="V22" s="4" t="s">
        <v>174</v>
      </c>
      <c r="W22" s="7">
        <v>1144053631</v>
      </c>
      <c r="X22" s="6">
        <v>9</v>
      </c>
      <c r="Y22" s="89">
        <v>33821</v>
      </c>
      <c r="Z22" s="71">
        <f ca="1">+($F$1-Tabla3[[#This Row],[FECHA DE NACIMIENTO]])/365</f>
        <v>28.772602739726029</v>
      </c>
      <c r="AA22" s="108" t="s">
        <v>457</v>
      </c>
      <c r="AB22" s="108" t="s">
        <v>4732</v>
      </c>
      <c r="AC22" s="4" t="s">
        <v>114</v>
      </c>
      <c r="AD22" s="4" t="s">
        <v>114</v>
      </c>
      <c r="AE22" s="8" t="s">
        <v>114</v>
      </c>
      <c r="AF22" s="4" t="s">
        <v>181</v>
      </c>
      <c r="AG22" s="6" t="s">
        <v>199</v>
      </c>
      <c r="AH22" s="6" t="s">
        <v>199</v>
      </c>
      <c r="AI22" s="6" t="s">
        <v>458</v>
      </c>
      <c r="AJ22" s="18" t="s">
        <v>1150</v>
      </c>
      <c r="AK22" s="6" t="s">
        <v>1151</v>
      </c>
      <c r="AL22" s="88">
        <v>93500000</v>
      </c>
      <c r="AM22" s="88">
        <v>93500000</v>
      </c>
      <c r="AN22" s="88">
        <v>8500000</v>
      </c>
      <c r="AO22" s="4" t="s">
        <v>209</v>
      </c>
      <c r="AP22" s="6" t="s">
        <v>181</v>
      </c>
      <c r="AQ22" s="6" t="s">
        <v>168</v>
      </c>
      <c r="AR22" s="75"/>
      <c r="AU22" s="100">
        <v>4720</v>
      </c>
      <c r="AV22" s="89">
        <v>43839</v>
      </c>
      <c r="AW22" s="100">
        <v>4320</v>
      </c>
      <c r="AX22" s="89">
        <v>43840</v>
      </c>
      <c r="AY22" s="6" t="s">
        <v>215</v>
      </c>
      <c r="AZ22" s="6" t="s">
        <v>459</v>
      </c>
      <c r="BA22" s="6" t="s">
        <v>181</v>
      </c>
      <c r="BC22" s="11"/>
      <c r="BD22" s="6" t="s">
        <v>1145</v>
      </c>
      <c r="BE22" s="6" t="s">
        <v>460</v>
      </c>
      <c r="BF22" s="85">
        <v>43840</v>
      </c>
      <c r="BG22" s="4" t="s">
        <v>220</v>
      </c>
      <c r="BH22" s="4" t="s">
        <v>220</v>
      </c>
      <c r="BI22" s="6" t="s">
        <v>221</v>
      </c>
      <c r="BJ22" s="6" t="s">
        <v>461</v>
      </c>
      <c r="BK22" s="6" t="s">
        <v>174</v>
      </c>
      <c r="BL22" s="12">
        <v>1013608026</v>
      </c>
      <c r="BM22" s="4">
        <v>0</v>
      </c>
      <c r="BN22" s="6" t="s">
        <v>533</v>
      </c>
      <c r="BO22" s="6" t="s">
        <v>534</v>
      </c>
      <c r="BP22" s="42">
        <v>80161500</v>
      </c>
      <c r="BQ22" s="13" t="s">
        <v>777</v>
      </c>
      <c r="BR22" s="85">
        <v>43840</v>
      </c>
      <c r="BS22" s="4" t="s">
        <v>180</v>
      </c>
      <c r="BT22" s="13" t="s">
        <v>230</v>
      </c>
      <c r="BU22" s="86">
        <v>43840</v>
      </c>
      <c r="BV22" s="6" t="s">
        <v>349</v>
      </c>
      <c r="BW22" s="93">
        <v>43841</v>
      </c>
      <c r="BX22" s="93">
        <v>43841</v>
      </c>
      <c r="BY22" s="222">
        <v>44175</v>
      </c>
      <c r="BZ22" s="4">
        <f t="shared" si="6"/>
        <v>334</v>
      </c>
      <c r="CA22" s="16">
        <f t="shared" si="7"/>
        <v>11.133333333333333</v>
      </c>
      <c r="CB22" s="6" t="s">
        <v>1152</v>
      </c>
      <c r="CC22" s="9">
        <f>BD_2!E20</f>
        <v>42500000</v>
      </c>
      <c r="CD22" s="9">
        <f>BD_2!BA20</f>
        <v>0</v>
      </c>
      <c r="CE22" s="4">
        <f>BD_2!BZ20</f>
        <v>-153</v>
      </c>
      <c r="CF22" s="42" t="str">
        <f>BD_2!CA20</f>
        <v>2 NO</v>
      </c>
      <c r="CG22" s="160" t="str">
        <f>BD_2!CF20</f>
        <v>2 NO</v>
      </c>
      <c r="CH22" s="4" t="s">
        <v>180</v>
      </c>
      <c r="CI22">
        <f t="shared" si="8"/>
        <v>181</v>
      </c>
      <c r="CJ22" s="161">
        <f t="shared" si="9"/>
        <v>43841</v>
      </c>
      <c r="CK22" s="161">
        <f t="shared" si="10"/>
        <v>44022</v>
      </c>
      <c r="CL22" s="14">
        <f t="shared" ca="1" si="11"/>
        <v>2.6629834254143647</v>
      </c>
      <c r="CM22" s="9">
        <f t="shared" si="27"/>
        <v>51000000</v>
      </c>
      <c r="CN22" s="42" t="str">
        <f t="shared" ca="1" si="13"/>
        <v>FINALIZADO</v>
      </c>
      <c r="CO22" s="4"/>
      <c r="CQ22" s="17"/>
      <c r="CR22" s="87"/>
      <c r="CS22" s="6"/>
      <c r="CT22" s="13" t="s">
        <v>1321</v>
      </c>
      <c r="CU22" s="4" t="s">
        <v>1322</v>
      </c>
      <c r="CV22" s="4" t="s">
        <v>3330</v>
      </c>
      <c r="CW22" s="42" t="str">
        <f t="shared" si="26"/>
        <v>enero</v>
      </c>
      <c r="CX22" s="4" t="s">
        <v>180</v>
      </c>
      <c r="CY22" t="s">
        <v>361</v>
      </c>
      <c r="CZ22" t="s">
        <v>362</v>
      </c>
    </row>
    <row r="23" spans="1:104" x14ac:dyDescent="0.25">
      <c r="A23" s="76" t="str">
        <f>+IF($CM23&gt;$AM23,"A", "")</f>
        <v>A</v>
      </c>
      <c r="B23" s="77" t="str">
        <f>+IF(CK23&gt;BY23,"PR","")</f>
        <v>PR</v>
      </c>
      <c r="C23" s="76" t="str">
        <f>IF($CG23= "1 SI", "T","")</f>
        <v/>
      </c>
      <c r="D23" s="76" t="str">
        <f>+IF($CF23="1 SI","S","")</f>
        <v/>
      </c>
      <c r="E23" s="76" t="str">
        <f>+IF(CH23="1 SI","C","")</f>
        <v/>
      </c>
      <c r="F23" s="77" t="str">
        <f ca="1">+IF($CK23&lt;=$F$1,"F","E")</f>
        <v>F</v>
      </c>
      <c r="G23" s="3" t="str">
        <f>+IF($CO23="MUTUO ACUERDO", "L","")</f>
        <v/>
      </c>
      <c r="H23" s="3" t="str">
        <f>IF($CX23="1 SI","","NE")</f>
        <v/>
      </c>
      <c r="I23" s="3" t="str">
        <f>IF(CV23="1. SI","ANU","")</f>
        <v/>
      </c>
      <c r="J23" s="4">
        <v>2020</v>
      </c>
      <c r="K23" s="5" t="s">
        <v>4382</v>
      </c>
      <c r="L23" s="98" t="s">
        <v>1431</v>
      </c>
      <c r="M23" s="4" t="s">
        <v>115</v>
      </c>
      <c r="N23" s="6" t="s">
        <v>116</v>
      </c>
      <c r="O23" s="6" t="s">
        <v>138</v>
      </c>
      <c r="P23" s="6" t="s">
        <v>150</v>
      </c>
      <c r="Q23" s="6" t="s">
        <v>249</v>
      </c>
      <c r="R23" s="4" t="s">
        <v>114</v>
      </c>
      <c r="S23" s="4" t="s">
        <v>166</v>
      </c>
      <c r="T23" s="6" t="s">
        <v>4383</v>
      </c>
      <c r="U23" s="79" t="s">
        <v>173</v>
      </c>
      <c r="V23" s="4" t="s">
        <v>174</v>
      </c>
      <c r="W23" s="7">
        <v>1030594936</v>
      </c>
      <c r="X23" s="6">
        <v>7</v>
      </c>
      <c r="Y23" s="162">
        <v>33433</v>
      </c>
      <c r="Z23" s="71">
        <f ca="1">+($F$1-Tabla3[[#This Row],[FECHA DE NACIMIENTO]])/365</f>
        <v>29.835616438356166</v>
      </c>
      <c r="AA23" s="108" t="s">
        <v>1753</v>
      </c>
      <c r="AB23" s="108"/>
      <c r="AC23" s="4" t="s">
        <v>114</v>
      </c>
      <c r="AD23" s="4" t="s">
        <v>114</v>
      </c>
      <c r="AE23" s="8" t="s">
        <v>114</v>
      </c>
      <c r="AF23" s="4" t="s">
        <v>181</v>
      </c>
      <c r="AG23" s="6" t="s">
        <v>199</v>
      </c>
      <c r="AH23" s="6" t="s">
        <v>199</v>
      </c>
      <c r="AI23" s="6" t="s">
        <v>458</v>
      </c>
      <c r="AJ23" s="108" t="s">
        <v>1150</v>
      </c>
      <c r="AK23" s="6" t="s">
        <v>4384</v>
      </c>
      <c r="AL23" s="88">
        <v>42500000</v>
      </c>
      <c r="AM23" s="88">
        <v>42500000</v>
      </c>
      <c r="AN23" s="88">
        <v>8500000</v>
      </c>
      <c r="AO23" s="4" t="s">
        <v>209</v>
      </c>
      <c r="AP23" s="6" t="s">
        <v>181</v>
      </c>
      <c r="AQ23" s="6" t="s">
        <v>168</v>
      </c>
      <c r="AR23" s="75"/>
      <c r="AU23" s="100"/>
      <c r="AV23" s="162"/>
      <c r="AW23" s="100"/>
      <c r="AX23" s="162"/>
      <c r="BC23" s="11"/>
      <c r="BD23" s="6" t="s">
        <v>4385</v>
      </c>
      <c r="BE23" s="6" t="s">
        <v>4386</v>
      </c>
      <c r="BF23" s="161">
        <v>44022</v>
      </c>
      <c r="BG23" s="4" t="s">
        <v>220</v>
      </c>
      <c r="BH23" s="4" t="s">
        <v>220</v>
      </c>
      <c r="BI23" s="6" t="s">
        <v>221</v>
      </c>
      <c r="BJ23" s="6" t="s">
        <v>461</v>
      </c>
      <c r="BK23" s="6" t="s">
        <v>174</v>
      </c>
      <c r="BL23" s="12">
        <v>1013608026</v>
      </c>
      <c r="BM23" s="4">
        <v>0</v>
      </c>
      <c r="BN23" s="6" t="s">
        <v>533</v>
      </c>
      <c r="BO23" s="6" t="s">
        <v>534</v>
      </c>
      <c r="BP23" s="42">
        <v>80161500</v>
      </c>
      <c r="BQ23" s="13" t="s">
        <v>777</v>
      </c>
      <c r="BR23" s="161">
        <v>44022</v>
      </c>
      <c r="BS23" s="4" t="s">
        <v>180</v>
      </c>
      <c r="BT23" s="13" t="s">
        <v>230</v>
      </c>
      <c r="BU23" s="163">
        <v>44025</v>
      </c>
      <c r="BV23" s="6" t="s">
        <v>349</v>
      </c>
      <c r="BW23" s="163">
        <v>44025</v>
      </c>
      <c r="BX23" s="163">
        <v>44025</v>
      </c>
      <c r="BY23" s="222">
        <v>44175</v>
      </c>
      <c r="BZ23" s="4">
        <f>$BY23-$BX23</f>
        <v>150</v>
      </c>
      <c r="CA23" s="16">
        <f>$BZ23/30</f>
        <v>5</v>
      </c>
      <c r="CC23" s="9">
        <f>BD_2!E21</f>
        <v>0</v>
      </c>
      <c r="CD23" s="9">
        <f>BD_2!BA21</f>
        <v>5100000</v>
      </c>
      <c r="CE23" s="4">
        <f>BD_2!BZ21</f>
        <v>18</v>
      </c>
      <c r="CF23" s="42" t="str">
        <f>BD_2!CA21</f>
        <v>2 NO</v>
      </c>
      <c r="CG23" s="163" t="str">
        <f>BD_2!CF21</f>
        <v>2 NO</v>
      </c>
      <c r="CH23" s="4" t="s">
        <v>181</v>
      </c>
      <c r="CI23">
        <f t="shared" si="8"/>
        <v>168</v>
      </c>
      <c r="CJ23" s="161">
        <f t="shared" si="9"/>
        <v>44025</v>
      </c>
      <c r="CK23" s="161">
        <f t="shared" si="10"/>
        <v>44193</v>
      </c>
      <c r="CL23" s="14">
        <f ca="1">(($F$1-$CJ23)/($CK23-$CJ23))</f>
        <v>1.7738095238095237</v>
      </c>
      <c r="CM23" s="9">
        <f>$AM23+$CD23-$CC23</f>
        <v>47600000</v>
      </c>
      <c r="CN23" s="42" t="str">
        <f ca="1">+IF($CK23&lt;=$F$1, "FINALIZADO","EJECUCIÓN")</f>
        <v>FINALIZADO</v>
      </c>
      <c r="CO23" s="4"/>
      <c r="CQ23" s="17"/>
      <c r="CR23" s="87"/>
      <c r="CS23" s="6"/>
      <c r="CT23" s="13" t="s">
        <v>1321</v>
      </c>
      <c r="CU23" s="4" t="s">
        <v>1322</v>
      </c>
      <c r="CV23" s="4" t="s">
        <v>3330</v>
      </c>
      <c r="CW23" s="42" t="str">
        <f t="shared" ref="CW23" si="28">TEXT(BF23,"MMMM")</f>
        <v>julio</v>
      </c>
      <c r="CX23" s="4" t="s">
        <v>180</v>
      </c>
      <c r="CY23" t="s">
        <v>361</v>
      </c>
      <c r="CZ23" t="s">
        <v>362</v>
      </c>
    </row>
    <row r="24" spans="1:104" x14ac:dyDescent="0.25">
      <c r="A24" s="76" t="str">
        <f t="shared" ref="A24:A41" si="29">+IF($CM24&gt;$AM24,"A", "")</f>
        <v/>
      </c>
      <c r="B24" s="77" t="str">
        <f t="shared" ref="B24:B41" si="30">+IF(CK24&gt;BY24,"PR","")</f>
        <v/>
      </c>
      <c r="C24" s="76" t="str">
        <f t="shared" ref="C24:C41" si="31">IF($CG24= "1 SI", "T","")</f>
        <v/>
      </c>
      <c r="D24" s="76" t="str">
        <f t="shared" ref="D24:D41" si="32">+IF($CF24="1 SI","S","")</f>
        <v/>
      </c>
      <c r="E24" s="76" t="str">
        <f t="shared" ref="E24:E41" si="33">+IF(CH24="1 SI","C","")</f>
        <v/>
      </c>
      <c r="F24" s="77" t="str">
        <f t="shared" ca="1" si="2"/>
        <v>F</v>
      </c>
      <c r="G24" s="3" t="str">
        <f t="shared" ref="G24:G41" si="34">+IF($CO24="MUTUO ACUERDO", "L","")</f>
        <v/>
      </c>
      <c r="H24" s="3" t="str">
        <f t="shared" ref="H24:H41" si="35">IF($CX24="1 SI","","NE")</f>
        <v/>
      </c>
      <c r="I24" s="3" t="str">
        <f t="shared" si="5"/>
        <v/>
      </c>
      <c r="J24" s="4">
        <v>2020</v>
      </c>
      <c r="K24" s="5">
        <v>20</v>
      </c>
      <c r="L24" s="98" t="s">
        <v>1432</v>
      </c>
      <c r="M24" s="4" t="s">
        <v>115</v>
      </c>
      <c r="N24" s="6" t="s">
        <v>116</v>
      </c>
      <c r="O24" s="6" t="s">
        <v>138</v>
      </c>
      <c r="P24" s="6" t="s">
        <v>150</v>
      </c>
      <c r="Q24" s="6" t="s">
        <v>249</v>
      </c>
      <c r="R24" s="4" t="s">
        <v>114</v>
      </c>
      <c r="S24" s="4" t="s">
        <v>166</v>
      </c>
      <c r="T24" s="6" t="s">
        <v>465</v>
      </c>
      <c r="U24" s="79" t="s">
        <v>173</v>
      </c>
      <c r="V24" s="4" t="s">
        <v>174</v>
      </c>
      <c r="W24" s="7">
        <v>1014204918</v>
      </c>
      <c r="X24" s="6">
        <v>4</v>
      </c>
      <c r="Y24" s="89">
        <v>32800</v>
      </c>
      <c r="Z24" s="71">
        <f ca="1">+($F$1-Tabla3[[#This Row],[FECHA DE NACIMIENTO]])/365</f>
        <v>31.56986301369863</v>
      </c>
      <c r="AA24" s="135" t="s">
        <v>178</v>
      </c>
      <c r="AB24" s="135" t="s">
        <v>4733</v>
      </c>
      <c r="AC24" s="4" t="s">
        <v>114</v>
      </c>
      <c r="AD24" s="4" t="s">
        <v>114</v>
      </c>
      <c r="AE24" s="8" t="s">
        <v>114</v>
      </c>
      <c r="AF24" s="4" t="s">
        <v>181</v>
      </c>
      <c r="AG24" s="6" t="s">
        <v>183</v>
      </c>
      <c r="AH24" s="6" t="s">
        <v>183</v>
      </c>
      <c r="AI24" s="6" t="s">
        <v>517</v>
      </c>
      <c r="AJ24" s="18" t="s">
        <v>1498</v>
      </c>
      <c r="AK24" s="6" t="s">
        <v>1373</v>
      </c>
      <c r="AL24" s="88">
        <v>93500000</v>
      </c>
      <c r="AM24" s="88">
        <v>93500000</v>
      </c>
      <c r="AN24" s="9">
        <v>8500000</v>
      </c>
      <c r="AO24" s="4" t="s">
        <v>209</v>
      </c>
      <c r="AP24" s="6" t="s">
        <v>181</v>
      </c>
      <c r="AQ24" s="6" t="s">
        <v>168</v>
      </c>
      <c r="AR24" s="75"/>
      <c r="AU24" s="100">
        <v>4920</v>
      </c>
      <c r="AV24" s="89">
        <v>43839</v>
      </c>
      <c r="AW24" s="100">
        <v>4220</v>
      </c>
      <c r="AX24" s="89">
        <v>43840</v>
      </c>
      <c r="AY24" s="6" t="s">
        <v>215</v>
      </c>
      <c r="AZ24" s="6" t="s">
        <v>806</v>
      </c>
      <c r="BA24" s="6" t="s">
        <v>181</v>
      </c>
      <c r="BC24" s="11"/>
      <c r="BD24" s="6" t="s">
        <v>1146</v>
      </c>
      <c r="BE24" s="6" t="s">
        <v>518</v>
      </c>
      <c r="BF24" s="85">
        <v>43840</v>
      </c>
      <c r="BG24" s="4" t="s">
        <v>220</v>
      </c>
      <c r="BH24" s="4" t="s">
        <v>220</v>
      </c>
      <c r="BI24" s="6" t="s">
        <v>221</v>
      </c>
      <c r="BJ24" t="s">
        <v>1147</v>
      </c>
      <c r="BK24" t="s">
        <v>174</v>
      </c>
      <c r="BL24" s="90">
        <v>73583484</v>
      </c>
      <c r="BM24" s="79">
        <v>8</v>
      </c>
      <c r="BN24" t="s">
        <v>519</v>
      </c>
      <c r="BO24" t="s">
        <v>183</v>
      </c>
      <c r="BP24" s="103">
        <v>77101700</v>
      </c>
      <c r="BQ24" s="13" t="s">
        <v>520</v>
      </c>
      <c r="BR24" s="85">
        <v>43840</v>
      </c>
      <c r="BS24" s="4" t="s">
        <v>180</v>
      </c>
      <c r="BT24" s="13" t="s">
        <v>230</v>
      </c>
      <c r="BU24" s="93">
        <v>43840</v>
      </c>
      <c r="BV24" s="6" t="s">
        <v>348</v>
      </c>
      <c r="BW24" s="93">
        <v>43841</v>
      </c>
      <c r="BX24" s="93">
        <v>43841</v>
      </c>
      <c r="BY24" s="222">
        <v>44175</v>
      </c>
      <c r="BZ24" s="4">
        <f t="shared" si="6"/>
        <v>334</v>
      </c>
      <c r="CA24" s="16">
        <f t="shared" si="7"/>
        <v>11.133333333333333</v>
      </c>
      <c r="CB24" s="6" t="s">
        <v>435</v>
      </c>
      <c r="CC24" s="9">
        <f>BD_2!E22</f>
        <v>0</v>
      </c>
      <c r="CD24" s="9">
        <f>BD_2!BA22</f>
        <v>0</v>
      </c>
      <c r="CE24" s="4">
        <f>BD_2!BZ22</f>
        <v>0</v>
      </c>
      <c r="CF24" s="42" t="str">
        <f>BD_2!CA22</f>
        <v>2 NO</v>
      </c>
      <c r="CG24" s="160" t="str">
        <f>BD_2!CF22</f>
        <v>2 NO</v>
      </c>
      <c r="CH24" s="4" t="s">
        <v>181</v>
      </c>
      <c r="CI24">
        <f t="shared" si="8"/>
        <v>334</v>
      </c>
      <c r="CJ24" s="161">
        <f t="shared" si="9"/>
        <v>43841</v>
      </c>
      <c r="CK24" s="161">
        <f t="shared" si="10"/>
        <v>44175</v>
      </c>
      <c r="CL24" s="14">
        <f t="shared" ca="1" si="11"/>
        <v>1.4431137724550898</v>
      </c>
      <c r="CM24" s="9">
        <f t="shared" si="27"/>
        <v>93500000</v>
      </c>
      <c r="CN24" s="42" t="str">
        <f t="shared" ca="1" si="13"/>
        <v>FINALIZADO</v>
      </c>
      <c r="CO24" s="4"/>
      <c r="CQ24" s="17"/>
      <c r="CR24" s="87"/>
      <c r="CS24" s="6"/>
      <c r="CT24" s="13" t="s">
        <v>1321</v>
      </c>
      <c r="CU24" s="4" t="s">
        <v>1322</v>
      </c>
      <c r="CV24" s="4" t="s">
        <v>3330</v>
      </c>
      <c r="CW24" s="42" t="str">
        <f t="shared" ref="CW24:CW41" si="36">TEXT(BF24,"MMMM")</f>
        <v>enero</v>
      </c>
      <c r="CX24" s="4" t="s">
        <v>180</v>
      </c>
      <c r="CY24" t="s">
        <v>361</v>
      </c>
      <c r="CZ24" t="s">
        <v>362</v>
      </c>
    </row>
    <row r="25" spans="1:104" x14ac:dyDescent="0.25">
      <c r="A25" s="76" t="str">
        <f t="shared" si="29"/>
        <v/>
      </c>
      <c r="B25" s="77" t="str">
        <f t="shared" si="30"/>
        <v/>
      </c>
      <c r="C25" s="76" t="str">
        <f t="shared" si="31"/>
        <v/>
      </c>
      <c r="D25" s="76" t="str">
        <f t="shared" si="32"/>
        <v/>
      </c>
      <c r="E25" s="76" t="str">
        <f t="shared" si="33"/>
        <v/>
      </c>
      <c r="F25" s="77" t="str">
        <f t="shared" ca="1" si="2"/>
        <v>F</v>
      </c>
      <c r="G25" s="3" t="str">
        <f t="shared" si="34"/>
        <v/>
      </c>
      <c r="H25" s="3" t="str">
        <f t="shared" si="35"/>
        <v/>
      </c>
      <c r="I25" s="3" t="str">
        <f t="shared" si="5"/>
        <v/>
      </c>
      <c r="J25" s="4">
        <v>2020</v>
      </c>
      <c r="K25" s="5">
        <v>21</v>
      </c>
      <c r="L25" s="98" t="s">
        <v>1433</v>
      </c>
      <c r="M25" s="4" t="s">
        <v>115</v>
      </c>
      <c r="N25" s="6" t="s">
        <v>116</v>
      </c>
      <c r="O25" s="6" t="s">
        <v>138</v>
      </c>
      <c r="P25" s="6" t="s">
        <v>150</v>
      </c>
      <c r="Q25" s="6" t="s">
        <v>249</v>
      </c>
      <c r="R25" s="4" t="s">
        <v>114</v>
      </c>
      <c r="S25" s="4" t="s">
        <v>167</v>
      </c>
      <c r="T25" s="6" t="s">
        <v>466</v>
      </c>
      <c r="U25" s="79" t="s">
        <v>173</v>
      </c>
      <c r="V25" s="4" t="s">
        <v>174</v>
      </c>
      <c r="W25" s="7">
        <v>32183576</v>
      </c>
      <c r="X25" s="6">
        <v>1</v>
      </c>
      <c r="Y25" s="89">
        <v>30290</v>
      </c>
      <c r="Z25" s="71">
        <f ca="1">+($F$1-Tabla3[[#This Row],[FECHA DE NACIMIENTO]])/365</f>
        <v>38.446575342465756</v>
      </c>
      <c r="AA25" s="108" t="s">
        <v>367</v>
      </c>
      <c r="AB25" s="108" t="s">
        <v>4734</v>
      </c>
      <c r="AC25" s="4" t="s">
        <v>114</v>
      </c>
      <c r="AD25" s="4" t="s">
        <v>114</v>
      </c>
      <c r="AE25" s="8" t="s">
        <v>114</v>
      </c>
      <c r="AF25" s="4" t="s">
        <v>181</v>
      </c>
      <c r="AG25" s="6" t="s">
        <v>195</v>
      </c>
      <c r="AH25" s="6" t="s">
        <v>201</v>
      </c>
      <c r="AI25" s="6" t="s">
        <v>521</v>
      </c>
      <c r="AJ25" s="108" t="s">
        <v>3372</v>
      </c>
      <c r="AK25" s="6" t="s">
        <v>525</v>
      </c>
      <c r="AL25" s="88">
        <v>25300000</v>
      </c>
      <c r="AM25" s="88">
        <v>25300000</v>
      </c>
      <c r="AN25" s="9">
        <v>2300000</v>
      </c>
      <c r="AO25" s="4" t="s">
        <v>209</v>
      </c>
      <c r="AP25" s="6" t="s">
        <v>181</v>
      </c>
      <c r="AQ25" s="6" t="s">
        <v>168</v>
      </c>
      <c r="AR25" s="75"/>
      <c r="AU25" s="100">
        <v>3120</v>
      </c>
      <c r="AV25" s="107">
        <v>43838</v>
      </c>
      <c r="AW25" s="100">
        <v>4520</v>
      </c>
      <c r="AX25" s="89">
        <v>43840</v>
      </c>
      <c r="AY25" s="6" t="s">
        <v>215</v>
      </c>
      <c r="AZ25" s="6" t="s">
        <v>378</v>
      </c>
      <c r="BA25" s="6" t="s">
        <v>181</v>
      </c>
      <c r="BC25" s="11"/>
      <c r="BD25" s="6" t="s">
        <v>522</v>
      </c>
      <c r="BE25" s="6" t="s">
        <v>523</v>
      </c>
      <c r="BF25" s="85">
        <v>43840</v>
      </c>
      <c r="BG25" s="4" t="s">
        <v>220</v>
      </c>
      <c r="BH25" s="4" t="s">
        <v>220</v>
      </c>
      <c r="BI25" s="6" t="s">
        <v>221</v>
      </c>
      <c r="BJ25" s="6" t="s">
        <v>370</v>
      </c>
      <c r="BK25" s="6" t="s">
        <v>174</v>
      </c>
      <c r="BL25" s="12">
        <v>63459707</v>
      </c>
      <c r="BM25" s="4">
        <v>9</v>
      </c>
      <c r="BN25" s="6" t="s">
        <v>225</v>
      </c>
      <c r="BO25" s="6" t="s">
        <v>195</v>
      </c>
      <c r="BP25" s="42">
        <v>77101600</v>
      </c>
      <c r="BQ25" s="13" t="s">
        <v>778</v>
      </c>
      <c r="BR25" s="85">
        <v>43840</v>
      </c>
      <c r="BS25" s="4" t="s">
        <v>181</v>
      </c>
      <c r="BT25" s="13" t="s">
        <v>235</v>
      </c>
      <c r="BU25" s="93" t="s">
        <v>168</v>
      </c>
      <c r="BV25" s="6" t="s">
        <v>256</v>
      </c>
      <c r="BW25" s="93">
        <v>43841</v>
      </c>
      <c r="BX25" s="86">
        <v>43841</v>
      </c>
      <c r="BY25" s="222">
        <v>44175</v>
      </c>
      <c r="BZ25" s="4">
        <f t="shared" si="6"/>
        <v>334</v>
      </c>
      <c r="CA25" s="16">
        <f t="shared" si="7"/>
        <v>11.133333333333333</v>
      </c>
      <c r="CB25" s="6" t="s">
        <v>435</v>
      </c>
      <c r="CC25" s="9">
        <f>BD_2!E23</f>
        <v>0</v>
      </c>
      <c r="CD25" s="9">
        <f>BD_2!BA23</f>
        <v>0</v>
      </c>
      <c r="CE25" s="4">
        <f>BD_2!BZ23</f>
        <v>0</v>
      </c>
      <c r="CF25" s="42" t="str">
        <f>BD_2!CA23</f>
        <v>2 NO</v>
      </c>
      <c r="CG25" s="160" t="str">
        <f>BD_2!CF23</f>
        <v>2 NO</v>
      </c>
      <c r="CH25" s="4" t="s">
        <v>181</v>
      </c>
      <c r="CI25">
        <f t="shared" si="8"/>
        <v>334</v>
      </c>
      <c r="CJ25" s="161">
        <f t="shared" si="9"/>
        <v>43841</v>
      </c>
      <c r="CK25" s="161">
        <f t="shared" si="10"/>
        <v>44175</v>
      </c>
      <c r="CL25" s="14">
        <f t="shared" ca="1" si="11"/>
        <v>1.4431137724550898</v>
      </c>
      <c r="CM25" s="9">
        <f t="shared" si="27"/>
        <v>25300000</v>
      </c>
      <c r="CN25" s="42" t="str">
        <f t="shared" ca="1" si="13"/>
        <v>FINALIZADO</v>
      </c>
      <c r="CO25" s="4"/>
      <c r="CQ25" s="17"/>
      <c r="CR25" s="87"/>
      <c r="CS25" s="6"/>
      <c r="CT25" s="13" t="s">
        <v>1321</v>
      </c>
      <c r="CU25" s="4" t="s">
        <v>1322</v>
      </c>
      <c r="CV25" s="4" t="s">
        <v>3330</v>
      </c>
      <c r="CW25" s="42" t="str">
        <f t="shared" si="36"/>
        <v>enero</v>
      </c>
      <c r="CX25" s="4" t="s">
        <v>180</v>
      </c>
      <c r="CY25" t="s">
        <v>361</v>
      </c>
      <c r="CZ25" t="s">
        <v>362</v>
      </c>
    </row>
    <row r="26" spans="1:104" x14ac:dyDescent="0.25">
      <c r="A26" s="76" t="str">
        <f t="shared" si="29"/>
        <v/>
      </c>
      <c r="B26" s="77" t="str">
        <f t="shared" si="30"/>
        <v/>
      </c>
      <c r="C26" s="76" t="str">
        <f t="shared" si="31"/>
        <v/>
      </c>
      <c r="D26" s="76" t="str">
        <f t="shared" si="32"/>
        <v/>
      </c>
      <c r="E26" s="76" t="str">
        <f t="shared" si="33"/>
        <v/>
      </c>
      <c r="F26" s="77" t="str">
        <f t="shared" ca="1" si="2"/>
        <v>F</v>
      </c>
      <c r="G26" s="3" t="str">
        <f t="shared" si="34"/>
        <v/>
      </c>
      <c r="H26" s="3" t="str">
        <f t="shared" si="35"/>
        <v/>
      </c>
      <c r="I26" s="3" t="str">
        <f t="shared" si="5"/>
        <v/>
      </c>
      <c r="J26" s="4">
        <v>2020</v>
      </c>
      <c r="K26" s="5">
        <v>22</v>
      </c>
      <c r="L26" s="98" t="s">
        <v>1434</v>
      </c>
      <c r="M26" s="4" t="s">
        <v>115</v>
      </c>
      <c r="N26" s="6" t="s">
        <v>116</v>
      </c>
      <c r="O26" s="6" t="s">
        <v>138</v>
      </c>
      <c r="P26" s="6" t="s">
        <v>150</v>
      </c>
      <c r="Q26" s="6" t="s">
        <v>249</v>
      </c>
      <c r="R26" s="4" t="s">
        <v>114</v>
      </c>
      <c r="S26" s="4" t="s">
        <v>166</v>
      </c>
      <c r="T26" s="6" t="s">
        <v>467</v>
      </c>
      <c r="U26" s="79" t="s">
        <v>173</v>
      </c>
      <c r="V26" s="4" t="s">
        <v>174</v>
      </c>
      <c r="W26" s="7">
        <v>1071164147</v>
      </c>
      <c r="X26" s="6">
        <v>7</v>
      </c>
      <c r="Y26" s="89">
        <v>32310</v>
      </c>
      <c r="Z26" s="71">
        <f ca="1">+($F$1-Tabla3[[#This Row],[FECHA DE NACIMIENTO]])/365</f>
        <v>32.912328767123284</v>
      </c>
      <c r="AA26" s="135" t="s">
        <v>178</v>
      </c>
      <c r="AB26" s="135" t="s">
        <v>4735</v>
      </c>
      <c r="AC26" s="4" t="s">
        <v>114</v>
      </c>
      <c r="AD26" s="4" t="s">
        <v>114</v>
      </c>
      <c r="AE26" s="8" t="s">
        <v>114</v>
      </c>
      <c r="AF26" s="4" t="s">
        <v>181</v>
      </c>
      <c r="AG26" s="6" t="s">
        <v>200</v>
      </c>
      <c r="AH26" s="6" t="s">
        <v>200</v>
      </c>
      <c r="AI26" s="6" t="s">
        <v>524</v>
      </c>
      <c r="AJ26" s="108" t="s">
        <v>2424</v>
      </c>
      <c r="AK26" s="6" t="s">
        <v>2425</v>
      </c>
      <c r="AL26" s="88">
        <v>88000000</v>
      </c>
      <c r="AM26" s="88">
        <v>88000000</v>
      </c>
      <c r="AN26" s="9">
        <v>8000000</v>
      </c>
      <c r="AO26" s="4" t="s">
        <v>209</v>
      </c>
      <c r="AP26" s="6" t="s">
        <v>181</v>
      </c>
      <c r="AQ26" s="6" t="s">
        <v>168</v>
      </c>
      <c r="AR26" s="75"/>
      <c r="AU26" s="100">
        <v>4220</v>
      </c>
      <c r="AV26" s="89">
        <v>43839</v>
      </c>
      <c r="AW26" s="100">
        <v>5920</v>
      </c>
      <c r="AX26" s="89">
        <v>43846</v>
      </c>
      <c r="AY26" s="6" t="s">
        <v>215</v>
      </c>
      <c r="AZ26" s="6" t="s">
        <v>575</v>
      </c>
      <c r="BA26" s="6" t="s">
        <v>181</v>
      </c>
      <c r="BC26" s="11"/>
      <c r="BD26" s="6" t="s">
        <v>1505</v>
      </c>
      <c r="BE26" s="6" t="s">
        <v>526</v>
      </c>
      <c r="BF26" s="85">
        <v>43845</v>
      </c>
      <c r="BG26" s="4" t="s">
        <v>220</v>
      </c>
      <c r="BH26" s="4" t="s">
        <v>220</v>
      </c>
      <c r="BI26" s="6" t="s">
        <v>221</v>
      </c>
      <c r="BJ26" s="6" t="s">
        <v>527</v>
      </c>
      <c r="BK26" s="6" t="s">
        <v>174</v>
      </c>
      <c r="BL26" s="12">
        <v>80128270</v>
      </c>
      <c r="BM26" s="4">
        <v>4</v>
      </c>
      <c r="BN26" s="6" t="s">
        <v>528</v>
      </c>
      <c r="BO26" s="6" t="s">
        <v>529</v>
      </c>
      <c r="BP26" s="42">
        <v>80161500</v>
      </c>
      <c r="BQ26" s="13" t="s">
        <v>779</v>
      </c>
      <c r="BR26" s="85">
        <v>43845</v>
      </c>
      <c r="BS26" s="4" t="s">
        <v>180</v>
      </c>
      <c r="BT26" s="13" t="s">
        <v>230</v>
      </c>
      <c r="BU26" s="86">
        <v>43846</v>
      </c>
      <c r="BV26" s="6" t="s">
        <v>348</v>
      </c>
      <c r="BW26" s="86">
        <v>43846</v>
      </c>
      <c r="BX26" s="86">
        <v>43847</v>
      </c>
      <c r="BY26" s="222">
        <v>44181</v>
      </c>
      <c r="BZ26" s="4">
        <f t="shared" si="6"/>
        <v>334</v>
      </c>
      <c r="CA26" s="16">
        <f t="shared" si="7"/>
        <v>11.133333333333333</v>
      </c>
      <c r="CB26" s="6" t="s">
        <v>421</v>
      </c>
      <c r="CC26" s="9">
        <f>BD_2!E24</f>
        <v>0</v>
      </c>
      <c r="CD26" s="9">
        <f>BD_2!BA24</f>
        <v>0</v>
      </c>
      <c r="CE26" s="4">
        <f>BD_2!BZ24</f>
        <v>0</v>
      </c>
      <c r="CF26" s="42" t="str">
        <f>BD_2!CA24</f>
        <v>2 NO</v>
      </c>
      <c r="CG26" s="160" t="str">
        <f>BD_2!CF24</f>
        <v>2 NO</v>
      </c>
      <c r="CH26" s="4" t="s">
        <v>181</v>
      </c>
      <c r="CI26">
        <f t="shared" si="8"/>
        <v>334</v>
      </c>
      <c r="CJ26" s="161">
        <f t="shared" si="9"/>
        <v>43847</v>
      </c>
      <c r="CK26" s="161">
        <f t="shared" si="10"/>
        <v>44181</v>
      </c>
      <c r="CL26" s="14">
        <f t="shared" ca="1" si="11"/>
        <v>1.4251497005988023</v>
      </c>
      <c r="CM26" s="9">
        <f t="shared" si="27"/>
        <v>88000000</v>
      </c>
      <c r="CN26" s="42" t="str">
        <f t="shared" ca="1" si="13"/>
        <v>FINALIZADO</v>
      </c>
      <c r="CO26" s="4"/>
      <c r="CQ26" s="17"/>
      <c r="CR26" s="87"/>
      <c r="CS26" s="6"/>
      <c r="CT26" s="13" t="s">
        <v>1321</v>
      </c>
      <c r="CU26" s="4" t="s">
        <v>1322</v>
      </c>
      <c r="CV26" s="4" t="s">
        <v>3330</v>
      </c>
      <c r="CW26" s="42" t="str">
        <f t="shared" si="36"/>
        <v>enero</v>
      </c>
      <c r="CX26" s="4" t="s">
        <v>180</v>
      </c>
      <c r="CY26" t="s">
        <v>361</v>
      </c>
      <c r="CZ26" t="s">
        <v>362</v>
      </c>
    </row>
    <row r="27" spans="1:104" x14ac:dyDescent="0.25">
      <c r="A27" s="76" t="str">
        <f t="shared" si="29"/>
        <v/>
      </c>
      <c r="B27" s="77" t="str">
        <f t="shared" si="30"/>
        <v/>
      </c>
      <c r="C27" s="76" t="str">
        <f t="shared" si="31"/>
        <v/>
      </c>
      <c r="D27" s="76" t="str">
        <f t="shared" si="32"/>
        <v/>
      </c>
      <c r="E27" s="76" t="str">
        <f t="shared" si="33"/>
        <v/>
      </c>
      <c r="F27" s="77" t="str">
        <f t="shared" ca="1" si="2"/>
        <v>F</v>
      </c>
      <c r="G27" s="3" t="str">
        <f t="shared" si="34"/>
        <v/>
      </c>
      <c r="H27" s="3" t="str">
        <f t="shared" si="35"/>
        <v/>
      </c>
      <c r="I27" s="3" t="str">
        <f t="shared" si="5"/>
        <v/>
      </c>
      <c r="J27" s="4">
        <v>2020</v>
      </c>
      <c r="K27" s="5">
        <v>23</v>
      </c>
      <c r="L27" s="98" t="s">
        <v>1431</v>
      </c>
      <c r="M27" s="4" t="s">
        <v>115</v>
      </c>
      <c r="N27" s="6" t="s">
        <v>116</v>
      </c>
      <c r="O27" s="6" t="s">
        <v>138</v>
      </c>
      <c r="P27" s="6" t="s">
        <v>150</v>
      </c>
      <c r="Q27" s="6" t="s">
        <v>249</v>
      </c>
      <c r="R27" s="4" t="s">
        <v>114</v>
      </c>
      <c r="S27" s="4" t="s">
        <v>166</v>
      </c>
      <c r="T27" s="6" t="s">
        <v>468</v>
      </c>
      <c r="U27" s="79" t="s">
        <v>173</v>
      </c>
      <c r="V27" s="4" t="s">
        <v>174</v>
      </c>
      <c r="W27" s="7">
        <v>1115062968</v>
      </c>
      <c r="X27" s="6">
        <v>8</v>
      </c>
      <c r="Y27" s="89">
        <v>31556</v>
      </c>
      <c r="Z27" s="71">
        <f ca="1">+($F$1-Tabla3[[#This Row],[FECHA DE NACIMIENTO]])/365</f>
        <v>34.978082191780821</v>
      </c>
      <c r="AA27" s="108" t="s">
        <v>530</v>
      </c>
      <c r="AB27" s="108" t="s">
        <v>4736</v>
      </c>
      <c r="AC27" s="4" t="s">
        <v>114</v>
      </c>
      <c r="AD27" s="4" t="s">
        <v>114</v>
      </c>
      <c r="AE27" s="8" t="s">
        <v>114</v>
      </c>
      <c r="AF27" s="4" t="s">
        <v>181</v>
      </c>
      <c r="AG27" s="6" t="s">
        <v>199</v>
      </c>
      <c r="AH27" s="6" t="s">
        <v>199</v>
      </c>
      <c r="AI27" s="18" t="s">
        <v>458</v>
      </c>
      <c r="AJ27" s="18" t="s">
        <v>1499</v>
      </c>
      <c r="AK27" s="6" t="s">
        <v>1502</v>
      </c>
      <c r="AL27" s="88">
        <v>71500000</v>
      </c>
      <c r="AM27" s="88">
        <v>71500000</v>
      </c>
      <c r="AN27" s="9">
        <v>6500000</v>
      </c>
      <c r="AO27" s="4" t="s">
        <v>209</v>
      </c>
      <c r="AP27" s="6" t="s">
        <v>181</v>
      </c>
      <c r="AQ27" s="6" t="s">
        <v>168</v>
      </c>
      <c r="AR27" s="75"/>
      <c r="AU27" s="100">
        <v>4720</v>
      </c>
      <c r="AV27" s="92">
        <v>43839</v>
      </c>
      <c r="AW27" s="100">
        <v>4920</v>
      </c>
      <c r="AX27" s="89">
        <v>43845</v>
      </c>
      <c r="AY27" s="6" t="s">
        <v>215</v>
      </c>
      <c r="AZ27" s="6" t="s">
        <v>574</v>
      </c>
      <c r="BA27" s="6" t="s">
        <v>181</v>
      </c>
      <c r="BC27" s="11"/>
      <c r="BD27" s="6" t="s">
        <v>531</v>
      </c>
      <c r="BE27" s="6" t="s">
        <v>532</v>
      </c>
      <c r="BF27" s="85">
        <v>43845</v>
      </c>
      <c r="BG27" s="4" t="s">
        <v>220</v>
      </c>
      <c r="BH27" s="4" t="s">
        <v>220</v>
      </c>
      <c r="BI27" s="6" t="s">
        <v>221</v>
      </c>
      <c r="BJ27" s="6" t="s">
        <v>461</v>
      </c>
      <c r="BK27" s="6" t="s">
        <v>174</v>
      </c>
      <c r="BL27" s="12">
        <v>1013608026</v>
      </c>
      <c r="BM27" s="4">
        <v>0</v>
      </c>
      <c r="BN27" s="6" t="s">
        <v>533</v>
      </c>
      <c r="BO27" s="6" t="s">
        <v>534</v>
      </c>
      <c r="BP27" s="42">
        <v>80121704</v>
      </c>
      <c r="BQ27" s="13" t="s">
        <v>780</v>
      </c>
      <c r="BR27" s="85">
        <v>43845</v>
      </c>
      <c r="BS27" s="4" t="s">
        <v>180</v>
      </c>
      <c r="BT27" s="13" t="s">
        <v>230</v>
      </c>
      <c r="BU27" s="93">
        <v>43845</v>
      </c>
      <c r="BV27" s="6" t="s">
        <v>349</v>
      </c>
      <c r="BW27" s="160">
        <v>43852</v>
      </c>
      <c r="BX27" s="86">
        <v>43852</v>
      </c>
      <c r="BY27" s="222">
        <v>44186</v>
      </c>
      <c r="BZ27" s="4">
        <f t="shared" si="6"/>
        <v>334</v>
      </c>
      <c r="CA27" s="16">
        <f t="shared" si="7"/>
        <v>11.133333333333333</v>
      </c>
      <c r="CB27" s="6" t="s">
        <v>435</v>
      </c>
      <c r="CC27" s="9">
        <f>BD_2!E25</f>
        <v>0</v>
      </c>
      <c r="CD27" s="9">
        <f>BD_2!BA25</f>
        <v>0</v>
      </c>
      <c r="CE27" s="4">
        <f>BD_2!BZ25</f>
        <v>0</v>
      </c>
      <c r="CF27" s="42" t="str">
        <f>BD_2!CA25</f>
        <v>2 NO</v>
      </c>
      <c r="CG27" s="160" t="str">
        <f>BD_2!CF25</f>
        <v>2 NO</v>
      </c>
      <c r="CH27" s="4" t="s">
        <v>181</v>
      </c>
      <c r="CI27">
        <f t="shared" si="8"/>
        <v>334</v>
      </c>
      <c r="CJ27" s="161">
        <f t="shared" si="9"/>
        <v>43852</v>
      </c>
      <c r="CK27" s="161">
        <f t="shared" si="10"/>
        <v>44186</v>
      </c>
      <c r="CL27" s="14">
        <f t="shared" ca="1" si="11"/>
        <v>1.4101796407185629</v>
      </c>
      <c r="CM27" s="9">
        <f t="shared" si="27"/>
        <v>71500000</v>
      </c>
      <c r="CN27" s="42" t="str">
        <f t="shared" ca="1" si="13"/>
        <v>FINALIZADO</v>
      </c>
      <c r="CO27" s="4"/>
      <c r="CQ27" s="17"/>
      <c r="CR27" s="87"/>
      <c r="CS27" s="6"/>
      <c r="CT27" s="13" t="s">
        <v>1321</v>
      </c>
      <c r="CU27" s="4" t="s">
        <v>1322</v>
      </c>
      <c r="CV27" s="4" t="s">
        <v>3330</v>
      </c>
      <c r="CW27" s="42" t="str">
        <f t="shared" si="36"/>
        <v>enero</v>
      </c>
      <c r="CX27" s="4" t="s">
        <v>180</v>
      </c>
      <c r="CY27" t="s">
        <v>361</v>
      </c>
      <c r="CZ27" t="s">
        <v>362</v>
      </c>
    </row>
    <row r="28" spans="1:104" x14ac:dyDescent="0.25">
      <c r="A28" s="76" t="str">
        <f t="shared" si="29"/>
        <v>A</v>
      </c>
      <c r="B28" s="77" t="str">
        <f t="shared" si="30"/>
        <v>PR</v>
      </c>
      <c r="C28" s="76" t="str">
        <f t="shared" si="31"/>
        <v/>
      </c>
      <c r="D28" s="76" t="str">
        <f t="shared" si="32"/>
        <v/>
      </c>
      <c r="E28" s="76" t="str">
        <f t="shared" si="33"/>
        <v/>
      </c>
      <c r="F28" s="77" t="str">
        <f t="shared" ca="1" si="2"/>
        <v>F</v>
      </c>
      <c r="G28" s="3" t="str">
        <f t="shared" si="34"/>
        <v/>
      </c>
      <c r="H28" s="3" t="str">
        <f t="shared" si="35"/>
        <v/>
      </c>
      <c r="I28" s="3" t="str">
        <f t="shared" si="5"/>
        <v/>
      </c>
      <c r="J28" s="4">
        <v>2020</v>
      </c>
      <c r="K28" s="5">
        <v>24</v>
      </c>
      <c r="L28" s="98" t="s">
        <v>1433</v>
      </c>
      <c r="M28" s="4" t="s">
        <v>115</v>
      </c>
      <c r="N28" s="6" t="s">
        <v>116</v>
      </c>
      <c r="O28" s="6" t="s">
        <v>138</v>
      </c>
      <c r="P28" s="6" t="s">
        <v>150</v>
      </c>
      <c r="Q28" s="6" t="s">
        <v>249</v>
      </c>
      <c r="R28" s="4" t="s">
        <v>114</v>
      </c>
      <c r="S28" s="4" t="s">
        <v>166</v>
      </c>
      <c r="T28" s="6" t="s">
        <v>469</v>
      </c>
      <c r="U28" s="79" t="s">
        <v>173</v>
      </c>
      <c r="V28" s="4" t="s">
        <v>174</v>
      </c>
      <c r="W28" s="7">
        <v>1020715872</v>
      </c>
      <c r="X28" s="6">
        <v>9</v>
      </c>
      <c r="Y28" s="89">
        <v>31586</v>
      </c>
      <c r="Z28" s="71">
        <f ca="1">+($F$1-Tabla3[[#This Row],[FECHA DE NACIMIENTO]])/365</f>
        <v>34.895890410958906</v>
      </c>
      <c r="AA28" s="108" t="s">
        <v>3621</v>
      </c>
      <c r="AB28" s="108" t="s">
        <v>4737</v>
      </c>
      <c r="AC28" s="4" t="s">
        <v>114</v>
      </c>
      <c r="AD28" s="4" t="s">
        <v>114</v>
      </c>
      <c r="AE28" s="8" t="s">
        <v>114</v>
      </c>
      <c r="AF28" s="4" t="s">
        <v>181</v>
      </c>
      <c r="AG28" s="6" t="s">
        <v>208</v>
      </c>
      <c r="AH28" s="6" t="s">
        <v>208</v>
      </c>
      <c r="AI28" s="6" t="s">
        <v>535</v>
      </c>
      <c r="AJ28" s="18" t="s">
        <v>1500</v>
      </c>
      <c r="AK28" s="6" t="s">
        <v>1503</v>
      </c>
      <c r="AL28" s="88">
        <v>99000000</v>
      </c>
      <c r="AM28" s="88">
        <v>99000000</v>
      </c>
      <c r="AN28" s="9">
        <v>9000000</v>
      </c>
      <c r="AO28" s="4" t="s">
        <v>209</v>
      </c>
      <c r="AP28" s="6" t="s">
        <v>181</v>
      </c>
      <c r="AQ28" s="6" t="s">
        <v>168</v>
      </c>
      <c r="AR28" s="75"/>
      <c r="AU28" s="100">
        <v>4820</v>
      </c>
      <c r="AV28" s="89">
        <v>43839</v>
      </c>
      <c r="AW28" s="100">
        <v>6120</v>
      </c>
      <c r="AX28" s="89">
        <v>43846</v>
      </c>
      <c r="AY28" s="6" t="s">
        <v>215</v>
      </c>
      <c r="AZ28" s="6" t="s">
        <v>378</v>
      </c>
      <c r="BA28" s="6" t="s">
        <v>181</v>
      </c>
      <c r="BC28" s="11"/>
      <c r="BD28" s="6" t="s">
        <v>537</v>
      </c>
      <c r="BE28" s="6" t="s">
        <v>536</v>
      </c>
      <c r="BF28" s="85">
        <v>43845</v>
      </c>
      <c r="BG28" s="4" t="s">
        <v>220</v>
      </c>
      <c r="BH28" s="4" t="s">
        <v>220</v>
      </c>
      <c r="BI28" s="6" t="s">
        <v>221</v>
      </c>
      <c r="BJ28" s="6" t="s">
        <v>538</v>
      </c>
      <c r="BK28" s="6" t="s">
        <v>174</v>
      </c>
      <c r="BL28" s="12">
        <v>39781195</v>
      </c>
      <c r="BM28" s="4">
        <v>1</v>
      </c>
      <c r="BN28" s="6" t="s">
        <v>539</v>
      </c>
      <c r="BO28" s="6" t="s">
        <v>208</v>
      </c>
      <c r="BP28" s="42">
        <v>77101700</v>
      </c>
      <c r="BQ28" s="13" t="s">
        <v>781</v>
      </c>
      <c r="BR28" s="85">
        <v>43845</v>
      </c>
      <c r="BS28" s="4" t="s">
        <v>180</v>
      </c>
      <c r="BT28" s="13" t="s">
        <v>230</v>
      </c>
      <c r="BU28" s="86">
        <v>43845</v>
      </c>
      <c r="BV28" s="6" t="s">
        <v>348</v>
      </c>
      <c r="BW28" s="86">
        <v>43846</v>
      </c>
      <c r="BX28" s="86">
        <v>43846</v>
      </c>
      <c r="BY28" s="222">
        <v>44180</v>
      </c>
      <c r="BZ28" s="4">
        <f t="shared" si="6"/>
        <v>334</v>
      </c>
      <c r="CA28" s="16">
        <f t="shared" si="7"/>
        <v>11.133333333333333</v>
      </c>
      <c r="CB28" s="6" t="s">
        <v>435</v>
      </c>
      <c r="CC28" s="9">
        <f>BD_2!E26</f>
        <v>0</v>
      </c>
      <c r="CD28" s="9">
        <f>BD_2!BA26</f>
        <v>4500000</v>
      </c>
      <c r="CE28" s="4">
        <f>BD_2!BZ26</f>
        <v>16</v>
      </c>
      <c r="CF28" s="42" t="str">
        <f>BD_2!CA26</f>
        <v>2 NO</v>
      </c>
      <c r="CG28" s="160" t="str">
        <f>BD_2!CF26</f>
        <v>2 NO</v>
      </c>
      <c r="CH28" s="4" t="s">
        <v>181</v>
      </c>
      <c r="CI28">
        <f t="shared" si="8"/>
        <v>350</v>
      </c>
      <c r="CJ28" s="161">
        <f t="shared" si="9"/>
        <v>43846</v>
      </c>
      <c r="CK28" s="161">
        <f t="shared" si="10"/>
        <v>44196</v>
      </c>
      <c r="CL28" s="14">
        <f t="shared" ca="1" si="11"/>
        <v>1.3628571428571428</v>
      </c>
      <c r="CM28" s="9">
        <f t="shared" si="27"/>
        <v>103500000</v>
      </c>
      <c r="CN28" s="42" t="str">
        <f t="shared" ca="1" si="13"/>
        <v>FINALIZADO</v>
      </c>
      <c r="CO28" s="4"/>
      <c r="CQ28" s="17"/>
      <c r="CR28" s="87"/>
      <c r="CS28" s="6"/>
      <c r="CT28" s="13" t="s">
        <v>1321</v>
      </c>
      <c r="CU28" s="4" t="s">
        <v>1322</v>
      </c>
      <c r="CV28" s="4" t="s">
        <v>3330</v>
      </c>
      <c r="CW28" s="42" t="str">
        <f t="shared" si="36"/>
        <v>enero</v>
      </c>
      <c r="CX28" s="4" t="s">
        <v>180</v>
      </c>
      <c r="CY28" t="s">
        <v>361</v>
      </c>
      <c r="CZ28" t="s">
        <v>362</v>
      </c>
    </row>
    <row r="29" spans="1:104" x14ac:dyDescent="0.25">
      <c r="A29" s="76" t="str">
        <f t="shared" si="29"/>
        <v>A</v>
      </c>
      <c r="B29" s="77" t="str">
        <f t="shared" si="30"/>
        <v>PR</v>
      </c>
      <c r="C29" s="76" t="str">
        <f t="shared" si="31"/>
        <v/>
      </c>
      <c r="D29" s="76" t="str">
        <f t="shared" si="32"/>
        <v/>
      </c>
      <c r="E29" s="76" t="str">
        <f t="shared" si="33"/>
        <v/>
      </c>
      <c r="F29" s="77" t="str">
        <f t="shared" ca="1" si="2"/>
        <v>F</v>
      </c>
      <c r="G29" s="3" t="str">
        <f t="shared" si="34"/>
        <v/>
      </c>
      <c r="H29" s="3" t="str">
        <f t="shared" si="35"/>
        <v/>
      </c>
      <c r="I29" s="3" t="str">
        <f t="shared" si="5"/>
        <v/>
      </c>
      <c r="J29" s="4">
        <v>2020</v>
      </c>
      <c r="K29" s="5">
        <v>25</v>
      </c>
      <c r="L29" s="98" t="s">
        <v>1433</v>
      </c>
      <c r="M29" s="4" t="s">
        <v>115</v>
      </c>
      <c r="N29" s="6" t="s">
        <v>116</v>
      </c>
      <c r="O29" s="6" t="s">
        <v>138</v>
      </c>
      <c r="P29" s="6" t="s">
        <v>150</v>
      </c>
      <c r="Q29" s="6" t="s">
        <v>249</v>
      </c>
      <c r="R29" s="4" t="s">
        <v>114</v>
      </c>
      <c r="S29" s="4" t="s">
        <v>166</v>
      </c>
      <c r="T29" s="6" t="s">
        <v>470</v>
      </c>
      <c r="U29" s="79" t="s">
        <v>173</v>
      </c>
      <c r="V29" s="4" t="s">
        <v>174</v>
      </c>
      <c r="W29" s="7">
        <v>1019062777</v>
      </c>
      <c r="X29" s="6">
        <v>1</v>
      </c>
      <c r="Y29" s="89">
        <v>33472</v>
      </c>
      <c r="Z29" s="71">
        <f ca="1">+($F$1-Tabla3[[#This Row],[FECHA DE NACIMIENTO]])/365</f>
        <v>29.728767123287671</v>
      </c>
      <c r="AA29" s="108" t="s">
        <v>540</v>
      </c>
      <c r="AB29" s="108" t="s">
        <v>4738</v>
      </c>
      <c r="AC29" s="4" t="s">
        <v>114</v>
      </c>
      <c r="AD29" s="4" t="s">
        <v>114</v>
      </c>
      <c r="AE29" s="8" t="s">
        <v>114</v>
      </c>
      <c r="AF29" s="4" t="s">
        <v>181</v>
      </c>
      <c r="AG29" s="6" t="s">
        <v>208</v>
      </c>
      <c r="AH29" s="6" t="s">
        <v>208</v>
      </c>
      <c r="AI29" s="6" t="s">
        <v>535</v>
      </c>
      <c r="AJ29" s="18" t="s">
        <v>1501</v>
      </c>
      <c r="AK29" s="6" t="s">
        <v>1504</v>
      </c>
      <c r="AL29" s="88">
        <v>52800000</v>
      </c>
      <c r="AM29" s="88">
        <v>52800000</v>
      </c>
      <c r="AN29" s="9">
        <v>4800000</v>
      </c>
      <c r="AO29" s="4" t="s">
        <v>209</v>
      </c>
      <c r="AP29" s="6" t="s">
        <v>181</v>
      </c>
      <c r="AQ29" s="6" t="s">
        <v>168</v>
      </c>
      <c r="AR29" s="75"/>
      <c r="AU29" s="100">
        <v>4820</v>
      </c>
      <c r="AV29" s="89">
        <v>43839</v>
      </c>
      <c r="AW29" s="100">
        <v>6220</v>
      </c>
      <c r="AX29" s="89">
        <v>43846</v>
      </c>
      <c r="AY29" s="6" t="s">
        <v>215</v>
      </c>
      <c r="AZ29" s="6" t="s">
        <v>378</v>
      </c>
      <c r="BA29" s="6" t="s">
        <v>181</v>
      </c>
      <c r="BC29" s="11"/>
      <c r="BD29" s="6" t="s">
        <v>541</v>
      </c>
      <c r="BE29" s="6" t="s">
        <v>542</v>
      </c>
      <c r="BF29" s="85">
        <v>43845</v>
      </c>
      <c r="BG29" s="4" t="s">
        <v>220</v>
      </c>
      <c r="BH29" s="4" t="s">
        <v>220</v>
      </c>
      <c r="BI29" s="6" t="s">
        <v>221</v>
      </c>
      <c r="BJ29" s="6" t="s">
        <v>538</v>
      </c>
      <c r="BK29" s="6" t="s">
        <v>174</v>
      </c>
      <c r="BL29" s="12">
        <v>39781195</v>
      </c>
      <c r="BM29" s="4">
        <v>1</v>
      </c>
      <c r="BN29" s="95" t="s">
        <v>539</v>
      </c>
      <c r="BO29" s="95" t="s">
        <v>208</v>
      </c>
      <c r="BP29" s="104">
        <v>84111603</v>
      </c>
      <c r="BQ29" s="13" t="s">
        <v>782</v>
      </c>
      <c r="BR29" s="85">
        <v>43845</v>
      </c>
      <c r="BS29" s="4" t="s">
        <v>180</v>
      </c>
      <c r="BT29" s="13" t="s">
        <v>230</v>
      </c>
      <c r="BU29" s="86">
        <v>43846</v>
      </c>
      <c r="BV29" s="6" t="s">
        <v>348</v>
      </c>
      <c r="BW29" s="86">
        <v>43846</v>
      </c>
      <c r="BX29" s="86">
        <v>43846</v>
      </c>
      <c r="BY29" s="222">
        <v>44180</v>
      </c>
      <c r="BZ29" s="4">
        <f t="shared" si="6"/>
        <v>334</v>
      </c>
      <c r="CA29" s="16">
        <f t="shared" si="7"/>
        <v>11.133333333333333</v>
      </c>
      <c r="CB29" s="6" t="s">
        <v>435</v>
      </c>
      <c r="CC29" s="9">
        <f>BD_2!E27</f>
        <v>0</v>
      </c>
      <c r="CD29" s="9">
        <f>BD_2!BA27</f>
        <v>2400000</v>
      </c>
      <c r="CE29" s="4">
        <f>BD_2!BZ27</f>
        <v>16</v>
      </c>
      <c r="CF29" s="42" t="str">
        <f>BD_2!CA27</f>
        <v>2 NO</v>
      </c>
      <c r="CG29" s="160" t="str">
        <f>BD_2!CF27</f>
        <v>2 NO</v>
      </c>
      <c r="CH29" s="4" t="s">
        <v>181</v>
      </c>
      <c r="CI29">
        <f t="shared" si="8"/>
        <v>350</v>
      </c>
      <c r="CJ29" s="161">
        <f t="shared" si="9"/>
        <v>43846</v>
      </c>
      <c r="CK29" s="161">
        <f t="shared" si="10"/>
        <v>44196</v>
      </c>
      <c r="CL29" s="14">
        <f t="shared" ca="1" si="11"/>
        <v>1.3628571428571428</v>
      </c>
      <c r="CM29" s="9">
        <f t="shared" si="27"/>
        <v>55200000</v>
      </c>
      <c r="CN29" s="42" t="str">
        <f t="shared" ca="1" si="13"/>
        <v>FINALIZADO</v>
      </c>
      <c r="CO29" s="4"/>
      <c r="CQ29" s="17"/>
      <c r="CR29" s="87"/>
      <c r="CS29" s="6"/>
      <c r="CT29" s="13" t="s">
        <v>1321</v>
      </c>
      <c r="CU29" s="4" t="s">
        <v>1322</v>
      </c>
      <c r="CV29" s="4" t="s">
        <v>3330</v>
      </c>
      <c r="CW29" s="42" t="str">
        <f t="shared" si="36"/>
        <v>enero</v>
      </c>
      <c r="CX29" s="4" t="s">
        <v>180</v>
      </c>
      <c r="CY29" t="s">
        <v>361</v>
      </c>
      <c r="CZ29" t="s">
        <v>362</v>
      </c>
    </row>
    <row r="30" spans="1:104" x14ac:dyDescent="0.25">
      <c r="A30" s="76" t="str">
        <f t="shared" si="29"/>
        <v/>
      </c>
      <c r="B30" s="77" t="str">
        <f t="shared" si="30"/>
        <v/>
      </c>
      <c r="C30" s="76" t="str">
        <f t="shared" si="31"/>
        <v/>
      </c>
      <c r="D30" s="76" t="str">
        <f t="shared" si="32"/>
        <v/>
      </c>
      <c r="E30" s="76" t="str">
        <f t="shared" si="33"/>
        <v/>
      </c>
      <c r="F30" s="77" t="str">
        <f t="shared" ca="1" si="2"/>
        <v>F</v>
      </c>
      <c r="G30" s="3" t="str">
        <f t="shared" si="34"/>
        <v/>
      </c>
      <c r="H30" s="3" t="str">
        <f t="shared" si="35"/>
        <v/>
      </c>
      <c r="I30" s="3" t="str">
        <f t="shared" si="5"/>
        <v/>
      </c>
      <c r="J30" s="4">
        <v>2020</v>
      </c>
      <c r="K30" s="5">
        <v>26</v>
      </c>
      <c r="L30" s="98" t="s">
        <v>1432</v>
      </c>
      <c r="M30" s="4" t="s">
        <v>115</v>
      </c>
      <c r="N30" s="6" t="s">
        <v>116</v>
      </c>
      <c r="O30" s="6" t="s">
        <v>138</v>
      </c>
      <c r="P30" s="6" t="s">
        <v>150</v>
      </c>
      <c r="Q30" s="6" t="s">
        <v>249</v>
      </c>
      <c r="R30" s="4" t="s">
        <v>114</v>
      </c>
      <c r="S30" s="4" t="s">
        <v>166</v>
      </c>
      <c r="T30" s="6" t="s">
        <v>471</v>
      </c>
      <c r="U30" s="79" t="s">
        <v>173</v>
      </c>
      <c r="V30" s="4" t="s">
        <v>174</v>
      </c>
      <c r="W30" s="7">
        <v>92545449</v>
      </c>
      <c r="X30" s="6">
        <v>7</v>
      </c>
      <c r="Y30" s="89">
        <v>30397</v>
      </c>
      <c r="Z30" s="71">
        <f ca="1">+($F$1-Tabla3[[#This Row],[FECHA DE NACIMIENTO]])/365</f>
        <v>38.153424657534245</v>
      </c>
      <c r="AA30" s="108" t="s">
        <v>178</v>
      </c>
      <c r="AB30" s="108" t="s">
        <v>4739</v>
      </c>
      <c r="AC30" s="4" t="s">
        <v>114</v>
      </c>
      <c r="AD30" s="4" t="s">
        <v>114</v>
      </c>
      <c r="AE30" s="8" t="s">
        <v>114</v>
      </c>
      <c r="AF30" s="4" t="s">
        <v>181</v>
      </c>
      <c r="AG30" s="6" t="s">
        <v>196</v>
      </c>
      <c r="AH30" s="6" t="s">
        <v>201</v>
      </c>
      <c r="AI30" s="6" t="s">
        <v>543</v>
      </c>
      <c r="AJ30" s="108" t="s">
        <v>2426</v>
      </c>
      <c r="AK30" s="6" t="s">
        <v>2427</v>
      </c>
      <c r="AL30" s="88">
        <v>71500000</v>
      </c>
      <c r="AM30" s="88">
        <v>71500000</v>
      </c>
      <c r="AN30" s="9">
        <v>6500000</v>
      </c>
      <c r="AO30" s="4" t="s">
        <v>209</v>
      </c>
      <c r="AP30" s="6" t="s">
        <v>181</v>
      </c>
      <c r="AQ30" s="6" t="s">
        <v>168</v>
      </c>
      <c r="AR30" s="75"/>
      <c r="AU30" s="100">
        <v>3620</v>
      </c>
      <c r="AV30" s="89">
        <v>43838</v>
      </c>
      <c r="AW30" s="100">
        <v>5020</v>
      </c>
      <c r="AX30" s="89">
        <v>43845</v>
      </c>
      <c r="AY30" s="6" t="s">
        <v>215</v>
      </c>
      <c r="AZ30" s="6" t="s">
        <v>571</v>
      </c>
      <c r="BA30" s="6" t="s">
        <v>181</v>
      </c>
      <c r="BC30" s="11"/>
      <c r="BD30" s="6" t="s">
        <v>544</v>
      </c>
      <c r="BE30" s="6" t="s">
        <v>545</v>
      </c>
      <c r="BF30" s="85">
        <v>43845</v>
      </c>
      <c r="BG30" s="4" t="s">
        <v>220</v>
      </c>
      <c r="BH30" s="4" t="s">
        <v>220</v>
      </c>
      <c r="BI30" s="6" t="s">
        <v>221</v>
      </c>
      <c r="BJ30" s="6" t="s">
        <v>547</v>
      </c>
      <c r="BK30" s="6" t="s">
        <v>174</v>
      </c>
      <c r="BL30" s="12">
        <v>75068868</v>
      </c>
      <c r="BM30" s="4">
        <v>1</v>
      </c>
      <c r="BN30" s="95" t="s">
        <v>546</v>
      </c>
      <c r="BO30" s="95" t="s">
        <v>196</v>
      </c>
      <c r="BP30" s="104">
        <v>84111603</v>
      </c>
      <c r="BQ30" s="13" t="s">
        <v>1154</v>
      </c>
      <c r="BR30" s="85">
        <v>43845</v>
      </c>
      <c r="BS30" s="4" t="s">
        <v>180</v>
      </c>
      <c r="BT30" s="13" t="s">
        <v>230</v>
      </c>
      <c r="BU30" s="86">
        <v>43845</v>
      </c>
      <c r="BV30" s="6" t="s">
        <v>348</v>
      </c>
      <c r="BW30" s="86">
        <v>43846</v>
      </c>
      <c r="BX30" s="86">
        <v>43846</v>
      </c>
      <c r="BY30" s="222">
        <v>44180</v>
      </c>
      <c r="BZ30" s="4">
        <f t="shared" si="6"/>
        <v>334</v>
      </c>
      <c r="CA30" s="16">
        <f t="shared" si="7"/>
        <v>11.133333333333333</v>
      </c>
      <c r="CB30" s="6" t="s">
        <v>2428</v>
      </c>
      <c r="CC30" s="9">
        <f>BD_2!E28</f>
        <v>0</v>
      </c>
      <c r="CD30" s="9">
        <f>BD_2!BA28</f>
        <v>0</v>
      </c>
      <c r="CE30" s="4">
        <f>BD_2!BZ28</f>
        <v>0</v>
      </c>
      <c r="CF30" s="42" t="str">
        <f>BD_2!CA28</f>
        <v>2 NO</v>
      </c>
      <c r="CG30" s="160" t="str">
        <f>BD_2!CF28</f>
        <v>2 NO</v>
      </c>
      <c r="CH30" s="4" t="s">
        <v>181</v>
      </c>
      <c r="CI30">
        <f t="shared" si="8"/>
        <v>334</v>
      </c>
      <c r="CJ30" s="161">
        <f t="shared" si="9"/>
        <v>43846</v>
      </c>
      <c r="CK30" s="161">
        <f t="shared" si="10"/>
        <v>44180</v>
      </c>
      <c r="CL30" s="14">
        <f t="shared" ca="1" si="11"/>
        <v>1.4281437125748504</v>
      </c>
      <c r="CM30" s="9">
        <f t="shared" si="27"/>
        <v>71500000</v>
      </c>
      <c r="CN30" s="42" t="str">
        <f t="shared" ca="1" si="13"/>
        <v>FINALIZADO</v>
      </c>
      <c r="CO30" s="4"/>
      <c r="CQ30" s="17"/>
      <c r="CR30" s="87"/>
      <c r="CS30" s="6"/>
      <c r="CT30" s="13" t="s">
        <v>1321</v>
      </c>
      <c r="CU30" s="4" t="s">
        <v>1322</v>
      </c>
      <c r="CV30" s="4" t="s">
        <v>3330</v>
      </c>
      <c r="CW30" s="42" t="str">
        <f t="shared" si="36"/>
        <v>enero</v>
      </c>
      <c r="CX30" s="4" t="s">
        <v>180</v>
      </c>
      <c r="CY30" t="s">
        <v>361</v>
      </c>
      <c r="CZ30" t="s">
        <v>362</v>
      </c>
    </row>
    <row r="31" spans="1:104" x14ac:dyDescent="0.25">
      <c r="A31" s="76" t="str">
        <f t="shared" si="29"/>
        <v>A</v>
      </c>
      <c r="B31" s="77" t="str">
        <f t="shared" si="30"/>
        <v>PR</v>
      </c>
      <c r="C31" s="76" t="str">
        <f t="shared" si="31"/>
        <v/>
      </c>
      <c r="D31" s="76" t="str">
        <f t="shared" si="32"/>
        <v/>
      </c>
      <c r="E31" s="76" t="str">
        <f t="shared" si="33"/>
        <v/>
      </c>
      <c r="F31" s="77" t="str">
        <f t="shared" ca="1" si="2"/>
        <v>F</v>
      </c>
      <c r="G31" s="3" t="str">
        <f t="shared" si="34"/>
        <v/>
      </c>
      <c r="H31" s="3" t="str">
        <f>IF($CX31="1 SI","","NE")</f>
        <v/>
      </c>
      <c r="I31" s="3" t="str">
        <f t="shared" si="5"/>
        <v/>
      </c>
      <c r="J31" s="4">
        <v>2020</v>
      </c>
      <c r="K31" s="5">
        <v>27</v>
      </c>
      <c r="L31" s="98" t="s">
        <v>1434</v>
      </c>
      <c r="M31" s="4" t="s">
        <v>115</v>
      </c>
      <c r="N31" s="6" t="s">
        <v>116</v>
      </c>
      <c r="O31" s="6" t="s">
        <v>138</v>
      </c>
      <c r="P31" s="6" t="s">
        <v>150</v>
      </c>
      <c r="Q31" s="6" t="s">
        <v>249</v>
      </c>
      <c r="R31" s="4" t="s">
        <v>114</v>
      </c>
      <c r="S31" s="4" t="s">
        <v>166</v>
      </c>
      <c r="T31" s="6" t="s">
        <v>472</v>
      </c>
      <c r="U31" s="79" t="s">
        <v>173</v>
      </c>
      <c r="V31" s="4" t="s">
        <v>174</v>
      </c>
      <c r="W31" s="7">
        <v>39778512</v>
      </c>
      <c r="X31" s="6">
        <v>0</v>
      </c>
      <c r="Y31" s="89">
        <v>24330</v>
      </c>
      <c r="Z31" s="71">
        <f ca="1">+($F$1-Tabla3[[#This Row],[FECHA DE NACIMIENTO]])/365</f>
        <v>54.775342465753425</v>
      </c>
      <c r="AA31" s="108" t="s">
        <v>178</v>
      </c>
      <c r="AB31" s="108" t="s">
        <v>4740</v>
      </c>
      <c r="AC31" s="4" t="s">
        <v>114</v>
      </c>
      <c r="AD31" s="4" t="s">
        <v>114</v>
      </c>
      <c r="AE31" s="8" t="s">
        <v>114</v>
      </c>
      <c r="AF31" s="4" t="s">
        <v>181</v>
      </c>
      <c r="AG31" s="6" t="s">
        <v>197</v>
      </c>
      <c r="AH31" s="6" t="s">
        <v>197</v>
      </c>
      <c r="AI31" s="6" t="s">
        <v>548</v>
      </c>
      <c r="AJ31" s="108" t="s">
        <v>2429</v>
      </c>
      <c r="AK31" s="6" t="s">
        <v>2430</v>
      </c>
      <c r="AL31" s="88">
        <v>79572559</v>
      </c>
      <c r="AM31" s="88">
        <v>79572559</v>
      </c>
      <c r="AN31" s="9">
        <v>7233869</v>
      </c>
      <c r="AO31" s="4" t="s">
        <v>209</v>
      </c>
      <c r="AP31" s="6" t="s">
        <v>181</v>
      </c>
      <c r="AQ31" s="6" t="s">
        <v>168</v>
      </c>
      <c r="AR31" s="75"/>
      <c r="AU31" s="100">
        <v>5220</v>
      </c>
      <c r="AV31" s="89">
        <v>43839</v>
      </c>
      <c r="AW31" s="100">
        <v>5120</v>
      </c>
      <c r="AX31" s="89">
        <v>43845</v>
      </c>
      <c r="AY31" s="6" t="s">
        <v>215</v>
      </c>
      <c r="AZ31" s="6" t="s">
        <v>573</v>
      </c>
      <c r="BA31" s="6" t="s">
        <v>181</v>
      </c>
      <c r="BC31" s="11"/>
      <c r="BD31" s="6" t="s">
        <v>550</v>
      </c>
      <c r="BE31" s="6" t="s">
        <v>549</v>
      </c>
      <c r="BF31" s="85">
        <v>43845</v>
      </c>
      <c r="BG31" s="4" t="s">
        <v>220</v>
      </c>
      <c r="BH31" s="4" t="s">
        <v>220</v>
      </c>
      <c r="BI31" s="6" t="s">
        <v>221</v>
      </c>
      <c r="BJ31" s="6" t="s">
        <v>4435</v>
      </c>
      <c r="BK31" s="6" t="s">
        <v>174</v>
      </c>
      <c r="BL31" s="12">
        <v>52005376</v>
      </c>
      <c r="BM31" s="4">
        <v>0</v>
      </c>
      <c r="BN31" s="95" t="s">
        <v>552</v>
      </c>
      <c r="BO31" s="95" t="s">
        <v>197</v>
      </c>
      <c r="BP31" s="96">
        <v>80121704</v>
      </c>
      <c r="BQ31" s="13" t="s">
        <v>783</v>
      </c>
      <c r="BR31" s="85">
        <v>43845</v>
      </c>
      <c r="BS31" s="4" t="s">
        <v>180</v>
      </c>
      <c r="BT31" s="13" t="s">
        <v>230</v>
      </c>
      <c r="BU31" s="86">
        <v>43845</v>
      </c>
      <c r="BV31" s="6" t="s">
        <v>348</v>
      </c>
      <c r="BW31" s="86">
        <v>43846</v>
      </c>
      <c r="BX31" s="86">
        <v>43846</v>
      </c>
      <c r="BY31" s="222">
        <v>44180</v>
      </c>
      <c r="BZ31" s="4">
        <f t="shared" si="6"/>
        <v>334</v>
      </c>
      <c r="CA31" s="16">
        <f t="shared" si="7"/>
        <v>11.133333333333333</v>
      </c>
      <c r="CB31" s="6" t="s">
        <v>1796</v>
      </c>
      <c r="CC31" s="9">
        <f>BD_2!E29</f>
        <v>0</v>
      </c>
      <c r="CD31" s="9">
        <f>BD_2!BA29</f>
        <v>3616935</v>
      </c>
      <c r="CE31" s="4">
        <f>BD_2!BZ29</f>
        <v>15</v>
      </c>
      <c r="CF31" s="42" t="str">
        <f>BD_2!CA29</f>
        <v>2 NO</v>
      </c>
      <c r="CG31" s="160" t="str">
        <f>BD_2!CF29</f>
        <v>2 NO</v>
      </c>
      <c r="CH31" s="4" t="s">
        <v>181</v>
      </c>
      <c r="CI31">
        <f t="shared" si="8"/>
        <v>349</v>
      </c>
      <c r="CJ31" s="161">
        <f t="shared" si="9"/>
        <v>43846</v>
      </c>
      <c r="CK31" s="161">
        <f t="shared" si="10"/>
        <v>44195</v>
      </c>
      <c r="CL31" s="14">
        <f t="shared" ca="1" si="11"/>
        <v>1.3667621776504297</v>
      </c>
      <c r="CM31" s="9">
        <f t="shared" si="27"/>
        <v>83189494</v>
      </c>
      <c r="CN31" s="42" t="str">
        <f t="shared" ca="1" si="13"/>
        <v>FINALIZADO</v>
      </c>
      <c r="CO31" s="4"/>
      <c r="CQ31" s="17"/>
      <c r="CR31" s="87"/>
      <c r="CS31" s="6"/>
      <c r="CT31" s="13" t="s">
        <v>1321</v>
      </c>
      <c r="CU31" s="4" t="s">
        <v>1322</v>
      </c>
      <c r="CV31" s="4" t="s">
        <v>3330</v>
      </c>
      <c r="CW31" s="42" t="str">
        <f t="shared" si="36"/>
        <v>enero</v>
      </c>
      <c r="CX31" s="4" t="s">
        <v>180</v>
      </c>
      <c r="CY31" t="s">
        <v>361</v>
      </c>
      <c r="CZ31" t="s">
        <v>362</v>
      </c>
    </row>
    <row r="32" spans="1:104" x14ac:dyDescent="0.25">
      <c r="A32" s="76" t="str">
        <f t="shared" si="29"/>
        <v>A</v>
      </c>
      <c r="B32" s="77" t="str">
        <f t="shared" si="30"/>
        <v>PR</v>
      </c>
      <c r="C32" s="76" t="str">
        <f t="shared" si="31"/>
        <v/>
      </c>
      <c r="D32" s="76" t="str">
        <f t="shared" si="32"/>
        <v/>
      </c>
      <c r="E32" s="76" t="str">
        <f t="shared" si="33"/>
        <v/>
      </c>
      <c r="F32" s="77" t="str">
        <f t="shared" ca="1" si="2"/>
        <v>F</v>
      </c>
      <c r="G32" s="3" t="str">
        <f t="shared" si="34"/>
        <v/>
      </c>
      <c r="H32" s="3" t="str">
        <f>IF($CX32="1 SI","","NE")</f>
        <v/>
      </c>
      <c r="I32" s="3" t="str">
        <f t="shared" si="5"/>
        <v/>
      </c>
      <c r="J32" s="4">
        <v>2020</v>
      </c>
      <c r="K32" s="5">
        <v>28</v>
      </c>
      <c r="L32" s="98" t="s">
        <v>714</v>
      </c>
      <c r="M32" s="4" t="s">
        <v>115</v>
      </c>
      <c r="N32" s="6" t="s">
        <v>116</v>
      </c>
      <c r="O32" s="6" t="s">
        <v>138</v>
      </c>
      <c r="P32" s="6" t="s">
        <v>150</v>
      </c>
      <c r="Q32" s="6" t="s">
        <v>249</v>
      </c>
      <c r="R32" s="4" t="s">
        <v>114</v>
      </c>
      <c r="S32" s="4" t="s">
        <v>166</v>
      </c>
      <c r="T32" s="6" t="s">
        <v>473</v>
      </c>
      <c r="U32" s="79" t="s">
        <v>173</v>
      </c>
      <c r="V32" s="4" t="s">
        <v>174</v>
      </c>
      <c r="W32" s="7">
        <v>72219998</v>
      </c>
      <c r="X32" s="6">
        <v>9</v>
      </c>
      <c r="Y32" s="89">
        <v>27863</v>
      </c>
      <c r="Z32" s="71">
        <f ca="1">+($F$1-Tabla3[[#This Row],[FECHA DE NACIMIENTO]])/365</f>
        <v>45.095890410958901</v>
      </c>
      <c r="AA32" s="108" t="s">
        <v>553</v>
      </c>
      <c r="AB32" s="108"/>
      <c r="AC32" s="4" t="s">
        <v>114</v>
      </c>
      <c r="AD32" s="4" t="s">
        <v>114</v>
      </c>
      <c r="AE32" s="8" t="s">
        <v>114</v>
      </c>
      <c r="AF32" s="4" t="s">
        <v>181</v>
      </c>
      <c r="AG32" s="105" t="s">
        <v>958</v>
      </c>
      <c r="AH32" s="6" t="s">
        <v>958</v>
      </c>
      <c r="AI32" s="6" t="s">
        <v>554</v>
      </c>
      <c r="AJ32" s="108" t="s">
        <v>3393</v>
      </c>
      <c r="AK32" s="6" t="s">
        <v>555</v>
      </c>
      <c r="AL32" s="88">
        <v>101915000</v>
      </c>
      <c r="AM32" s="88">
        <v>101915000</v>
      </c>
      <c r="AN32" s="9">
        <v>9265000</v>
      </c>
      <c r="AO32" s="4" t="s">
        <v>209</v>
      </c>
      <c r="AP32" s="6" t="s">
        <v>181</v>
      </c>
      <c r="AQ32" s="6" t="s">
        <v>168</v>
      </c>
      <c r="AR32" s="75"/>
      <c r="AU32" s="100">
        <v>5720</v>
      </c>
      <c r="AV32" s="89">
        <v>43840</v>
      </c>
      <c r="AW32" s="100">
        <v>5520</v>
      </c>
      <c r="AX32" s="89">
        <v>43845</v>
      </c>
      <c r="AY32" s="6" t="s">
        <v>215</v>
      </c>
      <c r="AZ32" s="6" t="s">
        <v>572</v>
      </c>
      <c r="BA32" s="6" t="s">
        <v>181</v>
      </c>
      <c r="BC32" s="11"/>
      <c r="BD32" s="6" t="s">
        <v>557</v>
      </c>
      <c r="BE32" s="6" t="s">
        <v>556</v>
      </c>
      <c r="BF32" s="85">
        <v>43845</v>
      </c>
      <c r="BG32" s="4" t="s">
        <v>220</v>
      </c>
      <c r="BH32" s="4" t="s">
        <v>220</v>
      </c>
      <c r="BI32" s="6" t="s">
        <v>221</v>
      </c>
      <c r="BJ32" s="6" t="s">
        <v>5325</v>
      </c>
      <c r="BK32" s="6" t="s">
        <v>174</v>
      </c>
      <c r="BL32" s="12">
        <v>80092695</v>
      </c>
      <c r="BM32" s="4">
        <v>4</v>
      </c>
      <c r="BN32" s="95" t="s">
        <v>621</v>
      </c>
      <c r="BO32" s="95" t="s">
        <v>621</v>
      </c>
      <c r="BP32" s="104">
        <v>77101700</v>
      </c>
      <c r="BQ32" s="13" t="s">
        <v>784</v>
      </c>
      <c r="BR32" s="85">
        <v>43845</v>
      </c>
      <c r="BS32" s="4" t="s">
        <v>180</v>
      </c>
      <c r="BT32" s="13" t="s">
        <v>230</v>
      </c>
      <c r="BU32" s="93">
        <v>43845</v>
      </c>
      <c r="BV32" s="6" t="s">
        <v>348</v>
      </c>
      <c r="BW32" s="86">
        <v>43846</v>
      </c>
      <c r="BX32" s="86">
        <v>43846</v>
      </c>
      <c r="BY32" s="222">
        <v>44180</v>
      </c>
      <c r="BZ32" s="4">
        <f t="shared" si="6"/>
        <v>334</v>
      </c>
      <c r="CA32" s="16">
        <f t="shared" si="7"/>
        <v>11.133333333333333</v>
      </c>
      <c r="CB32" s="6" t="s">
        <v>435</v>
      </c>
      <c r="CC32" s="9">
        <f>BD_2!E30</f>
        <v>0</v>
      </c>
      <c r="CD32" s="9">
        <f>BD_2!BA30</f>
        <v>4632500</v>
      </c>
      <c r="CE32" s="4">
        <f>BD_2!BZ30</f>
        <v>15</v>
      </c>
      <c r="CF32" s="42" t="str">
        <f>BD_2!CA30</f>
        <v>2 NO</v>
      </c>
      <c r="CG32" s="160" t="str">
        <f>BD_2!CF30</f>
        <v>2 NO</v>
      </c>
      <c r="CH32" s="4" t="s">
        <v>181</v>
      </c>
      <c r="CI32">
        <f t="shared" si="8"/>
        <v>349</v>
      </c>
      <c r="CJ32" s="161">
        <f t="shared" si="9"/>
        <v>43846</v>
      </c>
      <c r="CK32" s="161">
        <f t="shared" si="10"/>
        <v>44195</v>
      </c>
      <c r="CL32" s="14">
        <f t="shared" ca="1" si="11"/>
        <v>1.3667621776504297</v>
      </c>
      <c r="CM32" s="9">
        <f t="shared" si="27"/>
        <v>106547500</v>
      </c>
      <c r="CN32" s="42" t="str">
        <f t="shared" ca="1" si="13"/>
        <v>FINALIZADO</v>
      </c>
      <c r="CO32" s="4"/>
      <c r="CQ32" s="17"/>
      <c r="CR32" s="87"/>
      <c r="CS32" s="6"/>
      <c r="CT32" s="13" t="s">
        <v>1321</v>
      </c>
      <c r="CU32" s="4" t="s">
        <v>1322</v>
      </c>
      <c r="CV32" s="4" t="s">
        <v>3330</v>
      </c>
      <c r="CW32" s="42" t="str">
        <f t="shared" si="36"/>
        <v>enero</v>
      </c>
      <c r="CX32" s="4" t="s">
        <v>180</v>
      </c>
      <c r="CY32" t="s">
        <v>361</v>
      </c>
      <c r="CZ32" t="s">
        <v>362</v>
      </c>
    </row>
    <row r="33" spans="1:104" x14ac:dyDescent="0.25">
      <c r="A33" s="76" t="str">
        <f t="shared" si="29"/>
        <v>A</v>
      </c>
      <c r="B33" s="77" t="str">
        <f t="shared" si="30"/>
        <v>PR</v>
      </c>
      <c r="C33" s="76" t="str">
        <f t="shared" si="31"/>
        <v/>
      </c>
      <c r="D33" s="76" t="str">
        <f t="shared" si="32"/>
        <v/>
      </c>
      <c r="E33" s="76" t="str">
        <f t="shared" si="33"/>
        <v/>
      </c>
      <c r="F33" s="77" t="str">
        <f t="shared" ca="1" si="2"/>
        <v>F</v>
      </c>
      <c r="G33" s="3" t="str">
        <f t="shared" si="34"/>
        <v/>
      </c>
      <c r="H33" s="3" t="str">
        <f t="shared" si="35"/>
        <v/>
      </c>
      <c r="I33" s="3" t="str">
        <f t="shared" si="5"/>
        <v/>
      </c>
      <c r="J33" s="4">
        <v>2020</v>
      </c>
      <c r="K33" s="5">
        <v>29</v>
      </c>
      <c r="L33" s="98" t="s">
        <v>714</v>
      </c>
      <c r="M33" s="4" t="s">
        <v>115</v>
      </c>
      <c r="N33" s="6" t="s">
        <v>116</v>
      </c>
      <c r="O33" s="6" t="s">
        <v>138</v>
      </c>
      <c r="P33" s="6" t="s">
        <v>150</v>
      </c>
      <c r="Q33" s="6" t="s">
        <v>249</v>
      </c>
      <c r="R33" s="4" t="s">
        <v>114</v>
      </c>
      <c r="S33" s="4" t="s">
        <v>166</v>
      </c>
      <c r="T33" s="6" t="s">
        <v>474</v>
      </c>
      <c r="U33" s="79" t="s">
        <v>173</v>
      </c>
      <c r="V33" s="4" t="s">
        <v>174</v>
      </c>
      <c r="W33" s="7">
        <v>28554640</v>
      </c>
      <c r="X33" s="6">
        <v>3</v>
      </c>
      <c r="Y33" s="69">
        <v>30081</v>
      </c>
      <c r="Z33" s="71">
        <f ca="1">+($F$1-Tabla3[[#This Row],[FECHA DE NACIMIENTO]])/365</f>
        <v>39.019178082191779</v>
      </c>
      <c r="AA33" s="108" t="s">
        <v>558</v>
      </c>
      <c r="AB33" s="108"/>
      <c r="AC33" s="4" t="s">
        <v>114</v>
      </c>
      <c r="AD33" s="4" t="s">
        <v>114</v>
      </c>
      <c r="AE33" s="8" t="s">
        <v>114</v>
      </c>
      <c r="AF33" s="4" t="s">
        <v>181</v>
      </c>
      <c r="AG33" s="105" t="s">
        <v>958</v>
      </c>
      <c r="AH33" s="6" t="s">
        <v>958</v>
      </c>
      <c r="AI33" s="6" t="s">
        <v>559</v>
      </c>
      <c r="AJ33" s="108" t="s">
        <v>3392</v>
      </c>
      <c r="AK33" s="6" t="s">
        <v>560</v>
      </c>
      <c r="AL33" s="88">
        <v>113135000</v>
      </c>
      <c r="AM33" s="88">
        <v>113135000</v>
      </c>
      <c r="AN33" s="9">
        <v>10285000</v>
      </c>
      <c r="AO33" s="4" t="s">
        <v>209</v>
      </c>
      <c r="AP33" s="6" t="s">
        <v>181</v>
      </c>
      <c r="AQ33" s="6" t="s">
        <v>168</v>
      </c>
      <c r="AR33" s="75"/>
      <c r="AU33" s="100">
        <v>5720</v>
      </c>
      <c r="AV33" s="89">
        <v>43840</v>
      </c>
      <c r="AW33" s="100">
        <v>5220</v>
      </c>
      <c r="AX33" s="89">
        <v>43845</v>
      </c>
      <c r="AY33" s="6" t="s">
        <v>215</v>
      </c>
      <c r="AZ33" s="6" t="s">
        <v>572</v>
      </c>
      <c r="BA33" s="6" t="s">
        <v>181</v>
      </c>
      <c r="BC33" s="11"/>
      <c r="BD33" s="6" t="s">
        <v>569</v>
      </c>
      <c r="BE33" s="6" t="s">
        <v>570</v>
      </c>
      <c r="BF33" s="85">
        <v>43845</v>
      </c>
      <c r="BG33" s="4" t="s">
        <v>220</v>
      </c>
      <c r="BH33" s="4" t="s">
        <v>220</v>
      </c>
      <c r="BI33" s="6" t="s">
        <v>221</v>
      </c>
      <c r="BJ33" s="6" t="s">
        <v>5325</v>
      </c>
      <c r="BK33" s="6" t="s">
        <v>174</v>
      </c>
      <c r="BL33" s="12">
        <v>80092695</v>
      </c>
      <c r="BM33" s="4">
        <v>4</v>
      </c>
      <c r="BN33" s="95" t="s">
        <v>621</v>
      </c>
      <c r="BO33" s="95" t="s">
        <v>621</v>
      </c>
      <c r="BP33" s="104">
        <v>77101700</v>
      </c>
      <c r="BQ33" s="13" t="s">
        <v>785</v>
      </c>
      <c r="BR33" s="85">
        <v>43845</v>
      </c>
      <c r="BS33" s="4" t="s">
        <v>180</v>
      </c>
      <c r="BT33" s="13" t="s">
        <v>230</v>
      </c>
      <c r="BU33" s="86">
        <v>43845</v>
      </c>
      <c r="BV33" s="6" t="s">
        <v>348</v>
      </c>
      <c r="BW33" s="86">
        <v>43846</v>
      </c>
      <c r="BX33" s="86">
        <v>43846</v>
      </c>
      <c r="BY33" s="222">
        <v>44180</v>
      </c>
      <c r="BZ33" s="4">
        <f t="shared" si="6"/>
        <v>334</v>
      </c>
      <c r="CA33" s="16">
        <f t="shared" si="7"/>
        <v>11.133333333333333</v>
      </c>
      <c r="CB33" s="6" t="s">
        <v>435</v>
      </c>
      <c r="CC33" s="9">
        <f>BD_2!E31</f>
        <v>0</v>
      </c>
      <c r="CD33" s="9">
        <f>BD_2!BA31</f>
        <v>5142500</v>
      </c>
      <c r="CE33" s="4">
        <f>BD_2!BZ31</f>
        <v>15</v>
      </c>
      <c r="CF33" s="42" t="str">
        <f>BD_2!CA31</f>
        <v>2 NO</v>
      </c>
      <c r="CG33" s="160" t="str">
        <f>BD_2!CF31</f>
        <v>2 NO</v>
      </c>
      <c r="CH33" s="4" t="s">
        <v>181</v>
      </c>
      <c r="CI33">
        <f t="shared" si="8"/>
        <v>349</v>
      </c>
      <c r="CJ33" s="161">
        <f t="shared" si="9"/>
        <v>43846</v>
      </c>
      <c r="CK33" s="161">
        <f t="shared" si="10"/>
        <v>44195</v>
      </c>
      <c r="CL33" s="14">
        <f t="shared" ca="1" si="11"/>
        <v>1.3667621776504297</v>
      </c>
      <c r="CM33" s="9">
        <f t="shared" si="27"/>
        <v>118277500</v>
      </c>
      <c r="CN33" s="42" t="str">
        <f t="shared" ca="1" si="13"/>
        <v>FINALIZADO</v>
      </c>
      <c r="CO33" s="4"/>
      <c r="CQ33" s="17"/>
      <c r="CR33" s="87"/>
      <c r="CS33" s="6"/>
      <c r="CT33" s="13" t="s">
        <v>1321</v>
      </c>
      <c r="CU33" s="4" t="s">
        <v>1322</v>
      </c>
      <c r="CV33" s="4" t="s">
        <v>3330</v>
      </c>
      <c r="CW33" s="42" t="str">
        <f t="shared" si="36"/>
        <v>enero</v>
      </c>
      <c r="CX33" s="4" t="s">
        <v>180</v>
      </c>
      <c r="CY33" t="s">
        <v>361</v>
      </c>
      <c r="CZ33" t="s">
        <v>362</v>
      </c>
    </row>
    <row r="34" spans="1:104" x14ac:dyDescent="0.25">
      <c r="A34" s="76" t="str">
        <f t="shared" si="29"/>
        <v>A</v>
      </c>
      <c r="B34" s="77" t="str">
        <f t="shared" si="30"/>
        <v>PR</v>
      </c>
      <c r="C34" s="76" t="str">
        <f t="shared" si="31"/>
        <v/>
      </c>
      <c r="D34" s="76" t="str">
        <f t="shared" si="32"/>
        <v/>
      </c>
      <c r="E34" s="76" t="str">
        <f t="shared" si="33"/>
        <v/>
      </c>
      <c r="F34" s="77" t="str">
        <f t="shared" ca="1" si="2"/>
        <v>F</v>
      </c>
      <c r="G34" s="3" t="str">
        <f t="shared" si="34"/>
        <v/>
      </c>
      <c r="H34" s="3" t="str">
        <f t="shared" si="35"/>
        <v/>
      </c>
      <c r="I34" s="3" t="str">
        <f t="shared" si="5"/>
        <v/>
      </c>
      <c r="J34" s="4">
        <v>2020</v>
      </c>
      <c r="K34" s="5">
        <v>30</v>
      </c>
      <c r="L34" s="98" t="s">
        <v>1432</v>
      </c>
      <c r="M34" s="4" t="s">
        <v>115</v>
      </c>
      <c r="N34" s="6" t="s">
        <v>116</v>
      </c>
      <c r="O34" s="6" t="s">
        <v>138</v>
      </c>
      <c r="P34" s="6" t="s">
        <v>150</v>
      </c>
      <c r="Q34" s="6" t="s">
        <v>249</v>
      </c>
      <c r="R34" s="4" t="s">
        <v>114</v>
      </c>
      <c r="S34" s="4" t="s">
        <v>167</v>
      </c>
      <c r="T34" s="6" t="s">
        <v>561</v>
      </c>
      <c r="U34" s="79" t="s">
        <v>173</v>
      </c>
      <c r="V34" s="4" t="s">
        <v>174</v>
      </c>
      <c r="W34" s="7">
        <v>1026260073</v>
      </c>
      <c r="X34" s="6">
        <v>8</v>
      </c>
      <c r="Y34" s="89">
        <v>32121</v>
      </c>
      <c r="Z34" s="71">
        <f ca="1">+($F$1-Tabla3[[#This Row],[FECHA DE NACIMIENTO]])/365</f>
        <v>33.43013698630137</v>
      </c>
      <c r="AA34" s="108" t="s">
        <v>562</v>
      </c>
      <c r="AB34" s="108"/>
      <c r="AC34" s="4" t="s">
        <v>114</v>
      </c>
      <c r="AD34" s="4" t="s">
        <v>114</v>
      </c>
      <c r="AE34" s="8" t="s">
        <v>114</v>
      </c>
      <c r="AF34" s="4" t="s">
        <v>181</v>
      </c>
      <c r="AG34" s="6" t="s">
        <v>196</v>
      </c>
      <c r="AH34" s="6" t="s">
        <v>201</v>
      </c>
      <c r="AI34" s="6" t="s">
        <v>563</v>
      </c>
      <c r="AJ34" s="108" t="s">
        <v>2431</v>
      </c>
      <c r="AK34" s="6" t="s">
        <v>2432</v>
      </c>
      <c r="AL34" s="88">
        <v>35200000</v>
      </c>
      <c r="AM34" s="88">
        <v>35200000</v>
      </c>
      <c r="AN34" s="9">
        <v>3200000</v>
      </c>
      <c r="AO34" s="4" t="s">
        <v>209</v>
      </c>
      <c r="AP34" s="6" t="s">
        <v>181</v>
      </c>
      <c r="AQ34" s="6" t="s">
        <v>168</v>
      </c>
      <c r="AR34" s="75"/>
      <c r="AU34" s="100">
        <v>3620</v>
      </c>
      <c r="AV34" s="92">
        <v>43838</v>
      </c>
      <c r="AW34" s="100">
        <v>5320</v>
      </c>
      <c r="AX34" s="89">
        <v>43845</v>
      </c>
      <c r="AY34" s="6" t="s">
        <v>215</v>
      </c>
      <c r="AZ34" s="6" t="s">
        <v>571</v>
      </c>
      <c r="BA34" s="6" t="s">
        <v>181</v>
      </c>
      <c r="BC34" s="11"/>
      <c r="BD34" t="s">
        <v>567</v>
      </c>
      <c r="BE34" s="69" t="s">
        <v>568</v>
      </c>
      <c r="BF34" s="85">
        <v>43845</v>
      </c>
      <c r="BG34" s="4" t="s">
        <v>220</v>
      </c>
      <c r="BH34" s="4" t="s">
        <v>220</v>
      </c>
      <c r="BI34" s="6" t="s">
        <v>221</v>
      </c>
      <c r="BJ34" s="6" t="s">
        <v>547</v>
      </c>
      <c r="BK34" s="6" t="s">
        <v>174</v>
      </c>
      <c r="BL34" s="12">
        <v>75068868</v>
      </c>
      <c r="BM34" s="4">
        <v>1</v>
      </c>
      <c r="BN34" s="95" t="s">
        <v>546</v>
      </c>
      <c r="BO34" s="95" t="s">
        <v>196</v>
      </c>
      <c r="BP34" s="96">
        <v>80111501</v>
      </c>
      <c r="BQ34" s="13" t="s">
        <v>786</v>
      </c>
      <c r="BR34" s="85">
        <v>43845</v>
      </c>
      <c r="BS34" s="4" t="s">
        <v>181</v>
      </c>
      <c r="BT34" s="13" t="s">
        <v>235</v>
      </c>
      <c r="BU34" s="93" t="s">
        <v>168</v>
      </c>
      <c r="BV34" s="6" t="s">
        <v>256</v>
      </c>
      <c r="BW34" s="86">
        <v>43846</v>
      </c>
      <c r="BX34" s="86">
        <v>43846</v>
      </c>
      <c r="BY34" s="222">
        <v>44180</v>
      </c>
      <c r="BZ34" s="4">
        <f t="shared" si="6"/>
        <v>334</v>
      </c>
      <c r="CA34" s="16">
        <f t="shared" si="7"/>
        <v>11.133333333333333</v>
      </c>
      <c r="CB34" s="6" t="s">
        <v>2428</v>
      </c>
      <c r="CC34" s="9">
        <f>BD_2!E32</f>
        <v>0</v>
      </c>
      <c r="CD34" s="9">
        <f>BD_2!BA32</f>
        <v>1706667</v>
      </c>
      <c r="CE34" s="4">
        <f>BD_2!BZ32</f>
        <v>16</v>
      </c>
      <c r="CF34" s="42" t="str">
        <f>BD_2!CA32</f>
        <v>2 NO</v>
      </c>
      <c r="CG34" s="160" t="str">
        <f>BD_2!CF32</f>
        <v>2 NO</v>
      </c>
      <c r="CH34" s="4" t="s">
        <v>181</v>
      </c>
      <c r="CI34">
        <f t="shared" si="8"/>
        <v>350</v>
      </c>
      <c r="CJ34" s="161">
        <f t="shared" si="9"/>
        <v>43846</v>
      </c>
      <c r="CK34" s="161">
        <f t="shared" si="10"/>
        <v>44196</v>
      </c>
      <c r="CL34" s="14">
        <f t="shared" ca="1" si="11"/>
        <v>1.3628571428571428</v>
      </c>
      <c r="CM34" s="9">
        <f t="shared" si="27"/>
        <v>36906667</v>
      </c>
      <c r="CN34" s="42" t="str">
        <f t="shared" ca="1" si="13"/>
        <v>FINALIZADO</v>
      </c>
      <c r="CO34" s="4"/>
      <c r="CQ34" s="17"/>
      <c r="CR34" s="87"/>
      <c r="CS34" s="6"/>
      <c r="CT34" s="13" t="s">
        <v>1321</v>
      </c>
      <c r="CU34" s="4" t="s">
        <v>1322</v>
      </c>
      <c r="CV34" s="4" t="s">
        <v>3330</v>
      </c>
      <c r="CW34" s="42" t="str">
        <f t="shared" si="36"/>
        <v>enero</v>
      </c>
      <c r="CX34" s="4" t="s">
        <v>180</v>
      </c>
      <c r="CY34" t="s">
        <v>361</v>
      </c>
      <c r="CZ34" t="s">
        <v>362</v>
      </c>
    </row>
    <row r="35" spans="1:104" x14ac:dyDescent="0.25">
      <c r="A35" s="76" t="str">
        <f t="shared" si="29"/>
        <v/>
      </c>
      <c r="B35" s="77" t="str">
        <f t="shared" si="30"/>
        <v>PR</v>
      </c>
      <c r="C35" s="76" t="str">
        <f t="shared" si="31"/>
        <v/>
      </c>
      <c r="D35" s="76" t="str">
        <f t="shared" si="32"/>
        <v>S</v>
      </c>
      <c r="E35" s="76" t="str">
        <f t="shared" si="33"/>
        <v/>
      </c>
      <c r="F35" s="77" t="str">
        <f t="shared" ca="1" si="2"/>
        <v>F</v>
      </c>
      <c r="G35" s="3" t="str">
        <f t="shared" si="34"/>
        <v/>
      </c>
      <c r="H35" s="3" t="str">
        <f t="shared" si="35"/>
        <v/>
      </c>
      <c r="I35" s="3" t="str">
        <f t="shared" si="5"/>
        <v/>
      </c>
      <c r="J35" s="4">
        <v>2020</v>
      </c>
      <c r="K35" s="5">
        <v>31</v>
      </c>
      <c r="L35" s="98" t="s">
        <v>1432</v>
      </c>
      <c r="M35" s="4" t="s">
        <v>115</v>
      </c>
      <c r="N35" s="6" t="s">
        <v>116</v>
      </c>
      <c r="O35" s="6" t="s">
        <v>138</v>
      </c>
      <c r="P35" s="6" t="s">
        <v>150</v>
      </c>
      <c r="Q35" s="6" t="s">
        <v>249</v>
      </c>
      <c r="R35" s="4" t="s">
        <v>114</v>
      </c>
      <c r="S35" s="4" t="s">
        <v>167</v>
      </c>
      <c r="T35" s="6" t="s">
        <v>3412</v>
      </c>
      <c r="U35" s="79" t="s">
        <v>173</v>
      </c>
      <c r="V35" s="4" t="s">
        <v>174</v>
      </c>
      <c r="W35" s="7">
        <v>1014249496</v>
      </c>
      <c r="X35" s="6">
        <v>1</v>
      </c>
      <c r="Y35" s="89">
        <v>34306</v>
      </c>
      <c r="Z35" s="71">
        <f ca="1">+($F$1-Tabla3[[#This Row],[FECHA DE NACIMIENTO]])/365</f>
        <v>27.443835616438356</v>
      </c>
      <c r="AA35" s="108" t="s">
        <v>564</v>
      </c>
      <c r="AB35" s="108"/>
      <c r="AC35" s="4" t="s">
        <v>114</v>
      </c>
      <c r="AD35" s="4" t="s">
        <v>114</v>
      </c>
      <c r="AE35" s="8" t="s">
        <v>114</v>
      </c>
      <c r="AF35" s="4" t="s">
        <v>181</v>
      </c>
      <c r="AG35" s="6" t="s">
        <v>196</v>
      </c>
      <c r="AH35" s="6" t="s">
        <v>201</v>
      </c>
      <c r="AI35" s="6" t="s">
        <v>563</v>
      </c>
      <c r="AJ35" s="108" t="s">
        <v>2433</v>
      </c>
      <c r="AK35" s="6" t="s">
        <v>2434</v>
      </c>
      <c r="AL35" s="88">
        <v>35200000</v>
      </c>
      <c r="AM35" s="88">
        <v>35200000</v>
      </c>
      <c r="AN35" s="9">
        <v>3200000</v>
      </c>
      <c r="AO35" s="4" t="s">
        <v>209</v>
      </c>
      <c r="AP35" s="6" t="s">
        <v>181</v>
      </c>
      <c r="AQ35" s="6" t="s">
        <v>168</v>
      </c>
      <c r="AR35" s="75"/>
      <c r="AU35" s="100">
        <v>3620</v>
      </c>
      <c r="AV35" s="92">
        <v>43838</v>
      </c>
      <c r="AW35" s="100">
        <v>6020</v>
      </c>
      <c r="AX35" s="89">
        <v>43846</v>
      </c>
      <c r="AY35" s="6" t="s">
        <v>215</v>
      </c>
      <c r="AZ35" s="6" t="s">
        <v>571</v>
      </c>
      <c r="BA35" s="6" t="s">
        <v>181</v>
      </c>
      <c r="BC35" s="11"/>
      <c r="BD35" s="6" t="s">
        <v>566</v>
      </c>
      <c r="BE35" s="69" t="s">
        <v>565</v>
      </c>
      <c r="BF35" s="85">
        <v>43845</v>
      </c>
      <c r="BG35" s="4" t="s">
        <v>220</v>
      </c>
      <c r="BH35" s="4" t="s">
        <v>220</v>
      </c>
      <c r="BI35" s="6" t="s">
        <v>221</v>
      </c>
      <c r="BJ35" s="6" t="s">
        <v>547</v>
      </c>
      <c r="BK35" s="6" t="s">
        <v>174</v>
      </c>
      <c r="BL35" s="12">
        <v>75068868</v>
      </c>
      <c r="BM35" s="4">
        <v>1</v>
      </c>
      <c r="BN35" s="95" t="s">
        <v>546</v>
      </c>
      <c r="BO35" s="95" t="s">
        <v>196</v>
      </c>
      <c r="BP35" s="96">
        <v>80111501</v>
      </c>
      <c r="BQ35" s="13" t="s">
        <v>787</v>
      </c>
      <c r="BR35" s="85">
        <v>43845</v>
      </c>
      <c r="BS35" s="4" t="s">
        <v>181</v>
      </c>
      <c r="BT35" s="13" t="s">
        <v>235</v>
      </c>
      <c r="BU35" s="93" t="s">
        <v>168</v>
      </c>
      <c r="BV35" s="6" t="s">
        <v>256</v>
      </c>
      <c r="BW35" s="86">
        <v>43846</v>
      </c>
      <c r="BX35" s="86">
        <v>43846</v>
      </c>
      <c r="BY35" s="222">
        <v>44180</v>
      </c>
      <c r="BZ35" s="4">
        <f t="shared" si="6"/>
        <v>334</v>
      </c>
      <c r="CA35" s="16">
        <f t="shared" si="7"/>
        <v>11.133333333333333</v>
      </c>
      <c r="CB35" s="6" t="s">
        <v>2428</v>
      </c>
      <c r="CC35" s="9">
        <f>BD_2!E33</f>
        <v>0</v>
      </c>
      <c r="CD35" s="9">
        <f>BD_2!BA33</f>
        <v>0</v>
      </c>
      <c r="CE35" s="4">
        <f>BD_2!BZ33</f>
        <v>126</v>
      </c>
      <c r="CF35" s="42" t="str">
        <f>BD_2!CA33</f>
        <v>1 SI</v>
      </c>
      <c r="CG35" s="160" t="str">
        <f>BD_2!CF33</f>
        <v>2 NO</v>
      </c>
      <c r="CH35" s="4" t="s">
        <v>181</v>
      </c>
      <c r="CI35">
        <f t="shared" si="8"/>
        <v>460</v>
      </c>
      <c r="CJ35" s="161">
        <f t="shared" si="9"/>
        <v>43846</v>
      </c>
      <c r="CK35" s="161">
        <f t="shared" si="10"/>
        <v>44306</v>
      </c>
      <c r="CL35" s="14">
        <f t="shared" ca="1" si="11"/>
        <v>1.0369565217391303</v>
      </c>
      <c r="CM35" s="9">
        <f t="shared" si="27"/>
        <v>35200000</v>
      </c>
      <c r="CN35" s="42" t="str">
        <f t="shared" ca="1" si="13"/>
        <v>FINALIZADO</v>
      </c>
      <c r="CO35" s="4"/>
      <c r="CQ35" s="17"/>
      <c r="CR35" s="87"/>
      <c r="CS35" s="6"/>
      <c r="CT35" s="13" t="s">
        <v>1321</v>
      </c>
      <c r="CU35" s="4" t="s">
        <v>1322</v>
      </c>
      <c r="CV35" s="4" t="s">
        <v>3330</v>
      </c>
      <c r="CW35" s="42" t="str">
        <f t="shared" si="36"/>
        <v>enero</v>
      </c>
      <c r="CX35" s="4" t="s">
        <v>180</v>
      </c>
      <c r="CY35" t="s">
        <v>361</v>
      </c>
      <c r="CZ35" t="s">
        <v>362</v>
      </c>
    </row>
    <row r="36" spans="1:104" x14ac:dyDescent="0.25">
      <c r="A36" s="76" t="str">
        <f t="shared" si="29"/>
        <v>A</v>
      </c>
      <c r="B36" s="77" t="str">
        <f t="shared" si="30"/>
        <v>PR</v>
      </c>
      <c r="C36" s="76" t="str">
        <f t="shared" si="31"/>
        <v/>
      </c>
      <c r="D36" s="76" t="str">
        <f t="shared" si="32"/>
        <v/>
      </c>
      <c r="E36" s="76" t="str">
        <f t="shared" si="33"/>
        <v/>
      </c>
      <c r="F36" s="77" t="str">
        <f t="shared" ca="1" si="2"/>
        <v>F</v>
      </c>
      <c r="G36" s="3" t="str">
        <f t="shared" si="34"/>
        <v/>
      </c>
      <c r="H36" s="3" t="str">
        <f t="shared" si="35"/>
        <v/>
      </c>
      <c r="I36" s="3" t="str">
        <f t="shared" si="5"/>
        <v/>
      </c>
      <c r="J36" s="4">
        <v>2020</v>
      </c>
      <c r="K36" s="5">
        <v>32</v>
      </c>
      <c r="L36" s="98" t="s">
        <v>1433</v>
      </c>
      <c r="M36" s="4" t="s">
        <v>115</v>
      </c>
      <c r="N36" s="6" t="s">
        <v>116</v>
      </c>
      <c r="O36" s="6" t="s">
        <v>138</v>
      </c>
      <c r="P36" s="6" t="s">
        <v>150</v>
      </c>
      <c r="Q36" s="6" t="s">
        <v>249</v>
      </c>
      <c r="R36" s="4" t="s">
        <v>114</v>
      </c>
      <c r="S36" s="4" t="s">
        <v>166</v>
      </c>
      <c r="T36" s="6" t="s">
        <v>475</v>
      </c>
      <c r="U36" s="79" t="s">
        <v>173</v>
      </c>
      <c r="V36" s="4" t="s">
        <v>174</v>
      </c>
      <c r="W36" s="7">
        <v>80795830</v>
      </c>
      <c r="X36" s="6">
        <v>9</v>
      </c>
      <c r="Y36" s="89">
        <v>31030</v>
      </c>
      <c r="Z36" s="71">
        <f ca="1">+($F$1-Tabla3[[#This Row],[FECHA DE NACIMIENTO]])/365</f>
        <v>36.419178082191777</v>
      </c>
      <c r="AA36" s="108" t="s">
        <v>576</v>
      </c>
      <c r="AB36" s="108"/>
      <c r="AC36" s="4" t="s">
        <v>114</v>
      </c>
      <c r="AD36" s="4" t="s">
        <v>114</v>
      </c>
      <c r="AE36" s="8" t="s">
        <v>114</v>
      </c>
      <c r="AF36" s="4" t="s">
        <v>181</v>
      </c>
      <c r="AG36" s="6" t="s">
        <v>208</v>
      </c>
      <c r="AH36" s="6" t="s">
        <v>208</v>
      </c>
      <c r="AI36" s="6" t="s">
        <v>535</v>
      </c>
      <c r="AJ36" s="108" t="s">
        <v>2435</v>
      </c>
      <c r="AK36" s="6" t="s">
        <v>2436</v>
      </c>
      <c r="AL36" s="88">
        <v>49511000</v>
      </c>
      <c r="AM36" s="88">
        <v>49511000</v>
      </c>
      <c r="AN36" s="9">
        <v>4501000</v>
      </c>
      <c r="AO36" s="4" t="s">
        <v>209</v>
      </c>
      <c r="AP36" s="6" t="s">
        <v>181</v>
      </c>
      <c r="AQ36" s="6" t="s">
        <v>168</v>
      </c>
      <c r="AR36" s="75"/>
      <c r="AU36" s="100">
        <v>4820</v>
      </c>
      <c r="AV36" s="89">
        <v>43839</v>
      </c>
      <c r="AW36" s="100">
        <v>5420</v>
      </c>
      <c r="AX36" s="89">
        <v>43845</v>
      </c>
      <c r="AY36" s="6" t="s">
        <v>215</v>
      </c>
      <c r="AZ36" s="6" t="s">
        <v>378</v>
      </c>
      <c r="BA36" s="6" t="s">
        <v>181</v>
      </c>
      <c r="BC36" s="11"/>
      <c r="BD36" s="6" t="s">
        <v>577</v>
      </c>
      <c r="BE36" s="69" t="s">
        <v>578</v>
      </c>
      <c r="BF36" s="85">
        <v>43845</v>
      </c>
      <c r="BG36" s="4" t="s">
        <v>220</v>
      </c>
      <c r="BH36" s="4" t="s">
        <v>220</v>
      </c>
      <c r="BI36" s="6" t="s">
        <v>221</v>
      </c>
      <c r="BJ36" s="6" t="s">
        <v>538</v>
      </c>
      <c r="BK36" s="6" t="s">
        <v>174</v>
      </c>
      <c r="BL36" s="12">
        <v>39781195</v>
      </c>
      <c r="BM36" s="4">
        <v>1</v>
      </c>
      <c r="BN36" s="95" t="s">
        <v>539</v>
      </c>
      <c r="BO36" s="95" t="s">
        <v>208</v>
      </c>
      <c r="BP36" s="96">
        <v>77101600</v>
      </c>
      <c r="BQ36" s="13" t="s">
        <v>788</v>
      </c>
      <c r="BR36" s="85">
        <v>43845</v>
      </c>
      <c r="BS36" s="4" t="s">
        <v>180</v>
      </c>
      <c r="BT36" s="13" t="s">
        <v>230</v>
      </c>
      <c r="BU36" s="86">
        <v>43845</v>
      </c>
      <c r="BV36" s="6" t="s">
        <v>348</v>
      </c>
      <c r="BW36" s="86">
        <v>43846</v>
      </c>
      <c r="BX36" s="86">
        <v>43846</v>
      </c>
      <c r="BY36" s="222">
        <v>44180</v>
      </c>
      <c r="BZ36" s="4">
        <f t="shared" si="6"/>
        <v>334</v>
      </c>
      <c r="CA36" s="16">
        <f t="shared" si="7"/>
        <v>11.133333333333333</v>
      </c>
      <c r="CB36" s="6" t="s">
        <v>1292</v>
      </c>
      <c r="CC36" s="9">
        <f>BD_2!E34</f>
        <v>0</v>
      </c>
      <c r="CD36" s="9">
        <f>BD_2!BA34</f>
        <v>2250500</v>
      </c>
      <c r="CE36" s="4">
        <f>BD_2!BZ34</f>
        <v>16</v>
      </c>
      <c r="CF36" s="42" t="str">
        <f>BD_2!CA34</f>
        <v>2 NO</v>
      </c>
      <c r="CG36" s="160" t="str">
        <f>BD_2!CF34</f>
        <v>2 NO</v>
      </c>
      <c r="CH36" s="4" t="s">
        <v>181</v>
      </c>
      <c r="CI36">
        <f t="shared" si="8"/>
        <v>350</v>
      </c>
      <c r="CJ36" s="161">
        <f t="shared" si="9"/>
        <v>43846</v>
      </c>
      <c r="CK36" s="161">
        <f t="shared" si="10"/>
        <v>44196</v>
      </c>
      <c r="CL36" s="14">
        <f t="shared" ca="1" si="11"/>
        <v>1.3628571428571428</v>
      </c>
      <c r="CM36" s="9">
        <f t="shared" si="27"/>
        <v>51761500</v>
      </c>
      <c r="CN36" s="42" t="str">
        <f t="shared" ca="1" si="13"/>
        <v>FINALIZADO</v>
      </c>
      <c r="CO36" s="4"/>
      <c r="CQ36" s="17"/>
      <c r="CR36" s="87"/>
      <c r="CS36" s="6"/>
      <c r="CT36" s="13" t="s">
        <v>1321</v>
      </c>
      <c r="CU36" s="4" t="s">
        <v>1322</v>
      </c>
      <c r="CV36" s="4" t="s">
        <v>3330</v>
      </c>
      <c r="CW36" s="42" t="str">
        <f t="shared" si="36"/>
        <v>enero</v>
      </c>
      <c r="CX36" s="4" t="s">
        <v>180</v>
      </c>
      <c r="CY36" t="s">
        <v>361</v>
      </c>
      <c r="CZ36" t="s">
        <v>362</v>
      </c>
    </row>
    <row r="37" spans="1:104" x14ac:dyDescent="0.25">
      <c r="A37" s="76" t="str">
        <f t="shared" si="29"/>
        <v>A</v>
      </c>
      <c r="B37" s="77" t="str">
        <f t="shared" si="30"/>
        <v>PR</v>
      </c>
      <c r="C37" s="76" t="str">
        <f t="shared" si="31"/>
        <v/>
      </c>
      <c r="D37" s="76" t="str">
        <f t="shared" si="32"/>
        <v/>
      </c>
      <c r="E37" s="76" t="str">
        <f t="shared" si="33"/>
        <v/>
      </c>
      <c r="F37" s="77" t="str">
        <f t="shared" ca="1" si="2"/>
        <v>F</v>
      </c>
      <c r="G37" s="3" t="str">
        <f t="shared" si="34"/>
        <v/>
      </c>
      <c r="H37" s="3" t="str">
        <f t="shared" si="35"/>
        <v/>
      </c>
      <c r="I37" s="3" t="str">
        <f t="shared" si="5"/>
        <v/>
      </c>
      <c r="J37" s="4">
        <v>2020</v>
      </c>
      <c r="K37" s="5">
        <v>33</v>
      </c>
      <c r="L37" s="98" t="s">
        <v>1432</v>
      </c>
      <c r="M37" s="4" t="s">
        <v>115</v>
      </c>
      <c r="N37" s="6" t="s">
        <v>116</v>
      </c>
      <c r="O37" s="6" t="s">
        <v>138</v>
      </c>
      <c r="P37" s="6" t="s">
        <v>150</v>
      </c>
      <c r="Q37" s="6" t="s">
        <v>249</v>
      </c>
      <c r="R37" s="4" t="s">
        <v>114</v>
      </c>
      <c r="S37" s="4" t="s">
        <v>167</v>
      </c>
      <c r="T37" s="6" t="s">
        <v>476</v>
      </c>
      <c r="U37" s="79" t="s">
        <v>173</v>
      </c>
      <c r="V37" s="4" t="s">
        <v>174</v>
      </c>
      <c r="W37" s="7">
        <v>79216086</v>
      </c>
      <c r="X37" s="6">
        <v>9</v>
      </c>
      <c r="Y37" s="89">
        <v>29326</v>
      </c>
      <c r="Z37" s="71">
        <f ca="1">+($F$1-Tabla3[[#This Row],[FECHA DE NACIMIENTO]])/365</f>
        <v>41.087671232876716</v>
      </c>
      <c r="AA37" s="108" t="s">
        <v>579</v>
      </c>
      <c r="AB37" s="108"/>
      <c r="AC37" s="4" t="s">
        <v>114</v>
      </c>
      <c r="AD37" s="4" t="s">
        <v>114</v>
      </c>
      <c r="AE37" s="8" t="s">
        <v>114</v>
      </c>
      <c r="AF37" s="4" t="s">
        <v>181</v>
      </c>
      <c r="AG37" s="6" t="s">
        <v>193</v>
      </c>
      <c r="AH37" s="6" t="s">
        <v>201</v>
      </c>
      <c r="AI37" s="6" t="s">
        <v>580</v>
      </c>
      <c r="AJ37" s="108" t="s">
        <v>2437</v>
      </c>
      <c r="AK37" s="6" t="s">
        <v>2438</v>
      </c>
      <c r="AL37" s="88">
        <v>27500000</v>
      </c>
      <c r="AM37" s="88">
        <v>27500000</v>
      </c>
      <c r="AN37" s="9">
        <v>2500000</v>
      </c>
      <c r="AO37" s="4" t="s">
        <v>209</v>
      </c>
      <c r="AP37" s="6" t="s">
        <v>181</v>
      </c>
      <c r="AQ37" s="6" t="s">
        <v>168</v>
      </c>
      <c r="AR37" s="75"/>
      <c r="AU37" s="100">
        <v>3520</v>
      </c>
      <c r="AV37" s="89">
        <v>43838</v>
      </c>
      <c r="AW37" s="100">
        <v>9520</v>
      </c>
      <c r="AX37" s="89">
        <v>43847</v>
      </c>
      <c r="AY37" s="6" t="s">
        <v>215</v>
      </c>
      <c r="AZ37" s="6" t="s">
        <v>581</v>
      </c>
      <c r="BA37" s="6" t="s">
        <v>181</v>
      </c>
      <c r="BC37" s="11"/>
      <c r="BD37" s="6" t="s">
        <v>584</v>
      </c>
      <c r="BE37" s="69" t="s">
        <v>583</v>
      </c>
      <c r="BF37" s="85">
        <v>43847</v>
      </c>
      <c r="BG37" s="4" t="s">
        <v>220</v>
      </c>
      <c r="BH37" s="4" t="s">
        <v>220</v>
      </c>
      <c r="BI37" s="6" t="s">
        <v>221</v>
      </c>
      <c r="BJ37" s="6" t="s">
        <v>582</v>
      </c>
      <c r="BK37" s="6" t="s">
        <v>174</v>
      </c>
      <c r="BL37" s="12">
        <v>53093005</v>
      </c>
      <c r="BM37" s="4">
        <v>8</v>
      </c>
      <c r="BN37" t="s">
        <v>622</v>
      </c>
      <c r="BO37" t="s">
        <v>193</v>
      </c>
      <c r="BP37" s="4">
        <v>80161500</v>
      </c>
      <c r="BQ37" s="13" t="s">
        <v>789</v>
      </c>
      <c r="BR37" s="85">
        <v>43847</v>
      </c>
      <c r="BS37" s="4" t="s">
        <v>181</v>
      </c>
      <c r="BT37" s="13" t="s">
        <v>235</v>
      </c>
      <c r="BU37" s="93" t="s">
        <v>168</v>
      </c>
      <c r="BV37" s="6" t="s">
        <v>256</v>
      </c>
      <c r="BW37" s="86">
        <v>43850</v>
      </c>
      <c r="BX37" s="86">
        <v>43848</v>
      </c>
      <c r="BY37" s="222">
        <v>44183</v>
      </c>
      <c r="BZ37" s="4">
        <f t="shared" si="6"/>
        <v>335</v>
      </c>
      <c r="CA37" s="16">
        <f t="shared" si="7"/>
        <v>11.166666666666666</v>
      </c>
      <c r="CB37" s="6" t="s">
        <v>839</v>
      </c>
      <c r="CC37" s="9">
        <f>BD_2!E35</f>
        <v>0</v>
      </c>
      <c r="CD37" s="9">
        <f>BD_2!BA35</f>
        <v>1083333</v>
      </c>
      <c r="CE37" s="4">
        <f>BD_2!BZ35</f>
        <v>13</v>
      </c>
      <c r="CF37" s="42" t="str">
        <f>BD_2!CA35</f>
        <v>2 NO</v>
      </c>
      <c r="CG37" s="160" t="str">
        <f>BD_2!CF35</f>
        <v>2 NO</v>
      </c>
      <c r="CH37" s="4" t="s">
        <v>181</v>
      </c>
      <c r="CI37">
        <f t="shared" si="8"/>
        <v>348</v>
      </c>
      <c r="CJ37" s="161">
        <f t="shared" si="9"/>
        <v>43848</v>
      </c>
      <c r="CK37" s="161">
        <f t="shared" si="10"/>
        <v>44196</v>
      </c>
      <c r="CL37" s="14">
        <f t="shared" ca="1" si="11"/>
        <v>1.3649425287356323</v>
      </c>
      <c r="CM37" s="9">
        <f t="shared" si="27"/>
        <v>28583333</v>
      </c>
      <c r="CN37" s="42" t="str">
        <f t="shared" ca="1" si="13"/>
        <v>FINALIZADO</v>
      </c>
      <c r="CO37" s="4"/>
      <c r="CQ37" s="17"/>
      <c r="CR37" s="87"/>
      <c r="CS37" s="6"/>
      <c r="CT37" s="13" t="s">
        <v>1321</v>
      </c>
      <c r="CU37" s="4" t="s">
        <v>1322</v>
      </c>
      <c r="CV37" s="4" t="s">
        <v>3330</v>
      </c>
      <c r="CW37" s="42" t="str">
        <f t="shared" si="36"/>
        <v>enero</v>
      </c>
      <c r="CX37" s="4" t="s">
        <v>180</v>
      </c>
      <c r="CY37" t="s">
        <v>361</v>
      </c>
      <c r="CZ37" t="s">
        <v>362</v>
      </c>
    </row>
    <row r="38" spans="1:104" x14ac:dyDescent="0.25">
      <c r="A38" s="76" t="str">
        <f t="shared" si="29"/>
        <v/>
      </c>
      <c r="B38" s="77" t="str">
        <f t="shared" si="30"/>
        <v/>
      </c>
      <c r="C38" s="76" t="str">
        <f t="shared" si="31"/>
        <v/>
      </c>
      <c r="D38" s="76" t="str">
        <f t="shared" si="32"/>
        <v/>
      </c>
      <c r="E38" s="76" t="str">
        <f t="shared" si="33"/>
        <v/>
      </c>
      <c r="F38" s="77" t="str">
        <f t="shared" ca="1" si="2"/>
        <v>F</v>
      </c>
      <c r="G38" s="3" t="str">
        <f t="shared" si="34"/>
        <v/>
      </c>
      <c r="H38" s="3" t="str">
        <f t="shared" si="35"/>
        <v/>
      </c>
      <c r="I38" s="3" t="str">
        <f t="shared" si="5"/>
        <v>ANU</v>
      </c>
      <c r="J38" s="4">
        <v>2020</v>
      </c>
      <c r="K38" s="5">
        <v>34</v>
      </c>
      <c r="L38" s="98" t="s">
        <v>1432</v>
      </c>
      <c r="M38" s="4" t="s">
        <v>115</v>
      </c>
      <c r="N38" s="6" t="s">
        <v>116</v>
      </c>
      <c r="O38" s="6" t="s">
        <v>138</v>
      </c>
      <c r="P38" s="6" t="s">
        <v>150</v>
      </c>
      <c r="Q38" s="6" t="s">
        <v>249</v>
      </c>
      <c r="R38" s="4" t="s">
        <v>114</v>
      </c>
      <c r="S38" s="4"/>
      <c r="T38" s="6" t="s">
        <v>585</v>
      </c>
      <c r="U38" s="79"/>
      <c r="V38" s="4"/>
      <c r="W38" s="7"/>
      <c r="X38" s="6">
        <v>0</v>
      </c>
      <c r="Y38" s="89"/>
      <c r="Z38" s="71">
        <f ca="1">+($F$1-Tabla3[[#This Row],[FECHA DE NACIMIENTO]])/365</f>
        <v>121.43287671232876</v>
      </c>
      <c r="AA38" s="108"/>
      <c r="AB38" s="108"/>
      <c r="AC38" s="4"/>
      <c r="AD38" s="4"/>
      <c r="AE38" s="8"/>
      <c r="AF38" s="4" t="s">
        <v>181</v>
      </c>
      <c r="AG38" s="6"/>
      <c r="AJ38" s="18"/>
      <c r="AK38" s="6"/>
      <c r="AL38" s="88"/>
      <c r="AM38" s="88"/>
      <c r="AN38" s="9"/>
      <c r="AO38" s="4"/>
      <c r="AR38" s="75"/>
      <c r="AU38" s="100"/>
      <c r="AV38" s="89"/>
      <c r="AW38" s="6"/>
      <c r="AX38" s="89"/>
      <c r="BC38" s="11"/>
      <c r="BE38" s="6"/>
      <c r="BF38" s="85"/>
      <c r="BH38" s="4"/>
      <c r="BK38" s="6"/>
      <c r="BL38" s="12"/>
      <c r="BM38" s="4">
        <v>0</v>
      </c>
      <c r="BO38" s="6"/>
      <c r="BQ38" s="4"/>
      <c r="BR38" s="85"/>
      <c r="BS38" s="4"/>
      <c r="BT38" s="13"/>
      <c r="BU38" s="86"/>
      <c r="BV38" s="6"/>
      <c r="BW38" s="86"/>
      <c r="BX38" s="86"/>
      <c r="BY38" s="222"/>
      <c r="BZ38" s="4">
        <f t="shared" si="6"/>
        <v>0</v>
      </c>
      <c r="CA38" s="16">
        <f t="shared" si="7"/>
        <v>0</v>
      </c>
      <c r="CC38" s="9">
        <f>BD_2!E36</f>
        <v>0</v>
      </c>
      <c r="CD38" s="9">
        <f>BD_2!BA36</f>
        <v>0</v>
      </c>
      <c r="CE38" s="4">
        <f>BD_2!BZ36</f>
        <v>0</v>
      </c>
      <c r="CF38" s="42" t="str">
        <f>BD_2!CA36</f>
        <v>2 NO</v>
      </c>
      <c r="CG38" s="160" t="str">
        <f>BD_2!CF36</f>
        <v>2 NO</v>
      </c>
      <c r="CH38" s="4" t="s">
        <v>181</v>
      </c>
      <c r="CI38">
        <f t="shared" si="8"/>
        <v>0</v>
      </c>
      <c r="CJ38" s="161">
        <f t="shared" si="9"/>
        <v>0</v>
      </c>
      <c r="CK38" s="161">
        <f t="shared" si="10"/>
        <v>0</v>
      </c>
      <c r="CL38" s="14" t="e">
        <f t="shared" ca="1" si="11"/>
        <v>#DIV/0!</v>
      </c>
      <c r="CM38" s="9">
        <f t="shared" si="27"/>
        <v>0</v>
      </c>
      <c r="CN38" s="42" t="str">
        <f t="shared" ca="1" si="13"/>
        <v>FINALIZADO</v>
      </c>
      <c r="CO38" s="4"/>
      <c r="CQ38" s="17"/>
      <c r="CR38" s="87"/>
      <c r="CS38" s="6"/>
      <c r="CT38" s="13" t="s">
        <v>1321</v>
      </c>
      <c r="CU38" s="4" t="s">
        <v>1323</v>
      </c>
      <c r="CV38" s="4" t="s">
        <v>3329</v>
      </c>
      <c r="CW38" s="42" t="str">
        <f t="shared" si="36"/>
        <v>enero</v>
      </c>
      <c r="CX38" s="4" t="s">
        <v>180</v>
      </c>
      <c r="CY38" t="s">
        <v>361</v>
      </c>
      <c r="CZ38" t="s">
        <v>362</v>
      </c>
    </row>
    <row r="39" spans="1:104" x14ac:dyDescent="0.25">
      <c r="A39" s="76" t="str">
        <f t="shared" si="29"/>
        <v>A</v>
      </c>
      <c r="B39" s="77" t="str">
        <f t="shared" si="30"/>
        <v>PR</v>
      </c>
      <c r="C39" s="76" t="str">
        <f t="shared" si="31"/>
        <v/>
      </c>
      <c r="D39" s="76" t="str">
        <f t="shared" si="32"/>
        <v/>
      </c>
      <c r="E39" s="76" t="str">
        <f t="shared" si="33"/>
        <v/>
      </c>
      <c r="F39" s="77" t="str">
        <f t="shared" ca="1" si="2"/>
        <v>F</v>
      </c>
      <c r="G39" s="3" t="str">
        <f t="shared" si="34"/>
        <v/>
      </c>
      <c r="H39" s="3" t="str">
        <f t="shared" si="35"/>
        <v/>
      </c>
      <c r="I39" s="3" t="str">
        <f t="shared" si="5"/>
        <v/>
      </c>
      <c r="J39" s="4">
        <v>2020</v>
      </c>
      <c r="K39" s="5">
        <v>35</v>
      </c>
      <c r="L39" s="6" t="s">
        <v>516</v>
      </c>
      <c r="M39" s="4" t="s">
        <v>115</v>
      </c>
      <c r="N39" s="6" t="s">
        <v>116</v>
      </c>
      <c r="O39" s="6" t="s">
        <v>138</v>
      </c>
      <c r="P39" s="6" t="s">
        <v>150</v>
      </c>
      <c r="Q39" s="6" t="s">
        <v>249</v>
      </c>
      <c r="R39" s="4" t="s">
        <v>114</v>
      </c>
      <c r="S39" s="4" t="s">
        <v>166</v>
      </c>
      <c r="T39" s="6" t="s">
        <v>478</v>
      </c>
      <c r="U39" s="79" t="s">
        <v>173</v>
      </c>
      <c r="V39" s="4" t="s">
        <v>174</v>
      </c>
      <c r="W39" s="7">
        <v>85441905</v>
      </c>
      <c r="X39" s="6">
        <v>1</v>
      </c>
      <c r="Y39" s="89">
        <v>28102</v>
      </c>
      <c r="Z39" s="71">
        <f ca="1">+($F$1-Tabla3[[#This Row],[FECHA DE NACIMIENTO]])/365</f>
        <v>44.441095890410956</v>
      </c>
      <c r="AA39" s="108" t="s">
        <v>178</v>
      </c>
      <c r="AB39" s="108"/>
      <c r="AC39" s="4" t="s">
        <v>114</v>
      </c>
      <c r="AD39" s="4" t="s">
        <v>114</v>
      </c>
      <c r="AE39" s="8" t="s">
        <v>114</v>
      </c>
      <c r="AF39" s="4" t="s">
        <v>181</v>
      </c>
      <c r="AG39" s="105" t="s">
        <v>586</v>
      </c>
      <c r="AH39" s="6" t="s">
        <v>586</v>
      </c>
      <c r="AI39" s="6" t="s">
        <v>587</v>
      </c>
      <c r="AJ39" s="108" t="s">
        <v>2407</v>
      </c>
      <c r="AK39" s="6" t="s">
        <v>2408</v>
      </c>
      <c r="AL39" s="88">
        <v>111408000</v>
      </c>
      <c r="AM39" s="88">
        <v>111408000</v>
      </c>
      <c r="AN39" s="9">
        <v>10128000</v>
      </c>
      <c r="AO39" s="4" t="s">
        <v>209</v>
      </c>
      <c r="AP39" s="6" t="s">
        <v>181</v>
      </c>
      <c r="AQ39" s="6" t="s">
        <v>168</v>
      </c>
      <c r="AR39" s="75"/>
      <c r="AU39" s="100">
        <v>3120</v>
      </c>
      <c r="AV39" s="107">
        <v>43838</v>
      </c>
      <c r="AW39" s="100">
        <v>5720</v>
      </c>
      <c r="AX39" s="89">
        <v>43845</v>
      </c>
      <c r="AY39" s="6" t="s">
        <v>215</v>
      </c>
      <c r="AZ39" s="6" t="s">
        <v>378</v>
      </c>
      <c r="BA39" s="6" t="s">
        <v>181</v>
      </c>
      <c r="BC39" s="11"/>
      <c r="BD39" s="6" t="s">
        <v>589</v>
      </c>
      <c r="BE39" s="69" t="s">
        <v>588</v>
      </c>
      <c r="BF39" s="85">
        <v>43845</v>
      </c>
      <c r="BG39" s="4" t="s">
        <v>220</v>
      </c>
      <c r="BH39" s="4" t="s">
        <v>220</v>
      </c>
      <c r="BI39" s="6" t="s">
        <v>221</v>
      </c>
      <c r="BJ39" s="6" t="s">
        <v>590</v>
      </c>
      <c r="BK39" s="6" t="s">
        <v>174</v>
      </c>
      <c r="BL39" s="12">
        <v>52008478</v>
      </c>
      <c r="BM39" s="4">
        <v>2</v>
      </c>
      <c r="BN39" s="6" t="s">
        <v>591</v>
      </c>
      <c r="BO39" s="6" t="s">
        <v>586</v>
      </c>
      <c r="BP39" s="42">
        <v>93151507</v>
      </c>
      <c r="BQ39" s="13" t="s">
        <v>790</v>
      </c>
      <c r="BR39" s="85">
        <v>43845</v>
      </c>
      <c r="BS39" s="4" t="s">
        <v>180</v>
      </c>
      <c r="BT39" s="13" t="s">
        <v>230</v>
      </c>
      <c r="BU39" s="93">
        <v>43845</v>
      </c>
      <c r="BV39" s="6" t="s">
        <v>348</v>
      </c>
      <c r="BW39" s="86">
        <v>43846</v>
      </c>
      <c r="BX39" s="86">
        <v>43846</v>
      </c>
      <c r="BY39" s="222">
        <v>44180</v>
      </c>
      <c r="BZ39" s="4">
        <f t="shared" si="6"/>
        <v>334</v>
      </c>
      <c r="CA39" s="16">
        <f t="shared" si="7"/>
        <v>11.133333333333333</v>
      </c>
      <c r="CB39" s="6" t="s">
        <v>2409</v>
      </c>
      <c r="CC39" s="9">
        <f>BD_2!E37</f>
        <v>0</v>
      </c>
      <c r="CD39" s="9">
        <f>BD_2!BA37</f>
        <v>5064000</v>
      </c>
      <c r="CE39" s="4">
        <f>BD_2!BZ37</f>
        <v>15</v>
      </c>
      <c r="CF39" s="42" t="str">
        <f>BD_2!CA37</f>
        <v>2 NO</v>
      </c>
      <c r="CG39" s="160" t="str">
        <f>BD_2!CF37</f>
        <v>2 NO</v>
      </c>
      <c r="CH39" s="4" t="s">
        <v>181</v>
      </c>
      <c r="CI39">
        <f t="shared" si="8"/>
        <v>349</v>
      </c>
      <c r="CJ39" s="161">
        <f t="shared" si="9"/>
        <v>43846</v>
      </c>
      <c r="CK39" s="161">
        <f t="shared" si="10"/>
        <v>44195</v>
      </c>
      <c r="CL39" s="14">
        <f t="shared" ca="1" si="11"/>
        <v>1.3667621776504297</v>
      </c>
      <c r="CM39" s="9">
        <f t="shared" si="27"/>
        <v>116472000</v>
      </c>
      <c r="CN39" s="42" t="str">
        <f t="shared" ca="1" si="13"/>
        <v>FINALIZADO</v>
      </c>
      <c r="CO39" s="4"/>
      <c r="CQ39" s="17"/>
      <c r="CR39" s="87"/>
      <c r="CS39" s="6"/>
      <c r="CT39" s="13" t="s">
        <v>1321</v>
      </c>
      <c r="CU39" s="4" t="s">
        <v>1322</v>
      </c>
      <c r="CV39" s="4" t="s">
        <v>3330</v>
      </c>
      <c r="CW39" s="42" t="str">
        <f t="shared" si="36"/>
        <v>enero</v>
      </c>
      <c r="CX39" s="4" t="s">
        <v>180</v>
      </c>
      <c r="CY39" t="s">
        <v>361</v>
      </c>
      <c r="CZ39" t="s">
        <v>362</v>
      </c>
    </row>
    <row r="40" spans="1:104" x14ac:dyDescent="0.25">
      <c r="A40" s="76" t="str">
        <f t="shared" si="29"/>
        <v/>
      </c>
      <c r="B40" s="77" t="str">
        <f t="shared" si="30"/>
        <v/>
      </c>
      <c r="C40" s="76" t="str">
        <f t="shared" si="31"/>
        <v>T</v>
      </c>
      <c r="D40" s="76" t="str">
        <f t="shared" si="32"/>
        <v/>
      </c>
      <c r="E40" s="76" t="str">
        <f t="shared" si="33"/>
        <v/>
      </c>
      <c r="F40" s="77" t="str">
        <f t="shared" ca="1" si="2"/>
        <v>F</v>
      </c>
      <c r="G40" s="3" t="str">
        <f t="shared" si="34"/>
        <v/>
      </c>
      <c r="H40" s="3" t="str">
        <f t="shared" si="35"/>
        <v/>
      </c>
      <c r="I40" s="3" t="str">
        <f t="shared" si="5"/>
        <v/>
      </c>
      <c r="J40" s="4">
        <v>2020</v>
      </c>
      <c r="K40" s="5">
        <v>36</v>
      </c>
      <c r="L40" s="6" t="s">
        <v>516</v>
      </c>
      <c r="M40" s="4" t="s">
        <v>115</v>
      </c>
      <c r="N40" s="6" t="s">
        <v>116</v>
      </c>
      <c r="O40" s="6" t="s">
        <v>138</v>
      </c>
      <c r="P40" s="6" t="s">
        <v>150</v>
      </c>
      <c r="Q40" s="6" t="s">
        <v>249</v>
      </c>
      <c r="R40" s="4" t="s">
        <v>114</v>
      </c>
      <c r="S40" s="4" t="s">
        <v>167</v>
      </c>
      <c r="T40" s="6" t="s">
        <v>479</v>
      </c>
      <c r="U40" s="79" t="s">
        <v>173</v>
      </c>
      <c r="V40" s="4" t="s">
        <v>174</v>
      </c>
      <c r="W40" s="7">
        <v>1020772937</v>
      </c>
      <c r="X40" s="6">
        <v>1</v>
      </c>
      <c r="Y40" s="89">
        <v>33793</v>
      </c>
      <c r="Z40" s="71">
        <f ca="1">+($F$1-Tabla3[[#This Row],[FECHA DE NACIMIENTO]])/365</f>
        <v>28.849315068493151</v>
      </c>
      <c r="AA40" s="108" t="s">
        <v>553</v>
      </c>
      <c r="AB40" s="108"/>
      <c r="AC40" s="4" t="s">
        <v>114</v>
      </c>
      <c r="AD40" s="4" t="s">
        <v>114</v>
      </c>
      <c r="AE40" s="8" t="s">
        <v>114</v>
      </c>
      <c r="AF40" s="4" t="s">
        <v>181</v>
      </c>
      <c r="AG40" s="105" t="s">
        <v>586</v>
      </c>
      <c r="AH40" s="6" t="s">
        <v>586</v>
      </c>
      <c r="AI40" s="6" t="s">
        <v>592</v>
      </c>
      <c r="AJ40" s="108" t="s">
        <v>2410</v>
      </c>
      <c r="AK40" s="6" t="s">
        <v>2411</v>
      </c>
      <c r="AL40" s="88">
        <v>38500000</v>
      </c>
      <c r="AM40" s="88">
        <v>38500000</v>
      </c>
      <c r="AN40" s="9">
        <v>3500000</v>
      </c>
      <c r="AO40" s="4" t="s">
        <v>209</v>
      </c>
      <c r="AP40" s="6" t="s">
        <v>181</v>
      </c>
      <c r="AQ40" s="6" t="s">
        <v>168</v>
      </c>
      <c r="AR40" s="75"/>
      <c r="AU40" s="100">
        <v>3120</v>
      </c>
      <c r="AV40" s="107">
        <v>43838</v>
      </c>
      <c r="AW40" s="100">
        <v>7220</v>
      </c>
      <c r="AX40" s="89">
        <v>43846</v>
      </c>
      <c r="AY40" s="6" t="s">
        <v>215</v>
      </c>
      <c r="AZ40" s="6" t="s">
        <v>378</v>
      </c>
      <c r="BA40" s="6" t="s">
        <v>181</v>
      </c>
      <c r="BC40" s="11"/>
      <c r="BD40" s="6" t="s">
        <v>594</v>
      </c>
      <c r="BE40" s="69" t="s">
        <v>593</v>
      </c>
      <c r="BF40" s="85">
        <v>43846</v>
      </c>
      <c r="BG40" s="4" t="s">
        <v>220</v>
      </c>
      <c r="BH40" s="4" t="s">
        <v>220</v>
      </c>
      <c r="BI40" s="6" t="s">
        <v>221</v>
      </c>
      <c r="BJ40" s="6" t="s">
        <v>595</v>
      </c>
      <c r="BK40" s="6" t="s">
        <v>174</v>
      </c>
      <c r="BL40" s="12">
        <v>36722576</v>
      </c>
      <c r="BM40" s="4">
        <v>1</v>
      </c>
      <c r="BN40" s="6" t="s">
        <v>596</v>
      </c>
      <c r="BO40" s="6" t="s">
        <v>586</v>
      </c>
      <c r="BP40" s="42">
        <v>80101509</v>
      </c>
      <c r="BQ40" s="13" t="s">
        <v>791</v>
      </c>
      <c r="BR40" s="85">
        <v>43846</v>
      </c>
      <c r="BS40" s="4" t="s">
        <v>181</v>
      </c>
      <c r="BT40" s="13" t="s">
        <v>235</v>
      </c>
      <c r="BU40" s="93" t="s">
        <v>168</v>
      </c>
      <c r="BV40" s="6" t="s">
        <v>256</v>
      </c>
      <c r="BW40" s="86">
        <v>43847</v>
      </c>
      <c r="BX40" s="86">
        <v>43847</v>
      </c>
      <c r="BY40" s="222">
        <v>44181</v>
      </c>
      <c r="BZ40" s="4">
        <f t="shared" si="6"/>
        <v>334</v>
      </c>
      <c r="CA40" s="16">
        <f t="shared" si="7"/>
        <v>11.133333333333333</v>
      </c>
      <c r="CB40" s="6" t="s">
        <v>828</v>
      </c>
      <c r="CC40" s="9">
        <f>BD_2!E38</f>
        <v>11316667</v>
      </c>
      <c r="CD40" s="9">
        <f>BD_2!BA38</f>
        <v>0</v>
      </c>
      <c r="CE40" s="4">
        <f>BD_2!BZ38</f>
        <v>-97</v>
      </c>
      <c r="CF40" s="42" t="str">
        <f>BD_2!CA38</f>
        <v>2 NO</v>
      </c>
      <c r="CG40" s="160" t="str">
        <f>BD_2!CF38</f>
        <v>1 SI</v>
      </c>
      <c r="CH40" s="4" t="s">
        <v>181</v>
      </c>
      <c r="CI40">
        <f t="shared" si="8"/>
        <v>237</v>
      </c>
      <c r="CJ40" s="161">
        <f t="shared" si="9"/>
        <v>43847</v>
      </c>
      <c r="CK40" s="161">
        <f t="shared" si="10"/>
        <v>44084</v>
      </c>
      <c r="CL40" s="14">
        <f t="shared" ca="1" si="11"/>
        <v>2.0084388185654007</v>
      </c>
      <c r="CM40" s="9">
        <f t="shared" si="27"/>
        <v>27183333</v>
      </c>
      <c r="CN40" s="42" t="str">
        <f t="shared" ca="1" si="13"/>
        <v>FINALIZADO</v>
      </c>
      <c r="CO40" s="4"/>
      <c r="CQ40" s="17"/>
      <c r="CR40" s="87"/>
      <c r="CS40" s="6"/>
      <c r="CT40" s="13" t="s">
        <v>1321</v>
      </c>
      <c r="CU40" s="4" t="s">
        <v>1322</v>
      </c>
      <c r="CV40" s="4" t="s">
        <v>3330</v>
      </c>
      <c r="CW40" s="42" t="str">
        <f t="shared" si="36"/>
        <v>enero</v>
      </c>
      <c r="CX40" s="4" t="s">
        <v>180</v>
      </c>
      <c r="CY40" t="s">
        <v>361</v>
      </c>
      <c r="CZ40" t="s">
        <v>362</v>
      </c>
    </row>
    <row r="41" spans="1:104" x14ac:dyDescent="0.25">
      <c r="A41" s="76" t="str">
        <f t="shared" si="29"/>
        <v/>
      </c>
      <c r="B41" s="77" t="str">
        <f t="shared" si="30"/>
        <v/>
      </c>
      <c r="C41" s="76" t="str">
        <f t="shared" si="31"/>
        <v/>
      </c>
      <c r="D41" s="76" t="str">
        <f t="shared" si="32"/>
        <v/>
      </c>
      <c r="E41" s="76" t="str">
        <f t="shared" si="33"/>
        <v/>
      </c>
      <c r="F41" s="77" t="str">
        <f t="shared" ca="1" si="2"/>
        <v>F</v>
      </c>
      <c r="G41" s="3" t="str">
        <f t="shared" si="34"/>
        <v/>
      </c>
      <c r="H41" s="3" t="str">
        <f t="shared" si="35"/>
        <v/>
      </c>
      <c r="I41" s="3" t="str">
        <f t="shared" si="5"/>
        <v/>
      </c>
      <c r="J41" s="4">
        <v>2020</v>
      </c>
      <c r="K41" s="5">
        <v>37</v>
      </c>
      <c r="L41" s="6" t="s">
        <v>516</v>
      </c>
      <c r="M41" s="4" t="s">
        <v>115</v>
      </c>
      <c r="N41" s="6" t="s">
        <v>116</v>
      </c>
      <c r="O41" s="6" t="s">
        <v>138</v>
      </c>
      <c r="P41" s="6" t="s">
        <v>150</v>
      </c>
      <c r="Q41" s="6" t="s">
        <v>249</v>
      </c>
      <c r="R41" s="4" t="s">
        <v>114</v>
      </c>
      <c r="S41" s="4" t="s">
        <v>166</v>
      </c>
      <c r="T41" s="6" t="s">
        <v>597</v>
      </c>
      <c r="U41" s="79" t="s">
        <v>173</v>
      </c>
      <c r="V41" s="4" t="s">
        <v>174</v>
      </c>
      <c r="W41" s="7">
        <v>1020771354</v>
      </c>
      <c r="X41" s="6">
        <v>3</v>
      </c>
      <c r="Y41" s="89">
        <v>33712</v>
      </c>
      <c r="Z41" s="71">
        <f ca="1">+($F$1-Tabla3[[#This Row],[FECHA DE NACIMIENTO]])/365</f>
        <v>29.07123287671233</v>
      </c>
      <c r="AA41" s="108" t="s">
        <v>598</v>
      </c>
      <c r="AB41" s="108"/>
      <c r="AC41" s="4" t="s">
        <v>114</v>
      </c>
      <c r="AD41" s="4" t="s">
        <v>114</v>
      </c>
      <c r="AE41" s="8" t="s">
        <v>114</v>
      </c>
      <c r="AF41" s="4" t="s">
        <v>181</v>
      </c>
      <c r="AG41" s="105" t="s">
        <v>586</v>
      </c>
      <c r="AH41" s="6" t="s">
        <v>586</v>
      </c>
      <c r="AI41" s="6" t="s">
        <v>599</v>
      </c>
      <c r="AJ41" s="108" t="s">
        <v>2412</v>
      </c>
      <c r="AK41" s="6" t="s">
        <v>2413</v>
      </c>
      <c r="AL41" s="88">
        <v>72600000</v>
      </c>
      <c r="AM41" s="88">
        <v>72600000</v>
      </c>
      <c r="AN41" s="9">
        <v>6600000</v>
      </c>
      <c r="AO41" s="4" t="s">
        <v>209</v>
      </c>
      <c r="AP41" s="6" t="s">
        <v>181</v>
      </c>
      <c r="AQ41" s="6" t="s">
        <v>168</v>
      </c>
      <c r="AR41" s="75"/>
      <c r="AU41" s="100">
        <v>3120</v>
      </c>
      <c r="AV41" s="107">
        <v>43838</v>
      </c>
      <c r="AW41" s="100">
        <v>7320</v>
      </c>
      <c r="AX41" s="89">
        <v>43846</v>
      </c>
      <c r="AY41" s="6" t="s">
        <v>215</v>
      </c>
      <c r="AZ41" s="6" t="s">
        <v>378</v>
      </c>
      <c r="BA41" s="6" t="s">
        <v>181</v>
      </c>
      <c r="BC41" s="11"/>
      <c r="BD41" s="18" t="s">
        <v>601</v>
      </c>
      <c r="BE41" s="69" t="s">
        <v>600</v>
      </c>
      <c r="BF41" s="85">
        <v>43846</v>
      </c>
      <c r="BG41" s="4" t="s">
        <v>220</v>
      </c>
      <c r="BH41" s="4" t="s">
        <v>220</v>
      </c>
      <c r="BI41" s="6" t="s">
        <v>221</v>
      </c>
      <c r="BJ41" s="6" t="s">
        <v>595</v>
      </c>
      <c r="BK41" s="6" t="s">
        <v>174</v>
      </c>
      <c r="BL41" s="12">
        <v>36722576</v>
      </c>
      <c r="BM41" s="4">
        <v>1</v>
      </c>
      <c r="BN41" s="6" t="s">
        <v>596</v>
      </c>
      <c r="BO41" s="6" t="s">
        <v>586</v>
      </c>
      <c r="BP41" s="42">
        <v>80101509</v>
      </c>
      <c r="BQ41" s="13" t="s">
        <v>792</v>
      </c>
      <c r="BR41" s="85">
        <v>43846</v>
      </c>
      <c r="BS41" s="4" t="s">
        <v>180</v>
      </c>
      <c r="BT41" s="13" t="s">
        <v>230</v>
      </c>
      <c r="BU41" s="86">
        <v>43847</v>
      </c>
      <c r="BV41" s="6" t="s">
        <v>349</v>
      </c>
      <c r="BW41" s="86">
        <v>43847</v>
      </c>
      <c r="BX41" s="93">
        <v>43850</v>
      </c>
      <c r="BY41" s="222">
        <v>44184</v>
      </c>
      <c r="BZ41" s="4">
        <f t="shared" si="6"/>
        <v>334</v>
      </c>
      <c r="CA41" s="16">
        <f t="shared" si="7"/>
        <v>11.133333333333333</v>
      </c>
      <c r="CB41" s="6" t="s">
        <v>828</v>
      </c>
      <c r="CC41" s="9">
        <f>BD_2!E39</f>
        <v>0</v>
      </c>
      <c r="CD41" s="9">
        <f>BD_2!BA39</f>
        <v>0</v>
      </c>
      <c r="CE41" s="4">
        <f>BD_2!BZ39</f>
        <v>0</v>
      </c>
      <c r="CF41" s="42" t="str">
        <f>BD_2!CA39</f>
        <v>2 NO</v>
      </c>
      <c r="CG41" s="160" t="str">
        <f>BD_2!CF39</f>
        <v>2 NO</v>
      </c>
      <c r="CH41" s="4" t="s">
        <v>181</v>
      </c>
      <c r="CI41">
        <f t="shared" si="8"/>
        <v>334</v>
      </c>
      <c r="CJ41" s="161">
        <f t="shared" si="9"/>
        <v>43850</v>
      </c>
      <c r="CK41" s="161">
        <f t="shared" si="10"/>
        <v>44184</v>
      </c>
      <c r="CL41" s="14">
        <f t="shared" ca="1" si="11"/>
        <v>1.4161676646706587</v>
      </c>
      <c r="CM41" s="9">
        <f t="shared" si="27"/>
        <v>72600000</v>
      </c>
      <c r="CN41" s="42" t="str">
        <f t="shared" ca="1" si="13"/>
        <v>FINALIZADO</v>
      </c>
      <c r="CO41" s="4"/>
      <c r="CQ41" s="17"/>
      <c r="CR41" s="87"/>
      <c r="CS41" s="6"/>
      <c r="CT41" s="13" t="s">
        <v>1321</v>
      </c>
      <c r="CU41" s="4" t="s">
        <v>1322</v>
      </c>
      <c r="CV41" s="4" t="s">
        <v>3330</v>
      </c>
      <c r="CW41" s="42" t="str">
        <f t="shared" si="36"/>
        <v>enero</v>
      </c>
      <c r="CX41" s="4" t="s">
        <v>180</v>
      </c>
      <c r="CY41" t="s">
        <v>361</v>
      </c>
      <c r="CZ41" t="s">
        <v>362</v>
      </c>
    </row>
    <row r="42" spans="1:104" x14ac:dyDescent="0.25">
      <c r="A42" s="76" t="str">
        <f t="shared" ref="A42:A73" si="37">+IF($CM42&gt;$AM42,"A", "")</f>
        <v>A</v>
      </c>
      <c r="B42" s="77" t="str">
        <f t="shared" ref="B42:B73" si="38">+IF(CK42&gt;BY42,"PR","")</f>
        <v>PR</v>
      </c>
      <c r="C42" s="76" t="str">
        <f t="shared" ref="C42:C73" si="39">IF($CG42= "1 SI", "T","")</f>
        <v/>
      </c>
      <c r="D42" s="76" t="str">
        <f t="shared" ref="D42:D73" si="40">+IF($CF42="1 SI","S","")</f>
        <v/>
      </c>
      <c r="E42" s="76" t="str">
        <f t="shared" ref="E42:E73" si="41">+IF(CH42="1 SI","C","")</f>
        <v/>
      </c>
      <c r="F42" s="77" t="str">
        <f t="shared" ca="1" si="2"/>
        <v>F</v>
      </c>
      <c r="G42" s="3" t="str">
        <f t="shared" ref="G42:G73" si="42">+IF($CO42="MUTUO ACUERDO", "L","")</f>
        <v/>
      </c>
      <c r="H42" s="3" t="str">
        <f t="shared" ref="H42:H73" si="43">IF($CX42="1 SI","","NE")</f>
        <v/>
      </c>
      <c r="I42" s="3" t="str">
        <f t="shared" si="5"/>
        <v/>
      </c>
      <c r="J42" s="4">
        <v>2020</v>
      </c>
      <c r="K42" s="5">
        <v>38</v>
      </c>
      <c r="L42" s="6" t="s">
        <v>516</v>
      </c>
      <c r="M42" s="4" t="s">
        <v>115</v>
      </c>
      <c r="N42" s="6" t="s">
        <v>116</v>
      </c>
      <c r="O42" s="6" t="s">
        <v>138</v>
      </c>
      <c r="P42" s="6" t="s">
        <v>150</v>
      </c>
      <c r="Q42" s="6" t="s">
        <v>249</v>
      </c>
      <c r="R42" s="4" t="s">
        <v>114</v>
      </c>
      <c r="S42" s="4" t="s">
        <v>167</v>
      </c>
      <c r="T42" s="6" t="s">
        <v>480</v>
      </c>
      <c r="U42" s="79" t="s">
        <v>173</v>
      </c>
      <c r="V42" s="4" t="s">
        <v>174</v>
      </c>
      <c r="W42" s="7">
        <v>1136886658</v>
      </c>
      <c r="X42" s="6">
        <v>2</v>
      </c>
      <c r="Y42" s="92">
        <v>34602</v>
      </c>
      <c r="Z42" s="71">
        <f ca="1">+($F$1-Tabla3[[#This Row],[FECHA DE NACIMIENTO]])/365</f>
        <v>26.632876712328766</v>
      </c>
      <c r="AA42" s="108" t="s">
        <v>367</v>
      </c>
      <c r="AB42" s="108"/>
      <c r="AC42" s="4" t="s">
        <v>114</v>
      </c>
      <c r="AD42" s="4" t="s">
        <v>114</v>
      </c>
      <c r="AE42" s="8" t="s">
        <v>114</v>
      </c>
      <c r="AF42" s="4" t="s">
        <v>181</v>
      </c>
      <c r="AG42" s="105" t="s">
        <v>586</v>
      </c>
      <c r="AH42" s="6" t="s">
        <v>586</v>
      </c>
      <c r="AI42" s="6" t="s">
        <v>602</v>
      </c>
      <c r="AJ42" s="108" t="s">
        <v>2414</v>
      </c>
      <c r="AK42" s="6" t="s">
        <v>2415</v>
      </c>
      <c r="AL42" s="88">
        <v>35200000</v>
      </c>
      <c r="AM42" s="88">
        <v>35200000</v>
      </c>
      <c r="AN42" s="9">
        <v>3200000</v>
      </c>
      <c r="AO42" s="4" t="s">
        <v>209</v>
      </c>
      <c r="AP42" s="6" t="s">
        <v>181</v>
      </c>
      <c r="AQ42" s="6" t="s">
        <v>168</v>
      </c>
      <c r="AR42" s="75"/>
      <c r="AU42" s="100">
        <v>3120</v>
      </c>
      <c r="AV42" s="107">
        <v>43838</v>
      </c>
      <c r="AW42" s="100">
        <v>7420</v>
      </c>
      <c r="AX42" s="89">
        <v>43846</v>
      </c>
      <c r="AY42" s="6" t="s">
        <v>215</v>
      </c>
      <c r="AZ42" s="6" t="s">
        <v>378</v>
      </c>
      <c r="BA42" s="6" t="s">
        <v>181</v>
      </c>
      <c r="BC42" s="11"/>
      <c r="BD42" s="6" t="s">
        <v>604</v>
      </c>
      <c r="BE42" s="69" t="s">
        <v>603</v>
      </c>
      <c r="BF42" s="94">
        <v>43846</v>
      </c>
      <c r="BG42" s="4" t="s">
        <v>220</v>
      </c>
      <c r="BH42" s="4" t="s">
        <v>220</v>
      </c>
      <c r="BI42" s="6" t="s">
        <v>221</v>
      </c>
      <c r="BJ42" s="6" t="s">
        <v>595</v>
      </c>
      <c r="BK42" s="6" t="s">
        <v>174</v>
      </c>
      <c r="BL42" s="12">
        <v>36722576</v>
      </c>
      <c r="BM42" s="4">
        <v>1</v>
      </c>
      <c r="BN42" s="6" t="s">
        <v>596</v>
      </c>
      <c r="BO42" s="6" t="s">
        <v>586</v>
      </c>
      <c r="BP42" s="42">
        <v>80101509</v>
      </c>
      <c r="BQ42" s="13" t="s">
        <v>793</v>
      </c>
      <c r="BR42" s="94">
        <v>43846</v>
      </c>
      <c r="BS42" s="4" t="s">
        <v>181</v>
      </c>
      <c r="BT42" s="13" t="s">
        <v>235</v>
      </c>
      <c r="BU42" s="93" t="s">
        <v>168</v>
      </c>
      <c r="BV42" s="6" t="s">
        <v>256</v>
      </c>
      <c r="BW42" s="86">
        <v>43847</v>
      </c>
      <c r="BX42" s="93">
        <v>43847</v>
      </c>
      <c r="BY42" s="222">
        <v>44181</v>
      </c>
      <c r="BZ42" s="4">
        <f t="shared" si="6"/>
        <v>334</v>
      </c>
      <c r="CA42" s="16">
        <f t="shared" si="7"/>
        <v>11.133333333333333</v>
      </c>
      <c r="CB42" s="6" t="s">
        <v>828</v>
      </c>
      <c r="CC42" s="9">
        <f>BD_2!E40</f>
        <v>0</v>
      </c>
      <c r="CD42" s="9">
        <f>BD_2!BA40</f>
        <v>1600000</v>
      </c>
      <c r="CE42" s="4">
        <f>BD_2!BZ40</f>
        <v>15</v>
      </c>
      <c r="CF42" s="42" t="str">
        <f>BD_2!CA40</f>
        <v>2 NO</v>
      </c>
      <c r="CG42" s="160" t="str">
        <f>BD_2!CF40</f>
        <v>2 NO</v>
      </c>
      <c r="CH42" s="4" t="s">
        <v>181</v>
      </c>
      <c r="CI42">
        <f t="shared" si="8"/>
        <v>349</v>
      </c>
      <c r="CJ42" s="161">
        <f t="shared" si="9"/>
        <v>43847</v>
      </c>
      <c r="CK42" s="161">
        <f t="shared" si="10"/>
        <v>44196</v>
      </c>
      <c r="CL42" s="14">
        <f t="shared" ca="1" si="11"/>
        <v>1.3638968481375358</v>
      </c>
      <c r="CM42" s="9">
        <f t="shared" ref="CM42:CM73" si="44">$AM42+$CD42-$CC42</f>
        <v>36800000</v>
      </c>
      <c r="CN42" s="42" t="str">
        <f t="shared" ca="1" si="13"/>
        <v>FINALIZADO</v>
      </c>
      <c r="CO42" s="4"/>
      <c r="CQ42" s="17"/>
      <c r="CR42" s="87"/>
      <c r="CS42" s="6"/>
      <c r="CT42" s="13" t="s">
        <v>1321</v>
      </c>
      <c r="CU42" s="4" t="s">
        <v>1322</v>
      </c>
      <c r="CV42" s="4" t="s">
        <v>3330</v>
      </c>
      <c r="CW42" s="42" t="str">
        <f t="shared" ref="CW42:CW54" si="45">TEXT(BF42,"MMMM")</f>
        <v>enero</v>
      </c>
      <c r="CX42" s="4" t="s">
        <v>180</v>
      </c>
      <c r="CY42" t="s">
        <v>361</v>
      </c>
      <c r="CZ42" t="s">
        <v>362</v>
      </c>
    </row>
    <row r="43" spans="1:104" x14ac:dyDescent="0.25">
      <c r="A43" s="76" t="str">
        <f t="shared" si="37"/>
        <v/>
      </c>
      <c r="B43" s="77" t="str">
        <f t="shared" si="38"/>
        <v/>
      </c>
      <c r="C43" s="76" t="str">
        <f t="shared" si="39"/>
        <v>T</v>
      </c>
      <c r="D43" s="76" t="str">
        <f t="shared" si="40"/>
        <v/>
      </c>
      <c r="E43" s="76" t="str">
        <f t="shared" si="41"/>
        <v/>
      </c>
      <c r="F43" s="77" t="str">
        <f t="shared" ca="1" si="2"/>
        <v>F</v>
      </c>
      <c r="G43" s="3" t="str">
        <f t="shared" si="42"/>
        <v/>
      </c>
      <c r="H43" s="3" t="str">
        <f t="shared" si="43"/>
        <v/>
      </c>
      <c r="I43" s="3" t="str">
        <f t="shared" si="5"/>
        <v/>
      </c>
      <c r="J43" s="4">
        <v>2020</v>
      </c>
      <c r="K43" s="5">
        <v>39</v>
      </c>
      <c r="L43" s="98" t="s">
        <v>1432</v>
      </c>
      <c r="M43" s="4" t="s">
        <v>115</v>
      </c>
      <c r="N43" s="6" t="s">
        <v>116</v>
      </c>
      <c r="O43" s="6" t="s">
        <v>138</v>
      </c>
      <c r="P43" s="6" t="s">
        <v>150</v>
      </c>
      <c r="Q43" s="6" t="s">
        <v>249</v>
      </c>
      <c r="R43" s="4" t="s">
        <v>114</v>
      </c>
      <c r="S43" s="4" t="s">
        <v>167</v>
      </c>
      <c r="T43" s="6" t="s">
        <v>481</v>
      </c>
      <c r="U43" s="79" t="s">
        <v>173</v>
      </c>
      <c r="V43" s="4" t="s">
        <v>174</v>
      </c>
      <c r="W43" s="7">
        <v>52355577</v>
      </c>
      <c r="X43" s="6">
        <v>0</v>
      </c>
      <c r="Y43" s="92">
        <v>29374</v>
      </c>
      <c r="Z43" s="71">
        <f ca="1">+($F$1-Tabla3[[#This Row],[FECHA DE NACIMIENTO]])/365</f>
        <v>40.956164383561642</v>
      </c>
      <c r="AA43" s="108" t="s">
        <v>367</v>
      </c>
      <c r="AB43" s="108"/>
      <c r="AC43" s="4" t="s">
        <v>114</v>
      </c>
      <c r="AD43" s="4" t="s">
        <v>114</v>
      </c>
      <c r="AE43" s="8" t="s">
        <v>114</v>
      </c>
      <c r="AF43" s="4" t="s">
        <v>181</v>
      </c>
      <c r="AG43" s="6" t="s">
        <v>193</v>
      </c>
      <c r="AH43" s="6" t="s">
        <v>201</v>
      </c>
      <c r="AI43" s="6" t="s">
        <v>605</v>
      </c>
      <c r="AJ43" s="108" t="s">
        <v>2416</v>
      </c>
      <c r="AK43" s="6" t="s">
        <v>1818</v>
      </c>
      <c r="AL43" s="88">
        <v>22440000</v>
      </c>
      <c r="AM43" s="88">
        <v>22440000</v>
      </c>
      <c r="AN43" s="9">
        <v>2040000</v>
      </c>
      <c r="AO43" s="4" t="s">
        <v>209</v>
      </c>
      <c r="AP43" s="6" t="s">
        <v>181</v>
      </c>
      <c r="AQ43" s="6" t="s">
        <v>168</v>
      </c>
      <c r="AR43" s="75"/>
      <c r="AU43" s="100">
        <v>3520</v>
      </c>
      <c r="AV43" s="89">
        <v>43838</v>
      </c>
      <c r="AW43" s="100">
        <v>7520</v>
      </c>
      <c r="AX43" s="89">
        <v>43846</v>
      </c>
      <c r="AY43" s="6" t="s">
        <v>215</v>
      </c>
      <c r="AZ43" s="6" t="s">
        <v>581</v>
      </c>
      <c r="BA43" s="6" t="s">
        <v>181</v>
      </c>
      <c r="BC43" s="11"/>
      <c r="BD43" s="6" t="s">
        <v>607</v>
      </c>
      <c r="BE43" s="69" t="s">
        <v>606</v>
      </c>
      <c r="BF43" s="94">
        <v>43846</v>
      </c>
      <c r="BG43" s="4" t="s">
        <v>220</v>
      </c>
      <c r="BH43" s="4" t="s">
        <v>220</v>
      </c>
      <c r="BI43" s="6" t="s">
        <v>221</v>
      </c>
      <c r="BJ43" s="6" t="s">
        <v>582</v>
      </c>
      <c r="BK43" s="6" t="s">
        <v>174</v>
      </c>
      <c r="BL43" s="12">
        <v>53093005</v>
      </c>
      <c r="BM43" s="4">
        <v>8</v>
      </c>
      <c r="BN43" t="s">
        <v>622</v>
      </c>
      <c r="BO43" t="s">
        <v>193</v>
      </c>
      <c r="BP43" s="4">
        <v>80161500</v>
      </c>
      <c r="BQ43" s="13" t="s">
        <v>794</v>
      </c>
      <c r="BR43" s="94">
        <v>43846</v>
      </c>
      <c r="BS43" s="4" t="s">
        <v>180</v>
      </c>
      <c r="BT43" s="13" t="s">
        <v>230</v>
      </c>
      <c r="BU43" s="93">
        <v>43847</v>
      </c>
      <c r="BV43" s="6" t="s">
        <v>349</v>
      </c>
      <c r="BW43" s="86">
        <v>43847</v>
      </c>
      <c r="BX43" s="93">
        <v>43847</v>
      </c>
      <c r="BY43" s="222">
        <v>44181</v>
      </c>
      <c r="BZ43" s="4">
        <f t="shared" si="6"/>
        <v>334</v>
      </c>
      <c r="CA43" s="16">
        <f t="shared" si="7"/>
        <v>11.133333333333333</v>
      </c>
      <c r="CB43" s="6" t="s">
        <v>839</v>
      </c>
      <c r="CC43" s="9">
        <f>BD_2!E41</f>
        <v>11152000</v>
      </c>
      <c r="CD43" s="9">
        <f>BD_2!BA41</f>
        <v>0</v>
      </c>
      <c r="CE43" s="4">
        <f>BD_2!BZ41</f>
        <v>-160</v>
      </c>
      <c r="CF43" s="42" t="str">
        <f>BD_2!CA41</f>
        <v>2 NO</v>
      </c>
      <c r="CG43" s="160" t="str">
        <f>BD_2!CF41</f>
        <v>1 SI</v>
      </c>
      <c r="CH43" s="4" t="s">
        <v>181</v>
      </c>
      <c r="CI43">
        <f t="shared" si="8"/>
        <v>174</v>
      </c>
      <c r="CJ43" s="161">
        <f t="shared" si="9"/>
        <v>43847</v>
      </c>
      <c r="CK43" s="161">
        <f t="shared" si="10"/>
        <v>44021</v>
      </c>
      <c r="CL43" s="14">
        <f t="shared" ca="1" si="11"/>
        <v>2.735632183908046</v>
      </c>
      <c r="CM43" s="9">
        <f t="shared" si="44"/>
        <v>11288000</v>
      </c>
      <c r="CN43" s="42" t="str">
        <f t="shared" ca="1" si="13"/>
        <v>FINALIZADO</v>
      </c>
      <c r="CO43" s="4"/>
      <c r="CQ43" s="17"/>
      <c r="CR43" s="87"/>
      <c r="CS43" s="6"/>
      <c r="CT43" s="13" t="s">
        <v>1321</v>
      </c>
      <c r="CU43" s="4" t="s">
        <v>1322</v>
      </c>
      <c r="CV43" s="4" t="s">
        <v>3330</v>
      </c>
      <c r="CW43" s="42" t="str">
        <f t="shared" si="45"/>
        <v>enero</v>
      </c>
      <c r="CX43" s="4" t="s">
        <v>180</v>
      </c>
      <c r="CY43" t="s">
        <v>361</v>
      </c>
      <c r="CZ43" t="s">
        <v>362</v>
      </c>
    </row>
    <row r="44" spans="1:104" x14ac:dyDescent="0.25">
      <c r="A44" s="76" t="str">
        <f t="shared" si="37"/>
        <v/>
      </c>
      <c r="B44" s="77" t="str">
        <f t="shared" si="38"/>
        <v/>
      </c>
      <c r="C44" s="76" t="str">
        <f t="shared" si="39"/>
        <v/>
      </c>
      <c r="D44" s="76" t="str">
        <f t="shared" si="40"/>
        <v/>
      </c>
      <c r="E44" s="76" t="str">
        <f t="shared" si="41"/>
        <v/>
      </c>
      <c r="F44" s="77" t="str">
        <f t="shared" ca="1" si="2"/>
        <v>F</v>
      </c>
      <c r="G44" s="3" t="str">
        <f t="shared" si="42"/>
        <v/>
      </c>
      <c r="H44" s="3" t="str">
        <f t="shared" si="43"/>
        <v/>
      </c>
      <c r="I44" s="3" t="str">
        <f t="shared" si="5"/>
        <v/>
      </c>
      <c r="J44" s="4">
        <v>2020</v>
      </c>
      <c r="K44" s="5">
        <v>40</v>
      </c>
      <c r="L44" s="98" t="s">
        <v>1431</v>
      </c>
      <c r="M44" s="4" t="s">
        <v>115</v>
      </c>
      <c r="N44" s="6" t="s">
        <v>116</v>
      </c>
      <c r="O44" s="6" t="s">
        <v>138</v>
      </c>
      <c r="P44" s="6" t="s">
        <v>150</v>
      </c>
      <c r="Q44" s="6" t="s">
        <v>249</v>
      </c>
      <c r="R44" s="4" t="s">
        <v>114</v>
      </c>
      <c r="S44" s="4" t="s">
        <v>167</v>
      </c>
      <c r="T44" s="6" t="s">
        <v>482</v>
      </c>
      <c r="U44" s="79" t="s">
        <v>173</v>
      </c>
      <c r="V44" s="4" t="s">
        <v>174</v>
      </c>
      <c r="W44" s="7">
        <v>1018468421</v>
      </c>
      <c r="X44" s="6">
        <v>3</v>
      </c>
      <c r="Y44" s="92">
        <v>34543</v>
      </c>
      <c r="Z44" s="71">
        <f ca="1">+($F$1-Tabla3[[#This Row],[FECHA DE NACIMIENTO]])/365</f>
        <v>26.794520547945204</v>
      </c>
      <c r="AA44" s="108" t="s">
        <v>530</v>
      </c>
      <c r="AB44" s="108"/>
      <c r="AC44" s="4" t="s">
        <v>114</v>
      </c>
      <c r="AD44" s="4" t="s">
        <v>114</v>
      </c>
      <c r="AE44" s="8" t="s">
        <v>114</v>
      </c>
      <c r="AF44" s="4" t="s">
        <v>181</v>
      </c>
      <c r="AG44" s="6" t="s">
        <v>199</v>
      </c>
      <c r="AH44" s="6" t="s">
        <v>199</v>
      </c>
      <c r="AI44" s="6" t="s">
        <v>608</v>
      </c>
      <c r="AJ44" s="108" t="s">
        <v>2417</v>
      </c>
      <c r="AK44" s="6" t="s">
        <v>2418</v>
      </c>
      <c r="AL44" s="88">
        <v>44000000</v>
      </c>
      <c r="AM44" s="88">
        <v>44000000</v>
      </c>
      <c r="AN44" s="9">
        <v>4000000</v>
      </c>
      <c r="AO44" s="4" t="s">
        <v>209</v>
      </c>
      <c r="AP44" s="6" t="s">
        <v>181</v>
      </c>
      <c r="AQ44" s="6" t="s">
        <v>168</v>
      </c>
      <c r="AR44" s="75"/>
      <c r="AU44" s="100">
        <v>4720</v>
      </c>
      <c r="AV44" s="92">
        <v>43839</v>
      </c>
      <c r="AW44" s="100">
        <v>7720</v>
      </c>
      <c r="AX44" s="93">
        <v>43847</v>
      </c>
      <c r="AY44" s="6" t="s">
        <v>215</v>
      </c>
      <c r="AZ44" s="6" t="s">
        <v>459</v>
      </c>
      <c r="BA44" s="6" t="s">
        <v>181</v>
      </c>
      <c r="BC44" s="11"/>
      <c r="BD44" s="6" t="s">
        <v>609</v>
      </c>
      <c r="BE44" s="69" t="s">
        <v>610</v>
      </c>
      <c r="BF44" s="94">
        <v>43846</v>
      </c>
      <c r="BG44" s="4" t="s">
        <v>220</v>
      </c>
      <c r="BH44" s="4" t="s">
        <v>220</v>
      </c>
      <c r="BI44" s="6" t="s">
        <v>221</v>
      </c>
      <c r="BJ44" s="6" t="s">
        <v>461</v>
      </c>
      <c r="BK44" s="6" t="s">
        <v>174</v>
      </c>
      <c r="BL44" s="12">
        <v>1013608026</v>
      </c>
      <c r="BM44" s="4">
        <v>0</v>
      </c>
      <c r="BN44" s="6" t="s">
        <v>533</v>
      </c>
      <c r="BO44" s="6" t="s">
        <v>534</v>
      </c>
      <c r="BP44" s="42">
        <v>77101700</v>
      </c>
      <c r="BQ44" s="13" t="s">
        <v>795</v>
      </c>
      <c r="BR44" s="94">
        <v>43846</v>
      </c>
      <c r="BS44" s="4" t="s">
        <v>180</v>
      </c>
      <c r="BT44" s="13" t="s">
        <v>230</v>
      </c>
      <c r="BU44" s="93">
        <v>43847</v>
      </c>
      <c r="BV44" s="6" t="s">
        <v>349</v>
      </c>
      <c r="BW44" s="86">
        <v>43847</v>
      </c>
      <c r="BX44" s="93">
        <v>43847</v>
      </c>
      <c r="BY44" s="222">
        <v>44181</v>
      </c>
      <c r="BZ44" s="4">
        <f t="shared" si="6"/>
        <v>334</v>
      </c>
      <c r="CA44" s="16">
        <f t="shared" si="7"/>
        <v>11.133333333333333</v>
      </c>
      <c r="CB44" s="6" t="s">
        <v>828</v>
      </c>
      <c r="CC44" s="9">
        <f>BD_2!E42</f>
        <v>0</v>
      </c>
      <c r="CD44" s="9">
        <f>BD_2!BA42</f>
        <v>0</v>
      </c>
      <c r="CE44" s="4">
        <f>BD_2!BZ42</f>
        <v>0</v>
      </c>
      <c r="CF44" s="42" t="str">
        <f>BD_2!CA42</f>
        <v>2 NO</v>
      </c>
      <c r="CG44" s="160" t="str">
        <f>BD_2!CF42</f>
        <v>2 NO</v>
      </c>
      <c r="CH44" s="4" t="s">
        <v>181</v>
      </c>
      <c r="CI44">
        <f t="shared" si="8"/>
        <v>334</v>
      </c>
      <c r="CJ44" s="161">
        <f t="shared" si="9"/>
        <v>43847</v>
      </c>
      <c r="CK44" s="161">
        <f t="shared" si="10"/>
        <v>44181</v>
      </c>
      <c r="CL44" s="14">
        <f t="shared" ca="1" si="11"/>
        <v>1.4251497005988023</v>
      </c>
      <c r="CM44" s="9">
        <f t="shared" si="44"/>
        <v>44000000</v>
      </c>
      <c r="CN44" s="42" t="str">
        <f t="shared" ca="1" si="13"/>
        <v>FINALIZADO</v>
      </c>
      <c r="CO44" s="4"/>
      <c r="CQ44" s="17"/>
      <c r="CR44" s="87"/>
      <c r="CS44" s="6"/>
      <c r="CT44" s="13" t="s">
        <v>1321</v>
      </c>
      <c r="CU44" s="4" t="s">
        <v>1322</v>
      </c>
      <c r="CV44" s="4" t="s">
        <v>3330</v>
      </c>
      <c r="CW44" s="42" t="str">
        <f t="shared" si="45"/>
        <v>enero</v>
      </c>
      <c r="CX44" s="4" t="s">
        <v>180</v>
      </c>
      <c r="CY44" t="s">
        <v>361</v>
      </c>
      <c r="CZ44" t="s">
        <v>362</v>
      </c>
    </row>
    <row r="45" spans="1:104" x14ac:dyDescent="0.25">
      <c r="A45" s="76" t="str">
        <f t="shared" si="37"/>
        <v>A</v>
      </c>
      <c r="B45" s="77" t="str">
        <f t="shared" si="38"/>
        <v>PR</v>
      </c>
      <c r="C45" s="76" t="str">
        <f t="shared" si="39"/>
        <v/>
      </c>
      <c r="D45" s="76" t="str">
        <f t="shared" si="40"/>
        <v/>
      </c>
      <c r="E45" s="76" t="str">
        <f t="shared" si="41"/>
        <v/>
      </c>
      <c r="F45" s="77" t="str">
        <f t="shared" ca="1" si="2"/>
        <v>F</v>
      </c>
      <c r="G45" s="3" t="str">
        <f t="shared" si="42"/>
        <v/>
      </c>
      <c r="H45" s="3" t="str">
        <f t="shared" si="43"/>
        <v/>
      </c>
      <c r="I45" s="3" t="str">
        <f t="shared" si="5"/>
        <v/>
      </c>
      <c r="J45" s="4">
        <v>2020</v>
      </c>
      <c r="K45" s="5">
        <v>41</v>
      </c>
      <c r="L45" s="98" t="s">
        <v>1433</v>
      </c>
      <c r="M45" s="4" t="s">
        <v>115</v>
      </c>
      <c r="N45" s="6" t="s">
        <v>116</v>
      </c>
      <c r="O45" s="6" t="s">
        <v>138</v>
      </c>
      <c r="P45" s="6" t="s">
        <v>150</v>
      </c>
      <c r="Q45" s="6" t="s">
        <v>249</v>
      </c>
      <c r="R45" s="4" t="s">
        <v>114</v>
      </c>
      <c r="S45" s="4" t="s">
        <v>167</v>
      </c>
      <c r="T45" s="6" t="s">
        <v>483</v>
      </c>
      <c r="U45" s="79" t="s">
        <v>173</v>
      </c>
      <c r="V45" s="4" t="s">
        <v>174</v>
      </c>
      <c r="W45" s="7">
        <v>1016009681</v>
      </c>
      <c r="X45" s="6">
        <v>6</v>
      </c>
      <c r="Y45" s="92">
        <v>32285</v>
      </c>
      <c r="Z45" s="71">
        <f ca="1">+($F$1-Tabla3[[#This Row],[FECHA DE NACIMIENTO]])/365</f>
        <v>32.980821917808221</v>
      </c>
      <c r="AA45" s="108" t="s">
        <v>611</v>
      </c>
      <c r="AB45" s="108"/>
      <c r="AC45" s="4" t="s">
        <v>114</v>
      </c>
      <c r="AD45" s="4" t="s">
        <v>114</v>
      </c>
      <c r="AE45" s="8" t="s">
        <v>114</v>
      </c>
      <c r="AF45" s="4" t="s">
        <v>181</v>
      </c>
      <c r="AG45" s="6" t="s">
        <v>195</v>
      </c>
      <c r="AH45" s="6" t="s">
        <v>201</v>
      </c>
      <c r="AI45" s="6" t="s">
        <v>615</v>
      </c>
      <c r="AJ45" s="108" t="s">
        <v>2419</v>
      </c>
      <c r="AK45" s="6" t="s">
        <v>2420</v>
      </c>
      <c r="AL45" s="88">
        <v>44000000</v>
      </c>
      <c r="AM45" s="88">
        <v>44000000</v>
      </c>
      <c r="AN45" s="9">
        <v>4000000</v>
      </c>
      <c r="AO45" s="4" t="s">
        <v>209</v>
      </c>
      <c r="AP45" s="6" t="s">
        <v>181</v>
      </c>
      <c r="AQ45" s="6" t="s">
        <v>168</v>
      </c>
      <c r="AR45" s="75"/>
      <c r="AU45" s="100">
        <v>3120</v>
      </c>
      <c r="AV45" s="107">
        <v>43838</v>
      </c>
      <c r="AW45" s="100">
        <v>9320</v>
      </c>
      <c r="AX45" s="93">
        <v>43847</v>
      </c>
      <c r="AY45" s="6" t="s">
        <v>215</v>
      </c>
      <c r="AZ45" s="6" t="s">
        <v>378</v>
      </c>
      <c r="BA45" s="6" t="s">
        <v>181</v>
      </c>
      <c r="BC45" s="11"/>
      <c r="BD45" s="6" t="s">
        <v>613</v>
      </c>
      <c r="BE45" s="69" t="s">
        <v>612</v>
      </c>
      <c r="BF45" s="94">
        <v>43846</v>
      </c>
      <c r="BG45" s="4" t="s">
        <v>220</v>
      </c>
      <c r="BH45" s="4" t="s">
        <v>220</v>
      </c>
      <c r="BI45" s="6" t="s">
        <v>221</v>
      </c>
      <c r="BJ45" s="6" t="s">
        <v>370</v>
      </c>
      <c r="BK45" s="6" t="s">
        <v>174</v>
      </c>
      <c r="BL45" s="12">
        <v>63459707</v>
      </c>
      <c r="BM45" s="4">
        <v>9</v>
      </c>
      <c r="BN45" s="6" t="s">
        <v>225</v>
      </c>
      <c r="BO45" s="6" t="s">
        <v>195</v>
      </c>
      <c r="BP45" s="42">
        <v>81101600</v>
      </c>
      <c r="BQ45" s="13" t="s">
        <v>796</v>
      </c>
      <c r="BR45" s="94">
        <v>43846</v>
      </c>
      <c r="BS45" s="4" t="s">
        <v>180</v>
      </c>
      <c r="BT45" s="13" t="s">
        <v>230</v>
      </c>
      <c r="BU45" s="93">
        <v>43847</v>
      </c>
      <c r="BV45" s="6" t="s">
        <v>348</v>
      </c>
      <c r="BW45" s="86">
        <v>43847</v>
      </c>
      <c r="BX45" s="93">
        <v>43847</v>
      </c>
      <c r="BY45" s="222">
        <v>44181</v>
      </c>
      <c r="BZ45" s="4">
        <f t="shared" si="6"/>
        <v>334</v>
      </c>
      <c r="CA45" s="16">
        <f t="shared" si="7"/>
        <v>11.133333333333333</v>
      </c>
      <c r="CB45" s="6" t="s">
        <v>2421</v>
      </c>
      <c r="CC45" s="9">
        <f>BD_2!E43</f>
        <v>0</v>
      </c>
      <c r="CD45" s="9">
        <f>BD_2!BA43</f>
        <v>4100000</v>
      </c>
      <c r="CE45" s="4">
        <f>BD_2!BZ43</f>
        <v>14</v>
      </c>
      <c r="CF45" s="42" t="str">
        <f>BD_2!CA43</f>
        <v>2 NO</v>
      </c>
      <c r="CG45" s="160" t="str">
        <f>BD_2!CF43</f>
        <v>2 NO</v>
      </c>
      <c r="CH45" s="4" t="s">
        <v>181</v>
      </c>
      <c r="CI45">
        <f t="shared" si="8"/>
        <v>348</v>
      </c>
      <c r="CJ45" s="161">
        <f t="shared" si="9"/>
        <v>43847</v>
      </c>
      <c r="CK45" s="161">
        <f t="shared" si="10"/>
        <v>44195</v>
      </c>
      <c r="CL45" s="14">
        <f t="shared" ca="1" si="11"/>
        <v>1.367816091954023</v>
      </c>
      <c r="CM45" s="9">
        <f t="shared" si="44"/>
        <v>48100000</v>
      </c>
      <c r="CN45" s="42" t="str">
        <f t="shared" ca="1" si="13"/>
        <v>FINALIZADO</v>
      </c>
      <c r="CO45" s="4"/>
      <c r="CQ45" s="17"/>
      <c r="CR45" s="87"/>
      <c r="CS45" s="6"/>
      <c r="CT45" s="13" t="s">
        <v>1321</v>
      </c>
      <c r="CU45" s="4" t="s">
        <v>1322</v>
      </c>
      <c r="CV45" s="4" t="s">
        <v>3330</v>
      </c>
      <c r="CW45" s="42" t="str">
        <f t="shared" si="45"/>
        <v>enero</v>
      </c>
      <c r="CX45" s="4" t="s">
        <v>180</v>
      </c>
      <c r="CY45" t="s">
        <v>361</v>
      </c>
      <c r="CZ45" t="s">
        <v>362</v>
      </c>
    </row>
    <row r="46" spans="1:104" x14ac:dyDescent="0.25">
      <c r="A46" s="76" t="str">
        <f t="shared" si="37"/>
        <v>A</v>
      </c>
      <c r="B46" s="77" t="str">
        <f t="shared" si="38"/>
        <v>PR</v>
      </c>
      <c r="C46" s="76" t="str">
        <f t="shared" si="39"/>
        <v/>
      </c>
      <c r="D46" s="76" t="str">
        <f t="shared" si="40"/>
        <v/>
      </c>
      <c r="E46" s="76" t="str">
        <f t="shared" si="41"/>
        <v/>
      </c>
      <c r="F46" s="77" t="str">
        <f t="shared" ca="1" si="2"/>
        <v>F</v>
      </c>
      <c r="G46" s="3" t="str">
        <f t="shared" si="42"/>
        <v/>
      </c>
      <c r="H46" s="3" t="str">
        <f t="shared" si="43"/>
        <v/>
      </c>
      <c r="I46" s="3" t="str">
        <f t="shared" si="5"/>
        <v/>
      </c>
      <c r="J46" s="4">
        <v>2020</v>
      </c>
      <c r="K46" s="5">
        <v>42</v>
      </c>
      <c r="L46" s="98" t="s">
        <v>1433</v>
      </c>
      <c r="M46" s="4" t="s">
        <v>115</v>
      </c>
      <c r="N46" s="6" t="s">
        <v>116</v>
      </c>
      <c r="O46" s="6" t="s">
        <v>138</v>
      </c>
      <c r="P46" s="6" t="s">
        <v>150</v>
      </c>
      <c r="Q46" s="6" t="s">
        <v>249</v>
      </c>
      <c r="R46" s="4" t="s">
        <v>114</v>
      </c>
      <c r="S46" s="4" t="s">
        <v>167</v>
      </c>
      <c r="T46" s="6" t="s">
        <v>484</v>
      </c>
      <c r="U46" s="79" t="s">
        <v>173</v>
      </c>
      <c r="V46" s="4" t="s">
        <v>174</v>
      </c>
      <c r="W46" s="7">
        <v>1010200347</v>
      </c>
      <c r="X46" s="6">
        <v>6</v>
      </c>
      <c r="Y46" s="92">
        <v>33447</v>
      </c>
      <c r="Z46" s="71">
        <f ca="1">+($F$1-Tabla3[[#This Row],[FECHA DE NACIMIENTO]])/365</f>
        <v>29.797260273972604</v>
      </c>
      <c r="AA46" s="108" t="s">
        <v>614</v>
      </c>
      <c r="AB46" s="108"/>
      <c r="AC46" s="4" t="s">
        <v>114</v>
      </c>
      <c r="AD46" s="4" t="s">
        <v>114</v>
      </c>
      <c r="AE46" s="8" t="s">
        <v>114</v>
      </c>
      <c r="AF46" s="4" t="s">
        <v>181</v>
      </c>
      <c r="AG46" s="6" t="s">
        <v>202</v>
      </c>
      <c r="AH46" s="6" t="s">
        <v>201</v>
      </c>
      <c r="AI46" s="6" t="s">
        <v>615</v>
      </c>
      <c r="AJ46" s="108" t="s">
        <v>2422</v>
      </c>
      <c r="AK46" s="6" t="s">
        <v>2423</v>
      </c>
      <c r="AL46" s="88">
        <v>38500000</v>
      </c>
      <c r="AM46" s="88">
        <v>38500000</v>
      </c>
      <c r="AN46" s="9">
        <v>3500000</v>
      </c>
      <c r="AO46" s="4" t="s">
        <v>209</v>
      </c>
      <c r="AP46" s="6" t="s">
        <v>181</v>
      </c>
      <c r="AQ46" s="6" t="s">
        <v>168</v>
      </c>
      <c r="AR46" s="75"/>
      <c r="AU46" s="100">
        <v>3120</v>
      </c>
      <c r="AV46" s="107">
        <v>43838</v>
      </c>
      <c r="AW46" s="100">
        <v>7920</v>
      </c>
      <c r="AX46" s="93">
        <v>43847</v>
      </c>
      <c r="AY46" s="6" t="s">
        <v>215</v>
      </c>
      <c r="AZ46" s="6" t="s">
        <v>378</v>
      </c>
      <c r="BA46" s="6" t="s">
        <v>181</v>
      </c>
      <c r="BC46" s="11"/>
      <c r="BD46" s="6" t="s">
        <v>617</v>
      </c>
      <c r="BE46" s="69" t="s">
        <v>616</v>
      </c>
      <c r="BF46" s="94">
        <v>43846</v>
      </c>
      <c r="BG46" s="4" t="s">
        <v>220</v>
      </c>
      <c r="BH46" s="4" t="s">
        <v>220</v>
      </c>
      <c r="BI46" s="6" t="s">
        <v>221</v>
      </c>
      <c r="BJ46" s="6" t="s">
        <v>370</v>
      </c>
      <c r="BK46" s="6" t="s">
        <v>174</v>
      </c>
      <c r="BL46" s="12">
        <v>63459707</v>
      </c>
      <c r="BM46" s="4">
        <v>9</v>
      </c>
      <c r="BN46" s="6" t="s">
        <v>225</v>
      </c>
      <c r="BO46" s="6" t="s">
        <v>195</v>
      </c>
      <c r="BP46" s="42">
        <v>81101500</v>
      </c>
      <c r="BQ46" s="13" t="s">
        <v>797</v>
      </c>
      <c r="BR46" s="94">
        <v>43846</v>
      </c>
      <c r="BS46" s="4" t="s">
        <v>181</v>
      </c>
      <c r="BT46" s="13" t="s">
        <v>235</v>
      </c>
      <c r="BU46" s="93" t="s">
        <v>168</v>
      </c>
      <c r="BV46" s="6" t="s">
        <v>256</v>
      </c>
      <c r="BW46" s="86">
        <v>43847</v>
      </c>
      <c r="BX46" s="93">
        <v>43847</v>
      </c>
      <c r="BY46" s="222">
        <v>44181</v>
      </c>
      <c r="BZ46" s="4">
        <f t="shared" si="6"/>
        <v>334</v>
      </c>
      <c r="CA46" s="16">
        <f t="shared" si="7"/>
        <v>11.133333333333333</v>
      </c>
      <c r="CB46" s="6" t="s">
        <v>2421</v>
      </c>
      <c r="CC46" s="9">
        <f>BD_2!E44</f>
        <v>0</v>
      </c>
      <c r="CD46" s="9">
        <f>BD_2!BA44</f>
        <v>1633333</v>
      </c>
      <c r="CE46" s="4">
        <f>BD_2!BZ44</f>
        <v>15</v>
      </c>
      <c r="CF46" s="42" t="str">
        <f>BD_2!CA44</f>
        <v>2 NO</v>
      </c>
      <c r="CG46" s="160" t="str">
        <f>BD_2!CF44</f>
        <v>2 NO</v>
      </c>
      <c r="CH46" s="4" t="s">
        <v>181</v>
      </c>
      <c r="CI46">
        <f t="shared" si="8"/>
        <v>349</v>
      </c>
      <c r="CJ46" s="161">
        <f t="shared" si="9"/>
        <v>43847</v>
      </c>
      <c r="CK46" s="161">
        <f t="shared" si="10"/>
        <v>44196</v>
      </c>
      <c r="CL46" s="14">
        <f t="shared" ca="1" si="11"/>
        <v>1.3638968481375358</v>
      </c>
      <c r="CM46" s="9">
        <f t="shared" si="44"/>
        <v>40133333</v>
      </c>
      <c r="CN46" s="42" t="str">
        <f t="shared" ca="1" si="13"/>
        <v>FINALIZADO</v>
      </c>
      <c r="CO46" s="4"/>
      <c r="CQ46" s="17"/>
      <c r="CR46" s="87"/>
      <c r="CS46" s="6"/>
      <c r="CT46" s="13" t="s">
        <v>1321</v>
      </c>
      <c r="CU46" s="4" t="s">
        <v>1322</v>
      </c>
      <c r="CV46" s="4" t="s">
        <v>3330</v>
      </c>
      <c r="CW46" s="42" t="str">
        <f t="shared" si="45"/>
        <v>enero</v>
      </c>
      <c r="CX46" s="4" t="s">
        <v>180</v>
      </c>
      <c r="CY46" t="s">
        <v>361</v>
      </c>
      <c r="CZ46" t="s">
        <v>362</v>
      </c>
    </row>
    <row r="47" spans="1:104" x14ac:dyDescent="0.25">
      <c r="A47" s="76" t="str">
        <f t="shared" si="37"/>
        <v>A</v>
      </c>
      <c r="B47" s="77" t="str">
        <f t="shared" si="38"/>
        <v>PR</v>
      </c>
      <c r="C47" s="76" t="str">
        <f t="shared" si="39"/>
        <v/>
      </c>
      <c r="D47" s="76" t="str">
        <f t="shared" si="40"/>
        <v/>
      </c>
      <c r="E47" s="76" t="str">
        <f t="shared" si="41"/>
        <v/>
      </c>
      <c r="F47" s="77" t="str">
        <f t="shared" ca="1" si="2"/>
        <v>F</v>
      </c>
      <c r="G47" s="3" t="str">
        <f t="shared" si="42"/>
        <v/>
      </c>
      <c r="H47" s="3" t="str">
        <f t="shared" si="43"/>
        <v/>
      </c>
      <c r="I47" s="3" t="str">
        <f t="shared" si="5"/>
        <v/>
      </c>
      <c r="J47" s="4">
        <v>2020</v>
      </c>
      <c r="K47" s="5">
        <v>43</v>
      </c>
      <c r="L47" s="98" t="s">
        <v>1433</v>
      </c>
      <c r="M47" s="4" t="s">
        <v>115</v>
      </c>
      <c r="N47" s="6" t="s">
        <v>116</v>
      </c>
      <c r="O47" s="6" t="s">
        <v>138</v>
      </c>
      <c r="P47" s="6" t="s">
        <v>150</v>
      </c>
      <c r="Q47" s="6" t="s">
        <v>249</v>
      </c>
      <c r="R47" s="4" t="s">
        <v>114</v>
      </c>
      <c r="S47" s="4" t="s">
        <v>167</v>
      </c>
      <c r="T47" s="6" t="s">
        <v>485</v>
      </c>
      <c r="U47" s="79" t="s">
        <v>173</v>
      </c>
      <c r="V47" s="4" t="s">
        <v>174</v>
      </c>
      <c r="W47" s="7">
        <v>1015403570</v>
      </c>
      <c r="X47" s="6">
        <v>2</v>
      </c>
      <c r="Y47" s="92">
        <v>32195</v>
      </c>
      <c r="Z47" s="71">
        <f ca="1">+($F$1-Tabla3[[#This Row],[FECHA DE NACIMIENTO]])/365</f>
        <v>33.227397260273975</v>
      </c>
      <c r="AA47" s="108" t="s">
        <v>540</v>
      </c>
      <c r="AB47" s="108"/>
      <c r="AC47" s="4" t="s">
        <v>114</v>
      </c>
      <c r="AD47" s="4" t="s">
        <v>114</v>
      </c>
      <c r="AE47" s="8" t="s">
        <v>114</v>
      </c>
      <c r="AF47" s="4" t="s">
        <v>181</v>
      </c>
      <c r="AG47" s="6" t="s">
        <v>195</v>
      </c>
      <c r="AH47" s="6" t="s">
        <v>201</v>
      </c>
      <c r="AI47" s="6" t="s">
        <v>615</v>
      </c>
      <c r="AJ47" s="108" t="s">
        <v>2439</v>
      </c>
      <c r="AK47" s="6" t="s">
        <v>2440</v>
      </c>
      <c r="AL47" s="88">
        <v>41800000</v>
      </c>
      <c r="AM47" s="88">
        <v>41800000</v>
      </c>
      <c r="AN47" s="9">
        <v>3800000</v>
      </c>
      <c r="AO47" s="4" t="s">
        <v>209</v>
      </c>
      <c r="AP47" s="6" t="s">
        <v>181</v>
      </c>
      <c r="AQ47" s="6" t="s">
        <v>168</v>
      </c>
      <c r="AR47" s="75"/>
      <c r="AU47" s="100">
        <v>3120</v>
      </c>
      <c r="AV47" s="107">
        <v>43838</v>
      </c>
      <c r="AW47" s="100">
        <v>8120</v>
      </c>
      <c r="AX47" s="93">
        <v>43847</v>
      </c>
      <c r="AY47" s="6" t="s">
        <v>215</v>
      </c>
      <c r="AZ47" s="6" t="s">
        <v>378</v>
      </c>
      <c r="BA47" s="6" t="s">
        <v>181</v>
      </c>
      <c r="BC47" s="11"/>
      <c r="BD47" s="6" t="s">
        <v>620</v>
      </c>
      <c r="BE47" s="69" t="s">
        <v>619</v>
      </c>
      <c r="BF47" s="94">
        <v>43846</v>
      </c>
      <c r="BG47" s="4" t="s">
        <v>220</v>
      </c>
      <c r="BH47" s="4" t="s">
        <v>220</v>
      </c>
      <c r="BI47" s="6" t="s">
        <v>221</v>
      </c>
      <c r="BJ47" s="6" t="s">
        <v>370</v>
      </c>
      <c r="BK47" s="6" t="s">
        <v>174</v>
      </c>
      <c r="BL47" s="12">
        <v>63459707</v>
      </c>
      <c r="BM47" s="4">
        <v>9</v>
      </c>
      <c r="BN47" s="6" t="s">
        <v>225</v>
      </c>
      <c r="BO47" s="6" t="s">
        <v>195</v>
      </c>
      <c r="BP47" s="42">
        <v>77101700</v>
      </c>
      <c r="BQ47" s="13" t="s">
        <v>798</v>
      </c>
      <c r="BR47" s="94">
        <v>43846</v>
      </c>
      <c r="BS47" s="4" t="s">
        <v>180</v>
      </c>
      <c r="BT47" s="13" t="s">
        <v>230</v>
      </c>
      <c r="BU47" s="93">
        <v>43847</v>
      </c>
      <c r="BV47" s="6" t="s">
        <v>348</v>
      </c>
      <c r="BW47" s="86">
        <v>43847</v>
      </c>
      <c r="BX47" s="93">
        <v>43847</v>
      </c>
      <c r="BY47" s="222">
        <v>44181</v>
      </c>
      <c r="BZ47" s="4">
        <f t="shared" si="6"/>
        <v>334</v>
      </c>
      <c r="CA47" s="16">
        <f t="shared" si="7"/>
        <v>11.133333333333333</v>
      </c>
      <c r="CB47" s="6" t="s">
        <v>2421</v>
      </c>
      <c r="CC47" s="9">
        <f>BD_2!E45</f>
        <v>0</v>
      </c>
      <c r="CD47" s="9">
        <f>BD_2!BA45</f>
        <v>1773333.33</v>
      </c>
      <c r="CE47" s="4">
        <f>BD_2!BZ45</f>
        <v>14</v>
      </c>
      <c r="CF47" s="42" t="str">
        <f>BD_2!CA45</f>
        <v>2 NO</v>
      </c>
      <c r="CG47" s="160" t="str">
        <f>BD_2!CF45</f>
        <v>2 NO</v>
      </c>
      <c r="CH47" s="4" t="s">
        <v>181</v>
      </c>
      <c r="CI47">
        <f t="shared" si="8"/>
        <v>348</v>
      </c>
      <c r="CJ47" s="161">
        <f t="shared" si="9"/>
        <v>43847</v>
      </c>
      <c r="CK47" s="161">
        <f t="shared" si="10"/>
        <v>44195</v>
      </c>
      <c r="CL47" s="14">
        <f t="shared" ca="1" si="11"/>
        <v>1.367816091954023</v>
      </c>
      <c r="CM47" s="9">
        <f t="shared" si="44"/>
        <v>43573333.329999998</v>
      </c>
      <c r="CN47" s="42" t="str">
        <f t="shared" ca="1" si="13"/>
        <v>FINALIZADO</v>
      </c>
      <c r="CO47" s="4"/>
      <c r="CQ47" s="17"/>
      <c r="CR47" s="87"/>
      <c r="CS47" s="6"/>
      <c r="CT47" s="13" t="s">
        <v>1321</v>
      </c>
      <c r="CU47" s="4" t="s">
        <v>1322</v>
      </c>
      <c r="CV47" s="4" t="s">
        <v>3330</v>
      </c>
      <c r="CW47" s="42" t="str">
        <f t="shared" si="45"/>
        <v>enero</v>
      </c>
      <c r="CX47" s="4" t="s">
        <v>180</v>
      </c>
      <c r="CY47" t="s">
        <v>361</v>
      </c>
      <c r="CZ47" t="s">
        <v>362</v>
      </c>
    </row>
    <row r="48" spans="1:104" x14ac:dyDescent="0.25">
      <c r="A48" s="76" t="str">
        <f t="shared" si="37"/>
        <v/>
      </c>
      <c r="B48" s="77" t="str">
        <f t="shared" si="38"/>
        <v/>
      </c>
      <c r="C48" s="76" t="str">
        <f t="shared" si="39"/>
        <v/>
      </c>
      <c r="D48" s="76" t="str">
        <f t="shared" si="40"/>
        <v/>
      </c>
      <c r="E48" s="76" t="str">
        <f t="shared" si="41"/>
        <v/>
      </c>
      <c r="F48" s="77" t="str">
        <f t="shared" ca="1" si="2"/>
        <v>F</v>
      </c>
      <c r="G48" s="3" t="str">
        <f t="shared" si="42"/>
        <v/>
      </c>
      <c r="H48" s="3" t="str">
        <f t="shared" si="43"/>
        <v/>
      </c>
      <c r="I48" s="3" t="str">
        <f t="shared" si="5"/>
        <v/>
      </c>
      <c r="J48" s="4">
        <v>2020</v>
      </c>
      <c r="K48" s="5">
        <v>44</v>
      </c>
      <c r="L48" s="98" t="s">
        <v>1433</v>
      </c>
      <c r="M48" s="4" t="s">
        <v>115</v>
      </c>
      <c r="N48" s="6" t="s">
        <v>116</v>
      </c>
      <c r="O48" s="6" t="s">
        <v>138</v>
      </c>
      <c r="P48" s="6" t="s">
        <v>150</v>
      </c>
      <c r="Q48" s="6" t="s">
        <v>249</v>
      </c>
      <c r="R48" s="4" t="s">
        <v>114</v>
      </c>
      <c r="S48" s="4" t="s">
        <v>167</v>
      </c>
      <c r="T48" s="6" t="s">
        <v>486</v>
      </c>
      <c r="U48" s="79" t="s">
        <v>173</v>
      </c>
      <c r="V48" s="4" t="s">
        <v>174</v>
      </c>
      <c r="W48" s="7">
        <v>80882597</v>
      </c>
      <c r="X48" s="6">
        <v>1</v>
      </c>
      <c r="Y48" s="92">
        <v>31395</v>
      </c>
      <c r="Z48" s="71">
        <f ca="1">+($F$1-Tabla3[[#This Row],[FECHA DE NACIMIENTO]])/365</f>
        <v>35.419178082191777</v>
      </c>
      <c r="AA48" s="108" t="s">
        <v>623</v>
      </c>
      <c r="AB48" s="108"/>
      <c r="AC48" s="4" t="s">
        <v>114</v>
      </c>
      <c r="AD48" s="4" t="s">
        <v>114</v>
      </c>
      <c r="AE48" s="8" t="s">
        <v>114</v>
      </c>
      <c r="AF48" s="4" t="s">
        <v>181</v>
      </c>
      <c r="AG48" s="6" t="s">
        <v>195</v>
      </c>
      <c r="AH48" s="6" t="s">
        <v>201</v>
      </c>
      <c r="AI48" s="6" t="s">
        <v>618</v>
      </c>
      <c r="AJ48" s="108" t="s">
        <v>2441</v>
      </c>
      <c r="AK48" s="6" t="s">
        <v>2442</v>
      </c>
      <c r="AL48" s="88">
        <v>7000000</v>
      </c>
      <c r="AM48" s="88">
        <v>7000000</v>
      </c>
      <c r="AN48" s="9">
        <v>3500000</v>
      </c>
      <c r="AO48" s="4" t="s">
        <v>209</v>
      </c>
      <c r="AP48" s="6" t="s">
        <v>181</v>
      </c>
      <c r="AQ48" s="6" t="s">
        <v>168</v>
      </c>
      <c r="AR48" s="75"/>
      <c r="AU48" s="100">
        <v>3120</v>
      </c>
      <c r="AV48" s="107">
        <v>43838</v>
      </c>
      <c r="AW48" s="100">
        <v>9420</v>
      </c>
      <c r="AX48" s="93">
        <v>43847</v>
      </c>
      <c r="AY48" s="6" t="s">
        <v>215</v>
      </c>
      <c r="AZ48" s="6" t="s">
        <v>378</v>
      </c>
      <c r="BA48" s="6" t="s">
        <v>181</v>
      </c>
      <c r="BC48" s="11"/>
      <c r="BD48" s="6" t="s">
        <v>624</v>
      </c>
      <c r="BE48" s="69" t="s">
        <v>625</v>
      </c>
      <c r="BF48" s="94">
        <v>43846</v>
      </c>
      <c r="BG48" s="4" t="s">
        <v>220</v>
      </c>
      <c r="BH48" s="4" t="s">
        <v>220</v>
      </c>
      <c r="BI48" s="6" t="s">
        <v>221</v>
      </c>
      <c r="BJ48" s="6" t="s">
        <v>370</v>
      </c>
      <c r="BK48" s="6" t="s">
        <v>174</v>
      </c>
      <c r="BL48" s="12">
        <v>63459707</v>
      </c>
      <c r="BM48" s="4">
        <v>9</v>
      </c>
      <c r="BN48" s="6" t="s">
        <v>225</v>
      </c>
      <c r="BO48" s="6" t="s">
        <v>195</v>
      </c>
      <c r="BP48" s="42">
        <v>80111614</v>
      </c>
      <c r="BQ48" s="13" t="s">
        <v>799</v>
      </c>
      <c r="BR48" s="94">
        <v>43846</v>
      </c>
      <c r="BS48" s="4" t="s">
        <v>180</v>
      </c>
      <c r="BT48" s="13" t="s">
        <v>230</v>
      </c>
      <c r="BU48" s="93">
        <v>43847</v>
      </c>
      <c r="BV48" s="6" t="s">
        <v>348</v>
      </c>
      <c r="BW48" s="86">
        <v>43847</v>
      </c>
      <c r="BX48" s="86">
        <v>43847</v>
      </c>
      <c r="BY48" s="222">
        <v>43906</v>
      </c>
      <c r="BZ48" s="4">
        <f t="shared" si="6"/>
        <v>59</v>
      </c>
      <c r="CA48" s="16">
        <f t="shared" si="7"/>
        <v>1.9666666666666666</v>
      </c>
      <c r="CB48" s="6" t="s">
        <v>2443</v>
      </c>
      <c r="CC48" s="9">
        <f>BD_2!E46</f>
        <v>0</v>
      </c>
      <c r="CD48" s="9">
        <f>BD_2!BA46</f>
        <v>0</v>
      </c>
      <c r="CE48" s="4">
        <f>BD_2!BZ46</f>
        <v>0</v>
      </c>
      <c r="CF48" s="42" t="str">
        <f>BD_2!CA46</f>
        <v>2 NO</v>
      </c>
      <c r="CG48" s="160" t="str">
        <f>BD_2!CF46</f>
        <v>2 NO</v>
      </c>
      <c r="CH48" s="4" t="s">
        <v>181</v>
      </c>
      <c r="CI48">
        <f t="shared" si="8"/>
        <v>59</v>
      </c>
      <c r="CJ48" s="161">
        <f t="shared" si="9"/>
        <v>43847</v>
      </c>
      <c r="CK48" s="161">
        <f t="shared" si="10"/>
        <v>43906</v>
      </c>
      <c r="CL48" s="14">
        <f t="shared" ca="1" si="11"/>
        <v>8.0677966101694913</v>
      </c>
      <c r="CM48" s="9">
        <f t="shared" si="44"/>
        <v>7000000</v>
      </c>
      <c r="CN48" s="42" t="str">
        <f t="shared" ca="1" si="13"/>
        <v>FINALIZADO</v>
      </c>
      <c r="CO48" s="4"/>
      <c r="CQ48" s="17"/>
      <c r="CR48" s="87"/>
      <c r="CS48" s="6"/>
      <c r="CT48" s="13" t="s">
        <v>1321</v>
      </c>
      <c r="CU48" s="4" t="s">
        <v>1322</v>
      </c>
      <c r="CV48" s="4" t="s">
        <v>3330</v>
      </c>
      <c r="CW48" s="42" t="str">
        <f t="shared" si="45"/>
        <v>enero</v>
      </c>
      <c r="CX48" s="4" t="s">
        <v>180</v>
      </c>
      <c r="CY48" t="s">
        <v>361</v>
      </c>
      <c r="CZ48" t="s">
        <v>362</v>
      </c>
    </row>
    <row r="49" spans="1:104" x14ac:dyDescent="0.25">
      <c r="A49" s="76" t="str">
        <f t="shared" si="37"/>
        <v/>
      </c>
      <c r="B49" s="77" t="str">
        <f t="shared" si="38"/>
        <v/>
      </c>
      <c r="C49" s="76" t="str">
        <f t="shared" si="39"/>
        <v/>
      </c>
      <c r="D49" s="76" t="str">
        <f t="shared" si="40"/>
        <v/>
      </c>
      <c r="E49" s="76" t="str">
        <f t="shared" si="41"/>
        <v/>
      </c>
      <c r="F49" s="77" t="str">
        <f t="shared" ca="1" si="2"/>
        <v>F</v>
      </c>
      <c r="G49" s="3" t="str">
        <f t="shared" si="42"/>
        <v/>
      </c>
      <c r="H49" s="3" t="str">
        <f t="shared" si="43"/>
        <v/>
      </c>
      <c r="I49" s="3" t="str">
        <f t="shared" si="5"/>
        <v/>
      </c>
      <c r="J49" s="4">
        <v>2020</v>
      </c>
      <c r="K49" s="5">
        <v>45</v>
      </c>
      <c r="L49" s="98" t="s">
        <v>1431</v>
      </c>
      <c r="M49" s="4" t="s">
        <v>115</v>
      </c>
      <c r="N49" s="6" t="s">
        <v>116</v>
      </c>
      <c r="O49" s="6" t="s">
        <v>138</v>
      </c>
      <c r="P49" s="6" t="s">
        <v>150</v>
      </c>
      <c r="Q49" s="6" t="s">
        <v>249</v>
      </c>
      <c r="R49" s="4" t="s">
        <v>114</v>
      </c>
      <c r="S49" s="4" t="s">
        <v>166</v>
      </c>
      <c r="T49" s="6" t="s">
        <v>626</v>
      </c>
      <c r="U49" s="79" t="s">
        <v>173</v>
      </c>
      <c r="V49" s="4" t="s">
        <v>174</v>
      </c>
      <c r="W49" s="7">
        <v>52384555</v>
      </c>
      <c r="X49" s="6">
        <v>2</v>
      </c>
      <c r="Y49" s="92">
        <v>28633</v>
      </c>
      <c r="Z49" s="71">
        <f ca="1">+($F$1-Tabla3[[#This Row],[FECHA DE NACIMIENTO]])/365</f>
        <v>42.986301369863014</v>
      </c>
      <c r="AA49" s="108" t="s">
        <v>627</v>
      </c>
      <c r="AB49" s="108"/>
      <c r="AC49" s="4" t="s">
        <v>114</v>
      </c>
      <c r="AD49" s="4" t="s">
        <v>114</v>
      </c>
      <c r="AE49" s="8" t="s">
        <v>114</v>
      </c>
      <c r="AF49" s="4" t="s">
        <v>181</v>
      </c>
      <c r="AG49" s="6" t="s">
        <v>199</v>
      </c>
      <c r="AH49" s="6" t="s">
        <v>199</v>
      </c>
      <c r="AI49" s="6" t="s">
        <v>458</v>
      </c>
      <c r="AJ49" s="108" t="s">
        <v>3399</v>
      </c>
      <c r="AK49" s="6" t="s">
        <v>3400</v>
      </c>
      <c r="AL49" s="88">
        <v>72600000</v>
      </c>
      <c r="AM49" s="88">
        <v>72600000</v>
      </c>
      <c r="AN49" s="9">
        <v>6600000</v>
      </c>
      <c r="AO49" s="4" t="s">
        <v>209</v>
      </c>
      <c r="AP49" s="6" t="s">
        <v>181</v>
      </c>
      <c r="AQ49" s="6" t="s">
        <v>168</v>
      </c>
      <c r="AR49" s="75"/>
      <c r="AU49" s="100">
        <v>4720</v>
      </c>
      <c r="AV49" s="92">
        <v>43839</v>
      </c>
      <c r="AW49" s="100">
        <v>13720</v>
      </c>
      <c r="AX49" s="93">
        <v>43852</v>
      </c>
      <c r="AY49" s="6" t="s">
        <v>215</v>
      </c>
      <c r="AZ49" s="6" t="s">
        <v>459</v>
      </c>
      <c r="BA49" s="6" t="s">
        <v>181</v>
      </c>
      <c r="BC49" s="11"/>
      <c r="BD49" s="6" t="s">
        <v>629</v>
      </c>
      <c r="BE49" s="69" t="s">
        <v>628</v>
      </c>
      <c r="BF49" s="94">
        <v>43851</v>
      </c>
      <c r="BG49" s="4" t="s">
        <v>220</v>
      </c>
      <c r="BH49" s="4" t="s">
        <v>220</v>
      </c>
      <c r="BI49" s="6" t="s">
        <v>221</v>
      </c>
      <c r="BJ49" s="6" t="s">
        <v>1161</v>
      </c>
      <c r="BK49" s="6" t="s">
        <v>174</v>
      </c>
      <c r="BL49" s="12">
        <v>39532353</v>
      </c>
      <c r="BM49" s="4">
        <v>1</v>
      </c>
      <c r="BN49" s="6" t="s">
        <v>1287</v>
      </c>
      <c r="BO49" s="6" t="s">
        <v>199</v>
      </c>
      <c r="BP49" s="42">
        <v>77101700</v>
      </c>
      <c r="BQ49" s="13" t="s">
        <v>800</v>
      </c>
      <c r="BR49" s="113">
        <v>43851</v>
      </c>
      <c r="BS49" s="4" t="s">
        <v>180</v>
      </c>
      <c r="BT49" s="13" t="s">
        <v>230</v>
      </c>
      <c r="BU49" s="93">
        <v>43852</v>
      </c>
      <c r="BV49" s="6" t="s">
        <v>349</v>
      </c>
      <c r="BW49" s="86">
        <v>43852</v>
      </c>
      <c r="BX49" s="86">
        <v>43852</v>
      </c>
      <c r="BY49" s="222">
        <v>44187</v>
      </c>
      <c r="BZ49" s="4">
        <f t="shared" si="6"/>
        <v>335</v>
      </c>
      <c r="CA49" s="16">
        <f t="shared" si="7"/>
        <v>11.166666666666666</v>
      </c>
      <c r="CB49" s="6" t="s">
        <v>435</v>
      </c>
      <c r="CC49" s="9">
        <f>BD_2!E47</f>
        <v>0</v>
      </c>
      <c r="CD49" s="9">
        <f>BD_2!BA47</f>
        <v>0</v>
      </c>
      <c r="CE49" s="4">
        <f>BD_2!BZ47</f>
        <v>0</v>
      </c>
      <c r="CF49" s="42" t="str">
        <f>BD_2!CA47</f>
        <v>2 NO</v>
      </c>
      <c r="CG49" s="160" t="str">
        <f>BD_2!CF47</f>
        <v>2 NO</v>
      </c>
      <c r="CH49" s="4" t="s">
        <v>181</v>
      </c>
      <c r="CI49">
        <f t="shared" si="8"/>
        <v>335</v>
      </c>
      <c r="CJ49" s="161">
        <f t="shared" si="9"/>
        <v>43852</v>
      </c>
      <c r="CK49" s="161">
        <f t="shared" si="10"/>
        <v>44187</v>
      </c>
      <c r="CL49" s="14">
        <f t="shared" ca="1" si="11"/>
        <v>1.4059701492537313</v>
      </c>
      <c r="CM49" s="9">
        <f t="shared" si="44"/>
        <v>72600000</v>
      </c>
      <c r="CN49" s="42" t="str">
        <f t="shared" ca="1" si="13"/>
        <v>FINALIZADO</v>
      </c>
      <c r="CO49" s="4"/>
      <c r="CQ49" s="17"/>
      <c r="CR49" s="87"/>
      <c r="CS49" s="6"/>
      <c r="CT49" s="13" t="s">
        <v>1321</v>
      </c>
      <c r="CU49" s="4" t="s">
        <v>1322</v>
      </c>
      <c r="CV49" s="4" t="s">
        <v>3330</v>
      </c>
      <c r="CW49" s="42" t="str">
        <f t="shared" si="45"/>
        <v>enero</v>
      </c>
      <c r="CX49" s="4" t="s">
        <v>180</v>
      </c>
      <c r="CY49" t="s">
        <v>361</v>
      </c>
      <c r="CZ49" t="s">
        <v>362</v>
      </c>
    </row>
    <row r="50" spans="1:104" x14ac:dyDescent="0.25">
      <c r="A50" s="76" t="str">
        <f t="shared" si="37"/>
        <v>A</v>
      </c>
      <c r="B50" s="77" t="str">
        <f t="shared" si="38"/>
        <v>PR</v>
      </c>
      <c r="C50" s="76" t="str">
        <f t="shared" si="39"/>
        <v/>
      </c>
      <c r="D50" s="76" t="str">
        <f t="shared" si="40"/>
        <v/>
      </c>
      <c r="E50" s="76" t="str">
        <f t="shared" si="41"/>
        <v/>
      </c>
      <c r="F50" s="77" t="str">
        <f t="shared" ca="1" si="2"/>
        <v>F</v>
      </c>
      <c r="G50" s="3" t="str">
        <f t="shared" si="42"/>
        <v/>
      </c>
      <c r="H50" s="3" t="str">
        <f t="shared" si="43"/>
        <v/>
      </c>
      <c r="I50" s="3" t="str">
        <f t="shared" si="5"/>
        <v/>
      </c>
      <c r="J50" s="4">
        <v>2020</v>
      </c>
      <c r="K50" s="5">
        <v>46</v>
      </c>
      <c r="L50" s="6" t="s">
        <v>516</v>
      </c>
      <c r="M50" s="4" t="s">
        <v>115</v>
      </c>
      <c r="N50" s="6" t="s">
        <v>116</v>
      </c>
      <c r="O50" s="6" t="s">
        <v>138</v>
      </c>
      <c r="P50" s="6" t="s">
        <v>150</v>
      </c>
      <c r="Q50" s="6" t="s">
        <v>249</v>
      </c>
      <c r="R50" s="4" t="s">
        <v>114</v>
      </c>
      <c r="S50" s="4" t="s">
        <v>166</v>
      </c>
      <c r="T50" s="6" t="s">
        <v>630</v>
      </c>
      <c r="U50" s="79" t="s">
        <v>173</v>
      </c>
      <c r="V50" s="4" t="s">
        <v>174</v>
      </c>
      <c r="W50" s="7">
        <v>52562035</v>
      </c>
      <c r="X50" s="6">
        <v>8</v>
      </c>
      <c r="Y50" s="92">
        <v>26825</v>
      </c>
      <c r="Z50" s="71">
        <f ca="1">+($F$1-Tabla3[[#This Row],[FECHA DE NACIMIENTO]])/365</f>
        <v>47.939726027397263</v>
      </c>
      <c r="AA50" s="108" t="s">
        <v>631</v>
      </c>
      <c r="AB50" s="108"/>
      <c r="AC50" s="4" t="s">
        <v>114</v>
      </c>
      <c r="AD50" s="4" t="s">
        <v>114</v>
      </c>
      <c r="AE50" s="8" t="s">
        <v>114</v>
      </c>
      <c r="AF50" s="4" t="s">
        <v>181</v>
      </c>
      <c r="AG50" s="13" t="s">
        <v>201</v>
      </c>
      <c r="AH50" s="6" t="s">
        <v>201</v>
      </c>
      <c r="AI50" s="6" t="s">
        <v>632</v>
      </c>
      <c r="AJ50" s="108" t="s">
        <v>2444</v>
      </c>
      <c r="AK50" s="6" t="s">
        <v>2445</v>
      </c>
      <c r="AL50" s="88">
        <v>74800000</v>
      </c>
      <c r="AM50" s="88">
        <v>74800000</v>
      </c>
      <c r="AN50" s="9">
        <v>6800000</v>
      </c>
      <c r="AO50" s="4" t="s">
        <v>209</v>
      </c>
      <c r="AP50" s="6" t="s">
        <v>181</v>
      </c>
      <c r="AQ50" s="6" t="s">
        <v>168</v>
      </c>
      <c r="AR50" s="75"/>
      <c r="AU50" s="100">
        <v>3120</v>
      </c>
      <c r="AV50" s="107">
        <v>43838</v>
      </c>
      <c r="AW50" s="100">
        <v>6420</v>
      </c>
      <c r="AX50" s="93">
        <v>43846</v>
      </c>
      <c r="AY50" s="6" t="s">
        <v>215</v>
      </c>
      <c r="AZ50" s="6" t="s">
        <v>378</v>
      </c>
      <c r="BA50" s="6" t="s">
        <v>181</v>
      </c>
      <c r="BC50" s="11"/>
      <c r="BD50" s="6" t="s">
        <v>634</v>
      </c>
      <c r="BE50" s="69" t="s">
        <v>633</v>
      </c>
      <c r="BF50" s="94">
        <v>43845</v>
      </c>
      <c r="BG50" s="4" t="s">
        <v>220</v>
      </c>
      <c r="BH50" s="4" t="s">
        <v>220</v>
      </c>
      <c r="BI50" s="6" t="s">
        <v>221</v>
      </c>
      <c r="BJ50" s="6" t="s">
        <v>5449</v>
      </c>
      <c r="BK50" s="6" t="s">
        <v>174</v>
      </c>
      <c r="BL50" s="12" t="s">
        <v>5450</v>
      </c>
      <c r="BM50" s="4">
        <v>1</v>
      </c>
      <c r="BN50" s="6" t="s">
        <v>635</v>
      </c>
      <c r="BO50" s="6" t="s">
        <v>192</v>
      </c>
      <c r="BP50" s="42">
        <v>80121704</v>
      </c>
      <c r="BQ50" s="13" t="s">
        <v>801</v>
      </c>
      <c r="BR50" s="94">
        <v>43845</v>
      </c>
      <c r="BS50" s="4" t="s">
        <v>180</v>
      </c>
      <c r="BT50" s="13" t="s">
        <v>230</v>
      </c>
      <c r="BU50" s="93">
        <v>43845</v>
      </c>
      <c r="BV50" s="6" t="s">
        <v>349</v>
      </c>
      <c r="BW50" s="86">
        <v>43846</v>
      </c>
      <c r="BX50" s="86">
        <v>43846</v>
      </c>
      <c r="BY50" s="222">
        <v>44180</v>
      </c>
      <c r="BZ50" s="4">
        <f t="shared" si="6"/>
        <v>334</v>
      </c>
      <c r="CA50" s="16">
        <f t="shared" si="7"/>
        <v>11.133333333333333</v>
      </c>
      <c r="CB50" s="6" t="s">
        <v>440</v>
      </c>
      <c r="CC50" s="9">
        <f>BD_2!E48</f>
        <v>0</v>
      </c>
      <c r="CD50" s="9">
        <f>BD_2!BA48</f>
        <v>3626667</v>
      </c>
      <c r="CE50" s="4">
        <f>BD_2!BZ48</f>
        <v>16</v>
      </c>
      <c r="CF50" s="42" t="str">
        <f>BD_2!CA48</f>
        <v>2 NO</v>
      </c>
      <c r="CG50" s="160" t="str">
        <f>BD_2!CF48</f>
        <v>2 NO</v>
      </c>
      <c r="CH50" s="4" t="s">
        <v>181</v>
      </c>
      <c r="CI50">
        <f t="shared" si="8"/>
        <v>350</v>
      </c>
      <c r="CJ50" s="161">
        <f t="shared" si="9"/>
        <v>43846</v>
      </c>
      <c r="CK50" s="161">
        <f t="shared" si="10"/>
        <v>44196</v>
      </c>
      <c r="CL50" s="14">
        <f t="shared" ca="1" si="11"/>
        <v>1.3628571428571428</v>
      </c>
      <c r="CM50" s="9">
        <f t="shared" si="44"/>
        <v>78426667</v>
      </c>
      <c r="CN50" s="42" t="str">
        <f t="shared" ca="1" si="13"/>
        <v>FINALIZADO</v>
      </c>
      <c r="CO50" s="4"/>
      <c r="CQ50" s="17"/>
      <c r="CR50" s="87"/>
      <c r="CS50" s="6"/>
      <c r="CT50" s="13" t="s">
        <v>1321</v>
      </c>
      <c r="CU50" s="4" t="s">
        <v>1322</v>
      </c>
      <c r="CV50" s="4" t="s">
        <v>3330</v>
      </c>
      <c r="CW50" s="42" t="str">
        <f t="shared" si="45"/>
        <v>enero</v>
      </c>
      <c r="CX50" s="4" t="s">
        <v>180</v>
      </c>
      <c r="CY50" t="s">
        <v>361</v>
      </c>
      <c r="CZ50" t="s">
        <v>362</v>
      </c>
    </row>
    <row r="51" spans="1:104" x14ac:dyDescent="0.25">
      <c r="A51" s="76" t="str">
        <f t="shared" si="37"/>
        <v/>
      </c>
      <c r="B51" s="77" t="str">
        <f t="shared" si="38"/>
        <v/>
      </c>
      <c r="C51" s="76" t="str">
        <f t="shared" si="39"/>
        <v/>
      </c>
      <c r="D51" s="76" t="str">
        <f t="shared" si="40"/>
        <v/>
      </c>
      <c r="E51" s="76" t="str">
        <f t="shared" si="41"/>
        <v/>
      </c>
      <c r="F51" s="77" t="str">
        <f t="shared" ca="1" si="2"/>
        <v>F</v>
      </c>
      <c r="G51" s="3" t="str">
        <f t="shared" si="42"/>
        <v/>
      </c>
      <c r="H51" s="3" t="str">
        <f t="shared" si="43"/>
        <v/>
      </c>
      <c r="I51" s="3" t="str">
        <f t="shared" si="5"/>
        <v/>
      </c>
      <c r="J51" s="4">
        <v>2020</v>
      </c>
      <c r="K51" s="5">
        <v>47</v>
      </c>
      <c r="L51" s="98" t="s">
        <v>1431</v>
      </c>
      <c r="M51" s="4" t="s">
        <v>115</v>
      </c>
      <c r="N51" s="6" t="s">
        <v>116</v>
      </c>
      <c r="O51" s="6" t="s">
        <v>138</v>
      </c>
      <c r="P51" s="6" t="s">
        <v>150</v>
      </c>
      <c r="Q51" s="6" t="s">
        <v>249</v>
      </c>
      <c r="R51" s="4" t="s">
        <v>114</v>
      </c>
      <c r="S51" s="4" t="s">
        <v>167</v>
      </c>
      <c r="T51" s="6" t="s">
        <v>487</v>
      </c>
      <c r="U51" s="79" t="s">
        <v>173</v>
      </c>
      <c r="V51" s="4" t="s">
        <v>174</v>
      </c>
      <c r="W51" s="7">
        <v>1136888756</v>
      </c>
      <c r="X51" s="6">
        <v>5</v>
      </c>
      <c r="Y51" s="92">
        <v>35784</v>
      </c>
      <c r="Z51" s="71">
        <f ca="1">+($F$1-Tabla3[[#This Row],[FECHA DE NACIMIENTO]])/365</f>
        <v>23.394520547945206</v>
      </c>
      <c r="AA51" s="108" t="s">
        <v>367</v>
      </c>
      <c r="AB51" s="108"/>
      <c r="AC51" s="4" t="s">
        <v>114</v>
      </c>
      <c r="AD51" s="4" t="s">
        <v>114</v>
      </c>
      <c r="AE51" s="8" t="s">
        <v>114</v>
      </c>
      <c r="AF51" s="4" t="s">
        <v>181</v>
      </c>
      <c r="AG51" s="6" t="s">
        <v>199</v>
      </c>
      <c r="AH51" s="6" t="s">
        <v>199</v>
      </c>
      <c r="AI51" s="6" t="s">
        <v>458</v>
      </c>
      <c r="AJ51" s="108" t="s">
        <v>2447</v>
      </c>
      <c r="AK51" s="6" t="s">
        <v>2448</v>
      </c>
      <c r="AL51" s="88">
        <v>27500000</v>
      </c>
      <c r="AM51" s="88">
        <v>27500000</v>
      </c>
      <c r="AN51" s="9">
        <v>2500000</v>
      </c>
      <c r="AO51" s="4" t="s">
        <v>209</v>
      </c>
      <c r="AP51" s="6" t="s">
        <v>181</v>
      </c>
      <c r="AQ51" s="6" t="s">
        <v>168</v>
      </c>
      <c r="AR51" s="75"/>
      <c r="AU51" s="100">
        <v>4720</v>
      </c>
      <c r="AV51" s="92">
        <v>43839</v>
      </c>
      <c r="AW51" s="100">
        <v>13920</v>
      </c>
      <c r="AX51" s="93">
        <v>43852</v>
      </c>
      <c r="AY51" s="6" t="s">
        <v>215</v>
      </c>
      <c r="AZ51" s="6" t="s">
        <v>459</v>
      </c>
      <c r="BA51" s="6" t="s">
        <v>181</v>
      </c>
      <c r="BC51" s="11"/>
      <c r="BD51" s="6" t="s">
        <v>636</v>
      </c>
      <c r="BE51" s="69" t="s">
        <v>637</v>
      </c>
      <c r="BF51" s="94">
        <v>43852</v>
      </c>
      <c r="BG51" s="4" t="s">
        <v>220</v>
      </c>
      <c r="BH51" s="4" t="s">
        <v>220</v>
      </c>
      <c r="BI51" s="6" t="s">
        <v>221</v>
      </c>
      <c r="BJ51" s="6" t="s">
        <v>461</v>
      </c>
      <c r="BK51" s="6" t="s">
        <v>174</v>
      </c>
      <c r="BL51" s="12">
        <v>1013608026</v>
      </c>
      <c r="BM51" s="4">
        <v>0</v>
      </c>
      <c r="BN51" s="6" t="s">
        <v>533</v>
      </c>
      <c r="BO51" s="6" t="s">
        <v>534</v>
      </c>
      <c r="BP51" s="42">
        <v>77101700</v>
      </c>
      <c r="BQ51" s="13" t="s">
        <v>1156</v>
      </c>
      <c r="BR51" s="94">
        <v>43852</v>
      </c>
      <c r="BS51" s="4" t="s">
        <v>180</v>
      </c>
      <c r="BT51" s="13" t="s">
        <v>230</v>
      </c>
      <c r="BU51" s="93">
        <v>43852</v>
      </c>
      <c r="BV51" s="6" t="s">
        <v>349</v>
      </c>
      <c r="BW51" s="86">
        <v>43852</v>
      </c>
      <c r="BX51" s="93">
        <v>43852</v>
      </c>
      <c r="BY51" s="222">
        <v>44187</v>
      </c>
      <c r="BZ51" s="4">
        <f t="shared" si="6"/>
        <v>335</v>
      </c>
      <c r="CA51" s="16">
        <f t="shared" si="7"/>
        <v>11.166666666666666</v>
      </c>
      <c r="CB51" s="6" t="s">
        <v>828</v>
      </c>
      <c r="CC51" s="9">
        <f>BD_2!E49</f>
        <v>0</v>
      </c>
      <c r="CD51" s="9">
        <f>BD_2!BA49</f>
        <v>0</v>
      </c>
      <c r="CE51" s="4">
        <f>BD_2!BZ49</f>
        <v>0</v>
      </c>
      <c r="CF51" s="42" t="str">
        <f>BD_2!CA49</f>
        <v>2 NO</v>
      </c>
      <c r="CG51" s="160" t="str">
        <f>BD_2!CF49</f>
        <v>2 NO</v>
      </c>
      <c r="CH51" s="4" t="s">
        <v>181</v>
      </c>
      <c r="CI51">
        <f t="shared" si="8"/>
        <v>335</v>
      </c>
      <c r="CJ51" s="161">
        <f t="shared" si="9"/>
        <v>43852</v>
      </c>
      <c r="CK51" s="161">
        <f t="shared" si="10"/>
        <v>44187</v>
      </c>
      <c r="CL51" s="14">
        <f t="shared" ca="1" si="11"/>
        <v>1.4059701492537313</v>
      </c>
      <c r="CM51" s="9">
        <f t="shared" si="44"/>
        <v>27500000</v>
      </c>
      <c r="CN51" s="42" t="str">
        <f t="shared" ca="1" si="13"/>
        <v>FINALIZADO</v>
      </c>
      <c r="CO51" s="4"/>
      <c r="CQ51" s="17"/>
      <c r="CR51" s="87"/>
      <c r="CS51" s="6"/>
      <c r="CT51" s="13" t="s">
        <v>1321</v>
      </c>
      <c r="CU51" s="4" t="s">
        <v>1322</v>
      </c>
      <c r="CV51" s="4" t="s">
        <v>3330</v>
      </c>
      <c r="CW51" s="42" t="str">
        <f t="shared" si="45"/>
        <v>enero</v>
      </c>
      <c r="CX51" s="4" t="s">
        <v>180</v>
      </c>
      <c r="CY51" t="s">
        <v>361</v>
      </c>
      <c r="CZ51" t="s">
        <v>362</v>
      </c>
    </row>
    <row r="52" spans="1:104" x14ac:dyDescent="0.25">
      <c r="A52" s="76" t="str">
        <f t="shared" si="37"/>
        <v>A</v>
      </c>
      <c r="B52" s="77" t="str">
        <f t="shared" si="38"/>
        <v>PR</v>
      </c>
      <c r="C52" s="76" t="str">
        <f t="shared" si="39"/>
        <v/>
      </c>
      <c r="D52" s="76" t="str">
        <f t="shared" si="40"/>
        <v/>
      </c>
      <c r="E52" s="76" t="str">
        <f t="shared" si="41"/>
        <v/>
      </c>
      <c r="F52" s="77" t="str">
        <f t="shared" ca="1" si="2"/>
        <v>F</v>
      </c>
      <c r="G52" s="3" t="str">
        <f t="shared" si="42"/>
        <v/>
      </c>
      <c r="H52" s="3" t="str">
        <f t="shared" si="43"/>
        <v/>
      </c>
      <c r="I52" s="3" t="str">
        <f t="shared" si="5"/>
        <v/>
      </c>
      <c r="J52" s="4">
        <v>2020</v>
      </c>
      <c r="K52" s="5">
        <v>48</v>
      </c>
      <c r="L52" s="98" t="s">
        <v>1435</v>
      </c>
      <c r="M52" s="4" t="s">
        <v>115</v>
      </c>
      <c r="N52" s="6" t="s">
        <v>116</v>
      </c>
      <c r="O52" s="6" t="s">
        <v>138</v>
      </c>
      <c r="P52" s="6" t="s">
        <v>150</v>
      </c>
      <c r="Q52" s="6" t="s">
        <v>249</v>
      </c>
      <c r="R52" s="4" t="s">
        <v>114</v>
      </c>
      <c r="S52" s="4" t="s">
        <v>166</v>
      </c>
      <c r="T52" s="6" t="s">
        <v>488</v>
      </c>
      <c r="U52" s="79" t="s">
        <v>173</v>
      </c>
      <c r="V52" s="4" t="s">
        <v>174</v>
      </c>
      <c r="W52" s="7">
        <v>52707745</v>
      </c>
      <c r="X52" s="6">
        <v>3</v>
      </c>
      <c r="Y52" s="92">
        <v>29237</v>
      </c>
      <c r="Z52" s="71">
        <f ca="1">+($F$1-Tabla3[[#This Row],[FECHA DE NACIMIENTO]])/365</f>
        <v>41.331506849315069</v>
      </c>
      <c r="AA52" s="108" t="s">
        <v>805</v>
      </c>
      <c r="AB52" s="108"/>
      <c r="AC52" s="4" t="s">
        <v>114</v>
      </c>
      <c r="AD52" s="4" t="s">
        <v>114</v>
      </c>
      <c r="AE52" s="8" t="s">
        <v>114</v>
      </c>
      <c r="AF52" s="4" t="s">
        <v>181</v>
      </c>
      <c r="AG52" s="105" t="s">
        <v>192</v>
      </c>
      <c r="AH52" s="6" t="s">
        <v>201</v>
      </c>
      <c r="AI52" s="6" t="s">
        <v>666</v>
      </c>
      <c r="AJ52" s="108" t="s">
        <v>2465</v>
      </c>
      <c r="AK52" s="6" t="s">
        <v>2466</v>
      </c>
      <c r="AL52" s="88">
        <v>71500000</v>
      </c>
      <c r="AM52" s="88">
        <v>71500000</v>
      </c>
      <c r="AN52" s="9">
        <v>6500000</v>
      </c>
      <c r="AO52" s="4" t="s">
        <v>209</v>
      </c>
      <c r="AP52" s="6" t="s">
        <v>181</v>
      </c>
      <c r="AQ52" s="6" t="s">
        <v>168</v>
      </c>
      <c r="AR52" s="75"/>
      <c r="AU52" s="100">
        <v>3320</v>
      </c>
      <c r="AV52" s="92">
        <v>43838</v>
      </c>
      <c r="AW52" s="100">
        <v>13120</v>
      </c>
      <c r="AX52" s="93">
        <v>43851</v>
      </c>
      <c r="AY52" s="6" t="s">
        <v>215</v>
      </c>
      <c r="AZ52" s="6" t="s">
        <v>378</v>
      </c>
      <c r="BA52" s="6" t="s">
        <v>181</v>
      </c>
      <c r="BC52" s="11"/>
      <c r="BD52" s="6" t="s">
        <v>819</v>
      </c>
      <c r="BE52" s="69" t="s">
        <v>820</v>
      </c>
      <c r="BF52" s="94">
        <v>43850</v>
      </c>
      <c r="BG52" s="4" t="s">
        <v>220</v>
      </c>
      <c r="BH52" s="4" t="s">
        <v>220</v>
      </c>
      <c r="BI52" s="6" t="s">
        <v>221</v>
      </c>
      <c r="BJ52" s="6" t="s">
        <v>5448</v>
      </c>
      <c r="BK52" s="6" t="s">
        <v>174</v>
      </c>
      <c r="BL52" s="12">
        <v>52998506</v>
      </c>
      <c r="BM52" s="4">
        <v>1</v>
      </c>
      <c r="BN52" s="6" t="s">
        <v>635</v>
      </c>
      <c r="BO52" s="6" t="s">
        <v>192</v>
      </c>
      <c r="BP52" s="42">
        <v>80161500</v>
      </c>
      <c r="BQ52" s="13" t="s">
        <v>715</v>
      </c>
      <c r="BR52" s="94">
        <v>43850</v>
      </c>
      <c r="BS52" s="4" t="s">
        <v>180</v>
      </c>
      <c r="BT52" s="13" t="s">
        <v>230</v>
      </c>
      <c r="BU52" s="93">
        <v>43851</v>
      </c>
      <c r="BV52" s="6" t="s">
        <v>348</v>
      </c>
      <c r="BW52" s="86">
        <v>43851</v>
      </c>
      <c r="BX52" s="86">
        <v>43851</v>
      </c>
      <c r="BY52" s="222">
        <v>44185</v>
      </c>
      <c r="BZ52" s="4">
        <f t="shared" si="6"/>
        <v>334</v>
      </c>
      <c r="CA52" s="16">
        <f t="shared" si="7"/>
        <v>11.133333333333333</v>
      </c>
      <c r="CB52" s="6" t="s">
        <v>440</v>
      </c>
      <c r="CC52" s="9">
        <f>BD_2!E50</f>
        <v>0</v>
      </c>
      <c r="CD52" s="9">
        <f>BD_2!BA50</f>
        <v>2383333</v>
      </c>
      <c r="CE52" s="4">
        <f>BD_2!BZ50</f>
        <v>11</v>
      </c>
      <c r="CF52" s="42" t="str">
        <f>BD_2!CA50</f>
        <v>2 NO</v>
      </c>
      <c r="CG52" s="160" t="str">
        <f>BD_2!CF50</f>
        <v>2 NO</v>
      </c>
      <c r="CH52" s="4" t="s">
        <v>181</v>
      </c>
      <c r="CI52">
        <f t="shared" si="8"/>
        <v>345</v>
      </c>
      <c r="CJ52" s="161">
        <f t="shared" si="9"/>
        <v>43851</v>
      </c>
      <c r="CK52" s="161">
        <f t="shared" si="10"/>
        <v>44196</v>
      </c>
      <c r="CL52" s="14">
        <f t="shared" ca="1" si="11"/>
        <v>1.3681159420289855</v>
      </c>
      <c r="CM52" s="9">
        <f t="shared" si="44"/>
        <v>73883333</v>
      </c>
      <c r="CN52" s="42" t="str">
        <f t="shared" ca="1" si="13"/>
        <v>FINALIZADO</v>
      </c>
      <c r="CO52" s="4"/>
      <c r="CQ52" s="17"/>
      <c r="CR52" s="87"/>
      <c r="CS52" s="6"/>
      <c r="CT52" s="13" t="s">
        <v>1321</v>
      </c>
      <c r="CU52" s="4" t="s">
        <v>1322</v>
      </c>
      <c r="CV52" s="4" t="s">
        <v>3330</v>
      </c>
      <c r="CW52" s="42" t="str">
        <f t="shared" si="45"/>
        <v>enero</v>
      </c>
      <c r="CX52" s="4" t="s">
        <v>180</v>
      </c>
      <c r="CY52" t="s">
        <v>361</v>
      </c>
      <c r="CZ52" t="s">
        <v>362</v>
      </c>
    </row>
    <row r="53" spans="1:104" x14ac:dyDescent="0.25">
      <c r="A53" s="76" t="str">
        <f t="shared" si="37"/>
        <v/>
      </c>
      <c r="B53" s="77" t="str">
        <f t="shared" si="38"/>
        <v/>
      </c>
      <c r="C53" s="76" t="str">
        <f t="shared" si="39"/>
        <v>T</v>
      </c>
      <c r="D53" s="76" t="str">
        <f t="shared" si="40"/>
        <v/>
      </c>
      <c r="E53" s="76" t="str">
        <f t="shared" si="41"/>
        <v/>
      </c>
      <c r="F53" s="77" t="str">
        <f t="shared" ca="1" si="2"/>
        <v>F</v>
      </c>
      <c r="G53" s="3" t="str">
        <f t="shared" si="42"/>
        <v/>
      </c>
      <c r="H53" s="3" t="str">
        <f t="shared" si="43"/>
        <v/>
      </c>
      <c r="I53" s="3" t="str">
        <f t="shared" si="5"/>
        <v/>
      </c>
      <c r="J53" s="4">
        <v>2020</v>
      </c>
      <c r="K53" s="5">
        <v>49</v>
      </c>
      <c r="L53" s="6" t="s">
        <v>515</v>
      </c>
      <c r="M53" s="4" t="s">
        <v>115</v>
      </c>
      <c r="N53" s="6" t="s">
        <v>116</v>
      </c>
      <c r="O53" s="6" t="s">
        <v>138</v>
      </c>
      <c r="P53" s="6" t="s">
        <v>150</v>
      </c>
      <c r="Q53" s="6" t="s">
        <v>249</v>
      </c>
      <c r="R53" s="4" t="s">
        <v>114</v>
      </c>
      <c r="S53" s="4" t="s">
        <v>166</v>
      </c>
      <c r="T53" s="6" t="s">
        <v>489</v>
      </c>
      <c r="U53" s="79" t="s">
        <v>173</v>
      </c>
      <c r="V53" s="4" t="s">
        <v>174</v>
      </c>
      <c r="W53" s="7">
        <v>52236471</v>
      </c>
      <c r="X53" s="6">
        <v>9</v>
      </c>
      <c r="Y53" s="92">
        <v>29182</v>
      </c>
      <c r="Z53" s="71">
        <f ca="1">+($F$1-Tabla3[[#This Row],[FECHA DE NACIMIENTO]])/365</f>
        <v>41.482191780821921</v>
      </c>
      <c r="AA53" s="108" t="s">
        <v>564</v>
      </c>
      <c r="AB53" s="108"/>
      <c r="AC53" s="4" t="s">
        <v>114</v>
      </c>
      <c r="AD53" s="4" t="s">
        <v>114</v>
      </c>
      <c r="AE53" s="8" t="s">
        <v>114</v>
      </c>
      <c r="AF53" s="4" t="s">
        <v>181</v>
      </c>
      <c r="AG53" s="13" t="s">
        <v>186</v>
      </c>
      <c r="AH53" s="13" t="s">
        <v>186</v>
      </c>
      <c r="AI53" s="6" t="s">
        <v>667</v>
      </c>
      <c r="AJ53" s="108" t="s">
        <v>2451</v>
      </c>
      <c r="AK53" s="6" t="s">
        <v>2452</v>
      </c>
      <c r="AL53" s="88">
        <v>79200000</v>
      </c>
      <c r="AM53" s="88">
        <v>79200000</v>
      </c>
      <c r="AN53" s="9">
        <v>7200000</v>
      </c>
      <c r="AO53" s="4" t="s">
        <v>209</v>
      </c>
      <c r="AP53" s="6" t="s">
        <v>181</v>
      </c>
      <c r="AQ53" s="6" t="s">
        <v>168</v>
      </c>
      <c r="AR53" s="75"/>
      <c r="AU53" s="100">
        <v>5120</v>
      </c>
      <c r="AV53" s="92">
        <v>43839</v>
      </c>
      <c r="AW53" s="100">
        <v>9620</v>
      </c>
      <c r="AX53" s="93">
        <v>43847</v>
      </c>
      <c r="AY53" s="6" t="s">
        <v>215</v>
      </c>
      <c r="AZ53" s="6" t="s">
        <v>807</v>
      </c>
      <c r="BA53" s="6" t="s">
        <v>181</v>
      </c>
      <c r="BC53" s="11"/>
      <c r="BD53" s="6" t="s">
        <v>821</v>
      </c>
      <c r="BE53" s="69" t="s">
        <v>822</v>
      </c>
      <c r="BF53" s="94">
        <v>43847</v>
      </c>
      <c r="BG53" s="4" t="s">
        <v>220</v>
      </c>
      <c r="BH53" s="4" t="s">
        <v>220</v>
      </c>
      <c r="BI53" s="6" t="s">
        <v>221</v>
      </c>
      <c r="BJ53" s="6" t="s">
        <v>823</v>
      </c>
      <c r="BK53" s="6" t="s">
        <v>174</v>
      </c>
      <c r="BL53" s="12">
        <v>80082348</v>
      </c>
      <c r="BM53" s="4">
        <v>1</v>
      </c>
      <c r="BN53" s="6" t="s">
        <v>824</v>
      </c>
      <c r="BO53" s="6" t="s">
        <v>825</v>
      </c>
      <c r="BP53" s="42">
        <v>77101600</v>
      </c>
      <c r="BQ53" s="13" t="s">
        <v>716</v>
      </c>
      <c r="BR53" s="94">
        <v>43847</v>
      </c>
      <c r="BS53" s="4" t="s">
        <v>180</v>
      </c>
      <c r="BT53" s="13" t="s">
        <v>230</v>
      </c>
      <c r="BU53" s="93">
        <v>43851</v>
      </c>
      <c r="BV53" s="6" t="s">
        <v>348</v>
      </c>
      <c r="BW53" s="86">
        <v>43850</v>
      </c>
      <c r="BX53" s="93">
        <v>43850</v>
      </c>
      <c r="BY53" s="222">
        <v>44184</v>
      </c>
      <c r="BZ53" s="4">
        <f t="shared" si="6"/>
        <v>334</v>
      </c>
      <c r="CA53" s="16">
        <f t="shared" si="7"/>
        <v>11.133333333333333</v>
      </c>
      <c r="CB53" s="6" t="s">
        <v>2453</v>
      </c>
      <c r="CC53" s="9">
        <f>BD_2!E51</f>
        <v>76560000</v>
      </c>
      <c r="CD53" s="9">
        <f>BD_2!BA51</f>
        <v>0</v>
      </c>
      <c r="CE53" s="4">
        <f>BD_2!BZ51</f>
        <v>-324</v>
      </c>
      <c r="CF53" s="42" t="str">
        <f>BD_2!CA51</f>
        <v>2 NO</v>
      </c>
      <c r="CG53" s="160" t="str">
        <f>BD_2!CF51</f>
        <v>1 SI</v>
      </c>
      <c r="CH53" s="4" t="s">
        <v>181</v>
      </c>
      <c r="CI53">
        <f t="shared" si="8"/>
        <v>10</v>
      </c>
      <c r="CJ53" s="161">
        <f t="shared" si="9"/>
        <v>43850</v>
      </c>
      <c r="CK53" s="161">
        <f t="shared" si="10"/>
        <v>43860</v>
      </c>
      <c r="CL53" s="14">
        <f t="shared" ca="1" si="11"/>
        <v>47.3</v>
      </c>
      <c r="CM53" s="9">
        <f t="shared" si="44"/>
        <v>2640000</v>
      </c>
      <c r="CN53" s="42" t="str">
        <f t="shared" ca="1" si="13"/>
        <v>FINALIZADO</v>
      </c>
      <c r="CO53" s="4"/>
      <c r="CQ53" s="132"/>
      <c r="CR53" s="87"/>
      <c r="CS53" s="6"/>
      <c r="CT53" s="13" t="s">
        <v>1321</v>
      </c>
      <c r="CU53" s="4" t="s">
        <v>1322</v>
      </c>
      <c r="CV53" s="4" t="s">
        <v>3330</v>
      </c>
      <c r="CW53" s="42" t="str">
        <f t="shared" si="45"/>
        <v>enero</v>
      </c>
      <c r="CX53" s="4" t="s">
        <v>180</v>
      </c>
      <c r="CY53" t="s">
        <v>361</v>
      </c>
      <c r="CZ53" t="s">
        <v>362</v>
      </c>
    </row>
    <row r="54" spans="1:104" x14ac:dyDescent="0.25">
      <c r="A54" s="76" t="str">
        <f t="shared" si="37"/>
        <v>A</v>
      </c>
      <c r="B54" s="77" t="str">
        <f t="shared" si="38"/>
        <v>PR</v>
      </c>
      <c r="C54" s="76" t="str">
        <f t="shared" si="39"/>
        <v/>
      </c>
      <c r="D54" s="76" t="str">
        <f t="shared" si="40"/>
        <v/>
      </c>
      <c r="E54" s="76" t="str">
        <f t="shared" si="41"/>
        <v/>
      </c>
      <c r="F54" s="77" t="str">
        <f t="shared" ca="1" si="2"/>
        <v>F</v>
      </c>
      <c r="G54" s="3" t="str">
        <f t="shared" si="42"/>
        <v/>
      </c>
      <c r="H54" s="3" t="str">
        <f t="shared" si="43"/>
        <v/>
      </c>
      <c r="I54" s="3" t="str">
        <f t="shared" si="5"/>
        <v/>
      </c>
      <c r="J54" s="4">
        <v>2020</v>
      </c>
      <c r="K54" s="5">
        <v>50</v>
      </c>
      <c r="L54" s="6" t="s">
        <v>515</v>
      </c>
      <c r="M54" s="4" t="s">
        <v>115</v>
      </c>
      <c r="N54" s="6" t="s">
        <v>116</v>
      </c>
      <c r="O54" s="6" t="s">
        <v>138</v>
      </c>
      <c r="P54" s="6" t="s">
        <v>150</v>
      </c>
      <c r="Q54" s="6" t="s">
        <v>249</v>
      </c>
      <c r="R54" s="4" t="s">
        <v>114</v>
      </c>
      <c r="S54" s="4" t="s">
        <v>166</v>
      </c>
      <c r="T54" s="6" t="s">
        <v>2459</v>
      </c>
      <c r="U54" s="79" t="s">
        <v>173</v>
      </c>
      <c r="V54" s="4" t="s">
        <v>174</v>
      </c>
      <c r="W54" s="7">
        <v>1010179794</v>
      </c>
      <c r="X54" s="6">
        <v>6</v>
      </c>
      <c r="Y54" s="92">
        <v>32421</v>
      </c>
      <c r="Z54" s="71">
        <f ca="1">+($F$1-Tabla3[[#This Row],[FECHA DE NACIMIENTO]])/365</f>
        <v>32.608219178082194</v>
      </c>
      <c r="AA54" s="108" t="s">
        <v>530</v>
      </c>
      <c r="AB54" s="108"/>
      <c r="AC54" s="4" t="s">
        <v>114</v>
      </c>
      <c r="AD54" s="4" t="s">
        <v>114</v>
      </c>
      <c r="AE54" s="8" t="s">
        <v>114</v>
      </c>
      <c r="AF54" s="4" t="s">
        <v>181</v>
      </c>
      <c r="AG54" s="13" t="s">
        <v>186</v>
      </c>
      <c r="AH54" s="13" t="s">
        <v>186</v>
      </c>
      <c r="AI54" s="6" t="s">
        <v>667</v>
      </c>
      <c r="AJ54" s="108" t="s">
        <v>2458</v>
      </c>
      <c r="AK54" s="6" t="s">
        <v>2452</v>
      </c>
      <c r="AL54" s="88">
        <v>79200000</v>
      </c>
      <c r="AM54" s="88">
        <v>79200000</v>
      </c>
      <c r="AN54" s="9">
        <v>7200000</v>
      </c>
      <c r="AO54" s="4" t="s">
        <v>209</v>
      </c>
      <c r="AP54" s="6" t="s">
        <v>181</v>
      </c>
      <c r="AQ54" s="6" t="s">
        <v>168</v>
      </c>
      <c r="AR54" s="75"/>
      <c r="AU54" s="100">
        <v>5120</v>
      </c>
      <c r="AV54" s="107">
        <v>43839</v>
      </c>
      <c r="AW54" s="100">
        <v>9120</v>
      </c>
      <c r="AX54" s="93">
        <v>43847</v>
      </c>
      <c r="AY54" s="6" t="s">
        <v>215</v>
      </c>
      <c r="AZ54" s="6" t="s">
        <v>807</v>
      </c>
      <c r="BA54" s="6" t="s">
        <v>181</v>
      </c>
      <c r="BC54" s="11"/>
      <c r="BD54" s="6" t="s">
        <v>826</v>
      </c>
      <c r="BE54" s="69" t="s">
        <v>827</v>
      </c>
      <c r="BF54" s="94">
        <v>43847</v>
      </c>
      <c r="BG54" s="4" t="s">
        <v>220</v>
      </c>
      <c r="BH54" s="4" t="s">
        <v>220</v>
      </c>
      <c r="BI54" s="6" t="s">
        <v>221</v>
      </c>
      <c r="BJ54" s="6" t="s">
        <v>823</v>
      </c>
      <c r="BK54" s="6" t="s">
        <v>174</v>
      </c>
      <c r="BL54" s="12">
        <v>80082348</v>
      </c>
      <c r="BM54" s="4">
        <v>1</v>
      </c>
      <c r="BN54" s="6" t="s">
        <v>824</v>
      </c>
      <c r="BO54" s="6" t="s">
        <v>825</v>
      </c>
      <c r="BP54" s="42">
        <v>77101700</v>
      </c>
      <c r="BQ54" s="13" t="s">
        <v>717</v>
      </c>
      <c r="BR54" s="94">
        <v>43847</v>
      </c>
      <c r="BS54" s="4" t="s">
        <v>180</v>
      </c>
      <c r="BT54" s="13" t="s">
        <v>230</v>
      </c>
      <c r="BU54" s="93">
        <v>43847</v>
      </c>
      <c r="BV54" s="6" t="s">
        <v>348</v>
      </c>
      <c r="BW54" s="86">
        <v>43848</v>
      </c>
      <c r="BX54" s="93">
        <v>43848</v>
      </c>
      <c r="BY54" s="222">
        <v>44182</v>
      </c>
      <c r="BZ54" s="4">
        <f t="shared" si="6"/>
        <v>334</v>
      </c>
      <c r="CA54" s="16">
        <f t="shared" si="7"/>
        <v>11.133333333333333</v>
      </c>
      <c r="CB54" s="6" t="s">
        <v>2453</v>
      </c>
      <c r="CC54" s="9">
        <f>BD_2!E52</f>
        <v>0</v>
      </c>
      <c r="CD54" s="9">
        <f>BD_2!BA52</f>
        <v>3360000</v>
      </c>
      <c r="CE54" s="4">
        <f>BD_2!BZ52</f>
        <v>14</v>
      </c>
      <c r="CF54" s="42" t="str">
        <f>BD_2!CA52</f>
        <v>2 NO</v>
      </c>
      <c r="CG54" s="160" t="str">
        <f>BD_2!CF52</f>
        <v>2 NO</v>
      </c>
      <c r="CH54" s="4" t="s">
        <v>181</v>
      </c>
      <c r="CI54">
        <f t="shared" si="8"/>
        <v>348</v>
      </c>
      <c r="CJ54" s="161">
        <f t="shared" si="9"/>
        <v>43848</v>
      </c>
      <c r="CK54" s="161">
        <f t="shared" si="10"/>
        <v>44196</v>
      </c>
      <c r="CL54" s="14">
        <f t="shared" ca="1" si="11"/>
        <v>1.3649425287356323</v>
      </c>
      <c r="CM54" s="9">
        <f t="shared" si="44"/>
        <v>82560000</v>
      </c>
      <c r="CN54" s="42" t="str">
        <f t="shared" ca="1" si="13"/>
        <v>FINALIZADO</v>
      </c>
      <c r="CO54" s="4"/>
      <c r="CQ54" s="17"/>
      <c r="CR54" s="87"/>
      <c r="CS54" s="6"/>
      <c r="CT54" s="13" t="s">
        <v>1321</v>
      </c>
      <c r="CU54" s="4" t="s">
        <v>1322</v>
      </c>
      <c r="CV54" s="4" t="s">
        <v>3330</v>
      </c>
      <c r="CW54" s="42" t="str">
        <f t="shared" si="45"/>
        <v>enero</v>
      </c>
      <c r="CX54" s="4" t="s">
        <v>180</v>
      </c>
      <c r="CY54" t="s">
        <v>361</v>
      </c>
      <c r="CZ54" t="s">
        <v>362</v>
      </c>
    </row>
    <row r="55" spans="1:104" x14ac:dyDescent="0.25">
      <c r="A55" s="76" t="str">
        <f t="shared" si="37"/>
        <v/>
      </c>
      <c r="B55" s="77" t="str">
        <f t="shared" si="38"/>
        <v/>
      </c>
      <c r="C55" s="76" t="str">
        <f t="shared" si="39"/>
        <v/>
      </c>
      <c r="D55" s="76" t="str">
        <f t="shared" si="40"/>
        <v/>
      </c>
      <c r="E55" s="76" t="str">
        <f t="shared" si="41"/>
        <v/>
      </c>
      <c r="F55" s="77" t="str">
        <f t="shared" ca="1" si="2"/>
        <v>F</v>
      </c>
      <c r="G55" s="3" t="str">
        <f t="shared" si="42"/>
        <v/>
      </c>
      <c r="H55" s="3" t="str">
        <f t="shared" si="43"/>
        <v/>
      </c>
      <c r="I55" s="3" t="str">
        <f t="shared" si="5"/>
        <v/>
      </c>
      <c r="J55" s="4">
        <v>2020</v>
      </c>
      <c r="K55" s="5">
        <v>51</v>
      </c>
      <c r="L55" s="6" t="s">
        <v>516</v>
      </c>
      <c r="M55" s="4" t="s">
        <v>115</v>
      </c>
      <c r="N55" s="6" t="s">
        <v>116</v>
      </c>
      <c r="O55" s="6" t="s">
        <v>138</v>
      </c>
      <c r="P55" s="6" t="s">
        <v>150</v>
      </c>
      <c r="Q55" s="6" t="s">
        <v>249</v>
      </c>
      <c r="R55" s="4" t="s">
        <v>114</v>
      </c>
      <c r="S55" s="4" t="s">
        <v>166</v>
      </c>
      <c r="T55" s="6" t="s">
        <v>490</v>
      </c>
      <c r="U55" s="79" t="s">
        <v>173</v>
      </c>
      <c r="V55" s="4" t="s">
        <v>174</v>
      </c>
      <c r="W55" s="7">
        <v>1019030663</v>
      </c>
      <c r="X55" s="6">
        <v>1</v>
      </c>
      <c r="Y55" s="92">
        <v>32535</v>
      </c>
      <c r="Z55" s="71">
        <f ca="1">+($F$1-Tabla3[[#This Row],[FECHA DE NACIMIENTO]])/365</f>
        <v>32.295890410958904</v>
      </c>
      <c r="AA55" s="108" t="s">
        <v>178</v>
      </c>
      <c r="AB55" s="108"/>
      <c r="AC55" s="4" t="s">
        <v>114</v>
      </c>
      <c r="AD55" s="4" t="s">
        <v>114</v>
      </c>
      <c r="AE55" s="8" t="s">
        <v>114</v>
      </c>
      <c r="AF55" s="4" t="s">
        <v>181</v>
      </c>
      <c r="AG55" s="13" t="s">
        <v>586</v>
      </c>
      <c r="AH55" s="6" t="s">
        <v>586</v>
      </c>
      <c r="AI55" s="6" t="s">
        <v>668</v>
      </c>
      <c r="AJ55" s="18" t="s">
        <v>832</v>
      </c>
      <c r="AK55" s="6" t="s">
        <v>829</v>
      </c>
      <c r="AL55" s="88">
        <v>55000000</v>
      </c>
      <c r="AM55" s="88">
        <v>55000000</v>
      </c>
      <c r="AN55" s="9">
        <v>5000000</v>
      </c>
      <c r="AO55" s="4" t="s">
        <v>209</v>
      </c>
      <c r="AP55" s="6" t="s">
        <v>181</v>
      </c>
      <c r="AQ55" s="6" t="s">
        <v>168</v>
      </c>
      <c r="AR55" s="75"/>
      <c r="AU55" s="100">
        <v>3120</v>
      </c>
      <c r="AV55" s="107">
        <v>43838</v>
      </c>
      <c r="AW55" s="100">
        <v>9920</v>
      </c>
      <c r="AX55" s="93">
        <v>43847</v>
      </c>
      <c r="AY55" s="6" t="s">
        <v>215</v>
      </c>
      <c r="AZ55" s="6" t="s">
        <v>378</v>
      </c>
      <c r="BA55" s="6" t="s">
        <v>181</v>
      </c>
      <c r="BC55" s="11"/>
      <c r="BD55" s="6" t="s">
        <v>831</v>
      </c>
      <c r="BE55" s="94" t="s">
        <v>830</v>
      </c>
      <c r="BF55" s="94">
        <v>43847</v>
      </c>
      <c r="BG55" s="4" t="s">
        <v>220</v>
      </c>
      <c r="BH55" s="4" t="s">
        <v>220</v>
      </c>
      <c r="BI55" s="6" t="s">
        <v>221</v>
      </c>
      <c r="BJ55" s="6" t="s">
        <v>595</v>
      </c>
      <c r="BK55" s="6" t="s">
        <v>174</v>
      </c>
      <c r="BL55" s="12">
        <v>36722576</v>
      </c>
      <c r="BM55" s="4">
        <v>1</v>
      </c>
      <c r="BN55" s="6" t="s">
        <v>596</v>
      </c>
      <c r="BO55" s="6" t="s">
        <v>586</v>
      </c>
      <c r="BP55" s="42">
        <v>80101509</v>
      </c>
      <c r="BQ55" s="13" t="s">
        <v>718</v>
      </c>
      <c r="BR55" s="94">
        <v>43847</v>
      </c>
      <c r="BS55" s="4" t="s">
        <v>180</v>
      </c>
      <c r="BT55" s="13" t="s">
        <v>230</v>
      </c>
      <c r="BU55" s="93">
        <v>43853</v>
      </c>
      <c r="BV55" s="6" t="s">
        <v>349</v>
      </c>
      <c r="BW55" s="86">
        <v>43853</v>
      </c>
      <c r="BX55" s="86">
        <v>43853</v>
      </c>
      <c r="BY55" s="222">
        <v>44188</v>
      </c>
      <c r="BZ55" s="4">
        <f t="shared" si="6"/>
        <v>335</v>
      </c>
      <c r="CA55" s="16">
        <f t="shared" si="7"/>
        <v>11.166666666666666</v>
      </c>
      <c r="CB55" s="6" t="s">
        <v>828</v>
      </c>
      <c r="CC55" s="9">
        <f>BD_2!E53</f>
        <v>0</v>
      </c>
      <c r="CD55" s="9">
        <f>BD_2!BA53</f>
        <v>0</v>
      </c>
      <c r="CE55" s="4">
        <f>BD_2!BZ53</f>
        <v>0</v>
      </c>
      <c r="CF55" s="42" t="str">
        <f>BD_2!CA53</f>
        <v>2 NO</v>
      </c>
      <c r="CG55" s="160" t="str">
        <f>BD_2!CF53</f>
        <v>2 NO</v>
      </c>
      <c r="CH55" s="4" t="s">
        <v>181</v>
      </c>
      <c r="CI55">
        <f t="shared" si="8"/>
        <v>335</v>
      </c>
      <c r="CJ55" s="161">
        <f t="shared" si="9"/>
        <v>43853</v>
      </c>
      <c r="CK55" s="161">
        <f t="shared" si="10"/>
        <v>44188</v>
      </c>
      <c r="CL55" s="14">
        <f t="shared" ca="1" si="11"/>
        <v>1.4029850746268657</v>
      </c>
      <c r="CM55" s="9">
        <f t="shared" si="44"/>
        <v>55000000</v>
      </c>
      <c r="CN55" s="42" t="str">
        <f t="shared" ca="1" si="13"/>
        <v>FINALIZADO</v>
      </c>
      <c r="CO55" s="4"/>
      <c r="CQ55" s="17"/>
      <c r="CR55" s="87"/>
      <c r="CS55" s="6"/>
      <c r="CT55" s="13" t="s">
        <v>1321</v>
      </c>
      <c r="CU55" s="4" t="s">
        <v>1322</v>
      </c>
      <c r="CV55" s="4" t="s">
        <v>3330</v>
      </c>
      <c r="CW55" s="42" t="str">
        <f t="shared" ref="CW55:CW97" si="46">TEXT(BF55,"MMMM")</f>
        <v>enero</v>
      </c>
      <c r="CX55" s="4" t="s">
        <v>180</v>
      </c>
      <c r="CY55" t="s">
        <v>361</v>
      </c>
      <c r="CZ55" t="s">
        <v>362</v>
      </c>
    </row>
    <row r="56" spans="1:104" x14ac:dyDescent="0.25">
      <c r="A56" s="76" t="str">
        <f t="shared" si="37"/>
        <v>A</v>
      </c>
      <c r="B56" s="77" t="str">
        <f t="shared" si="38"/>
        <v>PR</v>
      </c>
      <c r="C56" s="76" t="str">
        <f t="shared" si="39"/>
        <v/>
      </c>
      <c r="D56" s="76" t="str">
        <f t="shared" si="40"/>
        <v/>
      </c>
      <c r="E56" s="76" t="str">
        <f t="shared" si="41"/>
        <v/>
      </c>
      <c r="F56" s="77" t="str">
        <f t="shared" ca="1" si="2"/>
        <v>F</v>
      </c>
      <c r="G56" s="3" t="str">
        <f t="shared" si="42"/>
        <v/>
      </c>
      <c r="H56" s="3" t="str">
        <f t="shared" si="43"/>
        <v/>
      </c>
      <c r="I56" s="3" t="str">
        <f t="shared" si="5"/>
        <v/>
      </c>
      <c r="J56" s="4">
        <v>2020</v>
      </c>
      <c r="K56" s="5">
        <v>52</v>
      </c>
      <c r="L56" s="98" t="s">
        <v>1432</v>
      </c>
      <c r="M56" s="4" t="s">
        <v>115</v>
      </c>
      <c r="N56" s="6" t="s">
        <v>116</v>
      </c>
      <c r="O56" s="6" t="s">
        <v>138</v>
      </c>
      <c r="P56" s="6" t="s">
        <v>150</v>
      </c>
      <c r="Q56" s="6" t="s">
        <v>249</v>
      </c>
      <c r="R56" s="4" t="s">
        <v>114</v>
      </c>
      <c r="S56" s="4" t="s">
        <v>167</v>
      </c>
      <c r="T56" s="6" t="s">
        <v>833</v>
      </c>
      <c r="U56" s="79" t="s">
        <v>173</v>
      </c>
      <c r="V56" s="4" t="s">
        <v>174</v>
      </c>
      <c r="W56" s="7">
        <v>1020824270</v>
      </c>
      <c r="X56" s="6">
        <v>2</v>
      </c>
      <c r="Y56" s="92">
        <v>35513</v>
      </c>
      <c r="Z56" s="71">
        <f ca="1">+($F$1-Tabla3[[#This Row],[FECHA DE NACIMIENTO]])/365</f>
        <v>24.136986301369863</v>
      </c>
      <c r="AA56" s="108" t="s">
        <v>834</v>
      </c>
      <c r="AB56" s="108"/>
      <c r="AC56" s="4" t="s">
        <v>114</v>
      </c>
      <c r="AD56" s="4" t="s">
        <v>114</v>
      </c>
      <c r="AE56" s="8" t="s">
        <v>114</v>
      </c>
      <c r="AF56" s="4" t="s">
        <v>181</v>
      </c>
      <c r="AG56" s="6" t="s">
        <v>193</v>
      </c>
      <c r="AH56" s="6" t="s">
        <v>201</v>
      </c>
      <c r="AI56" s="6" t="s">
        <v>669</v>
      </c>
      <c r="AJ56" s="18" t="s">
        <v>835</v>
      </c>
      <c r="AK56" s="6" t="s">
        <v>836</v>
      </c>
      <c r="AL56" s="88">
        <v>23100000</v>
      </c>
      <c r="AM56" s="88">
        <v>23100000</v>
      </c>
      <c r="AN56" s="9">
        <v>2100000</v>
      </c>
      <c r="AO56" s="4" t="s">
        <v>209</v>
      </c>
      <c r="AP56" s="6" t="s">
        <v>181</v>
      </c>
      <c r="AQ56" s="6" t="s">
        <v>168</v>
      </c>
      <c r="AR56" s="75"/>
      <c r="AU56" s="100">
        <v>3520</v>
      </c>
      <c r="AV56" s="92">
        <v>43838</v>
      </c>
      <c r="AW56" s="100">
        <v>19120</v>
      </c>
      <c r="AX56" s="93">
        <v>43854</v>
      </c>
      <c r="AY56" s="6" t="s">
        <v>215</v>
      </c>
      <c r="AZ56" s="6" t="s">
        <v>581</v>
      </c>
      <c r="BA56" s="6" t="s">
        <v>181</v>
      </c>
      <c r="BC56" s="11"/>
      <c r="BD56" s="6" t="s">
        <v>837</v>
      </c>
      <c r="BE56" s="94" t="s">
        <v>838</v>
      </c>
      <c r="BF56" s="94">
        <v>43853</v>
      </c>
      <c r="BG56" s="4" t="s">
        <v>220</v>
      </c>
      <c r="BH56" s="4" t="s">
        <v>220</v>
      </c>
      <c r="BI56" s="6" t="s">
        <v>221</v>
      </c>
      <c r="BJ56" s="6" t="s">
        <v>582</v>
      </c>
      <c r="BK56" s="6" t="s">
        <v>174</v>
      </c>
      <c r="BL56" s="12">
        <v>53093005</v>
      </c>
      <c r="BM56" s="4">
        <v>8</v>
      </c>
      <c r="BN56" s="6" t="s">
        <v>622</v>
      </c>
      <c r="BO56" s="6" t="s">
        <v>193</v>
      </c>
      <c r="BP56" s="4">
        <v>80161500</v>
      </c>
      <c r="BQ56" s="13" t="s">
        <v>719</v>
      </c>
      <c r="BR56" s="94">
        <v>43853</v>
      </c>
      <c r="BS56" s="4" t="s">
        <v>180</v>
      </c>
      <c r="BT56" s="13" t="s">
        <v>230</v>
      </c>
      <c r="BU56" s="93">
        <v>43853</v>
      </c>
      <c r="BV56" s="6" t="s">
        <v>349</v>
      </c>
      <c r="BW56" s="86">
        <v>43854</v>
      </c>
      <c r="BX56" s="86">
        <v>43855</v>
      </c>
      <c r="BY56" s="222">
        <v>44190</v>
      </c>
      <c r="BZ56" s="4">
        <f t="shared" si="6"/>
        <v>335</v>
      </c>
      <c r="CA56" s="16">
        <f t="shared" si="7"/>
        <v>11.166666666666666</v>
      </c>
      <c r="CB56" s="6" t="s">
        <v>839</v>
      </c>
      <c r="CC56" s="9">
        <f>BD_2!E54</f>
        <v>0</v>
      </c>
      <c r="CD56" s="9">
        <f>BD_2!BA54</f>
        <v>420000</v>
      </c>
      <c r="CE56" s="4">
        <f>BD_2!BZ54</f>
        <v>6</v>
      </c>
      <c r="CF56" s="42" t="str">
        <f>BD_2!CA54</f>
        <v>2 NO</v>
      </c>
      <c r="CG56" s="160" t="str">
        <f>BD_2!CF54</f>
        <v>2 NO</v>
      </c>
      <c r="CH56" s="4" t="s">
        <v>181</v>
      </c>
      <c r="CI56">
        <f t="shared" si="8"/>
        <v>341</v>
      </c>
      <c r="CJ56" s="161">
        <f t="shared" si="9"/>
        <v>43855</v>
      </c>
      <c r="CK56" s="161">
        <f t="shared" si="10"/>
        <v>44196</v>
      </c>
      <c r="CL56" s="14">
        <f t="shared" ca="1" si="11"/>
        <v>1.3724340175953078</v>
      </c>
      <c r="CM56" s="9">
        <f t="shared" si="44"/>
        <v>23520000</v>
      </c>
      <c r="CN56" s="42" t="str">
        <f t="shared" ca="1" si="13"/>
        <v>FINALIZADO</v>
      </c>
      <c r="CO56" s="4"/>
      <c r="CQ56" s="17"/>
      <c r="CR56" s="87"/>
      <c r="CS56" s="6"/>
      <c r="CT56" s="13" t="s">
        <v>1321</v>
      </c>
      <c r="CU56" s="4" t="s">
        <v>1322</v>
      </c>
      <c r="CV56" s="4" t="s">
        <v>3330</v>
      </c>
      <c r="CW56" s="42" t="str">
        <f t="shared" si="46"/>
        <v>enero</v>
      </c>
      <c r="CX56" s="4" t="s">
        <v>180</v>
      </c>
      <c r="CY56" t="s">
        <v>361</v>
      </c>
      <c r="CZ56" t="s">
        <v>362</v>
      </c>
    </row>
    <row r="57" spans="1:104" x14ac:dyDescent="0.25">
      <c r="A57" s="76" t="str">
        <f t="shared" si="37"/>
        <v/>
      </c>
      <c r="B57" s="77" t="str">
        <f t="shared" si="38"/>
        <v/>
      </c>
      <c r="C57" s="76" t="str">
        <f t="shared" si="39"/>
        <v>T</v>
      </c>
      <c r="D57" s="76" t="str">
        <f t="shared" si="40"/>
        <v/>
      </c>
      <c r="E57" s="76" t="str">
        <f t="shared" si="41"/>
        <v/>
      </c>
      <c r="F57" s="77" t="str">
        <f t="shared" ca="1" si="2"/>
        <v>F</v>
      </c>
      <c r="G57" s="3" t="str">
        <f t="shared" si="42"/>
        <v/>
      </c>
      <c r="H57" s="3" t="str">
        <f t="shared" si="43"/>
        <v/>
      </c>
      <c r="I57" s="3" t="str">
        <f t="shared" si="5"/>
        <v/>
      </c>
      <c r="J57" s="4">
        <v>2020</v>
      </c>
      <c r="K57" s="5">
        <v>53</v>
      </c>
      <c r="L57" s="6" t="s">
        <v>516</v>
      </c>
      <c r="M57" s="4" t="s">
        <v>115</v>
      </c>
      <c r="N57" s="6" t="s">
        <v>116</v>
      </c>
      <c r="O57" s="6" t="s">
        <v>138</v>
      </c>
      <c r="P57" s="6" t="s">
        <v>150</v>
      </c>
      <c r="Q57" s="6" t="s">
        <v>249</v>
      </c>
      <c r="R57" s="4" t="s">
        <v>114</v>
      </c>
      <c r="S57" s="4" t="s">
        <v>166</v>
      </c>
      <c r="T57" s="6" t="s">
        <v>491</v>
      </c>
      <c r="U57" s="79" t="s">
        <v>173</v>
      </c>
      <c r="V57" s="4" t="s">
        <v>174</v>
      </c>
      <c r="W57" s="7">
        <v>1001083524</v>
      </c>
      <c r="X57" s="6">
        <v>8</v>
      </c>
      <c r="Y57" s="92">
        <v>32762</v>
      </c>
      <c r="Z57" s="71">
        <f ca="1">+($F$1-Tabla3[[#This Row],[FECHA DE NACIMIENTO]])/365</f>
        <v>31.673972602739727</v>
      </c>
      <c r="AA57" s="108" t="s">
        <v>558</v>
      </c>
      <c r="AB57" s="108"/>
      <c r="AC57" s="4" t="s">
        <v>114</v>
      </c>
      <c r="AD57" s="4" t="s">
        <v>114</v>
      </c>
      <c r="AE57" s="8" t="s">
        <v>114</v>
      </c>
      <c r="AF57" s="4" t="s">
        <v>181</v>
      </c>
      <c r="AG57" s="13" t="s">
        <v>184</v>
      </c>
      <c r="AH57" s="13" t="s">
        <v>184</v>
      </c>
      <c r="AI57" s="6" t="s">
        <v>670</v>
      </c>
      <c r="AJ57" s="18" t="s">
        <v>840</v>
      </c>
      <c r="AK57" s="6" t="s">
        <v>841</v>
      </c>
      <c r="AL57" s="88">
        <v>49500000</v>
      </c>
      <c r="AM57" s="88">
        <v>49500000</v>
      </c>
      <c r="AN57" s="9">
        <v>4500000</v>
      </c>
      <c r="AO57" s="4" t="s">
        <v>209</v>
      </c>
      <c r="AP57" s="6" t="s">
        <v>181</v>
      </c>
      <c r="AQ57" s="6" t="s">
        <v>168</v>
      </c>
      <c r="AR57" s="75"/>
      <c r="AU57" s="100">
        <v>5320</v>
      </c>
      <c r="AV57" s="92">
        <v>43839</v>
      </c>
      <c r="AW57" s="100">
        <v>10320</v>
      </c>
      <c r="AX57" s="93">
        <v>43847</v>
      </c>
      <c r="AY57" s="6" t="s">
        <v>215</v>
      </c>
      <c r="AZ57" s="6" t="s">
        <v>808</v>
      </c>
      <c r="BA57" s="6" t="s">
        <v>181</v>
      </c>
      <c r="BC57" s="11"/>
      <c r="BD57" s="6" t="s">
        <v>842</v>
      </c>
      <c r="BE57" s="94" t="s">
        <v>843</v>
      </c>
      <c r="BF57" s="94">
        <v>43847</v>
      </c>
      <c r="BG57" s="4" t="s">
        <v>220</v>
      </c>
      <c r="BH57" s="4" t="s">
        <v>220</v>
      </c>
      <c r="BI57" s="6" t="s">
        <v>221</v>
      </c>
      <c r="BJ57" s="6" t="s">
        <v>1330</v>
      </c>
      <c r="BK57" s="6" t="s">
        <v>174</v>
      </c>
      <c r="BL57" s="12">
        <v>51985995</v>
      </c>
      <c r="BM57" s="4">
        <v>5</v>
      </c>
      <c r="BN57" s="6" t="s">
        <v>1399</v>
      </c>
      <c r="BO57" s="6" t="s">
        <v>184</v>
      </c>
      <c r="BP57" s="42">
        <v>77101700</v>
      </c>
      <c r="BQ57" s="13" t="s">
        <v>720</v>
      </c>
      <c r="BR57" s="94">
        <v>43847</v>
      </c>
      <c r="BS57" s="4" t="s">
        <v>180</v>
      </c>
      <c r="BT57" s="13" t="s">
        <v>230</v>
      </c>
      <c r="BU57" s="93">
        <v>43848</v>
      </c>
      <c r="BV57" s="6" t="s">
        <v>349</v>
      </c>
      <c r="BW57" s="86">
        <v>43850</v>
      </c>
      <c r="BX57" s="93">
        <v>43850</v>
      </c>
      <c r="BY57" s="222">
        <v>44184</v>
      </c>
      <c r="BZ57" s="4">
        <f t="shared" si="6"/>
        <v>334</v>
      </c>
      <c r="CA57" s="16">
        <f t="shared" si="7"/>
        <v>11.133333333333333</v>
      </c>
      <c r="CB57" s="6" t="s">
        <v>828</v>
      </c>
      <c r="CC57" s="9">
        <f>BD_2!E55</f>
        <v>5550000</v>
      </c>
      <c r="CD57" s="9">
        <f>BD_2!BA55</f>
        <v>0</v>
      </c>
      <c r="CE57" s="4">
        <f>BD_2!BZ55</f>
        <v>-36</v>
      </c>
      <c r="CF57" s="42" t="str">
        <f>BD_2!CA55</f>
        <v>2 NO</v>
      </c>
      <c r="CG57" s="160" t="str">
        <f>BD_2!CF55</f>
        <v>1 SI</v>
      </c>
      <c r="CH57" s="4" t="s">
        <v>181</v>
      </c>
      <c r="CI57">
        <f t="shared" si="8"/>
        <v>298</v>
      </c>
      <c r="CJ57" s="161">
        <f t="shared" si="9"/>
        <v>43850</v>
      </c>
      <c r="CK57" s="161">
        <f t="shared" si="10"/>
        <v>44148</v>
      </c>
      <c r="CL57" s="14">
        <f t="shared" ca="1" si="11"/>
        <v>1.587248322147651</v>
      </c>
      <c r="CM57" s="9">
        <f t="shared" si="44"/>
        <v>43950000</v>
      </c>
      <c r="CN57" s="42" t="str">
        <f t="shared" ca="1" si="13"/>
        <v>FINALIZADO</v>
      </c>
      <c r="CO57" s="4"/>
      <c r="CQ57" s="17"/>
      <c r="CR57" s="87"/>
      <c r="CS57" s="6"/>
      <c r="CT57" s="13" t="s">
        <v>1321</v>
      </c>
      <c r="CU57" s="4" t="s">
        <v>1322</v>
      </c>
      <c r="CV57" s="4" t="s">
        <v>3330</v>
      </c>
      <c r="CW57" s="42" t="str">
        <f t="shared" si="46"/>
        <v>enero</v>
      </c>
      <c r="CX57" s="4" t="s">
        <v>180</v>
      </c>
      <c r="CY57" t="s">
        <v>361</v>
      </c>
      <c r="CZ57" t="s">
        <v>362</v>
      </c>
    </row>
    <row r="58" spans="1:104" x14ac:dyDescent="0.25">
      <c r="A58" s="76" t="str">
        <f t="shared" si="37"/>
        <v/>
      </c>
      <c r="B58" s="77" t="str">
        <f t="shared" si="38"/>
        <v/>
      </c>
      <c r="C58" s="76" t="str">
        <f t="shared" si="39"/>
        <v/>
      </c>
      <c r="D58" s="76" t="str">
        <f t="shared" si="40"/>
        <v/>
      </c>
      <c r="E58" s="76" t="str">
        <f t="shared" si="41"/>
        <v/>
      </c>
      <c r="F58" s="77" t="str">
        <f t="shared" ca="1" si="2"/>
        <v>F</v>
      </c>
      <c r="G58" s="3" t="str">
        <f t="shared" si="42"/>
        <v/>
      </c>
      <c r="H58" s="3" t="str">
        <f t="shared" si="43"/>
        <v/>
      </c>
      <c r="I58" s="3" t="str">
        <f t="shared" si="5"/>
        <v/>
      </c>
      <c r="J58" s="4">
        <v>2020</v>
      </c>
      <c r="K58" s="5">
        <v>54</v>
      </c>
      <c r="L58" s="6" t="s">
        <v>516</v>
      </c>
      <c r="M58" s="4" t="s">
        <v>115</v>
      </c>
      <c r="N58" s="6" t="s">
        <v>116</v>
      </c>
      <c r="O58" s="6" t="s">
        <v>138</v>
      </c>
      <c r="P58" s="6" t="s">
        <v>150</v>
      </c>
      <c r="Q58" s="6" t="s">
        <v>249</v>
      </c>
      <c r="R58" s="4" t="s">
        <v>114</v>
      </c>
      <c r="S58" s="4" t="s">
        <v>166</v>
      </c>
      <c r="T58" s="6" t="s">
        <v>492</v>
      </c>
      <c r="U58" s="79" t="s">
        <v>173</v>
      </c>
      <c r="V58" s="4" t="s">
        <v>174</v>
      </c>
      <c r="W58" s="7">
        <v>11440480</v>
      </c>
      <c r="X58" s="6">
        <v>1</v>
      </c>
      <c r="Y58" s="92">
        <v>27706</v>
      </c>
      <c r="Z58" s="71">
        <f ca="1">+($F$1-Tabla3[[#This Row],[FECHA DE NACIMIENTO]])/365</f>
        <v>45.526027397260272</v>
      </c>
      <c r="AA58" s="108" t="s">
        <v>844</v>
      </c>
      <c r="AB58" s="108"/>
      <c r="AC58" s="4" t="s">
        <v>114</v>
      </c>
      <c r="AD58" s="4" t="s">
        <v>114</v>
      </c>
      <c r="AE58" s="8" t="s">
        <v>114</v>
      </c>
      <c r="AF58" s="4" t="s">
        <v>181</v>
      </c>
      <c r="AG58" s="13" t="s">
        <v>184</v>
      </c>
      <c r="AH58" s="13" t="s">
        <v>184</v>
      </c>
      <c r="AI58" s="6" t="s">
        <v>671</v>
      </c>
      <c r="AJ58" s="108" t="s">
        <v>2449</v>
      </c>
      <c r="AK58" s="6" t="s">
        <v>2450</v>
      </c>
      <c r="AL58" s="88">
        <v>79200000</v>
      </c>
      <c r="AM58" s="88">
        <v>79200000</v>
      </c>
      <c r="AN58" s="9">
        <v>7200000</v>
      </c>
      <c r="AO58" s="4" t="s">
        <v>209</v>
      </c>
      <c r="AP58" s="6" t="s">
        <v>181</v>
      </c>
      <c r="AQ58" s="6" t="s">
        <v>168</v>
      </c>
      <c r="AR58" s="75"/>
      <c r="AU58" s="100">
        <v>5320</v>
      </c>
      <c r="AV58" s="92">
        <v>43839</v>
      </c>
      <c r="AW58" s="100">
        <v>10220</v>
      </c>
      <c r="AX58" s="93">
        <v>43847</v>
      </c>
      <c r="AY58" s="6" t="s">
        <v>215</v>
      </c>
      <c r="AZ58" s="6" t="s">
        <v>808</v>
      </c>
      <c r="BA58" s="6" t="s">
        <v>181</v>
      </c>
      <c r="BC58" s="11"/>
      <c r="BD58" s="6" t="s">
        <v>856</v>
      </c>
      <c r="BE58" s="6" t="s">
        <v>857</v>
      </c>
      <c r="BF58" s="94">
        <v>43847</v>
      </c>
      <c r="BG58" s="4" t="s">
        <v>220</v>
      </c>
      <c r="BH58" s="4" t="s">
        <v>220</v>
      </c>
      <c r="BI58" s="6" t="s">
        <v>221</v>
      </c>
      <c r="BJ58" s="6" t="s">
        <v>1336</v>
      </c>
      <c r="BK58" s="6" t="s">
        <v>174</v>
      </c>
      <c r="BL58" s="12">
        <v>39701805</v>
      </c>
      <c r="BM58" s="4">
        <v>2</v>
      </c>
      <c r="BN58" s="6" t="s">
        <v>2294</v>
      </c>
      <c r="BO58" s="6" t="s">
        <v>184</v>
      </c>
      <c r="BP58" s="42">
        <v>77101700</v>
      </c>
      <c r="BQ58" s="13" t="s">
        <v>721</v>
      </c>
      <c r="BR58" s="94">
        <v>43847</v>
      </c>
      <c r="BS58" s="4" t="s">
        <v>180</v>
      </c>
      <c r="BT58" s="13" t="s">
        <v>230</v>
      </c>
      <c r="BU58" s="93">
        <v>43847</v>
      </c>
      <c r="BV58" s="6" t="s">
        <v>349</v>
      </c>
      <c r="BW58" s="93">
        <v>43850</v>
      </c>
      <c r="BX58" s="93">
        <v>43850</v>
      </c>
      <c r="BY58" s="222">
        <v>44184</v>
      </c>
      <c r="BZ58" s="4">
        <f t="shared" si="6"/>
        <v>334</v>
      </c>
      <c r="CA58" s="16">
        <f t="shared" si="7"/>
        <v>11.133333333333333</v>
      </c>
      <c r="CB58" s="6" t="s">
        <v>828</v>
      </c>
      <c r="CC58" s="9">
        <f>BD_2!E56</f>
        <v>0</v>
      </c>
      <c r="CD58" s="9">
        <f>BD_2!BA56</f>
        <v>0</v>
      </c>
      <c r="CE58" s="4">
        <f>BD_2!BZ56</f>
        <v>0</v>
      </c>
      <c r="CF58" s="42" t="str">
        <f>BD_2!CA56</f>
        <v>2 NO</v>
      </c>
      <c r="CG58" s="160" t="str">
        <f>BD_2!CF56</f>
        <v>2 NO</v>
      </c>
      <c r="CH58" s="4" t="s">
        <v>181</v>
      </c>
      <c r="CI58">
        <f t="shared" si="8"/>
        <v>334</v>
      </c>
      <c r="CJ58" s="161">
        <f t="shared" si="9"/>
        <v>43850</v>
      </c>
      <c r="CK58" s="161">
        <f t="shared" si="10"/>
        <v>44184</v>
      </c>
      <c r="CL58" s="14">
        <f t="shared" ca="1" si="11"/>
        <v>1.4161676646706587</v>
      </c>
      <c r="CM58" s="9">
        <f t="shared" si="44"/>
        <v>79200000</v>
      </c>
      <c r="CN58" s="42" t="str">
        <f t="shared" ca="1" si="13"/>
        <v>FINALIZADO</v>
      </c>
      <c r="CO58" s="4"/>
      <c r="CQ58" s="17"/>
      <c r="CR58" s="87"/>
      <c r="CS58" s="6"/>
      <c r="CT58" s="13" t="s">
        <v>1321</v>
      </c>
      <c r="CU58" s="4" t="s">
        <v>1322</v>
      </c>
      <c r="CV58" s="4" t="s">
        <v>3330</v>
      </c>
      <c r="CW58" s="42" t="str">
        <f t="shared" si="46"/>
        <v>enero</v>
      </c>
      <c r="CX58" s="4" t="s">
        <v>180</v>
      </c>
      <c r="CY58" t="s">
        <v>361</v>
      </c>
      <c r="CZ58" t="s">
        <v>362</v>
      </c>
    </row>
    <row r="59" spans="1:104" x14ac:dyDescent="0.25">
      <c r="A59" s="76" t="str">
        <f t="shared" si="37"/>
        <v/>
      </c>
      <c r="B59" s="77" t="str">
        <f t="shared" si="38"/>
        <v/>
      </c>
      <c r="C59" s="76" t="str">
        <f t="shared" si="39"/>
        <v/>
      </c>
      <c r="D59" s="76" t="str">
        <f t="shared" si="40"/>
        <v/>
      </c>
      <c r="E59" s="76" t="str">
        <f t="shared" si="41"/>
        <v/>
      </c>
      <c r="F59" s="77" t="str">
        <f t="shared" ca="1" si="2"/>
        <v>F</v>
      </c>
      <c r="G59" s="3" t="str">
        <f t="shared" si="42"/>
        <v/>
      </c>
      <c r="H59" s="3" t="str">
        <f t="shared" si="43"/>
        <v/>
      </c>
      <c r="I59" s="3" t="str">
        <f t="shared" si="5"/>
        <v/>
      </c>
      <c r="J59" s="4">
        <v>2020</v>
      </c>
      <c r="K59" s="5">
        <v>55</v>
      </c>
      <c r="L59" s="6" t="s">
        <v>516</v>
      </c>
      <c r="M59" s="4" t="s">
        <v>115</v>
      </c>
      <c r="N59" s="6" t="s">
        <v>116</v>
      </c>
      <c r="O59" s="6" t="s">
        <v>138</v>
      </c>
      <c r="P59" s="6" t="s">
        <v>150</v>
      </c>
      <c r="Q59" s="6" t="s">
        <v>249</v>
      </c>
      <c r="R59" s="4" t="s">
        <v>114</v>
      </c>
      <c r="S59" s="4" t="s">
        <v>166</v>
      </c>
      <c r="T59" s="6" t="s">
        <v>493</v>
      </c>
      <c r="U59" s="79" t="s">
        <v>173</v>
      </c>
      <c r="V59" s="4" t="s">
        <v>174</v>
      </c>
      <c r="W59" s="7">
        <v>52416177</v>
      </c>
      <c r="X59" s="6">
        <v>0</v>
      </c>
      <c r="Y59" s="92">
        <v>28061</v>
      </c>
      <c r="Z59" s="71">
        <f ca="1">+($F$1-Tabla3[[#This Row],[FECHA DE NACIMIENTO]])/365</f>
        <v>44.553424657534244</v>
      </c>
      <c r="AA59" s="108" t="s">
        <v>178</v>
      </c>
      <c r="AB59" s="108"/>
      <c r="AC59" s="4" t="s">
        <v>114</v>
      </c>
      <c r="AD59" s="4" t="s">
        <v>114</v>
      </c>
      <c r="AE59" s="8" t="s">
        <v>114</v>
      </c>
      <c r="AF59" s="4" t="s">
        <v>181</v>
      </c>
      <c r="AG59" s="13" t="s">
        <v>184</v>
      </c>
      <c r="AH59" s="13" t="s">
        <v>184</v>
      </c>
      <c r="AI59" s="6" t="s">
        <v>670</v>
      </c>
      <c r="AJ59" s="108" t="s">
        <v>2460</v>
      </c>
      <c r="AK59" s="6" t="s">
        <v>2461</v>
      </c>
      <c r="AL59" s="88">
        <v>88000000</v>
      </c>
      <c r="AM59" s="88">
        <v>88000000</v>
      </c>
      <c r="AN59" s="9">
        <v>8000000</v>
      </c>
      <c r="AO59" s="4" t="s">
        <v>209</v>
      </c>
      <c r="AP59" s="6" t="s">
        <v>181</v>
      </c>
      <c r="AQ59" s="6" t="s">
        <v>168</v>
      </c>
      <c r="AR59" s="75"/>
      <c r="AU59" s="100">
        <v>5320</v>
      </c>
      <c r="AV59" s="92">
        <v>43839</v>
      </c>
      <c r="AW59" s="100">
        <v>12320</v>
      </c>
      <c r="AX59" s="93">
        <v>43851</v>
      </c>
      <c r="AY59" s="6" t="s">
        <v>215</v>
      </c>
      <c r="AZ59" s="6" t="s">
        <v>808</v>
      </c>
      <c r="BA59" s="6" t="s">
        <v>181</v>
      </c>
      <c r="BC59" s="11"/>
      <c r="BD59" s="6" t="s">
        <v>858</v>
      </c>
      <c r="BE59" s="6" t="s">
        <v>859</v>
      </c>
      <c r="BF59" s="94">
        <v>43851</v>
      </c>
      <c r="BG59" s="4" t="s">
        <v>220</v>
      </c>
      <c r="BH59" s="4" t="s">
        <v>220</v>
      </c>
      <c r="BI59" s="6" t="s">
        <v>221</v>
      </c>
      <c r="BJ59" s="6" t="s">
        <v>1330</v>
      </c>
      <c r="BK59" s="6" t="s">
        <v>174</v>
      </c>
      <c r="BL59" s="12">
        <v>51985995</v>
      </c>
      <c r="BM59" s="4">
        <v>5</v>
      </c>
      <c r="BN59" s="6" t="s">
        <v>1399</v>
      </c>
      <c r="BO59" s="6" t="s">
        <v>184</v>
      </c>
      <c r="BP59" s="42">
        <v>77101700</v>
      </c>
      <c r="BQ59" s="13" t="s">
        <v>722</v>
      </c>
      <c r="BR59" s="94">
        <v>43851</v>
      </c>
      <c r="BS59" s="4" t="s">
        <v>180</v>
      </c>
      <c r="BT59" s="13" t="s">
        <v>230</v>
      </c>
      <c r="BU59" s="93">
        <v>43851</v>
      </c>
      <c r="BV59" s="6" t="s">
        <v>349</v>
      </c>
      <c r="BW59" s="93">
        <v>43852</v>
      </c>
      <c r="BX59" s="93">
        <v>43852</v>
      </c>
      <c r="BY59" s="222">
        <v>44186</v>
      </c>
      <c r="BZ59" s="4">
        <f t="shared" si="6"/>
        <v>334</v>
      </c>
      <c r="CA59" s="16">
        <f t="shared" si="7"/>
        <v>11.133333333333333</v>
      </c>
      <c r="CB59" s="6" t="s">
        <v>828</v>
      </c>
      <c r="CC59" s="9">
        <f>BD_2!E57</f>
        <v>0</v>
      </c>
      <c r="CD59" s="9">
        <f>BD_2!BA57</f>
        <v>0</v>
      </c>
      <c r="CE59" s="4">
        <f>BD_2!BZ57</f>
        <v>0</v>
      </c>
      <c r="CF59" s="42" t="str">
        <f>BD_2!CA57</f>
        <v>2 NO</v>
      </c>
      <c r="CG59" s="160" t="str">
        <f>BD_2!CF57</f>
        <v>2 NO</v>
      </c>
      <c r="CH59" s="4" t="s">
        <v>181</v>
      </c>
      <c r="CI59">
        <f t="shared" si="8"/>
        <v>334</v>
      </c>
      <c r="CJ59" s="161">
        <f t="shared" si="9"/>
        <v>43852</v>
      </c>
      <c r="CK59" s="161">
        <f t="shared" si="10"/>
        <v>44186</v>
      </c>
      <c r="CL59" s="14">
        <f t="shared" ca="1" si="11"/>
        <v>1.4101796407185629</v>
      </c>
      <c r="CM59" s="9">
        <f t="shared" si="44"/>
        <v>88000000</v>
      </c>
      <c r="CN59" s="42" t="str">
        <f t="shared" ca="1" si="13"/>
        <v>FINALIZADO</v>
      </c>
      <c r="CO59" s="4"/>
      <c r="CQ59" s="17"/>
      <c r="CR59" s="87"/>
      <c r="CS59" s="6"/>
      <c r="CT59" s="13" t="s">
        <v>1321</v>
      </c>
      <c r="CU59" s="4" t="s">
        <v>1322</v>
      </c>
      <c r="CV59" s="4" t="s">
        <v>3330</v>
      </c>
      <c r="CW59" s="42" t="str">
        <f t="shared" si="46"/>
        <v>enero</v>
      </c>
      <c r="CX59" s="4" t="s">
        <v>180</v>
      </c>
      <c r="CY59" t="s">
        <v>361</v>
      </c>
      <c r="CZ59" t="s">
        <v>362</v>
      </c>
    </row>
    <row r="60" spans="1:104" x14ac:dyDescent="0.25">
      <c r="A60" s="76" t="str">
        <f t="shared" si="37"/>
        <v/>
      </c>
      <c r="B60" s="77" t="str">
        <f t="shared" si="38"/>
        <v/>
      </c>
      <c r="C60" s="76" t="str">
        <f t="shared" si="39"/>
        <v/>
      </c>
      <c r="D60" s="76" t="str">
        <f t="shared" si="40"/>
        <v/>
      </c>
      <c r="E60" s="76" t="str">
        <f t="shared" si="41"/>
        <v/>
      </c>
      <c r="F60" s="77" t="str">
        <f t="shared" ca="1" si="2"/>
        <v>F</v>
      </c>
      <c r="G60" s="3" t="str">
        <f t="shared" si="42"/>
        <v/>
      </c>
      <c r="H60" s="3" t="str">
        <f t="shared" si="43"/>
        <v/>
      </c>
      <c r="I60" s="3" t="str">
        <f t="shared" si="5"/>
        <v/>
      </c>
      <c r="J60" s="4">
        <v>2020</v>
      </c>
      <c r="K60" s="5">
        <v>56</v>
      </c>
      <c r="L60" s="6" t="s">
        <v>516</v>
      </c>
      <c r="M60" s="4" t="s">
        <v>115</v>
      </c>
      <c r="N60" s="6" t="s">
        <v>116</v>
      </c>
      <c r="O60" s="6" t="s">
        <v>138</v>
      </c>
      <c r="P60" s="6" t="s">
        <v>150</v>
      </c>
      <c r="Q60" s="6" t="s">
        <v>249</v>
      </c>
      <c r="R60" s="4" t="s">
        <v>114</v>
      </c>
      <c r="S60" s="4" t="s">
        <v>166</v>
      </c>
      <c r="T60" s="6" t="s">
        <v>924</v>
      </c>
      <c r="U60" s="79" t="s">
        <v>173</v>
      </c>
      <c r="V60" s="4" t="s">
        <v>174</v>
      </c>
      <c r="W60" s="7">
        <v>79806245</v>
      </c>
      <c r="X60" s="6">
        <v>5</v>
      </c>
      <c r="Y60" s="92">
        <v>28041</v>
      </c>
      <c r="Z60" s="71">
        <f ca="1">+($F$1-Tabla3[[#This Row],[FECHA DE NACIMIENTO]])/365</f>
        <v>44.608219178082194</v>
      </c>
      <c r="AA60" s="108" t="s">
        <v>844</v>
      </c>
      <c r="AB60" s="108"/>
      <c r="AC60" s="4" t="s">
        <v>114</v>
      </c>
      <c r="AD60" s="4" t="s">
        <v>114</v>
      </c>
      <c r="AE60" s="8" t="s">
        <v>114</v>
      </c>
      <c r="AF60" s="4" t="s">
        <v>181</v>
      </c>
      <c r="AG60" s="13" t="s">
        <v>184</v>
      </c>
      <c r="AH60" s="13" t="s">
        <v>184</v>
      </c>
      <c r="AI60" s="6" t="s">
        <v>670</v>
      </c>
      <c r="AJ60" s="108" t="s">
        <v>2462</v>
      </c>
      <c r="AK60" s="6" t="s">
        <v>2463</v>
      </c>
      <c r="AL60" s="88">
        <v>105017000</v>
      </c>
      <c r="AM60" s="88">
        <v>105017000</v>
      </c>
      <c r="AN60" s="9">
        <v>9547000</v>
      </c>
      <c r="AO60" s="4" t="s">
        <v>209</v>
      </c>
      <c r="AP60" s="6" t="s">
        <v>181</v>
      </c>
      <c r="AQ60" s="6" t="s">
        <v>168</v>
      </c>
      <c r="AR60" s="75"/>
      <c r="AU60" s="100">
        <v>5320</v>
      </c>
      <c r="AV60" s="92">
        <v>43839</v>
      </c>
      <c r="AW60" s="100">
        <v>10420</v>
      </c>
      <c r="AX60" s="93">
        <v>43847</v>
      </c>
      <c r="AY60" s="6" t="s">
        <v>215</v>
      </c>
      <c r="AZ60" s="6" t="s">
        <v>809</v>
      </c>
      <c r="BA60" s="6" t="s">
        <v>181</v>
      </c>
      <c r="BC60" s="11"/>
      <c r="BD60" s="6" t="s">
        <v>860</v>
      </c>
      <c r="BE60" s="6" t="s">
        <v>861</v>
      </c>
      <c r="BF60" s="94">
        <v>43847</v>
      </c>
      <c r="BG60" s="4" t="s">
        <v>220</v>
      </c>
      <c r="BH60" s="4" t="s">
        <v>220</v>
      </c>
      <c r="BI60" s="6" t="s">
        <v>221</v>
      </c>
      <c r="BJ60" s="6" t="s">
        <v>1336</v>
      </c>
      <c r="BK60" s="6" t="s">
        <v>174</v>
      </c>
      <c r="BL60" s="12">
        <v>39701805</v>
      </c>
      <c r="BM60" s="4">
        <v>2</v>
      </c>
      <c r="BN60" s="6" t="s">
        <v>2294</v>
      </c>
      <c r="BO60" s="6" t="s">
        <v>184</v>
      </c>
      <c r="BP60" s="42">
        <v>77101700</v>
      </c>
      <c r="BQ60" s="13" t="s">
        <v>723</v>
      </c>
      <c r="BR60" s="94">
        <v>43847</v>
      </c>
      <c r="BS60" s="4" t="s">
        <v>180</v>
      </c>
      <c r="BT60" s="13" t="s">
        <v>230</v>
      </c>
      <c r="BU60" s="93">
        <v>43850</v>
      </c>
      <c r="BV60" s="6" t="s">
        <v>348</v>
      </c>
      <c r="BW60" s="86">
        <v>43851</v>
      </c>
      <c r="BX60" s="93">
        <v>43851</v>
      </c>
      <c r="BY60" s="222">
        <v>44185</v>
      </c>
      <c r="BZ60" s="4">
        <f t="shared" si="6"/>
        <v>334</v>
      </c>
      <c r="CA60" s="16">
        <f t="shared" si="7"/>
        <v>11.133333333333333</v>
      </c>
      <c r="CB60" s="6" t="s">
        <v>828</v>
      </c>
      <c r="CC60" s="9">
        <f>BD_2!E58</f>
        <v>0</v>
      </c>
      <c r="CD60" s="9">
        <f>BD_2!BA58</f>
        <v>0</v>
      </c>
      <c r="CE60" s="4">
        <f>BD_2!BZ58</f>
        <v>0</v>
      </c>
      <c r="CF60" s="42" t="str">
        <f>BD_2!CA58</f>
        <v>2 NO</v>
      </c>
      <c r="CG60" s="160" t="str">
        <f>BD_2!CF58</f>
        <v>2 NO</v>
      </c>
      <c r="CH60" s="4" t="s">
        <v>181</v>
      </c>
      <c r="CI60">
        <f t="shared" si="8"/>
        <v>334</v>
      </c>
      <c r="CJ60" s="161">
        <f t="shared" si="9"/>
        <v>43851</v>
      </c>
      <c r="CK60" s="161">
        <f t="shared" si="10"/>
        <v>44185</v>
      </c>
      <c r="CL60" s="14">
        <f t="shared" ca="1" si="11"/>
        <v>1.4131736526946108</v>
      </c>
      <c r="CM60" s="9">
        <f t="shared" si="44"/>
        <v>105017000</v>
      </c>
      <c r="CN60" s="42" t="str">
        <f t="shared" ca="1" si="13"/>
        <v>FINALIZADO</v>
      </c>
      <c r="CO60" s="4"/>
      <c r="CQ60" s="17"/>
      <c r="CR60" s="87"/>
      <c r="CS60" s="6"/>
      <c r="CT60" s="13" t="s">
        <v>1321</v>
      </c>
      <c r="CU60" s="4" t="s">
        <v>1322</v>
      </c>
      <c r="CV60" s="4" t="s">
        <v>3330</v>
      </c>
      <c r="CW60" s="42" t="str">
        <f t="shared" si="46"/>
        <v>enero</v>
      </c>
      <c r="CX60" s="4" t="s">
        <v>180</v>
      </c>
      <c r="CY60" t="s">
        <v>361</v>
      </c>
      <c r="CZ60" t="s">
        <v>362</v>
      </c>
    </row>
    <row r="61" spans="1:104" x14ac:dyDescent="0.25">
      <c r="A61" s="76" t="str">
        <f t="shared" si="37"/>
        <v/>
      </c>
      <c r="B61" s="77" t="str">
        <f t="shared" si="38"/>
        <v/>
      </c>
      <c r="C61" s="76" t="str">
        <f t="shared" si="39"/>
        <v/>
      </c>
      <c r="D61" s="76" t="str">
        <f t="shared" si="40"/>
        <v>S</v>
      </c>
      <c r="E61" s="76" t="str">
        <f t="shared" si="41"/>
        <v/>
      </c>
      <c r="F61" s="77" t="str">
        <f t="shared" ca="1" si="2"/>
        <v>F</v>
      </c>
      <c r="G61" s="3" t="str">
        <f t="shared" si="42"/>
        <v/>
      </c>
      <c r="H61" s="3" t="str">
        <f t="shared" si="43"/>
        <v/>
      </c>
      <c r="I61" s="3" t="str">
        <f t="shared" si="5"/>
        <v/>
      </c>
      <c r="J61" s="4">
        <v>2020</v>
      </c>
      <c r="K61" s="5">
        <v>57</v>
      </c>
      <c r="L61" s="98" t="s">
        <v>714</v>
      </c>
      <c r="M61" s="4" t="s">
        <v>115</v>
      </c>
      <c r="N61" s="6" t="s">
        <v>116</v>
      </c>
      <c r="O61" s="6" t="s">
        <v>138</v>
      </c>
      <c r="P61" s="6" t="s">
        <v>150</v>
      </c>
      <c r="Q61" s="6" t="s">
        <v>249</v>
      </c>
      <c r="R61" s="4" t="s">
        <v>114</v>
      </c>
      <c r="S61" s="4" t="s">
        <v>167</v>
      </c>
      <c r="T61" s="6" t="s">
        <v>494</v>
      </c>
      <c r="U61" s="79" t="s">
        <v>173</v>
      </c>
      <c r="V61" s="4" t="s">
        <v>174</v>
      </c>
      <c r="W61" s="7">
        <v>1087794908</v>
      </c>
      <c r="X61" s="6">
        <v>6</v>
      </c>
      <c r="Y61" s="92">
        <v>33056</v>
      </c>
      <c r="Z61" s="71">
        <f ca="1">+($F$1-Tabla3[[#This Row],[FECHA DE NACIMIENTO]])/365</f>
        <v>30.86849315068493</v>
      </c>
      <c r="AA61" s="108" t="s">
        <v>845</v>
      </c>
      <c r="AB61" s="108"/>
      <c r="AC61" s="4" t="s">
        <v>114</v>
      </c>
      <c r="AD61" s="4" t="s">
        <v>114</v>
      </c>
      <c r="AE61" s="8" t="s">
        <v>114</v>
      </c>
      <c r="AF61" s="4" t="s">
        <v>181</v>
      </c>
      <c r="AG61" s="105" t="s">
        <v>192</v>
      </c>
      <c r="AH61" s="6" t="s">
        <v>201</v>
      </c>
      <c r="AI61" s="6" t="s">
        <v>672</v>
      </c>
      <c r="AJ61" s="108" t="s">
        <v>2464</v>
      </c>
      <c r="AK61" s="9" t="s">
        <v>1831</v>
      </c>
      <c r="AL61" s="88">
        <v>35200000</v>
      </c>
      <c r="AM61" s="88">
        <v>35200000</v>
      </c>
      <c r="AN61" s="9">
        <v>3200000</v>
      </c>
      <c r="AO61" s="4" t="s">
        <v>209</v>
      </c>
      <c r="AP61" s="6" t="s">
        <v>181</v>
      </c>
      <c r="AQ61" s="6" t="s">
        <v>168</v>
      </c>
      <c r="AR61" s="75"/>
      <c r="AU61" s="100">
        <v>3320</v>
      </c>
      <c r="AV61" s="92">
        <v>43838</v>
      </c>
      <c r="AW61" s="100">
        <v>7820</v>
      </c>
      <c r="AX61" s="93">
        <v>43847</v>
      </c>
      <c r="AY61" s="6" t="s">
        <v>215</v>
      </c>
      <c r="AZ61" s="6" t="s">
        <v>378</v>
      </c>
      <c r="BA61" s="6" t="s">
        <v>181</v>
      </c>
      <c r="BC61" s="11"/>
      <c r="BD61" s="6" t="s">
        <v>862</v>
      </c>
      <c r="BE61" s="6" t="s">
        <v>863</v>
      </c>
      <c r="BF61" s="94">
        <v>43847</v>
      </c>
      <c r="BG61" s="4" t="s">
        <v>220</v>
      </c>
      <c r="BH61" s="4" t="s">
        <v>220</v>
      </c>
      <c r="BI61" s="6" t="s">
        <v>221</v>
      </c>
      <c r="BJ61" s="6" t="s">
        <v>5448</v>
      </c>
      <c r="BK61" s="6" t="s">
        <v>174</v>
      </c>
      <c r="BL61" s="12">
        <v>52998506</v>
      </c>
      <c r="BM61" s="4">
        <v>1</v>
      </c>
      <c r="BN61" s="6" t="s">
        <v>635</v>
      </c>
      <c r="BO61" s="6" t="s">
        <v>192</v>
      </c>
      <c r="BP61" s="42">
        <v>80161501</v>
      </c>
      <c r="BQ61" s="13" t="s">
        <v>724</v>
      </c>
      <c r="BR61" s="94">
        <v>43847</v>
      </c>
      <c r="BS61" s="4" t="s">
        <v>181</v>
      </c>
      <c r="BT61" s="13" t="s">
        <v>235</v>
      </c>
      <c r="BU61" s="93" t="s">
        <v>168</v>
      </c>
      <c r="BV61" s="6" t="s">
        <v>256</v>
      </c>
      <c r="BW61" s="86">
        <v>43848</v>
      </c>
      <c r="BX61" s="93">
        <v>43848</v>
      </c>
      <c r="BY61" s="222">
        <v>44182</v>
      </c>
      <c r="BZ61" s="4">
        <f t="shared" si="6"/>
        <v>334</v>
      </c>
      <c r="CA61" s="16">
        <f t="shared" si="7"/>
        <v>11.133333333333333</v>
      </c>
      <c r="CB61" s="6" t="s">
        <v>1832</v>
      </c>
      <c r="CC61" s="9">
        <f>BD_2!E59</f>
        <v>0</v>
      </c>
      <c r="CD61" s="9">
        <f>BD_2!BA59</f>
        <v>0</v>
      </c>
      <c r="CE61" s="4">
        <f>BD_2!BZ59</f>
        <v>0</v>
      </c>
      <c r="CF61" s="42" t="str">
        <f>BD_2!CA59</f>
        <v>1 SI</v>
      </c>
      <c r="CG61" s="160" t="str">
        <f>BD_2!CF59</f>
        <v>2 NO</v>
      </c>
      <c r="CH61" s="4" t="s">
        <v>181</v>
      </c>
      <c r="CI61">
        <f t="shared" si="8"/>
        <v>334</v>
      </c>
      <c r="CJ61" s="161">
        <f t="shared" si="9"/>
        <v>43848</v>
      </c>
      <c r="CK61" s="161">
        <f t="shared" si="10"/>
        <v>44182</v>
      </c>
      <c r="CL61" s="14">
        <f t="shared" ca="1" si="11"/>
        <v>1.4221556886227544</v>
      </c>
      <c r="CM61" s="9">
        <f t="shared" si="44"/>
        <v>35200000</v>
      </c>
      <c r="CN61" s="42" t="str">
        <f t="shared" ca="1" si="13"/>
        <v>FINALIZADO</v>
      </c>
      <c r="CO61" s="4"/>
      <c r="CQ61" s="17"/>
      <c r="CR61" s="87"/>
      <c r="CS61" s="6"/>
      <c r="CT61" s="13" t="s">
        <v>1321</v>
      </c>
      <c r="CU61" s="4" t="s">
        <v>1322</v>
      </c>
      <c r="CV61" s="4" t="s">
        <v>3330</v>
      </c>
      <c r="CW61" s="42" t="str">
        <f t="shared" si="46"/>
        <v>enero</v>
      </c>
      <c r="CX61" s="4" t="s">
        <v>180</v>
      </c>
      <c r="CY61" t="s">
        <v>361</v>
      </c>
      <c r="CZ61" t="s">
        <v>362</v>
      </c>
    </row>
    <row r="62" spans="1:104" x14ac:dyDescent="0.25">
      <c r="A62" s="76" t="str">
        <f t="shared" si="37"/>
        <v>A</v>
      </c>
      <c r="B62" s="77" t="str">
        <f t="shared" si="38"/>
        <v>PR</v>
      </c>
      <c r="C62" s="76" t="str">
        <f t="shared" si="39"/>
        <v/>
      </c>
      <c r="D62" s="76" t="str">
        <f t="shared" si="40"/>
        <v/>
      </c>
      <c r="E62" s="76" t="str">
        <f t="shared" si="41"/>
        <v/>
      </c>
      <c r="F62" s="77" t="str">
        <f t="shared" ca="1" si="2"/>
        <v>F</v>
      </c>
      <c r="G62" s="3" t="str">
        <f t="shared" si="42"/>
        <v/>
      </c>
      <c r="H62" s="3" t="str">
        <f t="shared" si="43"/>
        <v/>
      </c>
      <c r="I62" s="3" t="str">
        <f t="shared" si="5"/>
        <v/>
      </c>
      <c r="J62" s="4">
        <v>2020</v>
      </c>
      <c r="K62" s="5">
        <v>58</v>
      </c>
      <c r="L62" s="98" t="s">
        <v>1436</v>
      </c>
      <c r="M62" s="4" t="s">
        <v>115</v>
      </c>
      <c r="N62" s="6" t="s">
        <v>116</v>
      </c>
      <c r="O62" s="6" t="s">
        <v>138</v>
      </c>
      <c r="P62" s="6" t="s">
        <v>150</v>
      </c>
      <c r="Q62" s="6" t="s">
        <v>249</v>
      </c>
      <c r="R62" s="4" t="s">
        <v>114</v>
      </c>
      <c r="S62" s="4" t="s">
        <v>166</v>
      </c>
      <c r="T62" s="6" t="s">
        <v>495</v>
      </c>
      <c r="U62" s="79" t="s">
        <v>173</v>
      </c>
      <c r="V62" s="4" t="s">
        <v>174</v>
      </c>
      <c r="W62" s="7">
        <v>1090438697</v>
      </c>
      <c r="X62" s="6">
        <v>2</v>
      </c>
      <c r="Y62" s="92">
        <v>33446</v>
      </c>
      <c r="Z62" s="71">
        <f ca="1">+($F$1-Tabla3[[#This Row],[FECHA DE NACIMIENTO]])/365</f>
        <v>29.8</v>
      </c>
      <c r="AA62" s="108" t="s">
        <v>846</v>
      </c>
      <c r="AB62" s="108"/>
      <c r="AC62" s="4" t="s">
        <v>114</v>
      </c>
      <c r="AD62" s="4" t="s">
        <v>114</v>
      </c>
      <c r="AE62" s="8" t="s">
        <v>114</v>
      </c>
      <c r="AF62" s="4" t="s">
        <v>181</v>
      </c>
      <c r="AG62" s="6" t="s">
        <v>202</v>
      </c>
      <c r="AH62" s="6" t="s">
        <v>201</v>
      </c>
      <c r="AI62" s="6" t="s">
        <v>673</v>
      </c>
      <c r="AJ62" s="18" t="s">
        <v>1293</v>
      </c>
      <c r="AK62" s="6"/>
      <c r="AL62" s="88">
        <v>70400000</v>
      </c>
      <c r="AM62" s="88">
        <v>70400000</v>
      </c>
      <c r="AN62" s="9">
        <v>6400000</v>
      </c>
      <c r="AO62" s="4" t="s">
        <v>209</v>
      </c>
      <c r="AP62" s="6" t="s">
        <v>181</v>
      </c>
      <c r="AQ62" s="6" t="s">
        <v>168</v>
      </c>
      <c r="AR62" s="75"/>
      <c r="AU62" s="100">
        <v>3120</v>
      </c>
      <c r="AV62" s="107">
        <v>43838</v>
      </c>
      <c r="AW62" s="100">
        <v>8420</v>
      </c>
      <c r="AX62" s="93">
        <v>43847</v>
      </c>
      <c r="AY62" s="6" t="s">
        <v>215</v>
      </c>
      <c r="AZ62" s="6" t="s">
        <v>378</v>
      </c>
      <c r="BA62" s="6" t="s">
        <v>181</v>
      </c>
      <c r="BC62" s="11"/>
      <c r="BD62" s="6" t="s">
        <v>4706</v>
      </c>
      <c r="BE62" s="6" t="s">
        <v>865</v>
      </c>
      <c r="BF62" s="94">
        <v>43846</v>
      </c>
      <c r="BG62" s="4" t="s">
        <v>220</v>
      </c>
      <c r="BH62" s="4" t="s">
        <v>220</v>
      </c>
      <c r="BI62" s="6" t="s">
        <v>221</v>
      </c>
      <c r="BJ62" s="6" t="s">
        <v>5447</v>
      </c>
      <c r="BK62" s="6" t="s">
        <v>174</v>
      </c>
      <c r="BL62" s="12">
        <v>79508154</v>
      </c>
      <c r="BM62" s="4">
        <v>3</v>
      </c>
      <c r="BN62" s="6" t="s">
        <v>224</v>
      </c>
      <c r="BO62" s="6" t="s">
        <v>3383</v>
      </c>
      <c r="BP62" s="42">
        <v>93151507</v>
      </c>
      <c r="BQ62" s="13" t="s">
        <v>725</v>
      </c>
      <c r="BR62" s="94">
        <v>43846</v>
      </c>
      <c r="BS62" s="4" t="s">
        <v>180</v>
      </c>
      <c r="BT62" s="13" t="s">
        <v>230</v>
      </c>
      <c r="BU62" s="93">
        <v>43847</v>
      </c>
      <c r="BV62" s="6" t="s">
        <v>348</v>
      </c>
      <c r="BW62" s="93">
        <v>43847</v>
      </c>
      <c r="BX62" s="93">
        <v>43847</v>
      </c>
      <c r="BY62" s="99">
        <v>44181</v>
      </c>
      <c r="BZ62" s="4">
        <f t="shared" si="6"/>
        <v>334</v>
      </c>
      <c r="CA62" s="16">
        <f t="shared" si="7"/>
        <v>11.133333333333333</v>
      </c>
      <c r="CB62" s="6" t="s">
        <v>1292</v>
      </c>
      <c r="CC62" s="9">
        <f>BD_2!E60</f>
        <v>0</v>
      </c>
      <c r="CD62" s="9">
        <f>BD_2!BA60</f>
        <v>2986667</v>
      </c>
      <c r="CE62" s="4">
        <f>BD_2!BZ60</f>
        <v>14</v>
      </c>
      <c r="CF62" s="42" t="str">
        <f>BD_2!CA60</f>
        <v>2 NO</v>
      </c>
      <c r="CG62" s="160" t="str">
        <f>BD_2!CF60</f>
        <v>2 NO</v>
      </c>
      <c r="CH62" s="4" t="s">
        <v>181</v>
      </c>
      <c r="CI62">
        <f t="shared" si="8"/>
        <v>348</v>
      </c>
      <c r="CJ62" s="161">
        <f t="shared" si="9"/>
        <v>43847</v>
      </c>
      <c r="CK62" s="161">
        <f t="shared" si="10"/>
        <v>44195</v>
      </c>
      <c r="CL62" s="14">
        <f t="shared" ca="1" si="11"/>
        <v>1.367816091954023</v>
      </c>
      <c r="CM62" s="9">
        <f t="shared" si="44"/>
        <v>73386667</v>
      </c>
      <c r="CN62" s="42" t="str">
        <f t="shared" ca="1" si="13"/>
        <v>FINALIZADO</v>
      </c>
      <c r="CO62" s="4"/>
      <c r="CQ62" s="17"/>
      <c r="CR62" s="87"/>
      <c r="CS62" s="6"/>
      <c r="CT62" s="13" t="s">
        <v>1321</v>
      </c>
      <c r="CU62" s="4" t="s">
        <v>1322</v>
      </c>
      <c r="CV62" s="4" t="s">
        <v>3330</v>
      </c>
      <c r="CW62" s="42" t="str">
        <f t="shared" si="46"/>
        <v>enero</v>
      </c>
      <c r="CX62" s="4" t="s">
        <v>180</v>
      </c>
      <c r="CY62" t="s">
        <v>361</v>
      </c>
      <c r="CZ62" t="s">
        <v>362</v>
      </c>
    </row>
    <row r="63" spans="1:104" x14ac:dyDescent="0.25">
      <c r="A63" s="76" t="str">
        <f t="shared" si="37"/>
        <v/>
      </c>
      <c r="B63" s="77" t="str">
        <f t="shared" si="38"/>
        <v/>
      </c>
      <c r="C63" s="76" t="str">
        <f t="shared" si="39"/>
        <v/>
      </c>
      <c r="D63" s="76" t="str">
        <f t="shared" si="40"/>
        <v/>
      </c>
      <c r="E63" s="76" t="str">
        <f t="shared" si="41"/>
        <v/>
      </c>
      <c r="F63" s="77" t="str">
        <f t="shared" ca="1" si="2"/>
        <v>F</v>
      </c>
      <c r="G63" s="3" t="str">
        <f t="shared" si="42"/>
        <v/>
      </c>
      <c r="H63" s="3" t="str">
        <f t="shared" si="43"/>
        <v/>
      </c>
      <c r="I63" s="3" t="str">
        <f t="shared" si="5"/>
        <v/>
      </c>
      <c r="J63" s="4">
        <v>2020</v>
      </c>
      <c r="K63" s="5">
        <v>59</v>
      </c>
      <c r="L63" s="98" t="s">
        <v>1434</v>
      </c>
      <c r="M63" s="4" t="s">
        <v>115</v>
      </c>
      <c r="N63" s="6" t="s">
        <v>116</v>
      </c>
      <c r="O63" s="6" t="s">
        <v>138</v>
      </c>
      <c r="P63" s="6" t="s">
        <v>150</v>
      </c>
      <c r="Q63" s="6" t="s">
        <v>249</v>
      </c>
      <c r="R63" s="4" t="s">
        <v>114</v>
      </c>
      <c r="S63" s="4" t="s">
        <v>166</v>
      </c>
      <c r="T63" s="6" t="s">
        <v>496</v>
      </c>
      <c r="U63" s="79" t="s">
        <v>173</v>
      </c>
      <c r="V63" s="4" t="s">
        <v>174</v>
      </c>
      <c r="W63" s="7">
        <v>51993845</v>
      </c>
      <c r="X63" s="6">
        <v>2</v>
      </c>
      <c r="Y63" s="92">
        <v>25285</v>
      </c>
      <c r="Z63" s="71">
        <f ca="1">+($F$1-Tabla3[[#This Row],[FECHA DE NACIMIENTO]])/365</f>
        <v>52.158904109589038</v>
      </c>
      <c r="AA63" s="108" t="s">
        <v>847</v>
      </c>
      <c r="AB63" s="108"/>
      <c r="AC63" s="4" t="s">
        <v>114</v>
      </c>
      <c r="AD63" s="4" t="s">
        <v>114</v>
      </c>
      <c r="AE63" s="8" t="s">
        <v>114</v>
      </c>
      <c r="AF63" s="4" t="s">
        <v>181</v>
      </c>
      <c r="AG63" s="13" t="s">
        <v>185</v>
      </c>
      <c r="AH63" s="13" t="s">
        <v>185</v>
      </c>
      <c r="AI63" s="6" t="s">
        <v>674</v>
      </c>
      <c r="AJ63" s="108" t="s">
        <v>2467</v>
      </c>
      <c r="AK63" s="6" t="s">
        <v>2468</v>
      </c>
      <c r="AL63" s="88">
        <v>77000000</v>
      </c>
      <c r="AM63" s="88">
        <v>77000000</v>
      </c>
      <c r="AN63" s="9">
        <v>7000000</v>
      </c>
      <c r="AO63" s="4" t="s">
        <v>209</v>
      </c>
      <c r="AP63" s="6" t="s">
        <v>181</v>
      </c>
      <c r="AQ63" s="6" t="s">
        <v>168</v>
      </c>
      <c r="AR63" s="75"/>
      <c r="AU63" s="100">
        <v>9020</v>
      </c>
      <c r="AV63" s="92">
        <v>43844</v>
      </c>
      <c r="AW63" s="100">
        <v>10620</v>
      </c>
      <c r="AX63" s="93">
        <v>43847</v>
      </c>
      <c r="AY63" s="6" t="s">
        <v>215</v>
      </c>
      <c r="AZ63" s="6" t="s">
        <v>810</v>
      </c>
      <c r="BA63" s="6" t="s">
        <v>181</v>
      </c>
      <c r="BC63" s="11"/>
      <c r="BD63" s="6" t="s">
        <v>864</v>
      </c>
      <c r="BE63" s="6" t="s">
        <v>865</v>
      </c>
      <c r="BF63" s="94">
        <v>43847</v>
      </c>
      <c r="BG63" s="4" t="s">
        <v>220</v>
      </c>
      <c r="BH63" s="4" t="s">
        <v>220</v>
      </c>
      <c r="BI63" s="6" t="s">
        <v>221</v>
      </c>
      <c r="BJ63" s="6" t="s">
        <v>3009</v>
      </c>
      <c r="BK63" s="6" t="s">
        <v>174</v>
      </c>
      <c r="BL63" s="12">
        <v>14396089</v>
      </c>
      <c r="BM63" s="4">
        <v>5</v>
      </c>
      <c r="BN63" s="6" t="s">
        <v>2469</v>
      </c>
      <c r="BO63" s="6" t="s">
        <v>957</v>
      </c>
      <c r="BP63" s="42">
        <v>77101700</v>
      </c>
      <c r="BQ63" s="13" t="s">
        <v>726</v>
      </c>
      <c r="BR63" s="94">
        <v>43847</v>
      </c>
      <c r="BS63" s="4" t="s">
        <v>180</v>
      </c>
      <c r="BT63" s="13" t="s">
        <v>230</v>
      </c>
      <c r="BU63" s="93">
        <v>43850</v>
      </c>
      <c r="BV63" s="6" t="s">
        <v>348</v>
      </c>
      <c r="BW63" s="86">
        <v>43851</v>
      </c>
      <c r="BX63" s="93">
        <v>43851</v>
      </c>
      <c r="BY63" s="222">
        <v>44185</v>
      </c>
      <c r="BZ63" s="4">
        <f t="shared" si="6"/>
        <v>334</v>
      </c>
      <c r="CA63" s="16">
        <f t="shared" si="7"/>
        <v>11.133333333333333</v>
      </c>
      <c r="CB63" s="6" t="s">
        <v>2470</v>
      </c>
      <c r="CC63" s="9">
        <f>BD_2!E61</f>
        <v>0</v>
      </c>
      <c r="CD63" s="9">
        <f>BD_2!BA61</f>
        <v>0</v>
      </c>
      <c r="CE63" s="4">
        <f>BD_2!BZ61</f>
        <v>0</v>
      </c>
      <c r="CF63" s="42" t="str">
        <f>BD_2!CA61</f>
        <v>2 NO</v>
      </c>
      <c r="CG63" s="160" t="str">
        <f>BD_2!CF61</f>
        <v>2 NO</v>
      </c>
      <c r="CH63" s="4" t="s">
        <v>181</v>
      </c>
      <c r="CI63">
        <f t="shared" si="8"/>
        <v>334</v>
      </c>
      <c r="CJ63" s="161">
        <f t="shared" si="9"/>
        <v>43851</v>
      </c>
      <c r="CK63" s="161">
        <f t="shared" si="10"/>
        <v>44185</v>
      </c>
      <c r="CL63" s="14">
        <f t="shared" ca="1" si="11"/>
        <v>1.4131736526946108</v>
      </c>
      <c r="CM63" s="9">
        <f t="shared" si="44"/>
        <v>77000000</v>
      </c>
      <c r="CN63" s="42" t="str">
        <f t="shared" ca="1" si="13"/>
        <v>FINALIZADO</v>
      </c>
      <c r="CO63" s="4"/>
      <c r="CQ63" s="17"/>
      <c r="CR63" s="87"/>
      <c r="CS63" s="6"/>
      <c r="CT63" s="13" t="s">
        <v>1321</v>
      </c>
      <c r="CU63" s="4" t="s">
        <v>1322</v>
      </c>
      <c r="CV63" s="4" t="s">
        <v>3330</v>
      </c>
      <c r="CW63" s="42" t="str">
        <f t="shared" si="46"/>
        <v>enero</v>
      </c>
      <c r="CX63" s="4" t="s">
        <v>180</v>
      </c>
      <c r="CY63" t="s">
        <v>361</v>
      </c>
      <c r="CZ63" t="s">
        <v>362</v>
      </c>
    </row>
    <row r="64" spans="1:104" x14ac:dyDescent="0.25">
      <c r="A64" s="76" t="str">
        <f t="shared" si="37"/>
        <v>A</v>
      </c>
      <c r="B64" s="77" t="str">
        <f t="shared" si="38"/>
        <v>PR</v>
      </c>
      <c r="C64" s="76" t="str">
        <f t="shared" si="39"/>
        <v/>
      </c>
      <c r="D64" s="76" t="str">
        <f t="shared" si="40"/>
        <v/>
      </c>
      <c r="E64" s="76" t="str">
        <f t="shared" si="41"/>
        <v/>
      </c>
      <c r="F64" s="77" t="str">
        <f t="shared" ca="1" si="2"/>
        <v>F</v>
      </c>
      <c r="G64" s="3" t="str">
        <f t="shared" si="42"/>
        <v/>
      </c>
      <c r="H64" s="3" t="str">
        <f t="shared" si="43"/>
        <v/>
      </c>
      <c r="I64" s="3" t="str">
        <f t="shared" si="5"/>
        <v/>
      </c>
      <c r="J64" s="4">
        <v>2020</v>
      </c>
      <c r="K64" s="5">
        <v>60</v>
      </c>
      <c r="L64" s="98" t="s">
        <v>1436</v>
      </c>
      <c r="M64" s="4" t="s">
        <v>115</v>
      </c>
      <c r="N64" s="6" t="s">
        <v>116</v>
      </c>
      <c r="O64" s="6" t="s">
        <v>138</v>
      </c>
      <c r="P64" s="6" t="s">
        <v>150</v>
      </c>
      <c r="Q64" s="6" t="s">
        <v>249</v>
      </c>
      <c r="R64" s="4" t="s">
        <v>114</v>
      </c>
      <c r="S64" s="4" t="s">
        <v>166</v>
      </c>
      <c r="T64" s="6" t="s">
        <v>497</v>
      </c>
      <c r="U64" s="79" t="s">
        <v>173</v>
      </c>
      <c r="V64" s="4" t="s">
        <v>174</v>
      </c>
      <c r="W64" s="7">
        <v>79750137</v>
      </c>
      <c r="X64" s="6">
        <v>5</v>
      </c>
      <c r="Y64" s="92">
        <v>28776</v>
      </c>
      <c r="Z64" s="71">
        <f ca="1">+($F$1-Tabla3[[#This Row],[FECHA DE NACIMIENTO]])/365</f>
        <v>42.594520547945208</v>
      </c>
      <c r="AA64" s="108" t="s">
        <v>177</v>
      </c>
      <c r="AB64" s="108"/>
      <c r="AC64" s="4" t="s">
        <v>114</v>
      </c>
      <c r="AD64" s="4" t="s">
        <v>114</v>
      </c>
      <c r="AE64" s="8" t="s">
        <v>114</v>
      </c>
      <c r="AF64" s="4" t="s">
        <v>181</v>
      </c>
      <c r="AG64" s="6" t="s">
        <v>202</v>
      </c>
      <c r="AH64" s="6" t="s">
        <v>201</v>
      </c>
      <c r="AI64" s="6" t="s">
        <v>673</v>
      </c>
      <c r="AJ64" s="108" t="s">
        <v>2471</v>
      </c>
      <c r="AK64" s="6" t="s">
        <v>2472</v>
      </c>
      <c r="AL64" s="88">
        <v>77000000</v>
      </c>
      <c r="AM64" s="88">
        <v>77000000</v>
      </c>
      <c r="AN64" s="9">
        <v>7000000</v>
      </c>
      <c r="AO64" s="4" t="s">
        <v>209</v>
      </c>
      <c r="AP64" s="6" t="s">
        <v>181</v>
      </c>
      <c r="AQ64" s="6" t="s">
        <v>168</v>
      </c>
      <c r="AR64" s="75"/>
      <c r="AU64" s="100">
        <v>3120</v>
      </c>
      <c r="AV64" s="107">
        <v>43838</v>
      </c>
      <c r="AW64" s="100">
        <v>8620</v>
      </c>
      <c r="AX64" s="93">
        <v>43847</v>
      </c>
      <c r="AY64" s="6" t="s">
        <v>215</v>
      </c>
      <c r="AZ64" s="6" t="s">
        <v>378</v>
      </c>
      <c r="BA64" s="6" t="s">
        <v>181</v>
      </c>
      <c r="BC64" s="11"/>
      <c r="BD64" s="6" t="s">
        <v>866</v>
      </c>
      <c r="BE64" s="6" t="s">
        <v>867</v>
      </c>
      <c r="BF64" s="94">
        <v>43846</v>
      </c>
      <c r="BG64" s="4" t="s">
        <v>220</v>
      </c>
      <c r="BH64" s="4" t="s">
        <v>220</v>
      </c>
      <c r="BI64" s="6" t="s">
        <v>221</v>
      </c>
      <c r="BJ64" s="6" t="s">
        <v>5447</v>
      </c>
      <c r="BK64" s="6" t="s">
        <v>174</v>
      </c>
      <c r="BL64" s="12">
        <v>79508154</v>
      </c>
      <c r="BM64" s="4">
        <v>3</v>
      </c>
      <c r="BN64" s="6" t="s">
        <v>224</v>
      </c>
      <c r="BO64" s="6" t="s">
        <v>3383</v>
      </c>
      <c r="BP64" s="42">
        <v>84111502</v>
      </c>
      <c r="BQ64" s="13" t="s">
        <v>727</v>
      </c>
      <c r="BR64" s="94">
        <v>43846</v>
      </c>
      <c r="BS64" s="4" t="s">
        <v>180</v>
      </c>
      <c r="BT64" s="13" t="s">
        <v>230</v>
      </c>
      <c r="BU64" s="93">
        <v>43846</v>
      </c>
      <c r="BV64" s="6" t="s">
        <v>348</v>
      </c>
      <c r="BW64" s="93">
        <v>43847</v>
      </c>
      <c r="BX64" s="93">
        <v>43847</v>
      </c>
      <c r="BY64" s="99">
        <v>44181</v>
      </c>
      <c r="BZ64" s="4">
        <f t="shared" si="6"/>
        <v>334</v>
      </c>
      <c r="CA64" s="16">
        <f t="shared" si="7"/>
        <v>11.133333333333333</v>
      </c>
      <c r="CB64" s="6" t="s">
        <v>440</v>
      </c>
      <c r="CC64" s="9">
        <f>BD_2!E62</f>
        <v>0</v>
      </c>
      <c r="CD64" s="9">
        <f>BD_2!BA62</f>
        <v>3266667</v>
      </c>
      <c r="CE64" s="4">
        <f>BD_2!BZ62</f>
        <v>14</v>
      </c>
      <c r="CF64" s="42" t="str">
        <f>BD_2!CA62</f>
        <v>2 NO</v>
      </c>
      <c r="CG64" s="160" t="str">
        <f>BD_2!CF62</f>
        <v>2 NO</v>
      </c>
      <c r="CH64" s="4" t="s">
        <v>181</v>
      </c>
      <c r="CI64">
        <f t="shared" si="8"/>
        <v>348</v>
      </c>
      <c r="CJ64" s="161">
        <f t="shared" si="9"/>
        <v>43847</v>
      </c>
      <c r="CK64" s="161">
        <f t="shared" si="10"/>
        <v>44195</v>
      </c>
      <c r="CL64" s="14">
        <f t="shared" ca="1" si="11"/>
        <v>1.367816091954023</v>
      </c>
      <c r="CM64" s="9">
        <f t="shared" si="44"/>
        <v>80266667</v>
      </c>
      <c r="CN64" s="42" t="str">
        <f t="shared" ca="1" si="13"/>
        <v>FINALIZADO</v>
      </c>
      <c r="CO64" s="4"/>
      <c r="CQ64" s="17"/>
      <c r="CR64" s="87"/>
      <c r="CS64" s="6"/>
      <c r="CT64" s="13" t="s">
        <v>1321</v>
      </c>
      <c r="CU64" s="4" t="s">
        <v>1322</v>
      </c>
      <c r="CV64" s="4" t="s">
        <v>3330</v>
      </c>
      <c r="CW64" s="42" t="str">
        <f t="shared" si="46"/>
        <v>enero</v>
      </c>
      <c r="CX64" s="4" t="s">
        <v>180</v>
      </c>
      <c r="CY64" t="s">
        <v>361</v>
      </c>
      <c r="CZ64" t="s">
        <v>362</v>
      </c>
    </row>
    <row r="65" spans="1:104" x14ac:dyDescent="0.25">
      <c r="A65" s="76" t="str">
        <f t="shared" si="37"/>
        <v/>
      </c>
      <c r="B65" s="77" t="str">
        <f t="shared" si="38"/>
        <v/>
      </c>
      <c r="C65" s="76" t="str">
        <f t="shared" si="39"/>
        <v/>
      </c>
      <c r="D65" s="76" t="str">
        <f t="shared" si="40"/>
        <v/>
      </c>
      <c r="E65" s="76" t="str">
        <f t="shared" si="41"/>
        <v/>
      </c>
      <c r="F65" s="77" t="str">
        <f t="shared" ca="1" si="2"/>
        <v>F</v>
      </c>
      <c r="G65" s="3" t="str">
        <f t="shared" si="42"/>
        <v/>
      </c>
      <c r="H65" s="3" t="str">
        <f t="shared" si="43"/>
        <v/>
      </c>
      <c r="I65" s="3" t="str">
        <f t="shared" si="5"/>
        <v/>
      </c>
      <c r="J65" s="4">
        <v>2020</v>
      </c>
      <c r="K65" s="5">
        <v>61</v>
      </c>
      <c r="L65" s="6" t="s">
        <v>516</v>
      </c>
      <c r="M65" s="4" t="s">
        <v>115</v>
      </c>
      <c r="N65" s="6" t="s">
        <v>116</v>
      </c>
      <c r="O65" s="6" t="s">
        <v>138</v>
      </c>
      <c r="P65" s="6" t="s">
        <v>150</v>
      </c>
      <c r="Q65" s="6" t="s">
        <v>249</v>
      </c>
      <c r="R65" s="4" t="s">
        <v>114</v>
      </c>
      <c r="S65" s="4" t="s">
        <v>166</v>
      </c>
      <c r="T65" s="6" t="s">
        <v>498</v>
      </c>
      <c r="U65" s="79" t="s">
        <v>173</v>
      </c>
      <c r="V65" s="4" t="s">
        <v>174</v>
      </c>
      <c r="W65" s="7">
        <v>79599401</v>
      </c>
      <c r="X65" s="6">
        <v>9</v>
      </c>
      <c r="Y65" s="92">
        <v>26385</v>
      </c>
      <c r="Z65" s="71">
        <f ca="1">+($F$1-Tabla3[[#This Row],[FECHA DE NACIMIENTO]])/365</f>
        <v>49.145205479452052</v>
      </c>
      <c r="AA65" s="108" t="s">
        <v>844</v>
      </c>
      <c r="AB65" s="108"/>
      <c r="AC65" s="4" t="s">
        <v>114</v>
      </c>
      <c r="AD65" s="4" t="s">
        <v>114</v>
      </c>
      <c r="AE65" s="8" t="s">
        <v>114</v>
      </c>
      <c r="AF65" s="4" t="s">
        <v>181</v>
      </c>
      <c r="AG65" s="13" t="s">
        <v>184</v>
      </c>
      <c r="AH65" s="13" t="s">
        <v>184</v>
      </c>
      <c r="AI65" s="6" t="s">
        <v>670</v>
      </c>
      <c r="AJ65" s="108" t="s">
        <v>2473</v>
      </c>
      <c r="AK65" s="6" t="s">
        <v>2474</v>
      </c>
      <c r="AL65" s="88">
        <v>91905000</v>
      </c>
      <c r="AM65" s="88">
        <v>91905000</v>
      </c>
      <c r="AN65" s="9">
        <v>8355000</v>
      </c>
      <c r="AO65" s="4" t="s">
        <v>209</v>
      </c>
      <c r="AP65" s="6" t="s">
        <v>181</v>
      </c>
      <c r="AQ65" s="6" t="s">
        <v>168</v>
      </c>
      <c r="AR65" s="75"/>
      <c r="AU65" s="100">
        <v>5320</v>
      </c>
      <c r="AV65" s="92">
        <v>43839</v>
      </c>
      <c r="AW65" s="100">
        <v>14020</v>
      </c>
      <c r="AX65" s="93">
        <v>43852</v>
      </c>
      <c r="AY65" s="6" t="s">
        <v>215</v>
      </c>
      <c r="AZ65" s="6" t="s">
        <v>809</v>
      </c>
      <c r="BA65" s="6" t="s">
        <v>181</v>
      </c>
      <c r="BC65" s="11"/>
      <c r="BD65" s="6" t="s">
        <v>868</v>
      </c>
      <c r="BE65" s="6" t="s">
        <v>869</v>
      </c>
      <c r="BF65" s="94">
        <v>43851</v>
      </c>
      <c r="BG65" s="4" t="s">
        <v>220</v>
      </c>
      <c r="BH65" s="4" t="s">
        <v>220</v>
      </c>
      <c r="BI65" s="6" t="s">
        <v>221</v>
      </c>
      <c r="BJ65" s="6" t="s">
        <v>1330</v>
      </c>
      <c r="BK65" s="6" t="s">
        <v>174</v>
      </c>
      <c r="BL65" s="12">
        <v>51985995</v>
      </c>
      <c r="BM65" s="4">
        <v>5</v>
      </c>
      <c r="BN65" s="6" t="s">
        <v>1399</v>
      </c>
      <c r="BO65" s="6" t="s">
        <v>184</v>
      </c>
      <c r="BP65" s="42">
        <v>77101700</v>
      </c>
      <c r="BQ65" s="13" t="s">
        <v>728</v>
      </c>
      <c r="BR65" s="94">
        <v>43851</v>
      </c>
      <c r="BS65" s="4" t="s">
        <v>180</v>
      </c>
      <c r="BT65" s="13" t="s">
        <v>230</v>
      </c>
      <c r="BU65" s="93">
        <v>43852</v>
      </c>
      <c r="BV65" s="6" t="s">
        <v>348</v>
      </c>
      <c r="BW65" s="93">
        <v>43852</v>
      </c>
      <c r="BX65" s="93">
        <v>43852</v>
      </c>
      <c r="BY65" s="222">
        <v>44186</v>
      </c>
      <c r="BZ65" s="4">
        <f t="shared" si="6"/>
        <v>334</v>
      </c>
      <c r="CA65" s="16">
        <f t="shared" si="7"/>
        <v>11.133333333333333</v>
      </c>
      <c r="CB65" s="6" t="s">
        <v>828</v>
      </c>
      <c r="CC65" s="9">
        <f>BD_2!E63</f>
        <v>0</v>
      </c>
      <c r="CD65" s="9">
        <f>BD_2!BA63</f>
        <v>0</v>
      </c>
      <c r="CE65" s="4">
        <f>BD_2!BZ63</f>
        <v>0</v>
      </c>
      <c r="CF65" s="42" t="str">
        <f>BD_2!CA63</f>
        <v>2 NO</v>
      </c>
      <c r="CG65" s="160" t="str">
        <f>BD_2!CF63</f>
        <v>2 NO</v>
      </c>
      <c r="CH65" s="4" t="s">
        <v>181</v>
      </c>
      <c r="CI65">
        <f t="shared" si="8"/>
        <v>334</v>
      </c>
      <c r="CJ65" s="161">
        <f t="shared" si="9"/>
        <v>43852</v>
      </c>
      <c r="CK65" s="161">
        <f t="shared" si="10"/>
        <v>44186</v>
      </c>
      <c r="CL65" s="14">
        <f t="shared" ca="1" si="11"/>
        <v>1.4101796407185629</v>
      </c>
      <c r="CM65" s="9">
        <f t="shared" si="44"/>
        <v>91905000</v>
      </c>
      <c r="CN65" s="42" t="str">
        <f t="shared" ca="1" si="13"/>
        <v>FINALIZADO</v>
      </c>
      <c r="CO65" s="4"/>
      <c r="CQ65" s="17"/>
      <c r="CR65" s="87"/>
      <c r="CS65" s="6"/>
      <c r="CT65" s="13" t="s">
        <v>1321</v>
      </c>
      <c r="CU65" s="4" t="s">
        <v>1322</v>
      </c>
      <c r="CV65" s="4" t="s">
        <v>3330</v>
      </c>
      <c r="CW65" s="42" t="str">
        <f t="shared" si="46"/>
        <v>enero</v>
      </c>
      <c r="CX65" s="4" t="s">
        <v>180</v>
      </c>
      <c r="CY65" t="s">
        <v>361</v>
      </c>
      <c r="CZ65" t="s">
        <v>362</v>
      </c>
    </row>
    <row r="66" spans="1:104" x14ac:dyDescent="0.25">
      <c r="A66" s="76" t="str">
        <f t="shared" si="37"/>
        <v/>
      </c>
      <c r="B66" s="77" t="str">
        <f t="shared" si="38"/>
        <v/>
      </c>
      <c r="C66" s="76" t="str">
        <f t="shared" si="39"/>
        <v/>
      </c>
      <c r="D66" s="76" t="str">
        <f t="shared" si="40"/>
        <v/>
      </c>
      <c r="E66" s="76" t="str">
        <f t="shared" si="41"/>
        <v/>
      </c>
      <c r="F66" s="77" t="str">
        <f t="shared" ca="1" si="2"/>
        <v>F</v>
      </c>
      <c r="G66" s="3" t="str">
        <f t="shared" si="42"/>
        <v/>
      </c>
      <c r="H66" s="3" t="str">
        <f t="shared" si="43"/>
        <v/>
      </c>
      <c r="I66" s="3" t="str">
        <f t="shared" si="5"/>
        <v/>
      </c>
      <c r="J66" s="4">
        <v>2020</v>
      </c>
      <c r="K66" s="5">
        <v>62</v>
      </c>
      <c r="L66" s="6" t="s">
        <v>516</v>
      </c>
      <c r="M66" s="4" t="s">
        <v>115</v>
      </c>
      <c r="N66" s="6" t="s">
        <v>116</v>
      </c>
      <c r="O66" s="6" t="s">
        <v>138</v>
      </c>
      <c r="P66" s="6" t="s">
        <v>150</v>
      </c>
      <c r="Q66" s="6" t="s">
        <v>249</v>
      </c>
      <c r="R66" s="4" t="s">
        <v>114</v>
      </c>
      <c r="S66" s="4" t="s">
        <v>166</v>
      </c>
      <c r="T66" s="6" t="s">
        <v>2475</v>
      </c>
      <c r="U66" s="79" t="s">
        <v>173</v>
      </c>
      <c r="V66" s="4" t="s">
        <v>174</v>
      </c>
      <c r="W66" s="7">
        <v>73166379</v>
      </c>
      <c r="X66" s="6">
        <v>4</v>
      </c>
      <c r="Y66" s="92">
        <v>26995</v>
      </c>
      <c r="Z66" s="71">
        <f ca="1">+($F$1-Tabla3[[#This Row],[FECHA DE NACIMIENTO]])/365</f>
        <v>47.473972602739728</v>
      </c>
      <c r="AA66" s="108" t="s">
        <v>925</v>
      </c>
      <c r="AB66" s="108"/>
      <c r="AC66" s="4" t="s">
        <v>114</v>
      </c>
      <c r="AD66" s="4" t="s">
        <v>114</v>
      </c>
      <c r="AE66" s="8" t="s">
        <v>114</v>
      </c>
      <c r="AF66" s="4" t="s">
        <v>181</v>
      </c>
      <c r="AG66" s="13" t="s">
        <v>184</v>
      </c>
      <c r="AH66" s="13" t="s">
        <v>184</v>
      </c>
      <c r="AI66" s="6" t="s">
        <v>675</v>
      </c>
      <c r="AJ66" s="108" t="s">
        <v>2476</v>
      </c>
      <c r="AK66" s="6" t="s">
        <v>2477</v>
      </c>
      <c r="AL66" s="88">
        <v>108999000</v>
      </c>
      <c r="AM66" s="88">
        <v>108999000</v>
      </c>
      <c r="AN66" s="9">
        <v>9909000</v>
      </c>
      <c r="AO66" s="4" t="s">
        <v>209</v>
      </c>
      <c r="AP66" s="6" t="s">
        <v>181</v>
      </c>
      <c r="AQ66" s="6" t="s">
        <v>168</v>
      </c>
      <c r="AR66" s="75"/>
      <c r="AU66" s="100">
        <v>5320</v>
      </c>
      <c r="AV66" s="92">
        <v>43839</v>
      </c>
      <c r="AW66" s="100">
        <v>14320</v>
      </c>
      <c r="AX66" s="93">
        <v>43852</v>
      </c>
      <c r="AY66" s="6" t="s">
        <v>215</v>
      </c>
      <c r="AZ66" s="6" t="s">
        <v>811</v>
      </c>
      <c r="BA66" s="6" t="s">
        <v>181</v>
      </c>
      <c r="BC66" s="11"/>
      <c r="BD66" s="6" t="s">
        <v>870</v>
      </c>
      <c r="BE66" s="6" t="s">
        <v>871</v>
      </c>
      <c r="BF66" s="94">
        <v>43851</v>
      </c>
      <c r="BG66" s="4" t="s">
        <v>220</v>
      </c>
      <c r="BH66" s="4" t="s">
        <v>220</v>
      </c>
      <c r="BI66" s="6" t="s">
        <v>221</v>
      </c>
      <c r="BJ66" s="6" t="s">
        <v>1336</v>
      </c>
      <c r="BK66" s="6" t="s">
        <v>174</v>
      </c>
      <c r="BL66" s="12">
        <v>39701805</v>
      </c>
      <c r="BM66" s="4">
        <v>2</v>
      </c>
      <c r="BN66" s="6" t="s">
        <v>2294</v>
      </c>
      <c r="BO66" s="6" t="s">
        <v>184</v>
      </c>
      <c r="BP66" s="42">
        <v>77101700</v>
      </c>
      <c r="BQ66" s="13" t="s">
        <v>729</v>
      </c>
      <c r="BR66" s="94">
        <v>43851</v>
      </c>
      <c r="BS66" s="4" t="s">
        <v>180</v>
      </c>
      <c r="BT66" s="13" t="s">
        <v>230</v>
      </c>
      <c r="BU66" s="93">
        <v>43852</v>
      </c>
      <c r="BV66" s="6" t="s">
        <v>348</v>
      </c>
      <c r="BW66" s="93">
        <v>43852</v>
      </c>
      <c r="BX66" s="93">
        <v>43852</v>
      </c>
      <c r="BY66" s="222">
        <v>44186</v>
      </c>
      <c r="BZ66" s="4">
        <f t="shared" si="6"/>
        <v>334</v>
      </c>
      <c r="CA66" s="16">
        <f t="shared" si="7"/>
        <v>11.133333333333333</v>
      </c>
      <c r="CB66" s="6" t="s">
        <v>828</v>
      </c>
      <c r="CC66" s="9">
        <f>BD_2!E64</f>
        <v>0</v>
      </c>
      <c r="CD66" s="9">
        <f>BD_2!BA64</f>
        <v>0</v>
      </c>
      <c r="CE66" s="4">
        <f>BD_2!BZ64</f>
        <v>0</v>
      </c>
      <c r="CF66" s="42" t="str">
        <f>BD_2!CA64</f>
        <v>2 NO</v>
      </c>
      <c r="CG66" s="160" t="str">
        <f>BD_2!CF64</f>
        <v>2 NO</v>
      </c>
      <c r="CH66" s="4" t="s">
        <v>181</v>
      </c>
      <c r="CI66">
        <f t="shared" si="8"/>
        <v>334</v>
      </c>
      <c r="CJ66" s="161">
        <f t="shared" si="9"/>
        <v>43852</v>
      </c>
      <c r="CK66" s="161">
        <f t="shared" si="10"/>
        <v>44186</v>
      </c>
      <c r="CL66" s="14">
        <f t="shared" ca="1" si="11"/>
        <v>1.4101796407185629</v>
      </c>
      <c r="CM66" s="9">
        <f t="shared" si="44"/>
        <v>108999000</v>
      </c>
      <c r="CN66" s="42" t="str">
        <f t="shared" ca="1" si="13"/>
        <v>FINALIZADO</v>
      </c>
      <c r="CO66" s="4"/>
      <c r="CQ66" s="17"/>
      <c r="CR66" s="87"/>
      <c r="CS66" s="6"/>
      <c r="CT66" s="13" t="s">
        <v>1321</v>
      </c>
      <c r="CU66" s="4" t="s">
        <v>1322</v>
      </c>
      <c r="CV66" s="4" t="s">
        <v>3330</v>
      </c>
      <c r="CW66" s="42" t="str">
        <f t="shared" si="46"/>
        <v>enero</v>
      </c>
      <c r="CX66" s="4" t="s">
        <v>180</v>
      </c>
      <c r="CY66" t="s">
        <v>361</v>
      </c>
      <c r="CZ66" t="s">
        <v>362</v>
      </c>
    </row>
    <row r="67" spans="1:104" x14ac:dyDescent="0.25">
      <c r="A67" s="76" t="str">
        <f t="shared" si="37"/>
        <v/>
      </c>
      <c r="B67" s="77" t="str">
        <f t="shared" si="38"/>
        <v/>
      </c>
      <c r="C67" s="76" t="str">
        <f t="shared" si="39"/>
        <v/>
      </c>
      <c r="D67" s="76" t="str">
        <f t="shared" si="40"/>
        <v/>
      </c>
      <c r="E67" s="76" t="str">
        <f t="shared" si="41"/>
        <v/>
      </c>
      <c r="F67" s="77" t="str">
        <f t="shared" ca="1" si="2"/>
        <v>F</v>
      </c>
      <c r="G67" s="3" t="str">
        <f t="shared" si="42"/>
        <v/>
      </c>
      <c r="H67" s="3" t="str">
        <f t="shared" si="43"/>
        <v/>
      </c>
      <c r="I67" s="3" t="str">
        <f t="shared" si="5"/>
        <v/>
      </c>
      <c r="J67" s="4">
        <v>2020</v>
      </c>
      <c r="K67" s="5">
        <v>63</v>
      </c>
      <c r="L67" s="6" t="s">
        <v>516</v>
      </c>
      <c r="M67" s="4" t="s">
        <v>115</v>
      </c>
      <c r="N67" s="6" t="s">
        <v>116</v>
      </c>
      <c r="O67" s="6" t="s">
        <v>138</v>
      </c>
      <c r="P67" s="6" t="s">
        <v>150</v>
      </c>
      <c r="Q67" s="6" t="s">
        <v>249</v>
      </c>
      <c r="R67" s="4" t="s">
        <v>114</v>
      </c>
      <c r="S67" s="4" t="s">
        <v>166</v>
      </c>
      <c r="T67" s="6" t="s">
        <v>499</v>
      </c>
      <c r="U67" s="79" t="s">
        <v>173</v>
      </c>
      <c r="V67" s="4" t="s">
        <v>174</v>
      </c>
      <c r="W67" s="7">
        <v>80124058</v>
      </c>
      <c r="X67" s="6">
        <v>0</v>
      </c>
      <c r="Y67" s="92">
        <v>29870</v>
      </c>
      <c r="Z67" s="71">
        <f ca="1">+($F$1-Tabla3[[#This Row],[FECHA DE NACIMIENTO]])/365</f>
        <v>39.597260273972601</v>
      </c>
      <c r="AA67" s="108" t="s">
        <v>844</v>
      </c>
      <c r="AB67" s="108"/>
      <c r="AC67" s="4" t="s">
        <v>114</v>
      </c>
      <c r="AD67" s="4" t="s">
        <v>114</v>
      </c>
      <c r="AE67" s="8" t="s">
        <v>114</v>
      </c>
      <c r="AF67" s="4" t="s">
        <v>181</v>
      </c>
      <c r="AG67" s="13" t="s">
        <v>184</v>
      </c>
      <c r="AH67" s="13" t="s">
        <v>184</v>
      </c>
      <c r="AI67" s="6" t="s">
        <v>670</v>
      </c>
      <c r="AJ67" s="108" t="s">
        <v>2478</v>
      </c>
      <c r="AK67" s="6" t="s">
        <v>2479</v>
      </c>
      <c r="AL67" s="88">
        <v>77880000</v>
      </c>
      <c r="AM67" s="88">
        <v>77880000</v>
      </c>
      <c r="AN67" s="9">
        <v>7080000</v>
      </c>
      <c r="AO67" s="4" t="s">
        <v>209</v>
      </c>
      <c r="AP67" s="6" t="s">
        <v>181</v>
      </c>
      <c r="AQ67" s="6" t="s">
        <v>168</v>
      </c>
      <c r="AR67" s="75"/>
      <c r="AU67" s="100">
        <v>5320</v>
      </c>
      <c r="AV67" s="92">
        <v>43839</v>
      </c>
      <c r="AW67" s="100">
        <v>14420</v>
      </c>
      <c r="AX67" s="93">
        <v>43852</v>
      </c>
      <c r="AY67" s="6" t="s">
        <v>215</v>
      </c>
      <c r="AZ67" s="6" t="s">
        <v>811</v>
      </c>
      <c r="BA67" s="6" t="s">
        <v>181</v>
      </c>
      <c r="BC67" s="11"/>
      <c r="BD67" s="6" t="s">
        <v>1506</v>
      </c>
      <c r="BE67" s="6" t="s">
        <v>1507</v>
      </c>
      <c r="BF67" s="94">
        <v>43851</v>
      </c>
      <c r="BG67" s="4" t="s">
        <v>220</v>
      </c>
      <c r="BH67" s="4" t="s">
        <v>220</v>
      </c>
      <c r="BI67" s="6" t="s">
        <v>221</v>
      </c>
      <c r="BJ67" s="6" t="s">
        <v>1330</v>
      </c>
      <c r="BK67" s="6" t="s">
        <v>174</v>
      </c>
      <c r="BL67" s="12">
        <v>51985995</v>
      </c>
      <c r="BM67" s="4">
        <v>5</v>
      </c>
      <c r="BN67" s="6" t="s">
        <v>1399</v>
      </c>
      <c r="BO67" s="6" t="s">
        <v>184</v>
      </c>
      <c r="BP67" s="42">
        <v>77101700</v>
      </c>
      <c r="BQ67" s="13" t="s">
        <v>730</v>
      </c>
      <c r="BR67" s="94">
        <v>43851</v>
      </c>
      <c r="BS67" s="4" t="s">
        <v>180</v>
      </c>
      <c r="BT67" s="13" t="s">
        <v>230</v>
      </c>
      <c r="BU67" s="93">
        <v>43852</v>
      </c>
      <c r="BV67" s="6" t="s">
        <v>348</v>
      </c>
      <c r="BW67" s="93">
        <v>43852</v>
      </c>
      <c r="BX67" s="93">
        <v>43852</v>
      </c>
      <c r="BY67" s="222">
        <v>44186</v>
      </c>
      <c r="BZ67" s="4">
        <f t="shared" si="6"/>
        <v>334</v>
      </c>
      <c r="CA67" s="16">
        <f t="shared" si="7"/>
        <v>11.133333333333333</v>
      </c>
      <c r="CB67" s="6" t="s">
        <v>828</v>
      </c>
      <c r="CC67" s="9">
        <f>BD_2!E65</f>
        <v>0</v>
      </c>
      <c r="CD67" s="9">
        <f>BD_2!BA65</f>
        <v>0</v>
      </c>
      <c r="CE67" s="4">
        <f>BD_2!BZ65</f>
        <v>0</v>
      </c>
      <c r="CF67" s="42" t="str">
        <f>BD_2!CA65</f>
        <v>2 NO</v>
      </c>
      <c r="CG67" s="160" t="str">
        <f>BD_2!CF65</f>
        <v>2 NO</v>
      </c>
      <c r="CH67" s="4" t="s">
        <v>181</v>
      </c>
      <c r="CI67">
        <f t="shared" si="8"/>
        <v>334</v>
      </c>
      <c r="CJ67" s="161">
        <f t="shared" si="9"/>
        <v>43852</v>
      </c>
      <c r="CK67" s="161">
        <f t="shared" si="10"/>
        <v>44186</v>
      </c>
      <c r="CL67" s="14">
        <f t="shared" ca="1" si="11"/>
        <v>1.4101796407185629</v>
      </c>
      <c r="CM67" s="9">
        <f t="shared" si="44"/>
        <v>77880000</v>
      </c>
      <c r="CN67" s="42" t="str">
        <f t="shared" ca="1" si="13"/>
        <v>FINALIZADO</v>
      </c>
      <c r="CO67" s="4"/>
      <c r="CQ67" s="17"/>
      <c r="CR67" s="87"/>
      <c r="CS67" s="6"/>
      <c r="CT67" s="13" t="s">
        <v>1321</v>
      </c>
      <c r="CU67" s="4" t="s">
        <v>1322</v>
      </c>
      <c r="CV67" s="4" t="s">
        <v>3330</v>
      </c>
      <c r="CW67" s="42" t="str">
        <f t="shared" si="46"/>
        <v>enero</v>
      </c>
      <c r="CX67" s="4" t="s">
        <v>180</v>
      </c>
      <c r="CY67" t="s">
        <v>361</v>
      </c>
      <c r="CZ67" t="s">
        <v>362</v>
      </c>
    </row>
    <row r="68" spans="1:104" x14ac:dyDescent="0.25">
      <c r="A68" s="76" t="str">
        <f t="shared" si="37"/>
        <v/>
      </c>
      <c r="B68" s="77" t="str">
        <f t="shared" si="38"/>
        <v/>
      </c>
      <c r="C68" s="76" t="str">
        <f t="shared" si="39"/>
        <v/>
      </c>
      <c r="D68" s="76" t="str">
        <f t="shared" si="40"/>
        <v/>
      </c>
      <c r="E68" s="76" t="str">
        <f t="shared" si="41"/>
        <v/>
      </c>
      <c r="F68" s="77" t="str">
        <f t="shared" ca="1" si="2"/>
        <v>F</v>
      </c>
      <c r="G68" s="3" t="str">
        <f t="shared" si="42"/>
        <v/>
      </c>
      <c r="H68" s="3" t="str">
        <f t="shared" si="43"/>
        <v/>
      </c>
      <c r="I68" s="3" t="str">
        <f t="shared" si="5"/>
        <v/>
      </c>
      <c r="J68" s="4">
        <v>2020</v>
      </c>
      <c r="K68" s="5">
        <v>64</v>
      </c>
      <c r="L68" s="6" t="s">
        <v>516</v>
      </c>
      <c r="M68" s="4" t="s">
        <v>115</v>
      </c>
      <c r="N68" s="6" t="s">
        <v>116</v>
      </c>
      <c r="O68" s="6" t="s">
        <v>138</v>
      </c>
      <c r="P68" s="6" t="s">
        <v>150</v>
      </c>
      <c r="Q68" s="6" t="s">
        <v>249</v>
      </c>
      <c r="R68" s="4" t="s">
        <v>114</v>
      </c>
      <c r="S68" s="4" t="s">
        <v>166</v>
      </c>
      <c r="T68" s="6" t="s">
        <v>500</v>
      </c>
      <c r="U68" s="79" t="s">
        <v>173</v>
      </c>
      <c r="V68" s="4" t="s">
        <v>174</v>
      </c>
      <c r="W68" s="7">
        <v>79913173</v>
      </c>
      <c r="X68" s="6">
        <v>1</v>
      </c>
      <c r="Y68" s="92">
        <v>28621</v>
      </c>
      <c r="Z68" s="71">
        <f ca="1">+($F$1-Tabla3[[#This Row],[FECHA DE NACIMIENTO]])/365</f>
        <v>43.019178082191779</v>
      </c>
      <c r="AA68" s="108" t="s">
        <v>558</v>
      </c>
      <c r="AB68" s="108"/>
      <c r="AC68" s="4" t="s">
        <v>114</v>
      </c>
      <c r="AD68" s="4" t="s">
        <v>114</v>
      </c>
      <c r="AE68" s="8" t="s">
        <v>114</v>
      </c>
      <c r="AF68" s="4" t="s">
        <v>181</v>
      </c>
      <c r="AG68" s="13" t="s">
        <v>184</v>
      </c>
      <c r="AH68" s="13" t="s">
        <v>184</v>
      </c>
      <c r="AI68" s="6" t="s">
        <v>670</v>
      </c>
      <c r="AJ68" s="108" t="s">
        <v>2859</v>
      </c>
      <c r="AK68" s="6" t="s">
        <v>2860</v>
      </c>
      <c r="AL68" s="88">
        <v>77550000</v>
      </c>
      <c r="AM68" s="88">
        <v>77550000</v>
      </c>
      <c r="AN68" s="9">
        <v>7050000</v>
      </c>
      <c r="AO68" s="4" t="s">
        <v>209</v>
      </c>
      <c r="AP68" s="6" t="s">
        <v>181</v>
      </c>
      <c r="AQ68" s="6" t="s">
        <v>168</v>
      </c>
      <c r="AR68" s="75"/>
      <c r="AU68" s="100">
        <v>5320</v>
      </c>
      <c r="AV68" s="92">
        <v>43839</v>
      </c>
      <c r="AW68" s="100">
        <v>14620</v>
      </c>
      <c r="AX68" s="93">
        <v>43852</v>
      </c>
      <c r="AY68" s="6" t="s">
        <v>215</v>
      </c>
      <c r="AZ68" s="6" t="s">
        <v>811</v>
      </c>
      <c r="BA68" s="6" t="s">
        <v>181</v>
      </c>
      <c r="BC68" s="11"/>
      <c r="BD68" s="6" t="s">
        <v>872</v>
      </c>
      <c r="BE68" s="6" t="s">
        <v>873</v>
      </c>
      <c r="BF68" s="94">
        <v>43851</v>
      </c>
      <c r="BG68" s="4" t="s">
        <v>220</v>
      </c>
      <c r="BH68" s="4" t="s">
        <v>220</v>
      </c>
      <c r="BI68" s="6" t="s">
        <v>221</v>
      </c>
      <c r="BJ68" s="6" t="s">
        <v>1330</v>
      </c>
      <c r="BK68" s="6" t="s">
        <v>174</v>
      </c>
      <c r="BL68" s="12">
        <v>51985995</v>
      </c>
      <c r="BM68" s="4">
        <v>5</v>
      </c>
      <c r="BN68" s="6" t="s">
        <v>1399</v>
      </c>
      <c r="BO68" s="6" t="s">
        <v>184</v>
      </c>
      <c r="BP68" s="42">
        <v>77101700</v>
      </c>
      <c r="BQ68" s="13" t="s">
        <v>731</v>
      </c>
      <c r="BR68" s="94">
        <v>43851</v>
      </c>
      <c r="BS68" s="4" t="s">
        <v>180</v>
      </c>
      <c r="BT68" s="13" t="s">
        <v>230</v>
      </c>
      <c r="BU68" s="93">
        <v>43852</v>
      </c>
      <c r="BV68" s="6" t="s">
        <v>348</v>
      </c>
      <c r="BW68" s="93">
        <v>43852</v>
      </c>
      <c r="BX68" s="93">
        <v>43852</v>
      </c>
      <c r="BY68" s="222">
        <v>44186</v>
      </c>
      <c r="BZ68" s="4">
        <f t="shared" si="6"/>
        <v>334</v>
      </c>
      <c r="CA68" s="16">
        <f t="shared" si="7"/>
        <v>11.133333333333333</v>
      </c>
      <c r="CB68" s="6" t="s">
        <v>828</v>
      </c>
      <c r="CC68" s="9">
        <f>BD_2!E66</f>
        <v>0</v>
      </c>
      <c r="CD68" s="9">
        <f>BD_2!BA66</f>
        <v>0</v>
      </c>
      <c r="CE68" s="4">
        <f>BD_2!BZ66</f>
        <v>0</v>
      </c>
      <c r="CF68" s="42" t="str">
        <f>BD_2!CA66</f>
        <v>2 NO</v>
      </c>
      <c r="CG68" s="160" t="str">
        <f>BD_2!CF66</f>
        <v>2 NO</v>
      </c>
      <c r="CH68" s="4" t="s">
        <v>181</v>
      </c>
      <c r="CI68">
        <f t="shared" si="8"/>
        <v>334</v>
      </c>
      <c r="CJ68" s="161">
        <f t="shared" si="9"/>
        <v>43852</v>
      </c>
      <c r="CK68" s="161">
        <f t="shared" si="10"/>
        <v>44186</v>
      </c>
      <c r="CL68" s="14">
        <f t="shared" ca="1" si="11"/>
        <v>1.4101796407185629</v>
      </c>
      <c r="CM68" s="9">
        <f t="shared" si="44"/>
        <v>77550000</v>
      </c>
      <c r="CN68" s="42" t="str">
        <f t="shared" ca="1" si="13"/>
        <v>FINALIZADO</v>
      </c>
      <c r="CO68" s="4"/>
      <c r="CQ68" s="17"/>
      <c r="CR68" s="87"/>
      <c r="CS68" s="6"/>
      <c r="CT68" s="13" t="s">
        <v>1321</v>
      </c>
      <c r="CU68" s="4" t="s">
        <v>1322</v>
      </c>
      <c r="CV68" s="4" t="s">
        <v>3330</v>
      </c>
      <c r="CW68" s="42" t="str">
        <f t="shared" si="46"/>
        <v>enero</v>
      </c>
      <c r="CX68" s="4" t="s">
        <v>180</v>
      </c>
      <c r="CY68" t="s">
        <v>361</v>
      </c>
      <c r="CZ68" t="s">
        <v>362</v>
      </c>
    </row>
    <row r="69" spans="1:104" x14ac:dyDescent="0.25">
      <c r="A69" s="76" t="str">
        <f t="shared" si="37"/>
        <v/>
      </c>
      <c r="B69" s="77" t="str">
        <f t="shared" si="38"/>
        <v/>
      </c>
      <c r="C69" s="76" t="str">
        <f t="shared" si="39"/>
        <v/>
      </c>
      <c r="D69" s="76" t="str">
        <f t="shared" si="40"/>
        <v/>
      </c>
      <c r="E69" s="76" t="str">
        <f t="shared" si="41"/>
        <v/>
      </c>
      <c r="F69" s="77" t="str">
        <f t="shared" ref="F69:F132" ca="1" si="47">+IF($CK69&lt;=$F$1,"F","E")</f>
        <v>F</v>
      </c>
      <c r="G69" s="3" t="str">
        <f t="shared" si="42"/>
        <v/>
      </c>
      <c r="H69" s="3" t="str">
        <f t="shared" si="43"/>
        <v/>
      </c>
      <c r="I69" s="3" t="str">
        <f t="shared" ref="I69:I132" si="48">IF(CV69="1. SI","ANU","")</f>
        <v/>
      </c>
      <c r="J69" s="4">
        <v>2020</v>
      </c>
      <c r="K69" s="5">
        <v>65</v>
      </c>
      <c r="L69" s="6" t="s">
        <v>516</v>
      </c>
      <c r="M69" s="4" t="s">
        <v>115</v>
      </c>
      <c r="N69" s="6" t="s">
        <v>116</v>
      </c>
      <c r="O69" s="6" t="s">
        <v>138</v>
      </c>
      <c r="P69" s="6" t="s">
        <v>150</v>
      </c>
      <c r="Q69" s="6" t="s">
        <v>249</v>
      </c>
      <c r="R69" s="4" t="s">
        <v>114</v>
      </c>
      <c r="S69" s="4" t="s">
        <v>166</v>
      </c>
      <c r="T69" s="6" t="s">
        <v>926</v>
      </c>
      <c r="U69" s="79" t="s">
        <v>173</v>
      </c>
      <c r="V69" s="4" t="s">
        <v>174</v>
      </c>
      <c r="W69" s="7">
        <v>52437472</v>
      </c>
      <c r="X69" s="6">
        <v>9</v>
      </c>
      <c r="Y69" s="92">
        <v>28566</v>
      </c>
      <c r="Z69" s="71">
        <f ca="1">+($F$1-Tabla3[[#This Row],[FECHA DE NACIMIENTO]])/365</f>
        <v>43.169863013698631</v>
      </c>
      <c r="AA69" s="108" t="s">
        <v>558</v>
      </c>
      <c r="AB69" s="108"/>
      <c r="AC69" s="4" t="s">
        <v>114</v>
      </c>
      <c r="AD69" s="4" t="s">
        <v>114</v>
      </c>
      <c r="AE69" s="8" t="s">
        <v>114</v>
      </c>
      <c r="AF69" s="4" t="s">
        <v>181</v>
      </c>
      <c r="AG69" s="13" t="s">
        <v>184</v>
      </c>
      <c r="AH69" s="13" t="s">
        <v>184</v>
      </c>
      <c r="AI69" s="6" t="s">
        <v>670</v>
      </c>
      <c r="AJ69" s="108" t="s">
        <v>2861</v>
      </c>
      <c r="AK69" s="6" t="s">
        <v>2862</v>
      </c>
      <c r="AL69" s="88">
        <v>89815000</v>
      </c>
      <c r="AM69" s="88">
        <v>89815000</v>
      </c>
      <c r="AN69" s="9">
        <v>8165000</v>
      </c>
      <c r="AO69" s="4" t="s">
        <v>209</v>
      </c>
      <c r="AP69" s="6" t="s">
        <v>181</v>
      </c>
      <c r="AQ69" s="6" t="s">
        <v>168</v>
      </c>
      <c r="AR69" s="75"/>
      <c r="AU69" s="100">
        <v>5320</v>
      </c>
      <c r="AV69" s="92">
        <v>43839</v>
      </c>
      <c r="AW69" s="100">
        <v>14720</v>
      </c>
      <c r="AX69" s="93">
        <v>43852</v>
      </c>
      <c r="AY69" s="6" t="s">
        <v>215</v>
      </c>
      <c r="AZ69" s="6" t="s">
        <v>811</v>
      </c>
      <c r="BA69" s="6" t="s">
        <v>181</v>
      </c>
      <c r="BC69" s="11"/>
      <c r="BD69" s="6" t="s">
        <v>874</v>
      </c>
      <c r="BE69" s="6" t="s">
        <v>1162</v>
      </c>
      <c r="BF69" s="94">
        <v>43851</v>
      </c>
      <c r="BG69" s="4" t="s">
        <v>220</v>
      </c>
      <c r="BH69" s="4" t="s">
        <v>220</v>
      </c>
      <c r="BI69" s="6" t="s">
        <v>221</v>
      </c>
      <c r="BJ69" s="6" t="s">
        <v>1336</v>
      </c>
      <c r="BK69" s="6" t="s">
        <v>174</v>
      </c>
      <c r="BL69" s="12">
        <v>39701805</v>
      </c>
      <c r="BM69" s="4">
        <v>2</v>
      </c>
      <c r="BN69" s="6" t="s">
        <v>2294</v>
      </c>
      <c r="BO69" s="6" t="s">
        <v>184</v>
      </c>
      <c r="BP69" s="42">
        <v>77101700</v>
      </c>
      <c r="BQ69" s="13" t="s">
        <v>732</v>
      </c>
      <c r="BR69" s="94">
        <v>43851</v>
      </c>
      <c r="BS69" s="4" t="s">
        <v>181</v>
      </c>
      <c r="BT69" s="13" t="s">
        <v>235</v>
      </c>
      <c r="BU69" s="93" t="s">
        <v>168</v>
      </c>
      <c r="BV69" s="6" t="s">
        <v>256</v>
      </c>
      <c r="BW69" s="93">
        <v>43853</v>
      </c>
      <c r="BX69" s="86">
        <v>43853</v>
      </c>
      <c r="BY69" s="222">
        <v>44187</v>
      </c>
      <c r="BZ69" s="4">
        <f t="shared" ref="BZ69:BZ132" si="49">$BY69-$BX69</f>
        <v>334</v>
      </c>
      <c r="CA69" s="16">
        <f t="shared" ref="CA69:CA132" si="50">$BZ69/30</f>
        <v>11.133333333333333</v>
      </c>
      <c r="CB69" s="6" t="s">
        <v>828</v>
      </c>
      <c r="CC69" s="9">
        <f>BD_2!E67</f>
        <v>0</v>
      </c>
      <c r="CD69" s="9">
        <f>BD_2!BA67</f>
        <v>0</v>
      </c>
      <c r="CE69" s="4">
        <f>BD_2!BZ67</f>
        <v>0</v>
      </c>
      <c r="CF69" s="42" t="str">
        <f>BD_2!CA67</f>
        <v>2 NO</v>
      </c>
      <c r="CG69" s="160" t="str">
        <f>BD_2!CF67</f>
        <v>2 NO</v>
      </c>
      <c r="CH69" s="4" t="s">
        <v>181</v>
      </c>
      <c r="CI69">
        <f t="shared" ref="CI69:CI132" si="51">$CK69-$CJ69</f>
        <v>334</v>
      </c>
      <c r="CJ69" s="161">
        <f t="shared" ref="CJ69:CJ132" si="52">$BX69</f>
        <v>43853</v>
      </c>
      <c r="CK69" s="161">
        <f t="shared" ref="CK69:CK132" si="53">$BY69+$CE69</f>
        <v>44187</v>
      </c>
      <c r="CL69" s="14">
        <f t="shared" ref="CL69:CL132" ca="1" si="54">(($F$1-$CJ69)/($CK69-$CJ69))</f>
        <v>1.4071856287425151</v>
      </c>
      <c r="CM69" s="9">
        <f t="shared" si="44"/>
        <v>89815000</v>
      </c>
      <c r="CN69" s="42" t="str">
        <f t="shared" ref="CN69:CN132" ca="1" si="55">+IF($CK69&lt;=$F$1, "FINALIZADO","EJECUCIÓN")</f>
        <v>FINALIZADO</v>
      </c>
      <c r="CO69" s="4"/>
      <c r="CQ69" s="17"/>
      <c r="CR69" s="87"/>
      <c r="CS69" s="6"/>
      <c r="CT69" s="13" t="s">
        <v>1321</v>
      </c>
      <c r="CU69" s="4" t="s">
        <v>1322</v>
      </c>
      <c r="CV69" s="4" t="s">
        <v>3330</v>
      </c>
      <c r="CW69" s="42" t="str">
        <f t="shared" si="46"/>
        <v>enero</v>
      </c>
      <c r="CX69" s="4" t="s">
        <v>180</v>
      </c>
      <c r="CY69" t="s">
        <v>361</v>
      </c>
      <c r="CZ69" t="s">
        <v>362</v>
      </c>
    </row>
    <row r="70" spans="1:104" x14ac:dyDescent="0.25">
      <c r="A70" s="76" t="str">
        <f t="shared" si="37"/>
        <v/>
      </c>
      <c r="B70" s="77" t="str">
        <f t="shared" si="38"/>
        <v/>
      </c>
      <c r="C70" s="76" t="str">
        <f t="shared" si="39"/>
        <v/>
      </c>
      <c r="D70" s="76" t="str">
        <f t="shared" si="40"/>
        <v/>
      </c>
      <c r="E70" s="76" t="str">
        <f t="shared" si="41"/>
        <v/>
      </c>
      <c r="F70" s="77" t="str">
        <f t="shared" ca="1" si="47"/>
        <v>F</v>
      </c>
      <c r="G70" s="3" t="str">
        <f t="shared" si="42"/>
        <v/>
      </c>
      <c r="H70" s="3" t="str">
        <f t="shared" si="43"/>
        <v/>
      </c>
      <c r="I70" s="3" t="str">
        <f t="shared" si="48"/>
        <v/>
      </c>
      <c r="J70" s="4">
        <v>2020</v>
      </c>
      <c r="K70" s="5">
        <v>66</v>
      </c>
      <c r="L70" s="6" t="s">
        <v>516</v>
      </c>
      <c r="M70" s="4" t="s">
        <v>115</v>
      </c>
      <c r="N70" s="6" t="s">
        <v>116</v>
      </c>
      <c r="O70" s="6" t="s">
        <v>138</v>
      </c>
      <c r="P70" s="6" t="s">
        <v>150</v>
      </c>
      <c r="Q70" s="6" t="s">
        <v>249</v>
      </c>
      <c r="R70" s="4" t="s">
        <v>114</v>
      </c>
      <c r="S70" s="4" t="s">
        <v>167</v>
      </c>
      <c r="T70" s="6" t="s">
        <v>927</v>
      </c>
      <c r="U70" s="79" t="s">
        <v>173</v>
      </c>
      <c r="V70" s="4" t="s">
        <v>174</v>
      </c>
      <c r="W70" s="7">
        <v>1070918565</v>
      </c>
      <c r="X70" s="6">
        <v>6</v>
      </c>
      <c r="Y70" s="92">
        <v>32790</v>
      </c>
      <c r="Z70" s="71">
        <f ca="1">+($F$1-Tabla3[[#This Row],[FECHA DE NACIMIENTO]])/365</f>
        <v>31.597260273972601</v>
      </c>
      <c r="AA70" s="108" t="s">
        <v>848</v>
      </c>
      <c r="AB70" s="108"/>
      <c r="AC70" s="4" t="s">
        <v>114</v>
      </c>
      <c r="AD70" s="4" t="s">
        <v>114</v>
      </c>
      <c r="AE70" s="8" t="s">
        <v>114</v>
      </c>
      <c r="AF70" s="4" t="s">
        <v>181</v>
      </c>
      <c r="AG70" s="13" t="s">
        <v>184</v>
      </c>
      <c r="AH70" s="13" t="s">
        <v>184</v>
      </c>
      <c r="AI70" s="6" t="s">
        <v>676</v>
      </c>
      <c r="AJ70" s="108" t="s">
        <v>2863</v>
      </c>
      <c r="AK70" s="6" t="s">
        <v>2864</v>
      </c>
      <c r="AL70" s="88">
        <v>41800000</v>
      </c>
      <c r="AM70" s="88">
        <v>41800000</v>
      </c>
      <c r="AN70" s="9">
        <v>3800000</v>
      </c>
      <c r="AO70" s="4" t="s">
        <v>209</v>
      </c>
      <c r="AP70" s="6" t="s">
        <v>181</v>
      </c>
      <c r="AQ70" s="6" t="s">
        <v>168</v>
      </c>
      <c r="AR70" s="75"/>
      <c r="AU70" s="100">
        <v>5320</v>
      </c>
      <c r="AV70" s="92">
        <v>43839</v>
      </c>
      <c r="AW70" s="100">
        <v>12420</v>
      </c>
      <c r="AX70" s="93">
        <v>43851</v>
      </c>
      <c r="AY70" s="6" t="s">
        <v>215</v>
      </c>
      <c r="AZ70" s="6" t="s">
        <v>809</v>
      </c>
      <c r="BA70" s="6" t="s">
        <v>181</v>
      </c>
      <c r="BC70" s="11"/>
      <c r="BD70" s="6" t="s">
        <v>875</v>
      </c>
      <c r="BE70" s="6" t="s">
        <v>876</v>
      </c>
      <c r="BF70" s="94">
        <v>43850</v>
      </c>
      <c r="BG70" s="4" t="s">
        <v>220</v>
      </c>
      <c r="BH70" s="4" t="s">
        <v>220</v>
      </c>
      <c r="BI70" s="6" t="s">
        <v>221</v>
      </c>
      <c r="BJ70" s="6" t="s">
        <v>1336</v>
      </c>
      <c r="BK70" s="6" t="s">
        <v>174</v>
      </c>
      <c r="BL70" s="12">
        <v>39701805</v>
      </c>
      <c r="BM70" s="4">
        <v>2</v>
      </c>
      <c r="BN70" s="6" t="s">
        <v>2294</v>
      </c>
      <c r="BO70" s="6" t="s">
        <v>184</v>
      </c>
      <c r="BP70" s="42">
        <v>80161506</v>
      </c>
      <c r="BQ70" s="13" t="s">
        <v>733</v>
      </c>
      <c r="BR70" s="113">
        <v>43850</v>
      </c>
      <c r="BS70" s="4" t="s">
        <v>180</v>
      </c>
      <c r="BT70" s="13" t="s">
        <v>230</v>
      </c>
      <c r="BU70" s="93">
        <v>43851</v>
      </c>
      <c r="BV70" s="6" t="s">
        <v>348</v>
      </c>
      <c r="BW70" s="93">
        <v>43852</v>
      </c>
      <c r="BX70" s="93">
        <v>43852</v>
      </c>
      <c r="BY70" s="222">
        <v>44186</v>
      </c>
      <c r="BZ70" s="4">
        <f t="shared" si="49"/>
        <v>334</v>
      </c>
      <c r="CA70" s="16">
        <f t="shared" si="50"/>
        <v>11.133333333333333</v>
      </c>
      <c r="CB70" s="6" t="s">
        <v>828</v>
      </c>
      <c r="CC70" s="9">
        <f>BD_2!E68</f>
        <v>0</v>
      </c>
      <c r="CD70" s="9">
        <f>BD_2!BA68</f>
        <v>0</v>
      </c>
      <c r="CE70" s="4">
        <f>BD_2!BZ68</f>
        <v>0</v>
      </c>
      <c r="CF70" s="42" t="str">
        <f>BD_2!CA68</f>
        <v>2 NO</v>
      </c>
      <c r="CG70" s="160" t="str">
        <f>BD_2!CF68</f>
        <v>2 NO</v>
      </c>
      <c r="CH70" s="4" t="s">
        <v>181</v>
      </c>
      <c r="CI70">
        <f t="shared" si="51"/>
        <v>334</v>
      </c>
      <c r="CJ70" s="161">
        <f t="shared" si="52"/>
        <v>43852</v>
      </c>
      <c r="CK70" s="161">
        <f t="shared" si="53"/>
        <v>44186</v>
      </c>
      <c r="CL70" s="14">
        <f t="shared" ca="1" si="54"/>
        <v>1.4101796407185629</v>
      </c>
      <c r="CM70" s="9">
        <f t="shared" si="44"/>
        <v>41800000</v>
      </c>
      <c r="CN70" s="42" t="str">
        <f t="shared" ca="1" si="55"/>
        <v>FINALIZADO</v>
      </c>
      <c r="CO70" s="4"/>
      <c r="CQ70" s="17"/>
      <c r="CR70" s="87"/>
      <c r="CS70" s="6"/>
      <c r="CT70" s="13" t="s">
        <v>1321</v>
      </c>
      <c r="CU70" s="4" t="s">
        <v>1322</v>
      </c>
      <c r="CV70" s="4" t="s">
        <v>3330</v>
      </c>
      <c r="CW70" s="42" t="str">
        <f t="shared" si="46"/>
        <v>enero</v>
      </c>
      <c r="CX70" s="4" t="s">
        <v>180</v>
      </c>
      <c r="CY70" t="s">
        <v>361</v>
      </c>
      <c r="CZ70" t="s">
        <v>362</v>
      </c>
    </row>
    <row r="71" spans="1:104" x14ac:dyDescent="0.25">
      <c r="A71" s="76" t="str">
        <f t="shared" si="37"/>
        <v/>
      </c>
      <c r="B71" s="77" t="str">
        <f t="shared" si="38"/>
        <v/>
      </c>
      <c r="C71" s="76" t="str">
        <f t="shared" si="39"/>
        <v/>
      </c>
      <c r="D71" s="76" t="str">
        <f t="shared" si="40"/>
        <v/>
      </c>
      <c r="E71" s="76" t="str">
        <f t="shared" si="41"/>
        <v/>
      </c>
      <c r="F71" s="77" t="str">
        <f t="shared" ca="1" si="47"/>
        <v>F</v>
      </c>
      <c r="G71" s="3" t="str">
        <f t="shared" si="42"/>
        <v/>
      </c>
      <c r="H71" s="3" t="str">
        <f t="shared" si="43"/>
        <v/>
      </c>
      <c r="I71" s="3" t="str">
        <f t="shared" si="48"/>
        <v/>
      </c>
      <c r="J71" s="4">
        <v>2020</v>
      </c>
      <c r="K71" s="5">
        <v>67</v>
      </c>
      <c r="L71" s="98" t="s">
        <v>1434</v>
      </c>
      <c r="M71" s="4" t="s">
        <v>115</v>
      </c>
      <c r="N71" s="6" t="s">
        <v>116</v>
      </c>
      <c r="O71" s="6" t="s">
        <v>138</v>
      </c>
      <c r="P71" s="6" t="s">
        <v>150</v>
      </c>
      <c r="Q71" s="6" t="s">
        <v>249</v>
      </c>
      <c r="R71" s="4" t="s">
        <v>114</v>
      </c>
      <c r="S71" s="4" t="s">
        <v>166</v>
      </c>
      <c r="T71" s="6" t="s">
        <v>501</v>
      </c>
      <c r="U71" s="79" t="s">
        <v>173</v>
      </c>
      <c r="V71" s="4" t="s">
        <v>174</v>
      </c>
      <c r="W71" s="7">
        <v>53074217</v>
      </c>
      <c r="X71" s="6">
        <v>1</v>
      </c>
      <c r="Y71" s="92">
        <v>31062</v>
      </c>
      <c r="Z71" s="71">
        <f ca="1">+($F$1-Tabla3[[#This Row],[FECHA DE NACIMIENTO]])/365</f>
        <v>36.331506849315069</v>
      </c>
      <c r="AA71" s="108" t="s">
        <v>849</v>
      </c>
      <c r="AB71" s="108"/>
      <c r="AC71" s="4" t="s">
        <v>114</v>
      </c>
      <c r="AD71" s="4" t="s">
        <v>114</v>
      </c>
      <c r="AE71" s="8" t="s">
        <v>114</v>
      </c>
      <c r="AF71" s="4" t="s">
        <v>181</v>
      </c>
      <c r="AG71" s="13" t="s">
        <v>185</v>
      </c>
      <c r="AH71" s="13" t="s">
        <v>185</v>
      </c>
      <c r="AI71" s="6" t="s">
        <v>677</v>
      </c>
      <c r="AJ71" s="108" t="s">
        <v>3373</v>
      </c>
      <c r="AK71" s="6" t="s">
        <v>3374</v>
      </c>
      <c r="AL71" s="88">
        <v>61182000</v>
      </c>
      <c r="AM71" s="88">
        <v>61182000</v>
      </c>
      <c r="AN71" s="9">
        <v>5562000</v>
      </c>
      <c r="AO71" s="4" t="s">
        <v>209</v>
      </c>
      <c r="AP71" s="6" t="s">
        <v>181</v>
      </c>
      <c r="AQ71" s="6" t="s">
        <v>168</v>
      </c>
      <c r="AR71" s="75"/>
      <c r="AU71" s="100">
        <v>9220</v>
      </c>
      <c r="AV71" s="92">
        <v>43844</v>
      </c>
      <c r="AW71" s="100">
        <v>12020</v>
      </c>
      <c r="AX71" s="93">
        <v>43850</v>
      </c>
      <c r="AY71" s="6" t="s">
        <v>215</v>
      </c>
      <c r="AZ71" s="6" t="s">
        <v>812</v>
      </c>
      <c r="BA71" s="6" t="s">
        <v>181</v>
      </c>
      <c r="BC71" s="11"/>
      <c r="BD71" s="6" t="s">
        <v>877</v>
      </c>
      <c r="BE71" s="6" t="s">
        <v>878</v>
      </c>
      <c r="BF71" s="94">
        <v>43850</v>
      </c>
      <c r="BG71" s="4" t="s">
        <v>220</v>
      </c>
      <c r="BH71" s="4" t="s">
        <v>220</v>
      </c>
      <c r="BI71" s="6" t="s">
        <v>221</v>
      </c>
      <c r="BJ71" s="6" t="s">
        <v>1163</v>
      </c>
      <c r="BK71" s="6" t="s">
        <v>174</v>
      </c>
      <c r="BL71" s="12">
        <v>79403515</v>
      </c>
      <c r="BM71" s="4">
        <v>9</v>
      </c>
      <c r="BN71" s="6" t="s">
        <v>1286</v>
      </c>
      <c r="BO71" s="13" t="s">
        <v>185</v>
      </c>
      <c r="BP71" s="42">
        <v>77101701</v>
      </c>
      <c r="BQ71" s="13" t="s">
        <v>734</v>
      </c>
      <c r="BR71" s="94">
        <v>43850</v>
      </c>
      <c r="BS71" s="4" t="s">
        <v>180</v>
      </c>
      <c r="BT71" s="13" t="s">
        <v>230</v>
      </c>
      <c r="BU71" s="93">
        <v>43851</v>
      </c>
      <c r="BV71" s="6" t="s">
        <v>348</v>
      </c>
      <c r="BW71" s="93">
        <v>43852</v>
      </c>
      <c r="BX71" s="93">
        <v>43852</v>
      </c>
      <c r="BY71" s="222">
        <v>44186</v>
      </c>
      <c r="BZ71" s="4">
        <f t="shared" si="49"/>
        <v>334</v>
      </c>
      <c r="CA71" s="16">
        <f t="shared" si="50"/>
        <v>11.133333333333333</v>
      </c>
      <c r="CB71" s="6" t="s">
        <v>1742</v>
      </c>
      <c r="CC71" s="9">
        <f>BD_2!E69</f>
        <v>0</v>
      </c>
      <c r="CD71" s="9">
        <f>BD_2!BA69</f>
        <v>0</v>
      </c>
      <c r="CE71" s="4">
        <f>BD_2!BZ69</f>
        <v>0</v>
      </c>
      <c r="CF71" s="42" t="str">
        <f>BD_2!CA69</f>
        <v>2 NO</v>
      </c>
      <c r="CG71" s="160" t="str">
        <f>BD_2!CF69</f>
        <v>2 NO</v>
      </c>
      <c r="CH71" s="4" t="s">
        <v>181</v>
      </c>
      <c r="CI71">
        <f t="shared" si="51"/>
        <v>334</v>
      </c>
      <c r="CJ71" s="161">
        <f t="shared" si="52"/>
        <v>43852</v>
      </c>
      <c r="CK71" s="161">
        <f t="shared" si="53"/>
        <v>44186</v>
      </c>
      <c r="CL71" s="14">
        <f t="shared" ca="1" si="54"/>
        <v>1.4101796407185629</v>
      </c>
      <c r="CM71" s="9">
        <f t="shared" si="44"/>
        <v>61182000</v>
      </c>
      <c r="CN71" s="42" t="str">
        <f t="shared" ca="1" si="55"/>
        <v>FINALIZADO</v>
      </c>
      <c r="CO71" s="4"/>
      <c r="CQ71" s="17"/>
      <c r="CR71" s="87"/>
      <c r="CS71" s="6"/>
      <c r="CT71" s="13" t="s">
        <v>1321</v>
      </c>
      <c r="CU71" s="4" t="s">
        <v>1322</v>
      </c>
      <c r="CV71" s="4" t="s">
        <v>3330</v>
      </c>
      <c r="CW71" s="42" t="str">
        <f t="shared" si="46"/>
        <v>enero</v>
      </c>
      <c r="CX71" s="4" t="s">
        <v>180</v>
      </c>
      <c r="CY71" t="s">
        <v>361</v>
      </c>
      <c r="CZ71" t="s">
        <v>362</v>
      </c>
    </row>
    <row r="72" spans="1:104" x14ac:dyDescent="0.25">
      <c r="A72" s="76" t="str">
        <f t="shared" si="37"/>
        <v>A</v>
      </c>
      <c r="B72" s="77" t="str">
        <f t="shared" si="38"/>
        <v>PR</v>
      </c>
      <c r="C72" s="76" t="str">
        <f t="shared" si="39"/>
        <v/>
      </c>
      <c r="D72" s="76" t="str">
        <f t="shared" si="40"/>
        <v/>
      </c>
      <c r="E72" s="76" t="str">
        <f t="shared" si="41"/>
        <v/>
      </c>
      <c r="F72" s="77" t="str">
        <f t="shared" ca="1" si="47"/>
        <v>F</v>
      </c>
      <c r="G72" s="3" t="str">
        <f t="shared" si="42"/>
        <v/>
      </c>
      <c r="H72" s="3" t="str">
        <f t="shared" si="43"/>
        <v/>
      </c>
      <c r="I72" s="3" t="str">
        <f t="shared" si="48"/>
        <v/>
      </c>
      <c r="J72" s="4">
        <v>2020</v>
      </c>
      <c r="K72" s="5">
        <v>68</v>
      </c>
      <c r="L72" s="98" t="s">
        <v>1436</v>
      </c>
      <c r="M72" s="4" t="s">
        <v>115</v>
      </c>
      <c r="N72" s="6" t="s">
        <v>116</v>
      </c>
      <c r="O72" s="6" t="s">
        <v>138</v>
      </c>
      <c r="P72" s="6" t="s">
        <v>150</v>
      </c>
      <c r="Q72" s="6" t="s">
        <v>249</v>
      </c>
      <c r="R72" s="4" t="s">
        <v>114</v>
      </c>
      <c r="S72" s="4" t="s">
        <v>166</v>
      </c>
      <c r="T72" s="6" t="s">
        <v>502</v>
      </c>
      <c r="U72" s="79" t="s">
        <v>173</v>
      </c>
      <c r="V72" s="4" t="s">
        <v>174</v>
      </c>
      <c r="W72" s="7">
        <v>52019079</v>
      </c>
      <c r="X72" s="6">
        <v>4</v>
      </c>
      <c r="Y72" s="92">
        <v>26035</v>
      </c>
      <c r="Z72" s="71">
        <f ca="1">+($F$1-Tabla3[[#This Row],[FECHA DE NACIMIENTO]])/365</f>
        <v>50.104109589041094</v>
      </c>
      <c r="AA72" s="108" t="s">
        <v>928</v>
      </c>
      <c r="AB72" s="108"/>
      <c r="AC72" s="4" t="s">
        <v>114</v>
      </c>
      <c r="AD72" s="4" t="s">
        <v>114</v>
      </c>
      <c r="AE72" s="8" t="s">
        <v>114</v>
      </c>
      <c r="AF72" s="4" t="s">
        <v>181</v>
      </c>
      <c r="AG72" s="6" t="s">
        <v>202</v>
      </c>
      <c r="AH72" s="6" t="s">
        <v>201</v>
      </c>
      <c r="AI72" s="6" t="s">
        <v>673</v>
      </c>
      <c r="AJ72" s="108" t="s">
        <v>3375</v>
      </c>
      <c r="AK72" s="6" t="s">
        <v>3376</v>
      </c>
      <c r="AL72" s="88">
        <v>49500011</v>
      </c>
      <c r="AM72" s="88">
        <v>49500011</v>
      </c>
      <c r="AN72" s="9">
        <v>4500001</v>
      </c>
      <c r="AO72" s="4" t="s">
        <v>209</v>
      </c>
      <c r="AP72" s="6" t="s">
        <v>181</v>
      </c>
      <c r="AQ72" s="6" t="s">
        <v>168</v>
      </c>
      <c r="AR72" s="75"/>
      <c r="AU72" s="100">
        <v>3120</v>
      </c>
      <c r="AV72" s="107">
        <v>43838</v>
      </c>
      <c r="AW72" s="100">
        <v>10520</v>
      </c>
      <c r="AX72" s="93">
        <v>43847</v>
      </c>
      <c r="AY72" s="6" t="s">
        <v>215</v>
      </c>
      <c r="AZ72" s="6" t="s">
        <v>378</v>
      </c>
      <c r="BA72" s="6" t="s">
        <v>181</v>
      </c>
      <c r="BC72" s="11"/>
      <c r="BD72" s="6" t="s">
        <v>879</v>
      </c>
      <c r="BE72" s="6" t="s">
        <v>880</v>
      </c>
      <c r="BF72" s="94">
        <v>43847</v>
      </c>
      <c r="BG72" s="4" t="s">
        <v>220</v>
      </c>
      <c r="BH72" s="4" t="s">
        <v>220</v>
      </c>
      <c r="BI72" s="6" t="s">
        <v>221</v>
      </c>
      <c r="BJ72" s="6" t="s">
        <v>5447</v>
      </c>
      <c r="BK72" s="6" t="s">
        <v>174</v>
      </c>
      <c r="BL72" s="12">
        <v>79508154</v>
      </c>
      <c r="BM72" s="4">
        <v>3</v>
      </c>
      <c r="BN72" s="6" t="s">
        <v>224</v>
      </c>
      <c r="BO72" s="6" t="s">
        <v>3383</v>
      </c>
      <c r="BP72" s="42">
        <v>80101505</v>
      </c>
      <c r="BQ72" s="13" t="s">
        <v>735</v>
      </c>
      <c r="BR72" s="94">
        <v>43847</v>
      </c>
      <c r="BS72" s="4" t="s">
        <v>180</v>
      </c>
      <c r="BT72" s="13" t="s">
        <v>230</v>
      </c>
      <c r="BU72" s="93">
        <v>43847</v>
      </c>
      <c r="BV72" s="6" t="s">
        <v>348</v>
      </c>
      <c r="BW72" s="93">
        <v>43848</v>
      </c>
      <c r="BX72" s="93">
        <v>43848</v>
      </c>
      <c r="BY72" s="99">
        <v>44182</v>
      </c>
      <c r="BZ72" s="4">
        <f t="shared" si="49"/>
        <v>334</v>
      </c>
      <c r="CA72" s="16">
        <f t="shared" si="50"/>
        <v>11.133333333333333</v>
      </c>
      <c r="CB72" s="6" t="s">
        <v>3377</v>
      </c>
      <c r="CC72" s="9">
        <f>BD_2!E70</f>
        <v>0</v>
      </c>
      <c r="CD72" s="9">
        <f>BD_2!BA70</f>
        <v>1950000</v>
      </c>
      <c r="CE72" s="4">
        <f>BD_2!BZ70</f>
        <v>13</v>
      </c>
      <c r="CF72" s="42" t="str">
        <f>BD_2!CA70</f>
        <v>2 NO</v>
      </c>
      <c r="CG72" s="160" t="str">
        <f>BD_2!CF70</f>
        <v>2 NO</v>
      </c>
      <c r="CH72" s="4" t="s">
        <v>181</v>
      </c>
      <c r="CI72">
        <f t="shared" si="51"/>
        <v>347</v>
      </c>
      <c r="CJ72" s="161">
        <f t="shared" si="52"/>
        <v>43848</v>
      </c>
      <c r="CK72" s="161">
        <f t="shared" si="53"/>
        <v>44195</v>
      </c>
      <c r="CL72" s="14">
        <f t="shared" ca="1" si="54"/>
        <v>1.3688760806916427</v>
      </c>
      <c r="CM72" s="9">
        <f t="shared" si="44"/>
        <v>51450011</v>
      </c>
      <c r="CN72" s="42" t="str">
        <f t="shared" ca="1" si="55"/>
        <v>FINALIZADO</v>
      </c>
      <c r="CO72" s="4"/>
      <c r="CQ72" s="17"/>
      <c r="CR72" s="87"/>
      <c r="CS72" s="6"/>
      <c r="CT72" s="13" t="s">
        <v>1321</v>
      </c>
      <c r="CU72" s="4" t="s">
        <v>1322</v>
      </c>
      <c r="CV72" s="4" t="s">
        <v>3330</v>
      </c>
      <c r="CW72" s="42" t="str">
        <f t="shared" si="46"/>
        <v>enero</v>
      </c>
      <c r="CX72" s="4" t="s">
        <v>180</v>
      </c>
      <c r="CY72" t="s">
        <v>361</v>
      </c>
      <c r="CZ72" t="s">
        <v>362</v>
      </c>
    </row>
    <row r="73" spans="1:104" x14ac:dyDescent="0.25">
      <c r="A73" s="76" t="str">
        <f t="shared" si="37"/>
        <v/>
      </c>
      <c r="B73" s="77" t="str">
        <f t="shared" si="38"/>
        <v/>
      </c>
      <c r="C73" s="76" t="str">
        <f t="shared" si="39"/>
        <v/>
      </c>
      <c r="D73" s="76" t="str">
        <f t="shared" si="40"/>
        <v/>
      </c>
      <c r="E73" s="76" t="str">
        <f t="shared" si="41"/>
        <v/>
      </c>
      <c r="F73" s="77" t="str">
        <f t="shared" ca="1" si="47"/>
        <v>F</v>
      </c>
      <c r="G73" s="3" t="str">
        <f t="shared" si="42"/>
        <v/>
      </c>
      <c r="H73" s="3" t="str">
        <f t="shared" si="43"/>
        <v/>
      </c>
      <c r="I73" s="3" t="str">
        <f t="shared" si="48"/>
        <v/>
      </c>
      <c r="J73" s="4">
        <v>2020</v>
      </c>
      <c r="K73" s="5">
        <v>69</v>
      </c>
      <c r="L73" s="98" t="s">
        <v>1431</v>
      </c>
      <c r="M73" s="4" t="s">
        <v>115</v>
      </c>
      <c r="N73" s="6" t="s">
        <v>116</v>
      </c>
      <c r="O73" s="6" t="s">
        <v>138</v>
      </c>
      <c r="P73" s="6" t="s">
        <v>150</v>
      </c>
      <c r="Q73" s="6" t="s">
        <v>249</v>
      </c>
      <c r="R73" s="4" t="s">
        <v>114</v>
      </c>
      <c r="S73" s="4" t="s">
        <v>166</v>
      </c>
      <c r="T73" s="6" t="s">
        <v>503</v>
      </c>
      <c r="U73" s="79" t="s">
        <v>173</v>
      </c>
      <c r="V73" s="4" t="s">
        <v>174</v>
      </c>
      <c r="W73" s="7">
        <v>80873228</v>
      </c>
      <c r="X73" s="6">
        <v>9</v>
      </c>
      <c r="Y73" s="92">
        <v>31161</v>
      </c>
      <c r="Z73" s="71">
        <f ca="1">+($F$1-Tabla3[[#This Row],[FECHA DE NACIMIENTO]])/365</f>
        <v>36.060273972602737</v>
      </c>
      <c r="AA73" s="108" t="s">
        <v>850</v>
      </c>
      <c r="AB73" s="108"/>
      <c r="AC73" s="4" t="s">
        <v>114</v>
      </c>
      <c r="AD73" s="4" t="s">
        <v>114</v>
      </c>
      <c r="AE73" s="8" t="s">
        <v>114</v>
      </c>
      <c r="AF73" s="4" t="s">
        <v>181</v>
      </c>
      <c r="AG73" s="6" t="s">
        <v>199</v>
      </c>
      <c r="AH73" s="6" t="s">
        <v>199</v>
      </c>
      <c r="AI73" s="6" t="s">
        <v>678</v>
      </c>
      <c r="AJ73" s="108" t="s">
        <v>3401</v>
      </c>
      <c r="AK73" s="6" t="s">
        <v>3402</v>
      </c>
      <c r="AL73" s="88">
        <v>60500000</v>
      </c>
      <c r="AM73" s="88">
        <v>60500000</v>
      </c>
      <c r="AN73" s="9">
        <v>5500000</v>
      </c>
      <c r="AO73" s="4" t="s">
        <v>209</v>
      </c>
      <c r="AP73" s="6" t="s">
        <v>181</v>
      </c>
      <c r="AQ73" s="6" t="s">
        <v>168</v>
      </c>
      <c r="AR73" s="75"/>
      <c r="AU73" s="100">
        <v>4720</v>
      </c>
      <c r="AV73" s="92">
        <v>43839</v>
      </c>
      <c r="AW73" s="100">
        <v>19220</v>
      </c>
      <c r="AX73" s="93">
        <v>43854</v>
      </c>
      <c r="AY73" s="6" t="s">
        <v>215</v>
      </c>
      <c r="AZ73" s="6" t="s">
        <v>459</v>
      </c>
      <c r="BA73" s="6" t="s">
        <v>181</v>
      </c>
      <c r="BC73" s="11"/>
      <c r="BD73" s="6" t="s">
        <v>881</v>
      </c>
      <c r="BE73" s="6" t="s">
        <v>882</v>
      </c>
      <c r="BF73" s="94">
        <v>43853</v>
      </c>
      <c r="BG73" s="4" t="s">
        <v>220</v>
      </c>
      <c r="BH73" s="4" t="s">
        <v>220</v>
      </c>
      <c r="BI73" s="6" t="s">
        <v>221</v>
      </c>
      <c r="BJ73" s="6" t="s">
        <v>1161</v>
      </c>
      <c r="BK73" s="6" t="s">
        <v>174</v>
      </c>
      <c r="BL73" s="12">
        <v>39532353</v>
      </c>
      <c r="BM73" s="4">
        <v>1</v>
      </c>
      <c r="BN73" s="6" t="s">
        <v>1287</v>
      </c>
      <c r="BO73" s="6" t="s">
        <v>199</v>
      </c>
      <c r="BP73" s="42">
        <v>77101700</v>
      </c>
      <c r="BQ73" s="13" t="s">
        <v>736</v>
      </c>
      <c r="BR73" s="94">
        <v>43853</v>
      </c>
      <c r="BS73" s="4" t="s">
        <v>180</v>
      </c>
      <c r="BT73" s="13" t="s">
        <v>230</v>
      </c>
      <c r="BU73" s="93">
        <v>43853</v>
      </c>
      <c r="BV73" s="6" t="s">
        <v>349</v>
      </c>
      <c r="BW73" s="93">
        <v>43854</v>
      </c>
      <c r="BX73" s="86">
        <v>43854</v>
      </c>
      <c r="BY73" s="222">
        <v>44189</v>
      </c>
      <c r="BZ73" s="4">
        <f t="shared" si="49"/>
        <v>335</v>
      </c>
      <c r="CA73" s="16">
        <f t="shared" si="50"/>
        <v>11.166666666666666</v>
      </c>
      <c r="CB73" s="6" t="s">
        <v>828</v>
      </c>
      <c r="CC73" s="9">
        <f>BD_2!E71</f>
        <v>0</v>
      </c>
      <c r="CD73" s="9">
        <f>BD_2!BA71</f>
        <v>0</v>
      </c>
      <c r="CE73" s="4">
        <f>BD_2!BZ71</f>
        <v>0</v>
      </c>
      <c r="CF73" s="42" t="str">
        <f>BD_2!CA71</f>
        <v>2 NO</v>
      </c>
      <c r="CG73" s="160" t="str">
        <f>BD_2!CF71</f>
        <v>2 NO</v>
      </c>
      <c r="CH73" s="4" t="s">
        <v>181</v>
      </c>
      <c r="CI73">
        <f t="shared" si="51"/>
        <v>335</v>
      </c>
      <c r="CJ73" s="161">
        <f t="shared" si="52"/>
        <v>43854</v>
      </c>
      <c r="CK73" s="161">
        <f t="shared" si="53"/>
        <v>44189</v>
      </c>
      <c r="CL73" s="14">
        <f t="shared" ca="1" si="54"/>
        <v>1.4</v>
      </c>
      <c r="CM73" s="9">
        <f t="shared" si="44"/>
        <v>60500000</v>
      </c>
      <c r="CN73" s="42" t="str">
        <f t="shared" ca="1" si="55"/>
        <v>FINALIZADO</v>
      </c>
      <c r="CO73" s="4"/>
      <c r="CQ73" s="17"/>
      <c r="CR73" s="87"/>
      <c r="CS73" s="6"/>
      <c r="CT73" s="13" t="s">
        <v>1321</v>
      </c>
      <c r="CU73" s="4" t="s">
        <v>1322</v>
      </c>
      <c r="CV73" s="4" t="s">
        <v>3330</v>
      </c>
      <c r="CW73" s="42" t="str">
        <f t="shared" si="46"/>
        <v>enero</v>
      </c>
      <c r="CX73" s="4" t="s">
        <v>180</v>
      </c>
      <c r="CY73" t="s">
        <v>361</v>
      </c>
      <c r="CZ73" t="s">
        <v>362</v>
      </c>
    </row>
    <row r="74" spans="1:104" x14ac:dyDescent="0.25">
      <c r="A74" s="76" t="str">
        <f t="shared" ref="A74:A105" si="56">+IF($CM74&gt;$AM74,"A", "")</f>
        <v/>
      </c>
      <c r="B74" s="77" t="str">
        <f t="shared" ref="B74:B105" si="57">+IF(CK74&gt;BY74,"PR","")</f>
        <v/>
      </c>
      <c r="C74" s="76" t="str">
        <f t="shared" ref="C74:C105" si="58">IF($CG74= "1 SI", "T","")</f>
        <v>T</v>
      </c>
      <c r="D74" s="76" t="str">
        <f t="shared" ref="D74:D105" si="59">+IF($CF74="1 SI","S","")</f>
        <v/>
      </c>
      <c r="E74" s="76" t="str">
        <f t="shared" ref="E74:E105" si="60">+IF(CH74="1 SI","C","")</f>
        <v/>
      </c>
      <c r="F74" s="77" t="str">
        <f t="shared" ca="1" si="47"/>
        <v>F</v>
      </c>
      <c r="G74" s="3" t="str">
        <f t="shared" ref="G74:G105" si="61">+IF($CO74="MUTUO ACUERDO", "L","")</f>
        <v/>
      </c>
      <c r="H74" s="3" t="str">
        <f t="shared" ref="H74:H105" si="62">IF($CX74="1 SI","","NE")</f>
        <v/>
      </c>
      <c r="I74" s="3" t="str">
        <f t="shared" si="48"/>
        <v/>
      </c>
      <c r="J74" s="4">
        <v>2020</v>
      </c>
      <c r="K74" s="5">
        <v>70</v>
      </c>
      <c r="L74" s="98" t="s">
        <v>1433</v>
      </c>
      <c r="M74" s="4" t="s">
        <v>115</v>
      </c>
      <c r="N74" s="6" t="s">
        <v>116</v>
      </c>
      <c r="O74" s="6" t="s">
        <v>138</v>
      </c>
      <c r="P74" s="6" t="s">
        <v>150</v>
      </c>
      <c r="Q74" s="6" t="s">
        <v>249</v>
      </c>
      <c r="R74" s="4" t="s">
        <v>114</v>
      </c>
      <c r="S74" s="4" t="s">
        <v>166</v>
      </c>
      <c r="T74" s="6" t="s">
        <v>504</v>
      </c>
      <c r="U74" s="79" t="s">
        <v>173</v>
      </c>
      <c r="V74" s="4" t="s">
        <v>174</v>
      </c>
      <c r="W74" s="7">
        <v>1049619953</v>
      </c>
      <c r="X74" s="6">
        <v>1</v>
      </c>
      <c r="Y74" s="92">
        <v>32849</v>
      </c>
      <c r="Z74" s="71">
        <f ca="1">+($F$1-Tabla3[[#This Row],[FECHA DE NACIMIENTO]])/365</f>
        <v>31.435616438356163</v>
      </c>
      <c r="AA74" s="108" t="s">
        <v>631</v>
      </c>
      <c r="AB74" s="108"/>
      <c r="AC74" s="4" t="s">
        <v>114</v>
      </c>
      <c r="AD74" s="4" t="s">
        <v>114</v>
      </c>
      <c r="AE74" s="8" t="s">
        <v>114</v>
      </c>
      <c r="AF74" s="4" t="s">
        <v>181</v>
      </c>
      <c r="AG74" s="13" t="s">
        <v>711</v>
      </c>
      <c r="AH74" s="6" t="s">
        <v>201</v>
      </c>
      <c r="AI74" s="6" t="s">
        <v>679</v>
      </c>
      <c r="AJ74" s="108" t="s">
        <v>2865</v>
      </c>
      <c r="AK74" s="6" t="s">
        <v>2866</v>
      </c>
      <c r="AL74" s="88">
        <v>79200000</v>
      </c>
      <c r="AM74" s="88">
        <v>79200000</v>
      </c>
      <c r="AN74" s="9">
        <v>7200000</v>
      </c>
      <c r="AO74" s="4" t="s">
        <v>209</v>
      </c>
      <c r="AP74" s="6" t="s">
        <v>181</v>
      </c>
      <c r="AQ74" s="6" t="s">
        <v>168</v>
      </c>
      <c r="AR74" s="75"/>
      <c r="AU74" s="100">
        <v>3120</v>
      </c>
      <c r="AV74" s="107">
        <v>43838</v>
      </c>
      <c r="AW74" s="100">
        <v>12720</v>
      </c>
      <c r="AX74" s="93">
        <v>43851</v>
      </c>
      <c r="AY74" s="6" t="s">
        <v>215</v>
      </c>
      <c r="AZ74" s="6" t="s">
        <v>378</v>
      </c>
      <c r="BA74" s="6" t="s">
        <v>181</v>
      </c>
      <c r="BC74" s="11"/>
      <c r="BD74" s="6" t="s">
        <v>883</v>
      </c>
      <c r="BE74" s="6" t="s">
        <v>884</v>
      </c>
      <c r="BF74" s="94">
        <v>43850</v>
      </c>
      <c r="BG74" s="4" t="s">
        <v>220</v>
      </c>
      <c r="BH74" s="4" t="s">
        <v>220</v>
      </c>
      <c r="BI74" s="6" t="s">
        <v>221</v>
      </c>
      <c r="BJ74" s="6" t="s">
        <v>2868</v>
      </c>
      <c r="BK74" s="6" t="s">
        <v>174</v>
      </c>
      <c r="BL74" s="12">
        <v>52357510</v>
      </c>
      <c r="BM74" s="4">
        <v>7</v>
      </c>
      <c r="BN74" s="6" t="s">
        <v>2869</v>
      </c>
      <c r="BO74" s="6" t="s">
        <v>2870</v>
      </c>
      <c r="BP74" s="42">
        <v>80121500</v>
      </c>
      <c r="BQ74" s="13" t="s">
        <v>737</v>
      </c>
      <c r="BR74" s="94">
        <v>43850</v>
      </c>
      <c r="BS74" s="4" t="s">
        <v>180</v>
      </c>
      <c r="BT74" s="13" t="s">
        <v>230</v>
      </c>
      <c r="BU74" s="93">
        <v>43851</v>
      </c>
      <c r="BV74" s="6" t="s">
        <v>348</v>
      </c>
      <c r="BW74" s="93">
        <v>43851</v>
      </c>
      <c r="BX74" s="93">
        <v>43851</v>
      </c>
      <c r="BY74" s="222">
        <v>44185</v>
      </c>
      <c r="BZ74" s="4">
        <f t="shared" si="49"/>
        <v>334</v>
      </c>
      <c r="CA74" s="16">
        <f t="shared" si="50"/>
        <v>11.133333333333333</v>
      </c>
      <c r="CB74" s="6" t="s">
        <v>2867</v>
      </c>
      <c r="CC74" s="9">
        <f>BD_2!E72</f>
        <v>3840000</v>
      </c>
      <c r="CD74" s="9">
        <f>BD_2!BA72</f>
        <v>0</v>
      </c>
      <c r="CE74" s="4">
        <f>BD_2!BZ72</f>
        <v>-15</v>
      </c>
      <c r="CF74" s="42" t="str">
        <f>BD_2!CA72</f>
        <v>2 NO</v>
      </c>
      <c r="CG74" s="160" t="str">
        <f>BD_2!CF72</f>
        <v>1 SI</v>
      </c>
      <c r="CH74" s="4" t="s">
        <v>181</v>
      </c>
      <c r="CI74">
        <f t="shared" si="51"/>
        <v>319</v>
      </c>
      <c r="CJ74" s="161">
        <f t="shared" si="52"/>
        <v>43851</v>
      </c>
      <c r="CK74" s="161">
        <f t="shared" si="53"/>
        <v>44170</v>
      </c>
      <c r="CL74" s="14">
        <f t="shared" ca="1" si="54"/>
        <v>1.4796238244514106</v>
      </c>
      <c r="CM74" s="9">
        <f t="shared" ref="CM74:CM105" si="63">$AM74+$CD74-$CC74</f>
        <v>75360000</v>
      </c>
      <c r="CN74" s="42" t="str">
        <f t="shared" ca="1" si="55"/>
        <v>FINALIZADO</v>
      </c>
      <c r="CO74" s="4"/>
      <c r="CQ74" s="17"/>
      <c r="CR74" s="87"/>
      <c r="CS74" s="6"/>
      <c r="CT74" s="13" t="s">
        <v>1321</v>
      </c>
      <c r="CU74" s="4" t="s">
        <v>1322</v>
      </c>
      <c r="CV74" s="4" t="s">
        <v>3330</v>
      </c>
      <c r="CW74" s="42" t="str">
        <f t="shared" si="46"/>
        <v>enero</v>
      </c>
      <c r="CX74" s="4" t="s">
        <v>180</v>
      </c>
      <c r="CY74" t="s">
        <v>361</v>
      </c>
      <c r="CZ74" t="s">
        <v>362</v>
      </c>
    </row>
    <row r="75" spans="1:104" x14ac:dyDescent="0.25">
      <c r="A75" s="76" t="str">
        <f t="shared" si="56"/>
        <v/>
      </c>
      <c r="B75" s="77" t="str">
        <f t="shared" si="57"/>
        <v/>
      </c>
      <c r="C75" s="76" t="str">
        <f t="shared" si="58"/>
        <v/>
      </c>
      <c r="D75" s="76" t="str">
        <f t="shared" si="59"/>
        <v/>
      </c>
      <c r="E75" s="76" t="str">
        <f t="shared" si="60"/>
        <v/>
      </c>
      <c r="F75" s="77" t="str">
        <f t="shared" ca="1" si="47"/>
        <v>F</v>
      </c>
      <c r="G75" s="3" t="str">
        <f t="shared" si="61"/>
        <v/>
      </c>
      <c r="H75" s="3" t="str">
        <f t="shared" si="62"/>
        <v/>
      </c>
      <c r="I75" s="3" t="str">
        <f t="shared" si="48"/>
        <v/>
      </c>
      <c r="J75" s="4">
        <v>2020</v>
      </c>
      <c r="K75" s="5">
        <v>71</v>
      </c>
      <c r="L75" s="6" t="s">
        <v>516</v>
      </c>
      <c r="M75" s="4" t="s">
        <v>115</v>
      </c>
      <c r="N75" s="6" t="s">
        <v>116</v>
      </c>
      <c r="O75" s="6" t="s">
        <v>138</v>
      </c>
      <c r="P75" s="6" t="s">
        <v>150</v>
      </c>
      <c r="Q75" s="6" t="s">
        <v>249</v>
      </c>
      <c r="R75" s="4" t="s">
        <v>114</v>
      </c>
      <c r="S75" s="4" t="s">
        <v>166</v>
      </c>
      <c r="T75" s="6" t="s">
        <v>505</v>
      </c>
      <c r="U75" s="79" t="s">
        <v>173</v>
      </c>
      <c r="V75" s="4" t="s">
        <v>174</v>
      </c>
      <c r="W75" s="7">
        <v>79853520</v>
      </c>
      <c r="X75" s="6">
        <v>6</v>
      </c>
      <c r="Y75" s="92">
        <v>28434</v>
      </c>
      <c r="Z75" s="71">
        <f ca="1">+($F$1-Tabla3[[#This Row],[FECHA DE NACIMIENTO]])/365</f>
        <v>43.531506849315072</v>
      </c>
      <c r="AA75" s="108" t="s">
        <v>849</v>
      </c>
      <c r="AB75" s="108"/>
      <c r="AC75" s="4" t="s">
        <v>114</v>
      </c>
      <c r="AD75" s="4" t="s">
        <v>114</v>
      </c>
      <c r="AE75" s="8" t="s">
        <v>114</v>
      </c>
      <c r="AF75" s="4" t="s">
        <v>181</v>
      </c>
      <c r="AG75" s="13" t="s">
        <v>184</v>
      </c>
      <c r="AH75" s="13" t="s">
        <v>184</v>
      </c>
      <c r="AI75" s="6" t="s">
        <v>680</v>
      </c>
      <c r="AJ75" s="134" t="s">
        <v>2541</v>
      </c>
      <c r="AK75" s="6" t="s">
        <v>2542</v>
      </c>
      <c r="AL75" s="88">
        <v>96866000</v>
      </c>
      <c r="AM75" s="88">
        <v>96866000</v>
      </c>
      <c r="AN75" s="9">
        <v>8806000</v>
      </c>
      <c r="AO75" s="4" t="s">
        <v>209</v>
      </c>
      <c r="AP75" s="6" t="s">
        <v>181</v>
      </c>
      <c r="AQ75" s="6" t="s">
        <v>168</v>
      </c>
      <c r="AR75" s="75"/>
      <c r="AU75" s="100">
        <v>5320</v>
      </c>
      <c r="AV75" s="92">
        <v>43839</v>
      </c>
      <c r="AW75" s="6">
        <v>28620</v>
      </c>
      <c r="AX75" s="93">
        <v>43859</v>
      </c>
      <c r="AY75" s="6" t="s">
        <v>215</v>
      </c>
      <c r="AZ75" s="6" t="s">
        <v>811</v>
      </c>
      <c r="BA75" s="6" t="s">
        <v>181</v>
      </c>
      <c r="BC75" s="11"/>
      <c r="BD75" s="6" t="s">
        <v>885</v>
      </c>
      <c r="BE75" s="6" t="s">
        <v>886</v>
      </c>
      <c r="BF75" s="94">
        <v>43858</v>
      </c>
      <c r="BG75" s="4" t="s">
        <v>220</v>
      </c>
      <c r="BH75" s="4" t="s">
        <v>220</v>
      </c>
      <c r="BI75" s="6" t="s">
        <v>221</v>
      </c>
      <c r="BJ75" s="6" t="s">
        <v>1330</v>
      </c>
      <c r="BK75" s="6" t="s">
        <v>174</v>
      </c>
      <c r="BL75" s="12">
        <v>51985995</v>
      </c>
      <c r="BM75" s="4">
        <v>5</v>
      </c>
      <c r="BN75" s="6" t="s">
        <v>1399</v>
      </c>
      <c r="BO75" s="6" t="s">
        <v>184</v>
      </c>
      <c r="BP75" s="42">
        <v>77101700</v>
      </c>
      <c r="BQ75" s="13" t="s">
        <v>1164</v>
      </c>
      <c r="BR75" s="94">
        <v>43858</v>
      </c>
      <c r="BS75" s="4" t="s">
        <v>180</v>
      </c>
      <c r="BT75" s="13" t="s">
        <v>230</v>
      </c>
      <c r="BU75" s="93">
        <v>43859</v>
      </c>
      <c r="BV75" s="6" t="s">
        <v>348</v>
      </c>
      <c r="BW75" s="93">
        <v>43860</v>
      </c>
      <c r="BX75" s="86">
        <v>43860</v>
      </c>
      <c r="BY75" s="222">
        <v>44195</v>
      </c>
      <c r="BZ75" s="4">
        <f t="shared" si="49"/>
        <v>335</v>
      </c>
      <c r="CA75" s="16">
        <f t="shared" si="50"/>
        <v>11.166666666666666</v>
      </c>
      <c r="CB75" s="6" t="s">
        <v>828</v>
      </c>
      <c r="CC75" s="9">
        <f>BD_2!E73</f>
        <v>0</v>
      </c>
      <c r="CD75" s="9">
        <f>BD_2!BA73</f>
        <v>0</v>
      </c>
      <c r="CE75" s="4">
        <f>BD_2!BZ73</f>
        <v>0</v>
      </c>
      <c r="CF75" s="42" t="str">
        <f>BD_2!CA73</f>
        <v>2 NO</v>
      </c>
      <c r="CG75" s="160" t="str">
        <f>BD_2!CF73</f>
        <v>2 NO</v>
      </c>
      <c r="CH75" s="4" t="s">
        <v>181</v>
      </c>
      <c r="CI75">
        <f t="shared" si="51"/>
        <v>335</v>
      </c>
      <c r="CJ75" s="161">
        <f t="shared" si="52"/>
        <v>43860</v>
      </c>
      <c r="CK75" s="161">
        <f t="shared" si="53"/>
        <v>44195</v>
      </c>
      <c r="CL75" s="14">
        <f t="shared" ca="1" si="54"/>
        <v>1.3820895522388059</v>
      </c>
      <c r="CM75" s="9">
        <f t="shared" si="63"/>
        <v>96866000</v>
      </c>
      <c r="CN75" s="42" t="str">
        <f t="shared" ca="1" si="55"/>
        <v>FINALIZADO</v>
      </c>
      <c r="CO75" s="4"/>
      <c r="CQ75" s="17"/>
      <c r="CR75" s="87"/>
      <c r="CS75" s="6"/>
      <c r="CT75" s="13" t="s">
        <v>1321</v>
      </c>
      <c r="CU75" s="4" t="s">
        <v>1322</v>
      </c>
      <c r="CV75" s="4" t="s">
        <v>3330</v>
      </c>
      <c r="CW75" s="42" t="str">
        <f t="shared" si="46"/>
        <v>enero</v>
      </c>
      <c r="CX75" s="4" t="s">
        <v>180</v>
      </c>
      <c r="CY75" t="s">
        <v>361</v>
      </c>
      <c r="CZ75" t="s">
        <v>362</v>
      </c>
    </row>
    <row r="76" spans="1:104" x14ac:dyDescent="0.25">
      <c r="A76" s="76" t="str">
        <f t="shared" si="56"/>
        <v/>
      </c>
      <c r="B76" s="77" t="str">
        <f t="shared" si="57"/>
        <v/>
      </c>
      <c r="C76" s="76" t="str">
        <f t="shared" si="58"/>
        <v>T</v>
      </c>
      <c r="D76" s="76" t="str">
        <f t="shared" si="59"/>
        <v/>
      </c>
      <c r="E76" s="76" t="str">
        <f t="shared" si="60"/>
        <v/>
      </c>
      <c r="F76" s="77" t="str">
        <f t="shared" ca="1" si="47"/>
        <v>F</v>
      </c>
      <c r="G76" s="3" t="str">
        <f t="shared" si="61"/>
        <v/>
      </c>
      <c r="H76" s="3" t="str">
        <f t="shared" si="62"/>
        <v/>
      </c>
      <c r="I76" s="3" t="str">
        <f t="shared" si="48"/>
        <v/>
      </c>
      <c r="J76" s="4">
        <v>2020</v>
      </c>
      <c r="K76" s="5">
        <v>72</v>
      </c>
      <c r="L76" s="98" t="s">
        <v>1432</v>
      </c>
      <c r="M76" s="4" t="s">
        <v>115</v>
      </c>
      <c r="N76" s="6" t="s">
        <v>116</v>
      </c>
      <c r="O76" s="6" t="s">
        <v>138</v>
      </c>
      <c r="P76" s="6" t="s">
        <v>150</v>
      </c>
      <c r="Q76" s="6" t="s">
        <v>249</v>
      </c>
      <c r="R76" s="4" t="s">
        <v>114</v>
      </c>
      <c r="S76" s="4" t="s">
        <v>167</v>
      </c>
      <c r="T76" s="6" t="s">
        <v>477</v>
      </c>
      <c r="U76" s="79" t="s">
        <v>173</v>
      </c>
      <c r="V76" s="4" t="s">
        <v>174</v>
      </c>
      <c r="W76" s="7">
        <v>1018445442</v>
      </c>
      <c r="X76" s="6">
        <v>9</v>
      </c>
      <c r="Y76" s="92">
        <v>33418</v>
      </c>
      <c r="Z76" s="71">
        <f ca="1">+($F$1-Tabla3[[#This Row],[FECHA DE NACIMIENTO]])/365</f>
        <v>29.876712328767123</v>
      </c>
      <c r="AA76" s="108" t="s">
        <v>929</v>
      </c>
      <c r="AB76" s="108"/>
      <c r="AC76" s="4" t="s">
        <v>114</v>
      </c>
      <c r="AD76" s="4" t="s">
        <v>114</v>
      </c>
      <c r="AE76" s="8" t="s">
        <v>114</v>
      </c>
      <c r="AF76" s="4" t="s">
        <v>181</v>
      </c>
      <c r="AG76" s="6" t="s">
        <v>196</v>
      </c>
      <c r="AH76" s="6" t="s">
        <v>201</v>
      </c>
      <c r="AI76" s="6" t="s">
        <v>681</v>
      </c>
      <c r="AJ76" s="108" t="s">
        <v>3378</v>
      </c>
      <c r="AK76" s="6" t="s">
        <v>3379</v>
      </c>
      <c r="AL76" s="88">
        <v>20700009</v>
      </c>
      <c r="AM76" s="88">
        <v>20700009</v>
      </c>
      <c r="AN76" s="9">
        <v>2300001</v>
      </c>
      <c r="AO76" s="4" t="s">
        <v>209</v>
      </c>
      <c r="AP76" s="6" t="s">
        <v>181</v>
      </c>
      <c r="AQ76" s="6" t="s">
        <v>168</v>
      </c>
      <c r="AR76" s="75"/>
      <c r="AU76" s="100">
        <v>3620</v>
      </c>
      <c r="AV76" s="92">
        <v>43838</v>
      </c>
      <c r="AW76" s="100">
        <v>12620</v>
      </c>
      <c r="AX76" s="93">
        <v>43851</v>
      </c>
      <c r="AY76" s="6" t="s">
        <v>215</v>
      </c>
      <c r="AZ76" s="6" t="s">
        <v>571</v>
      </c>
      <c r="BA76" s="6" t="s">
        <v>181</v>
      </c>
      <c r="BC76" s="11"/>
      <c r="BD76" s="6" t="s">
        <v>1508</v>
      </c>
      <c r="BE76" s="6" t="s">
        <v>1509</v>
      </c>
      <c r="BF76" s="94">
        <v>43850</v>
      </c>
      <c r="BG76" s="4" t="s">
        <v>220</v>
      </c>
      <c r="BH76" s="4" t="s">
        <v>220</v>
      </c>
      <c r="BI76" s="6" t="s">
        <v>221</v>
      </c>
      <c r="BJ76" s="6" t="s">
        <v>547</v>
      </c>
      <c r="BK76" s="6" t="s">
        <v>174</v>
      </c>
      <c r="BL76" s="12">
        <v>75068868</v>
      </c>
      <c r="BM76" s="4">
        <v>1</v>
      </c>
      <c r="BN76" s="95" t="s">
        <v>546</v>
      </c>
      <c r="BO76" s="95" t="s">
        <v>196</v>
      </c>
      <c r="BP76" s="4">
        <v>80111501</v>
      </c>
      <c r="BQ76" s="13" t="s">
        <v>1155</v>
      </c>
      <c r="BR76" s="94">
        <v>43850</v>
      </c>
      <c r="BS76" s="4" t="s">
        <v>180</v>
      </c>
      <c r="BT76" s="13" t="s">
        <v>230</v>
      </c>
      <c r="BU76" s="93">
        <v>43850</v>
      </c>
      <c r="BV76" s="6" t="s">
        <v>349</v>
      </c>
      <c r="BW76" s="93">
        <v>43851</v>
      </c>
      <c r="BX76" s="86">
        <v>43851</v>
      </c>
      <c r="BY76" s="222">
        <v>44124</v>
      </c>
      <c r="BZ76" s="4">
        <f t="shared" si="49"/>
        <v>273</v>
      </c>
      <c r="CA76" s="16">
        <f t="shared" si="50"/>
        <v>9.1</v>
      </c>
      <c r="CB76" s="6" t="s">
        <v>2590</v>
      </c>
      <c r="CC76" s="9">
        <f>BD_2!E74</f>
        <v>1610000.7</v>
      </c>
      <c r="CD76" s="9">
        <f>BD_2!BA74</f>
        <v>0</v>
      </c>
      <c r="CE76" s="4">
        <f>BD_2!BZ74</f>
        <v>-19</v>
      </c>
      <c r="CF76" s="42" t="str">
        <f>BD_2!CA74</f>
        <v>2 NO</v>
      </c>
      <c r="CG76" s="160" t="str">
        <f>BD_2!CF74</f>
        <v>1 SI</v>
      </c>
      <c r="CH76" s="4" t="s">
        <v>181</v>
      </c>
      <c r="CI76">
        <f t="shared" si="51"/>
        <v>254</v>
      </c>
      <c r="CJ76" s="161">
        <f t="shared" si="52"/>
        <v>43851</v>
      </c>
      <c r="CK76" s="161">
        <f t="shared" si="53"/>
        <v>44105</v>
      </c>
      <c r="CL76" s="14">
        <f t="shared" ca="1" si="54"/>
        <v>1.8582677165354331</v>
      </c>
      <c r="CM76" s="9">
        <f t="shared" si="63"/>
        <v>19090008.300000001</v>
      </c>
      <c r="CN76" s="42" t="str">
        <f t="shared" ca="1" si="55"/>
        <v>FINALIZADO</v>
      </c>
      <c r="CO76" s="4"/>
      <c r="CQ76" s="17"/>
      <c r="CR76" s="87"/>
      <c r="CS76" s="6"/>
      <c r="CT76" s="13" t="s">
        <v>1321</v>
      </c>
      <c r="CU76" s="4" t="s">
        <v>1322</v>
      </c>
      <c r="CV76" s="4" t="s">
        <v>3330</v>
      </c>
      <c r="CW76" s="42" t="str">
        <f t="shared" si="46"/>
        <v>enero</v>
      </c>
      <c r="CX76" s="4" t="s">
        <v>180</v>
      </c>
      <c r="CY76" t="s">
        <v>361</v>
      </c>
      <c r="CZ76" t="s">
        <v>362</v>
      </c>
    </row>
    <row r="77" spans="1:104" x14ac:dyDescent="0.25">
      <c r="A77" s="76" t="str">
        <f t="shared" si="56"/>
        <v/>
      </c>
      <c r="B77" s="77" t="str">
        <f t="shared" si="57"/>
        <v/>
      </c>
      <c r="C77" s="76" t="str">
        <f t="shared" si="58"/>
        <v/>
      </c>
      <c r="D77" s="76" t="str">
        <f t="shared" si="59"/>
        <v/>
      </c>
      <c r="E77" s="76" t="str">
        <f t="shared" si="60"/>
        <v/>
      </c>
      <c r="F77" s="77" t="str">
        <f t="shared" ca="1" si="47"/>
        <v>F</v>
      </c>
      <c r="G77" s="3" t="str">
        <f t="shared" si="61"/>
        <v/>
      </c>
      <c r="H77" s="3" t="str">
        <f t="shared" si="62"/>
        <v/>
      </c>
      <c r="I77" s="3" t="str">
        <f t="shared" si="48"/>
        <v/>
      </c>
      <c r="J77" s="4">
        <v>2020</v>
      </c>
      <c r="K77" s="5">
        <v>73</v>
      </c>
      <c r="L77" s="98" t="s">
        <v>1433</v>
      </c>
      <c r="M77" s="4" t="s">
        <v>115</v>
      </c>
      <c r="N77" s="6" t="s">
        <v>116</v>
      </c>
      <c r="O77" s="6" t="s">
        <v>138</v>
      </c>
      <c r="P77" s="6" t="s">
        <v>150</v>
      </c>
      <c r="Q77" s="6" t="s">
        <v>249</v>
      </c>
      <c r="R77" s="4" t="s">
        <v>114</v>
      </c>
      <c r="S77" s="4" t="s">
        <v>167</v>
      </c>
      <c r="T77" s="6" t="s">
        <v>506</v>
      </c>
      <c r="U77" s="79" t="s">
        <v>173</v>
      </c>
      <c r="V77" s="4" t="s">
        <v>174</v>
      </c>
      <c r="W77" s="7">
        <v>79721887</v>
      </c>
      <c r="X77" s="6">
        <v>7</v>
      </c>
      <c r="Y77" s="92">
        <v>28129</v>
      </c>
      <c r="Z77" s="71">
        <f ca="1">+($F$1-Tabla3[[#This Row],[FECHA DE NACIMIENTO]])/365</f>
        <v>44.367123287671234</v>
      </c>
      <c r="AA77" s="108" t="s">
        <v>564</v>
      </c>
      <c r="AB77" s="108"/>
      <c r="AC77" s="4" t="s">
        <v>114</v>
      </c>
      <c r="AD77" s="4" t="s">
        <v>114</v>
      </c>
      <c r="AE77" s="8" t="s">
        <v>114</v>
      </c>
      <c r="AF77" s="4" t="s">
        <v>181</v>
      </c>
      <c r="AG77" s="6" t="s">
        <v>195</v>
      </c>
      <c r="AH77" s="6" t="s">
        <v>201</v>
      </c>
      <c r="AI77" s="6" t="s">
        <v>682</v>
      </c>
      <c r="AJ77" s="18"/>
      <c r="AK77" s="6"/>
      <c r="AL77" s="88">
        <v>35200000</v>
      </c>
      <c r="AM77" s="88">
        <v>35200000</v>
      </c>
      <c r="AN77" s="9">
        <v>3200000</v>
      </c>
      <c r="AO77" s="4" t="s">
        <v>209</v>
      </c>
      <c r="AP77" s="6" t="s">
        <v>181</v>
      </c>
      <c r="AQ77" s="6" t="s">
        <v>168</v>
      </c>
      <c r="AR77" s="75"/>
      <c r="AU77" s="100">
        <v>3120</v>
      </c>
      <c r="AV77" s="107">
        <v>43838</v>
      </c>
      <c r="AW77" s="100">
        <v>12520</v>
      </c>
      <c r="AX77" s="93">
        <v>43851</v>
      </c>
      <c r="AY77" s="6" t="s">
        <v>215</v>
      </c>
      <c r="AZ77" s="6" t="s">
        <v>378</v>
      </c>
      <c r="BA77" s="6" t="s">
        <v>181</v>
      </c>
      <c r="BC77" s="11"/>
      <c r="BD77" s="6" t="s">
        <v>1165</v>
      </c>
      <c r="BE77" s="6" t="s">
        <v>1166</v>
      </c>
      <c r="BF77" s="94">
        <v>43851</v>
      </c>
      <c r="BG77" s="4" t="s">
        <v>220</v>
      </c>
      <c r="BH77" s="4" t="s">
        <v>220</v>
      </c>
      <c r="BI77" s="6" t="s">
        <v>221</v>
      </c>
      <c r="BK77" s="6"/>
      <c r="BL77" s="12"/>
      <c r="BM77" s="4">
        <v>0</v>
      </c>
      <c r="BO77" s="6"/>
      <c r="BP77" s="42">
        <v>80111611</v>
      </c>
      <c r="BQ77" s="13" t="s">
        <v>738</v>
      </c>
      <c r="BR77" s="94">
        <v>43851</v>
      </c>
      <c r="BS77" s="4" t="s">
        <v>181</v>
      </c>
      <c r="BT77" s="13" t="s">
        <v>235</v>
      </c>
      <c r="BU77" s="93" t="s">
        <v>168</v>
      </c>
      <c r="BV77" s="6" t="s">
        <v>256</v>
      </c>
      <c r="BW77" s="93">
        <v>43852</v>
      </c>
      <c r="BX77" s="93">
        <v>43852</v>
      </c>
      <c r="BY77" s="222">
        <v>44187</v>
      </c>
      <c r="BZ77" s="4">
        <f t="shared" si="49"/>
        <v>335</v>
      </c>
      <c r="CA77" s="16">
        <f t="shared" si="50"/>
        <v>11.166666666666666</v>
      </c>
      <c r="CC77" s="9">
        <f>BD_2!E75</f>
        <v>0</v>
      </c>
      <c r="CD77" s="9">
        <f>BD_2!BA75</f>
        <v>0</v>
      </c>
      <c r="CE77" s="4">
        <f>BD_2!BZ75</f>
        <v>0</v>
      </c>
      <c r="CF77" s="42" t="str">
        <f>BD_2!CA75</f>
        <v>2 NO</v>
      </c>
      <c r="CG77" s="160" t="str">
        <f>BD_2!CF75</f>
        <v>2 NO</v>
      </c>
      <c r="CH77" s="4" t="s">
        <v>181</v>
      </c>
      <c r="CI77">
        <f t="shared" si="51"/>
        <v>335</v>
      </c>
      <c r="CJ77" s="161">
        <f t="shared" si="52"/>
        <v>43852</v>
      </c>
      <c r="CK77" s="161">
        <f t="shared" si="53"/>
        <v>44187</v>
      </c>
      <c r="CL77" s="14">
        <f t="shared" ca="1" si="54"/>
        <v>1.4059701492537313</v>
      </c>
      <c r="CM77" s="9">
        <f t="shared" si="63"/>
        <v>35200000</v>
      </c>
      <c r="CN77" s="42" t="str">
        <f t="shared" ca="1" si="55"/>
        <v>FINALIZADO</v>
      </c>
      <c r="CO77" s="4"/>
      <c r="CQ77" s="17"/>
      <c r="CR77" s="87"/>
      <c r="CS77" s="6"/>
      <c r="CT77" s="13" t="s">
        <v>1321</v>
      </c>
      <c r="CU77" s="4" t="s">
        <v>1322</v>
      </c>
      <c r="CV77" s="4" t="s">
        <v>3330</v>
      </c>
      <c r="CW77" s="42" t="str">
        <f t="shared" si="46"/>
        <v>enero</v>
      </c>
      <c r="CX77" s="4" t="s">
        <v>180</v>
      </c>
      <c r="CY77" t="s">
        <v>361</v>
      </c>
      <c r="CZ77" t="s">
        <v>362</v>
      </c>
    </row>
    <row r="78" spans="1:104" x14ac:dyDescent="0.25">
      <c r="A78" s="76" t="str">
        <f t="shared" si="56"/>
        <v/>
      </c>
      <c r="B78" s="77" t="str">
        <f t="shared" si="57"/>
        <v/>
      </c>
      <c r="C78" s="76" t="str">
        <f t="shared" si="58"/>
        <v/>
      </c>
      <c r="D78" s="76" t="str">
        <f t="shared" si="59"/>
        <v/>
      </c>
      <c r="E78" s="76" t="str">
        <f t="shared" si="60"/>
        <v/>
      </c>
      <c r="F78" s="77" t="str">
        <f t="shared" ca="1" si="47"/>
        <v>F</v>
      </c>
      <c r="G78" s="3" t="str">
        <f t="shared" si="61"/>
        <v/>
      </c>
      <c r="H78" s="3" t="str">
        <f t="shared" si="62"/>
        <v/>
      </c>
      <c r="I78" s="3" t="str">
        <f t="shared" si="48"/>
        <v/>
      </c>
      <c r="J78" s="4">
        <v>2020</v>
      </c>
      <c r="K78" s="5">
        <v>74</v>
      </c>
      <c r="L78" s="98" t="s">
        <v>1433</v>
      </c>
      <c r="M78" s="4" t="s">
        <v>115</v>
      </c>
      <c r="N78" s="6" t="s">
        <v>116</v>
      </c>
      <c r="O78" s="6" t="s">
        <v>138</v>
      </c>
      <c r="P78" s="6" t="s">
        <v>150</v>
      </c>
      <c r="Q78" s="6" t="s">
        <v>249</v>
      </c>
      <c r="R78" s="4" t="s">
        <v>114</v>
      </c>
      <c r="S78" s="4" t="s">
        <v>167</v>
      </c>
      <c r="T78" s="6" t="s">
        <v>930</v>
      </c>
      <c r="U78" s="79" t="s">
        <v>173</v>
      </c>
      <c r="V78" s="4" t="s">
        <v>174</v>
      </c>
      <c r="W78" s="7">
        <v>1033736827</v>
      </c>
      <c r="X78" s="6">
        <v>4</v>
      </c>
      <c r="Y78" s="92">
        <v>33481</v>
      </c>
      <c r="Z78" s="71">
        <f ca="1">+($F$1-Tabla3[[#This Row],[FECHA DE NACIMIENTO]])/365</f>
        <v>29.704109589041096</v>
      </c>
      <c r="AA78" s="108" t="s">
        <v>851</v>
      </c>
      <c r="AB78" s="108"/>
      <c r="AC78" s="4" t="s">
        <v>114</v>
      </c>
      <c r="AD78" s="4" t="s">
        <v>114</v>
      </c>
      <c r="AE78" s="8" t="s">
        <v>114</v>
      </c>
      <c r="AF78" s="4" t="s">
        <v>181</v>
      </c>
      <c r="AG78" s="6" t="s">
        <v>195</v>
      </c>
      <c r="AH78" s="6" t="s">
        <v>201</v>
      </c>
      <c r="AI78" s="6" t="s">
        <v>683</v>
      </c>
      <c r="AJ78" s="18"/>
      <c r="AK78" s="6"/>
      <c r="AL78" s="88">
        <v>25300000</v>
      </c>
      <c r="AM78" s="88">
        <v>25300000</v>
      </c>
      <c r="AN78" s="9">
        <v>2300000</v>
      </c>
      <c r="AO78" s="4" t="s">
        <v>209</v>
      </c>
      <c r="AP78" s="6" t="s">
        <v>181</v>
      </c>
      <c r="AQ78" s="6" t="s">
        <v>168</v>
      </c>
      <c r="AR78" s="75"/>
      <c r="AU78" s="100">
        <v>3120</v>
      </c>
      <c r="AV78" s="107">
        <v>43838</v>
      </c>
      <c r="AW78" s="100">
        <v>13020</v>
      </c>
      <c r="AX78" s="93">
        <v>43851</v>
      </c>
      <c r="AY78" s="6" t="s">
        <v>215</v>
      </c>
      <c r="AZ78" s="6" t="s">
        <v>378</v>
      </c>
      <c r="BA78" s="6" t="s">
        <v>181</v>
      </c>
      <c r="BC78" s="11"/>
      <c r="BD78" s="6" t="s">
        <v>887</v>
      </c>
      <c r="BE78" s="6" t="s">
        <v>888</v>
      </c>
      <c r="BF78" s="94">
        <v>43851</v>
      </c>
      <c r="BG78" s="4" t="s">
        <v>220</v>
      </c>
      <c r="BH78" s="4" t="s">
        <v>220</v>
      </c>
      <c r="BI78" s="6" t="s">
        <v>221</v>
      </c>
      <c r="BJ78" s="6" t="s">
        <v>370</v>
      </c>
      <c r="BK78" s="6" t="s">
        <v>174</v>
      </c>
      <c r="BL78" s="12">
        <v>63459707</v>
      </c>
      <c r="BM78" s="4">
        <v>9</v>
      </c>
      <c r="BN78" s="6" t="s">
        <v>225</v>
      </c>
      <c r="BO78" s="6" t="s">
        <v>195</v>
      </c>
      <c r="BP78" s="42">
        <v>80111611</v>
      </c>
      <c r="BQ78" s="13" t="s">
        <v>739</v>
      </c>
      <c r="BR78" s="94">
        <v>43851</v>
      </c>
      <c r="BS78" s="4" t="s">
        <v>181</v>
      </c>
      <c r="BT78" s="13" t="s">
        <v>235</v>
      </c>
      <c r="BU78" s="93" t="s">
        <v>168</v>
      </c>
      <c r="BV78" s="6" t="s">
        <v>256</v>
      </c>
      <c r="BW78" s="93">
        <v>43852</v>
      </c>
      <c r="BX78" s="93">
        <v>43852</v>
      </c>
      <c r="BY78" s="222">
        <v>44187</v>
      </c>
      <c r="BZ78" s="4">
        <f t="shared" si="49"/>
        <v>335</v>
      </c>
      <c r="CA78" s="16">
        <f t="shared" si="50"/>
        <v>11.166666666666666</v>
      </c>
      <c r="CC78" s="9">
        <f>BD_2!E76</f>
        <v>0</v>
      </c>
      <c r="CD78" s="9">
        <f>BD_2!BA76</f>
        <v>0</v>
      </c>
      <c r="CE78" s="4">
        <f>BD_2!BZ76</f>
        <v>0</v>
      </c>
      <c r="CF78" s="42" t="str">
        <f>BD_2!CA76</f>
        <v>2 NO</v>
      </c>
      <c r="CG78" s="160" t="str">
        <f>BD_2!CF76</f>
        <v>2 NO</v>
      </c>
      <c r="CH78" s="4" t="s">
        <v>181</v>
      </c>
      <c r="CI78">
        <f t="shared" si="51"/>
        <v>335</v>
      </c>
      <c r="CJ78" s="161">
        <f t="shared" si="52"/>
        <v>43852</v>
      </c>
      <c r="CK78" s="161">
        <f t="shared" si="53"/>
        <v>44187</v>
      </c>
      <c r="CL78" s="14">
        <f t="shared" ca="1" si="54"/>
        <v>1.4059701492537313</v>
      </c>
      <c r="CM78" s="9">
        <f t="shared" si="63"/>
        <v>25300000</v>
      </c>
      <c r="CN78" s="42" t="str">
        <f t="shared" ca="1" si="55"/>
        <v>FINALIZADO</v>
      </c>
      <c r="CO78" s="4"/>
      <c r="CQ78" s="17"/>
      <c r="CR78" s="87"/>
      <c r="CS78" s="6"/>
      <c r="CT78" s="13" t="s">
        <v>1321</v>
      </c>
      <c r="CU78" s="4" t="s">
        <v>1322</v>
      </c>
      <c r="CV78" s="4" t="s">
        <v>3330</v>
      </c>
      <c r="CW78" s="42" t="str">
        <f t="shared" si="46"/>
        <v>enero</v>
      </c>
      <c r="CX78" s="4" t="s">
        <v>180</v>
      </c>
      <c r="CY78" t="s">
        <v>361</v>
      </c>
      <c r="CZ78" t="s">
        <v>362</v>
      </c>
    </row>
    <row r="79" spans="1:104" x14ac:dyDescent="0.25">
      <c r="A79" s="76" t="str">
        <f t="shared" si="56"/>
        <v>A</v>
      </c>
      <c r="B79" s="77" t="str">
        <f t="shared" si="57"/>
        <v>PR</v>
      </c>
      <c r="C79" s="76" t="str">
        <f t="shared" si="58"/>
        <v/>
      </c>
      <c r="D79" s="76" t="str">
        <f t="shared" si="59"/>
        <v/>
      </c>
      <c r="E79" s="76" t="str">
        <f t="shared" si="60"/>
        <v/>
      </c>
      <c r="F79" s="77" t="str">
        <f t="shared" ca="1" si="47"/>
        <v>F</v>
      </c>
      <c r="G79" s="3" t="str">
        <f t="shared" si="61"/>
        <v/>
      </c>
      <c r="H79" s="3" t="str">
        <f t="shared" si="62"/>
        <v/>
      </c>
      <c r="I79" s="3" t="str">
        <f t="shared" si="48"/>
        <v/>
      </c>
      <c r="J79" s="4">
        <v>2020</v>
      </c>
      <c r="K79" s="5">
        <v>75</v>
      </c>
      <c r="L79" s="98" t="s">
        <v>1436</v>
      </c>
      <c r="M79" s="4" t="s">
        <v>115</v>
      </c>
      <c r="N79" s="6" t="s">
        <v>116</v>
      </c>
      <c r="O79" s="6" t="s">
        <v>138</v>
      </c>
      <c r="P79" s="6" t="s">
        <v>150</v>
      </c>
      <c r="Q79" s="6" t="s">
        <v>249</v>
      </c>
      <c r="R79" s="4" t="s">
        <v>114</v>
      </c>
      <c r="S79" s="4" t="s">
        <v>167</v>
      </c>
      <c r="T79" s="6" t="s">
        <v>507</v>
      </c>
      <c r="U79" s="79" t="s">
        <v>173</v>
      </c>
      <c r="V79" s="4" t="s">
        <v>174</v>
      </c>
      <c r="W79" s="7">
        <v>1013645135</v>
      </c>
      <c r="X79" s="6">
        <v>2</v>
      </c>
      <c r="Y79" s="92">
        <v>34298</v>
      </c>
      <c r="Z79" s="71">
        <f ca="1">+($F$1-Tabla3[[#This Row],[FECHA DE NACIMIENTO]])/365</f>
        <v>27.465753424657535</v>
      </c>
      <c r="AA79" s="108" t="s">
        <v>931</v>
      </c>
      <c r="AB79" s="108"/>
      <c r="AC79" s="4" t="s">
        <v>114</v>
      </c>
      <c r="AD79" s="4" t="s">
        <v>114</v>
      </c>
      <c r="AE79" s="8" t="s">
        <v>114</v>
      </c>
      <c r="AF79" s="4" t="s">
        <v>181</v>
      </c>
      <c r="AG79" s="6" t="s">
        <v>202</v>
      </c>
      <c r="AH79" s="6" t="s">
        <v>201</v>
      </c>
      <c r="AI79" s="6" t="s">
        <v>684</v>
      </c>
      <c r="AJ79" s="134" t="s">
        <v>2543</v>
      </c>
      <c r="AK79" s="6" t="s">
        <v>2544</v>
      </c>
      <c r="AL79" s="88">
        <v>25300000</v>
      </c>
      <c r="AM79" s="88">
        <v>25300000</v>
      </c>
      <c r="AN79" s="9">
        <v>2300000</v>
      </c>
      <c r="AO79" s="4" t="s">
        <v>209</v>
      </c>
      <c r="AP79" s="6" t="s">
        <v>181</v>
      </c>
      <c r="AQ79" s="6" t="s">
        <v>168</v>
      </c>
      <c r="AR79" s="75"/>
      <c r="AU79" s="100">
        <v>3120</v>
      </c>
      <c r="AV79" s="107">
        <v>43838</v>
      </c>
      <c r="AW79" s="100">
        <v>10720</v>
      </c>
      <c r="AX79" s="93">
        <v>43847</v>
      </c>
      <c r="AY79" s="6" t="s">
        <v>215</v>
      </c>
      <c r="AZ79" s="6" t="s">
        <v>378</v>
      </c>
      <c r="BA79" s="6" t="s">
        <v>181</v>
      </c>
      <c r="BC79" s="11"/>
      <c r="BD79" s="6" t="s">
        <v>889</v>
      </c>
      <c r="BE79" s="6" t="s">
        <v>890</v>
      </c>
      <c r="BF79" s="94">
        <v>43847</v>
      </c>
      <c r="BG79" s="4" t="s">
        <v>220</v>
      </c>
      <c r="BH79" s="4" t="s">
        <v>220</v>
      </c>
      <c r="BI79" s="6" t="s">
        <v>221</v>
      </c>
      <c r="BJ79" s="6" t="s">
        <v>5447</v>
      </c>
      <c r="BK79" s="6" t="s">
        <v>174</v>
      </c>
      <c r="BL79" s="12">
        <v>79508154</v>
      </c>
      <c r="BM79" s="4">
        <v>3</v>
      </c>
      <c r="BN79" s="6" t="s">
        <v>224</v>
      </c>
      <c r="BO79" s="6" t="s">
        <v>3383</v>
      </c>
      <c r="BP79" s="42">
        <v>80161504</v>
      </c>
      <c r="BQ79" s="13" t="s">
        <v>740</v>
      </c>
      <c r="BR79" s="94">
        <v>43847</v>
      </c>
      <c r="BS79" s="4" t="s">
        <v>181</v>
      </c>
      <c r="BT79" s="13" t="s">
        <v>235</v>
      </c>
      <c r="BU79" s="93" t="s">
        <v>168</v>
      </c>
      <c r="BV79" s="6" t="s">
        <v>256</v>
      </c>
      <c r="BW79" s="93">
        <v>43848</v>
      </c>
      <c r="BX79" s="93">
        <v>43848</v>
      </c>
      <c r="BY79" s="222">
        <v>44182</v>
      </c>
      <c r="BZ79" s="4">
        <f t="shared" si="49"/>
        <v>334</v>
      </c>
      <c r="CA79" s="16">
        <f t="shared" si="50"/>
        <v>11.133333333333333</v>
      </c>
      <c r="CB79" s="6" t="s">
        <v>440</v>
      </c>
      <c r="CC79" s="9">
        <f>BD_2!E77</f>
        <v>0</v>
      </c>
      <c r="CD79" s="9">
        <f>BD_2!BA77</f>
        <v>996667</v>
      </c>
      <c r="CE79" s="4">
        <f>BD_2!BZ77</f>
        <v>13</v>
      </c>
      <c r="CF79" s="42" t="str">
        <f>BD_2!CA77</f>
        <v>2 NO</v>
      </c>
      <c r="CG79" s="160" t="str">
        <f>BD_2!CF77</f>
        <v>2 NO</v>
      </c>
      <c r="CH79" s="4" t="s">
        <v>181</v>
      </c>
      <c r="CI79">
        <f t="shared" si="51"/>
        <v>347</v>
      </c>
      <c r="CJ79" s="161">
        <f t="shared" si="52"/>
        <v>43848</v>
      </c>
      <c r="CK79" s="161">
        <f t="shared" si="53"/>
        <v>44195</v>
      </c>
      <c r="CL79" s="14">
        <f t="shared" ca="1" si="54"/>
        <v>1.3688760806916427</v>
      </c>
      <c r="CM79" s="9">
        <f t="shared" si="63"/>
        <v>26296667</v>
      </c>
      <c r="CN79" s="42" t="str">
        <f t="shared" ca="1" si="55"/>
        <v>FINALIZADO</v>
      </c>
      <c r="CO79" s="4"/>
      <c r="CQ79" s="17"/>
      <c r="CR79" s="87"/>
      <c r="CS79" s="6"/>
      <c r="CT79" s="13" t="s">
        <v>1321</v>
      </c>
      <c r="CU79" s="4" t="s">
        <v>1322</v>
      </c>
      <c r="CV79" s="4" t="s">
        <v>3330</v>
      </c>
      <c r="CW79" s="42" t="str">
        <f t="shared" si="46"/>
        <v>enero</v>
      </c>
      <c r="CX79" s="4" t="s">
        <v>180</v>
      </c>
      <c r="CY79" t="s">
        <v>361</v>
      </c>
      <c r="CZ79" t="s">
        <v>362</v>
      </c>
    </row>
    <row r="80" spans="1:104" x14ac:dyDescent="0.25">
      <c r="A80" s="76" t="str">
        <f t="shared" si="56"/>
        <v/>
      </c>
      <c r="B80" s="77" t="str">
        <f t="shared" si="57"/>
        <v/>
      </c>
      <c r="C80" s="76" t="str">
        <f t="shared" si="58"/>
        <v>T</v>
      </c>
      <c r="D80" s="76" t="str">
        <f t="shared" si="59"/>
        <v>S</v>
      </c>
      <c r="E80" s="76" t="str">
        <f t="shared" si="60"/>
        <v/>
      </c>
      <c r="F80" s="77" t="str">
        <f t="shared" ca="1" si="47"/>
        <v>F</v>
      </c>
      <c r="G80" s="3" t="str">
        <f t="shared" si="61"/>
        <v/>
      </c>
      <c r="H80" s="3" t="str">
        <f t="shared" si="62"/>
        <v/>
      </c>
      <c r="I80" s="3" t="str">
        <f t="shared" si="48"/>
        <v/>
      </c>
      <c r="J80" s="4">
        <v>2020</v>
      </c>
      <c r="K80" s="5">
        <v>76</v>
      </c>
      <c r="L80" s="98" t="s">
        <v>714</v>
      </c>
      <c r="M80" s="4" t="s">
        <v>115</v>
      </c>
      <c r="N80" s="6" t="s">
        <v>116</v>
      </c>
      <c r="O80" s="6" t="s">
        <v>138</v>
      </c>
      <c r="P80" s="6" t="s">
        <v>150</v>
      </c>
      <c r="Q80" s="6" t="s">
        <v>249</v>
      </c>
      <c r="R80" s="4" t="s">
        <v>114</v>
      </c>
      <c r="S80" s="4" t="s">
        <v>166</v>
      </c>
      <c r="T80" s="6" t="s">
        <v>508</v>
      </c>
      <c r="U80" s="79" t="s">
        <v>173</v>
      </c>
      <c r="V80" s="4" t="s">
        <v>174</v>
      </c>
      <c r="W80" s="7">
        <v>1020766503</v>
      </c>
      <c r="X80" s="6">
        <v>4</v>
      </c>
      <c r="Y80" s="92">
        <v>33534</v>
      </c>
      <c r="Z80" s="71">
        <f ca="1">+($F$1-Tabla3[[#This Row],[FECHA DE NACIMIENTO]])/365</f>
        <v>29.55890410958904</v>
      </c>
      <c r="AA80" s="108" t="s">
        <v>540</v>
      </c>
      <c r="AB80" s="108"/>
      <c r="AC80" s="4" t="s">
        <v>114</v>
      </c>
      <c r="AD80" s="4" t="s">
        <v>114</v>
      </c>
      <c r="AE80" s="8" t="s">
        <v>114</v>
      </c>
      <c r="AF80" s="4" t="s">
        <v>181</v>
      </c>
      <c r="AG80" s="13" t="s">
        <v>712</v>
      </c>
      <c r="AH80" s="13" t="s">
        <v>712</v>
      </c>
      <c r="AI80" s="6" t="s">
        <v>685</v>
      </c>
      <c r="AJ80" s="108" t="s">
        <v>3394</v>
      </c>
      <c r="AK80" s="6" t="s">
        <v>3395</v>
      </c>
      <c r="AL80" s="88">
        <v>79200000</v>
      </c>
      <c r="AM80" s="88">
        <v>79200000</v>
      </c>
      <c r="AN80" s="9">
        <v>7200000</v>
      </c>
      <c r="AO80" s="4" t="s">
        <v>209</v>
      </c>
      <c r="AP80" s="6" t="s">
        <v>181</v>
      </c>
      <c r="AQ80" s="6" t="s">
        <v>168</v>
      </c>
      <c r="AR80" s="75"/>
      <c r="AU80" s="100">
        <v>5720</v>
      </c>
      <c r="AV80" s="92">
        <v>43840</v>
      </c>
      <c r="AW80" s="100">
        <v>10820</v>
      </c>
      <c r="AX80" s="93">
        <v>43847</v>
      </c>
      <c r="AY80" s="6" t="s">
        <v>215</v>
      </c>
      <c r="AZ80" s="6" t="s">
        <v>572</v>
      </c>
      <c r="BA80" s="6" t="s">
        <v>181</v>
      </c>
      <c r="BC80" s="11"/>
      <c r="BD80" s="6" t="s">
        <v>891</v>
      </c>
      <c r="BE80" s="6" t="s">
        <v>892</v>
      </c>
      <c r="BF80" s="94">
        <v>43847</v>
      </c>
      <c r="BG80" s="4" t="s">
        <v>220</v>
      </c>
      <c r="BH80" s="4" t="s">
        <v>220</v>
      </c>
      <c r="BI80" s="6" t="s">
        <v>221</v>
      </c>
      <c r="BJ80" s="6" t="s">
        <v>5325</v>
      </c>
      <c r="BK80" s="6" t="s">
        <v>174</v>
      </c>
      <c r="BL80" s="12">
        <v>80092695</v>
      </c>
      <c r="BM80" s="4">
        <v>4</v>
      </c>
      <c r="BN80" s="95" t="s">
        <v>621</v>
      </c>
      <c r="BO80" s="95" t="s">
        <v>621</v>
      </c>
      <c r="BP80" s="42">
        <v>77101700</v>
      </c>
      <c r="BQ80" s="13" t="s">
        <v>741</v>
      </c>
      <c r="BR80" s="94">
        <v>43847</v>
      </c>
      <c r="BS80" s="4" t="s">
        <v>180</v>
      </c>
      <c r="BT80" s="13" t="s">
        <v>230</v>
      </c>
      <c r="BU80" s="93">
        <v>43859</v>
      </c>
      <c r="BV80" s="6" t="s">
        <v>348</v>
      </c>
      <c r="BW80" s="93">
        <v>43848</v>
      </c>
      <c r="BX80" s="93">
        <v>43848</v>
      </c>
      <c r="BY80" s="222">
        <v>44182</v>
      </c>
      <c r="BZ80" s="4">
        <f t="shared" si="49"/>
        <v>334</v>
      </c>
      <c r="CA80" s="16">
        <f t="shared" si="50"/>
        <v>11.133333333333333</v>
      </c>
      <c r="CB80" s="6" t="s">
        <v>440</v>
      </c>
      <c r="CC80" s="9">
        <f>BD_2!E78</f>
        <v>56400000</v>
      </c>
      <c r="CD80" s="9">
        <f>BD_2!BA78</f>
        <v>0</v>
      </c>
      <c r="CE80" s="4">
        <f>BD_2!BZ78</f>
        <v>-215</v>
      </c>
      <c r="CF80" s="42" t="str">
        <f>BD_2!CA78</f>
        <v>1 SI</v>
      </c>
      <c r="CG80" s="160" t="str">
        <f>BD_2!CF78</f>
        <v>1 SI</v>
      </c>
      <c r="CH80" s="4" t="s">
        <v>181</v>
      </c>
      <c r="CI80">
        <f t="shared" si="51"/>
        <v>119</v>
      </c>
      <c r="CJ80" s="161">
        <f t="shared" si="52"/>
        <v>43848</v>
      </c>
      <c r="CK80" s="161">
        <f t="shared" si="53"/>
        <v>43967</v>
      </c>
      <c r="CL80" s="14">
        <f t="shared" ca="1" si="54"/>
        <v>3.9915966386554622</v>
      </c>
      <c r="CM80" s="9">
        <f t="shared" si="63"/>
        <v>22800000</v>
      </c>
      <c r="CN80" s="42" t="str">
        <f t="shared" ca="1" si="55"/>
        <v>FINALIZADO</v>
      </c>
      <c r="CO80" s="4"/>
      <c r="CQ80" s="17"/>
      <c r="CR80" s="87"/>
      <c r="CS80" s="6"/>
      <c r="CT80" s="13" t="s">
        <v>1321</v>
      </c>
      <c r="CU80" s="4" t="s">
        <v>1322</v>
      </c>
      <c r="CV80" s="4" t="s">
        <v>3330</v>
      </c>
      <c r="CW80" s="42" t="str">
        <f t="shared" si="46"/>
        <v>enero</v>
      </c>
      <c r="CX80" s="4" t="s">
        <v>180</v>
      </c>
      <c r="CY80" t="s">
        <v>361</v>
      </c>
      <c r="CZ80" t="s">
        <v>362</v>
      </c>
    </row>
    <row r="81" spans="1:104" x14ac:dyDescent="0.25">
      <c r="A81" s="76" t="str">
        <f t="shared" si="56"/>
        <v>A</v>
      </c>
      <c r="B81" s="77" t="str">
        <f t="shared" si="57"/>
        <v>PR</v>
      </c>
      <c r="C81" s="76" t="str">
        <f t="shared" si="58"/>
        <v/>
      </c>
      <c r="D81" s="76" t="str">
        <f t="shared" si="59"/>
        <v/>
      </c>
      <c r="E81" s="76" t="str">
        <f t="shared" si="60"/>
        <v/>
      </c>
      <c r="F81" s="77" t="str">
        <f t="shared" ca="1" si="47"/>
        <v>F</v>
      </c>
      <c r="G81" s="3" t="str">
        <f t="shared" si="61"/>
        <v/>
      </c>
      <c r="H81" s="3" t="str">
        <f t="shared" si="62"/>
        <v/>
      </c>
      <c r="I81" s="3" t="str">
        <f t="shared" si="48"/>
        <v/>
      </c>
      <c r="J81" s="4">
        <v>2020</v>
      </c>
      <c r="K81" s="5">
        <v>77</v>
      </c>
      <c r="L81" s="6" t="s">
        <v>515</v>
      </c>
      <c r="M81" s="4" t="s">
        <v>115</v>
      </c>
      <c r="N81" s="6" t="s">
        <v>116</v>
      </c>
      <c r="O81" s="6" t="s">
        <v>138</v>
      </c>
      <c r="P81" s="6" t="s">
        <v>150</v>
      </c>
      <c r="Q81" s="6" t="s">
        <v>249</v>
      </c>
      <c r="R81" s="4" t="s">
        <v>114</v>
      </c>
      <c r="S81" s="4" t="s">
        <v>166</v>
      </c>
      <c r="T81" s="6" t="s">
        <v>509</v>
      </c>
      <c r="U81" s="79" t="s">
        <v>173</v>
      </c>
      <c r="V81" s="4" t="s">
        <v>174</v>
      </c>
      <c r="W81" s="7">
        <v>1016018071</v>
      </c>
      <c r="X81" s="6">
        <v>1</v>
      </c>
      <c r="Y81" s="92">
        <v>32663</v>
      </c>
      <c r="Z81" s="71">
        <f ca="1">+($F$1-Tabla3[[#This Row],[FECHA DE NACIMIENTO]])/365</f>
        <v>31.945205479452056</v>
      </c>
      <c r="AA81" s="108" t="s">
        <v>852</v>
      </c>
      <c r="AB81" s="108"/>
      <c r="AC81" s="4" t="s">
        <v>114</v>
      </c>
      <c r="AD81" s="4" t="s">
        <v>114</v>
      </c>
      <c r="AE81" s="8" t="s">
        <v>114</v>
      </c>
      <c r="AF81" s="4" t="s">
        <v>181</v>
      </c>
      <c r="AG81" s="13" t="s">
        <v>186</v>
      </c>
      <c r="AH81" s="13" t="s">
        <v>186</v>
      </c>
      <c r="AI81" s="6" t="s">
        <v>667</v>
      </c>
      <c r="AJ81" s="108" t="s">
        <v>3405</v>
      </c>
      <c r="AK81" s="6" t="s">
        <v>3406</v>
      </c>
      <c r="AL81" s="88">
        <v>49500000</v>
      </c>
      <c r="AM81" s="88">
        <v>49500000</v>
      </c>
      <c r="AN81" s="9">
        <v>4500000</v>
      </c>
      <c r="AO81" s="4" t="s">
        <v>209</v>
      </c>
      <c r="AP81" s="6" t="s">
        <v>181</v>
      </c>
      <c r="AQ81" s="6" t="s">
        <v>168</v>
      </c>
      <c r="AR81" s="75"/>
      <c r="AU81" s="100">
        <v>5120</v>
      </c>
      <c r="AV81" s="107">
        <v>43839</v>
      </c>
      <c r="AW81" s="100">
        <v>13820</v>
      </c>
      <c r="AX81" s="93">
        <v>43852</v>
      </c>
      <c r="AY81" s="6" t="s">
        <v>215</v>
      </c>
      <c r="AZ81" s="6" t="s">
        <v>807</v>
      </c>
      <c r="BA81" s="6" t="s">
        <v>181</v>
      </c>
      <c r="BC81" s="11"/>
      <c r="BD81" s="6" t="s">
        <v>893</v>
      </c>
      <c r="BE81" s="6" t="s">
        <v>894</v>
      </c>
      <c r="BF81" s="94">
        <v>43851</v>
      </c>
      <c r="BG81" s="4" t="s">
        <v>220</v>
      </c>
      <c r="BH81" s="4" t="s">
        <v>220</v>
      </c>
      <c r="BI81" s="6" t="s">
        <v>221</v>
      </c>
      <c r="BJ81" s="6" t="s">
        <v>823</v>
      </c>
      <c r="BK81" s="6" t="s">
        <v>174</v>
      </c>
      <c r="BL81" s="12">
        <v>80082348</v>
      </c>
      <c r="BM81" s="4">
        <v>1</v>
      </c>
      <c r="BN81" s="6" t="s">
        <v>824</v>
      </c>
      <c r="BO81" s="6" t="s">
        <v>825</v>
      </c>
      <c r="BP81" s="42">
        <v>83121700</v>
      </c>
      <c r="BQ81" s="13" t="s">
        <v>742</v>
      </c>
      <c r="BR81" s="94">
        <v>43851</v>
      </c>
      <c r="BS81" s="4" t="s">
        <v>180</v>
      </c>
      <c r="BT81" s="13" t="s">
        <v>230</v>
      </c>
      <c r="BU81" s="93">
        <v>43851</v>
      </c>
      <c r="BV81" s="6" t="s">
        <v>348</v>
      </c>
      <c r="BW81" s="93">
        <v>43853</v>
      </c>
      <c r="BX81" s="93">
        <v>43853</v>
      </c>
      <c r="BY81" s="222">
        <v>44187</v>
      </c>
      <c r="BZ81" s="4">
        <f t="shared" si="49"/>
        <v>334</v>
      </c>
      <c r="CA81" s="16">
        <f t="shared" si="50"/>
        <v>11.133333333333333</v>
      </c>
      <c r="CB81" s="6" t="s">
        <v>2453</v>
      </c>
      <c r="CC81" s="9">
        <f>BD_2!E79</f>
        <v>0</v>
      </c>
      <c r="CD81" s="9">
        <f>BD_2!BA79</f>
        <v>1500000</v>
      </c>
      <c r="CE81" s="4">
        <f>BD_2!BZ79</f>
        <v>9</v>
      </c>
      <c r="CF81" s="42" t="str">
        <f>BD_2!CA79</f>
        <v>2 NO</v>
      </c>
      <c r="CG81" s="160" t="str">
        <f>BD_2!CF79</f>
        <v>2 NO</v>
      </c>
      <c r="CH81" s="4" t="s">
        <v>181</v>
      </c>
      <c r="CI81">
        <f t="shared" si="51"/>
        <v>343</v>
      </c>
      <c r="CJ81" s="161">
        <f t="shared" si="52"/>
        <v>43853</v>
      </c>
      <c r="CK81" s="161">
        <f t="shared" si="53"/>
        <v>44196</v>
      </c>
      <c r="CL81" s="14">
        <f t="shared" ca="1" si="54"/>
        <v>1.370262390670554</v>
      </c>
      <c r="CM81" s="9">
        <f t="shared" si="63"/>
        <v>51000000</v>
      </c>
      <c r="CN81" s="42" t="str">
        <f t="shared" ca="1" si="55"/>
        <v>FINALIZADO</v>
      </c>
      <c r="CO81" s="4"/>
      <c r="CQ81" s="17"/>
      <c r="CR81" s="87"/>
      <c r="CS81" s="6"/>
      <c r="CT81" s="13" t="s">
        <v>1321</v>
      </c>
      <c r="CU81" s="4" t="s">
        <v>1322</v>
      </c>
      <c r="CV81" s="4" t="s">
        <v>3330</v>
      </c>
      <c r="CW81" s="42" t="str">
        <f t="shared" si="46"/>
        <v>enero</v>
      </c>
      <c r="CX81" s="4" t="s">
        <v>180</v>
      </c>
      <c r="CY81" t="s">
        <v>361</v>
      </c>
      <c r="CZ81" t="s">
        <v>362</v>
      </c>
    </row>
    <row r="82" spans="1:104" x14ac:dyDescent="0.25">
      <c r="A82" s="76" t="str">
        <f t="shared" si="56"/>
        <v>A</v>
      </c>
      <c r="B82" s="77" t="str">
        <f t="shared" si="57"/>
        <v>PR</v>
      </c>
      <c r="C82" s="76" t="str">
        <f t="shared" si="58"/>
        <v/>
      </c>
      <c r="D82" s="76" t="str">
        <f t="shared" si="59"/>
        <v/>
      </c>
      <c r="E82" s="76" t="str">
        <f t="shared" si="60"/>
        <v/>
      </c>
      <c r="F82" s="77" t="str">
        <f t="shared" ca="1" si="47"/>
        <v>F</v>
      </c>
      <c r="G82" s="3" t="str">
        <f t="shared" si="61"/>
        <v/>
      </c>
      <c r="H82" s="3" t="str">
        <f t="shared" si="62"/>
        <v/>
      </c>
      <c r="I82" s="3" t="str">
        <f t="shared" si="48"/>
        <v/>
      </c>
      <c r="J82" s="4">
        <v>2020</v>
      </c>
      <c r="K82" s="5">
        <v>78</v>
      </c>
      <c r="L82" s="6" t="s">
        <v>515</v>
      </c>
      <c r="M82" s="4" t="s">
        <v>115</v>
      </c>
      <c r="N82" s="6" t="s">
        <v>116</v>
      </c>
      <c r="O82" s="6" t="s">
        <v>138</v>
      </c>
      <c r="P82" s="6" t="s">
        <v>150</v>
      </c>
      <c r="Q82" s="6" t="s">
        <v>249</v>
      </c>
      <c r="R82" s="4" t="s">
        <v>114</v>
      </c>
      <c r="S82" s="4" t="s">
        <v>166</v>
      </c>
      <c r="T82" s="6" t="s">
        <v>510</v>
      </c>
      <c r="U82" s="79" t="s">
        <v>173</v>
      </c>
      <c r="V82" s="4" t="s">
        <v>174</v>
      </c>
      <c r="W82" s="7">
        <v>32769821</v>
      </c>
      <c r="X82" s="6">
        <v>8</v>
      </c>
      <c r="Y82" s="92">
        <v>27012</v>
      </c>
      <c r="Z82" s="71">
        <f ca="1">+($F$1-Tabla3[[#This Row],[FECHA DE NACIMIENTO]])/365</f>
        <v>47.42739726027397</v>
      </c>
      <c r="AA82" s="108" t="s">
        <v>932</v>
      </c>
      <c r="AB82" s="108"/>
      <c r="AC82" s="4" t="s">
        <v>114</v>
      </c>
      <c r="AD82" s="4" t="s">
        <v>114</v>
      </c>
      <c r="AE82" s="8" t="s">
        <v>114</v>
      </c>
      <c r="AF82" s="4" t="s">
        <v>181</v>
      </c>
      <c r="AG82" s="13" t="s">
        <v>186</v>
      </c>
      <c r="AH82" s="13" t="s">
        <v>186</v>
      </c>
      <c r="AI82" s="6" t="s">
        <v>667</v>
      </c>
      <c r="AJ82" s="108" t="s">
        <v>3407</v>
      </c>
      <c r="AK82" s="6" t="s">
        <v>3408</v>
      </c>
      <c r="AL82" s="88">
        <v>137500000</v>
      </c>
      <c r="AM82" s="88">
        <v>137500000</v>
      </c>
      <c r="AN82" s="9">
        <v>12500000</v>
      </c>
      <c r="AO82" s="4" t="s">
        <v>209</v>
      </c>
      <c r="AP82" s="6" t="s">
        <v>181</v>
      </c>
      <c r="AQ82" s="6" t="s">
        <v>168</v>
      </c>
      <c r="AR82" s="75"/>
      <c r="AU82" s="100">
        <v>5120</v>
      </c>
      <c r="AV82" s="107">
        <v>43839</v>
      </c>
      <c r="AW82" s="100">
        <v>14120</v>
      </c>
      <c r="AX82" s="93">
        <v>43852</v>
      </c>
      <c r="AY82" s="6" t="s">
        <v>215</v>
      </c>
      <c r="AZ82" s="6" t="s">
        <v>807</v>
      </c>
      <c r="BA82" s="6" t="s">
        <v>181</v>
      </c>
      <c r="BC82" s="11"/>
      <c r="BD82" s="6" t="s">
        <v>895</v>
      </c>
      <c r="BE82" s="6" t="s">
        <v>896</v>
      </c>
      <c r="BF82" s="94">
        <v>43851</v>
      </c>
      <c r="BG82" s="4" t="s">
        <v>220</v>
      </c>
      <c r="BH82" s="4" t="s">
        <v>220</v>
      </c>
      <c r="BI82" s="6" t="s">
        <v>221</v>
      </c>
      <c r="BJ82" s="6" t="s">
        <v>823</v>
      </c>
      <c r="BK82" s="6" t="s">
        <v>174</v>
      </c>
      <c r="BL82" s="12">
        <v>80082348</v>
      </c>
      <c r="BM82" s="4">
        <v>1</v>
      </c>
      <c r="BN82" s="6" t="s">
        <v>824</v>
      </c>
      <c r="BO82" s="6" t="s">
        <v>825</v>
      </c>
      <c r="BP82" s="42">
        <v>77102000</v>
      </c>
      <c r="BQ82" s="13" t="s">
        <v>743</v>
      </c>
      <c r="BR82" s="94">
        <v>43851</v>
      </c>
      <c r="BS82" s="4" t="s">
        <v>180</v>
      </c>
      <c r="BT82" s="13" t="s">
        <v>230</v>
      </c>
      <c r="BU82" s="93">
        <v>43851</v>
      </c>
      <c r="BV82" s="6" t="s">
        <v>348</v>
      </c>
      <c r="BW82" s="93">
        <v>43852</v>
      </c>
      <c r="BX82" s="93">
        <v>43852</v>
      </c>
      <c r="BY82" s="222">
        <v>44187</v>
      </c>
      <c r="BZ82" s="4">
        <f t="shared" si="49"/>
        <v>335</v>
      </c>
      <c r="CA82" s="16">
        <f t="shared" si="50"/>
        <v>11.166666666666666</v>
      </c>
      <c r="CB82" s="6" t="s">
        <v>2453</v>
      </c>
      <c r="CC82" s="9">
        <f>BD_2!E80</f>
        <v>0</v>
      </c>
      <c r="CD82" s="9">
        <f>BD_2!BA80</f>
        <v>4166667</v>
      </c>
      <c r="CE82" s="4">
        <f>BD_2!BZ80</f>
        <v>9</v>
      </c>
      <c r="CF82" s="42" t="str">
        <f>BD_2!CA80</f>
        <v>2 NO</v>
      </c>
      <c r="CG82" s="160" t="str">
        <f>BD_2!CF80</f>
        <v>2 NO</v>
      </c>
      <c r="CH82" s="4" t="s">
        <v>181</v>
      </c>
      <c r="CI82">
        <f t="shared" si="51"/>
        <v>344</v>
      </c>
      <c r="CJ82" s="161">
        <f t="shared" si="52"/>
        <v>43852</v>
      </c>
      <c r="CK82" s="161">
        <f t="shared" si="53"/>
        <v>44196</v>
      </c>
      <c r="CL82" s="14">
        <f t="shared" ca="1" si="54"/>
        <v>1.3691860465116279</v>
      </c>
      <c r="CM82" s="9">
        <f t="shared" si="63"/>
        <v>141666667</v>
      </c>
      <c r="CN82" s="42" t="str">
        <f t="shared" ca="1" si="55"/>
        <v>FINALIZADO</v>
      </c>
      <c r="CO82" s="4"/>
      <c r="CQ82" s="17"/>
      <c r="CR82" s="87"/>
      <c r="CS82" s="6"/>
      <c r="CT82" s="13" t="s">
        <v>1321</v>
      </c>
      <c r="CU82" s="4" t="s">
        <v>1322</v>
      </c>
      <c r="CV82" s="4" t="s">
        <v>3330</v>
      </c>
      <c r="CW82" s="42" t="str">
        <f t="shared" si="46"/>
        <v>enero</v>
      </c>
      <c r="CX82" s="4" t="s">
        <v>180</v>
      </c>
      <c r="CY82" t="s">
        <v>361</v>
      </c>
      <c r="CZ82" t="s">
        <v>362</v>
      </c>
    </row>
    <row r="83" spans="1:104" x14ac:dyDescent="0.25">
      <c r="A83" s="76" t="str">
        <f t="shared" si="56"/>
        <v>A</v>
      </c>
      <c r="B83" s="77" t="str">
        <f t="shared" si="57"/>
        <v>PR</v>
      </c>
      <c r="C83" s="76" t="str">
        <f t="shared" si="58"/>
        <v/>
      </c>
      <c r="D83" s="76" t="str">
        <f t="shared" si="59"/>
        <v/>
      </c>
      <c r="E83" s="76" t="str">
        <f t="shared" si="60"/>
        <v/>
      </c>
      <c r="F83" s="77" t="str">
        <f t="shared" ca="1" si="47"/>
        <v>F</v>
      </c>
      <c r="G83" s="3" t="str">
        <f t="shared" si="61"/>
        <v/>
      </c>
      <c r="H83" s="3" t="str">
        <f t="shared" si="62"/>
        <v/>
      </c>
      <c r="I83" s="3" t="str">
        <f t="shared" si="48"/>
        <v/>
      </c>
      <c r="J83" s="4">
        <v>2020</v>
      </c>
      <c r="K83" s="5">
        <v>79</v>
      </c>
      <c r="L83" s="98" t="s">
        <v>1437</v>
      </c>
      <c r="M83" s="4" t="s">
        <v>115</v>
      </c>
      <c r="N83" s="6" t="s">
        <v>116</v>
      </c>
      <c r="O83" s="6" t="s">
        <v>138</v>
      </c>
      <c r="P83" s="6" t="s">
        <v>150</v>
      </c>
      <c r="Q83" s="6" t="s">
        <v>249</v>
      </c>
      <c r="R83" s="4" t="s">
        <v>114</v>
      </c>
      <c r="S83" s="4" t="s">
        <v>166</v>
      </c>
      <c r="T83" s="6" t="s">
        <v>511</v>
      </c>
      <c r="U83" s="79" t="s">
        <v>173</v>
      </c>
      <c r="V83" s="4" t="s">
        <v>174</v>
      </c>
      <c r="W83" s="7">
        <v>52478681</v>
      </c>
      <c r="X83" s="6">
        <v>7</v>
      </c>
      <c r="Y83" s="92">
        <v>28692</v>
      </c>
      <c r="Z83" s="71">
        <f ca="1">+($F$1-Tabla3[[#This Row],[FECHA DE NACIMIENTO]])/365</f>
        <v>42.824657534246576</v>
      </c>
      <c r="AA83" s="108" t="s">
        <v>178</v>
      </c>
      <c r="AB83" s="108"/>
      <c r="AC83" s="4" t="s">
        <v>114</v>
      </c>
      <c r="AD83" s="4" t="s">
        <v>114</v>
      </c>
      <c r="AE83" s="8" t="s">
        <v>114</v>
      </c>
      <c r="AF83" s="4" t="s">
        <v>181</v>
      </c>
      <c r="AG83" s="105" t="s">
        <v>192</v>
      </c>
      <c r="AH83" s="6" t="s">
        <v>201</v>
      </c>
      <c r="AI83" s="6" t="s">
        <v>666</v>
      </c>
      <c r="AJ83" s="108" t="s">
        <v>3409</v>
      </c>
      <c r="AK83" s="6" t="s">
        <v>1980</v>
      </c>
      <c r="AL83" s="88">
        <v>71500000</v>
      </c>
      <c r="AM83" s="88">
        <v>71500000</v>
      </c>
      <c r="AN83" s="9">
        <v>6500000</v>
      </c>
      <c r="AO83" s="4" t="s">
        <v>209</v>
      </c>
      <c r="AP83" s="6" t="s">
        <v>181</v>
      </c>
      <c r="AQ83" s="6" t="s">
        <v>168</v>
      </c>
      <c r="AR83" s="75"/>
      <c r="AU83" s="100">
        <v>3320</v>
      </c>
      <c r="AV83" s="92">
        <v>43838</v>
      </c>
      <c r="AW83" s="100">
        <v>12920</v>
      </c>
      <c r="AX83" s="93">
        <v>43851</v>
      </c>
      <c r="AY83" s="6" t="s">
        <v>215</v>
      </c>
      <c r="AZ83" s="6" t="s">
        <v>378</v>
      </c>
      <c r="BA83" s="6" t="s">
        <v>181</v>
      </c>
      <c r="BC83" s="11"/>
      <c r="BD83" s="6" t="s">
        <v>897</v>
      </c>
      <c r="BE83" s="6" t="s">
        <v>898</v>
      </c>
      <c r="BF83" s="94">
        <v>43850</v>
      </c>
      <c r="BG83" s="4" t="s">
        <v>220</v>
      </c>
      <c r="BH83" s="4" t="s">
        <v>220</v>
      </c>
      <c r="BI83" s="6" t="s">
        <v>221</v>
      </c>
      <c r="BJ83" s="6" t="s">
        <v>5448</v>
      </c>
      <c r="BK83" s="6" t="s">
        <v>174</v>
      </c>
      <c r="BL83" s="12">
        <v>52998506</v>
      </c>
      <c r="BM83" s="4">
        <v>1</v>
      </c>
      <c r="BN83" s="6" t="s">
        <v>635</v>
      </c>
      <c r="BO83" s="6" t="s">
        <v>192</v>
      </c>
      <c r="BP83" s="42">
        <v>80121704</v>
      </c>
      <c r="BQ83" s="13" t="s">
        <v>744</v>
      </c>
      <c r="BR83" s="94">
        <v>43850</v>
      </c>
      <c r="BS83" s="4" t="s">
        <v>180</v>
      </c>
      <c r="BT83" s="13" t="s">
        <v>230</v>
      </c>
      <c r="BU83" s="93">
        <v>43851</v>
      </c>
      <c r="BV83" s="6" t="s">
        <v>349</v>
      </c>
      <c r="BW83" s="93">
        <v>43851</v>
      </c>
      <c r="BX83" s="93">
        <v>43851</v>
      </c>
      <c r="BY83" s="222">
        <v>44185</v>
      </c>
      <c r="BZ83" s="4">
        <f t="shared" si="49"/>
        <v>334</v>
      </c>
      <c r="CA83" s="16">
        <f t="shared" si="50"/>
        <v>11.133333333333333</v>
      </c>
      <c r="CB83" s="6" t="s">
        <v>440</v>
      </c>
      <c r="CC83" s="9">
        <f>BD_2!E81</f>
        <v>0</v>
      </c>
      <c r="CD83" s="9">
        <f>BD_2!BA81</f>
        <v>2383333</v>
      </c>
      <c r="CE83" s="4">
        <f>BD_2!BZ81</f>
        <v>11</v>
      </c>
      <c r="CF83" s="42" t="str">
        <f>BD_2!CA81</f>
        <v>2 NO</v>
      </c>
      <c r="CG83" s="160" t="str">
        <f>BD_2!CF81</f>
        <v>2 NO</v>
      </c>
      <c r="CH83" s="4" t="s">
        <v>181</v>
      </c>
      <c r="CI83">
        <f t="shared" si="51"/>
        <v>345</v>
      </c>
      <c r="CJ83" s="161">
        <f t="shared" si="52"/>
        <v>43851</v>
      </c>
      <c r="CK83" s="161">
        <f t="shared" si="53"/>
        <v>44196</v>
      </c>
      <c r="CL83" s="14">
        <f t="shared" ca="1" si="54"/>
        <v>1.3681159420289855</v>
      </c>
      <c r="CM83" s="9">
        <f t="shared" si="63"/>
        <v>73883333</v>
      </c>
      <c r="CN83" s="42" t="str">
        <f t="shared" ca="1" si="55"/>
        <v>FINALIZADO</v>
      </c>
      <c r="CO83" s="4"/>
      <c r="CQ83" s="17"/>
      <c r="CR83" s="87"/>
      <c r="CS83" s="6"/>
      <c r="CT83" s="13" t="s">
        <v>1321</v>
      </c>
      <c r="CU83" s="4" t="s">
        <v>1322</v>
      </c>
      <c r="CV83" s="4" t="s">
        <v>3330</v>
      </c>
      <c r="CW83" s="42" t="str">
        <f t="shared" si="46"/>
        <v>enero</v>
      </c>
      <c r="CX83" s="4" t="s">
        <v>180</v>
      </c>
      <c r="CY83" t="s">
        <v>361</v>
      </c>
      <c r="CZ83" t="s">
        <v>362</v>
      </c>
    </row>
    <row r="84" spans="1:104" x14ac:dyDescent="0.25">
      <c r="A84" s="76" t="str">
        <f t="shared" si="56"/>
        <v>A</v>
      </c>
      <c r="B84" s="77" t="str">
        <f t="shared" si="57"/>
        <v>PR</v>
      </c>
      <c r="C84" s="76" t="str">
        <f t="shared" si="58"/>
        <v/>
      </c>
      <c r="D84" s="76" t="str">
        <f t="shared" si="59"/>
        <v/>
      </c>
      <c r="E84" s="76" t="str">
        <f t="shared" si="60"/>
        <v/>
      </c>
      <c r="F84" s="77" t="str">
        <f t="shared" ca="1" si="47"/>
        <v>F</v>
      </c>
      <c r="G84" s="3" t="str">
        <f t="shared" si="61"/>
        <v/>
      </c>
      <c r="H84" s="3" t="str">
        <f t="shared" si="62"/>
        <v/>
      </c>
      <c r="I84" s="3" t="str">
        <f t="shared" si="48"/>
        <v/>
      </c>
      <c r="J84" s="4">
        <v>2020</v>
      </c>
      <c r="K84" s="5">
        <v>80</v>
      </c>
      <c r="L84" s="6" t="s">
        <v>515</v>
      </c>
      <c r="M84" s="4" t="s">
        <v>115</v>
      </c>
      <c r="N84" s="6" t="s">
        <v>116</v>
      </c>
      <c r="O84" s="6" t="s">
        <v>138</v>
      </c>
      <c r="P84" s="6" t="s">
        <v>150</v>
      </c>
      <c r="Q84" s="6" t="s">
        <v>249</v>
      </c>
      <c r="R84" s="4" t="s">
        <v>114</v>
      </c>
      <c r="S84" s="4" t="s">
        <v>166</v>
      </c>
      <c r="T84" s="6" t="s">
        <v>512</v>
      </c>
      <c r="U84" s="79" t="s">
        <v>173</v>
      </c>
      <c r="V84" s="4" t="s">
        <v>174</v>
      </c>
      <c r="W84" s="7">
        <v>11315394</v>
      </c>
      <c r="X84" s="6">
        <v>1</v>
      </c>
      <c r="Y84" s="92">
        <v>25026</v>
      </c>
      <c r="Z84" s="71">
        <f ca="1">+($F$1-Tabla3[[#This Row],[FECHA DE NACIMIENTO]])/365</f>
        <v>52.868493150684934</v>
      </c>
      <c r="AA84" s="108" t="s">
        <v>178</v>
      </c>
      <c r="AB84" s="108"/>
      <c r="AC84" s="4" t="s">
        <v>114</v>
      </c>
      <c r="AD84" s="4" t="s">
        <v>114</v>
      </c>
      <c r="AE84" s="8" t="s">
        <v>114</v>
      </c>
      <c r="AF84" s="4" t="s">
        <v>181</v>
      </c>
      <c r="AG84" s="13" t="s">
        <v>186</v>
      </c>
      <c r="AH84" s="13" t="s">
        <v>186</v>
      </c>
      <c r="AI84" s="6" t="s">
        <v>667</v>
      </c>
      <c r="AJ84" s="108" t="s">
        <v>3410</v>
      </c>
      <c r="AK84" s="6" t="s">
        <v>2452</v>
      </c>
      <c r="AL84" s="88">
        <v>79200000</v>
      </c>
      <c r="AM84" s="88">
        <v>79200000</v>
      </c>
      <c r="AN84" s="9">
        <v>7200000</v>
      </c>
      <c r="AO84" s="4" t="s">
        <v>209</v>
      </c>
      <c r="AP84" s="6" t="s">
        <v>181</v>
      </c>
      <c r="AQ84" s="6" t="s">
        <v>168</v>
      </c>
      <c r="AR84" s="75"/>
      <c r="AU84" s="100">
        <v>5120</v>
      </c>
      <c r="AV84" s="107">
        <v>43839</v>
      </c>
      <c r="AW84" s="100">
        <v>14220</v>
      </c>
      <c r="AX84" s="93">
        <v>43852</v>
      </c>
      <c r="AY84" s="6" t="s">
        <v>215</v>
      </c>
      <c r="AZ84" s="6" t="s">
        <v>807</v>
      </c>
      <c r="BA84" s="6" t="s">
        <v>181</v>
      </c>
      <c r="BC84" s="11"/>
      <c r="BD84" s="6" t="s">
        <v>899</v>
      </c>
      <c r="BE84" s="6" t="s">
        <v>900</v>
      </c>
      <c r="BF84" s="94">
        <v>43851</v>
      </c>
      <c r="BG84" s="4" t="s">
        <v>220</v>
      </c>
      <c r="BH84" s="4" t="s">
        <v>220</v>
      </c>
      <c r="BI84" s="6" t="s">
        <v>221</v>
      </c>
      <c r="BJ84" s="6" t="s">
        <v>823</v>
      </c>
      <c r="BK84" s="6" t="s">
        <v>174</v>
      </c>
      <c r="BL84" s="12">
        <v>80082348</v>
      </c>
      <c r="BM84" s="4">
        <v>1</v>
      </c>
      <c r="BN84" s="6" t="s">
        <v>824</v>
      </c>
      <c r="BO84" s="6" t="s">
        <v>825</v>
      </c>
      <c r="BP84" s="42">
        <v>77101700</v>
      </c>
      <c r="BQ84" s="13" t="s">
        <v>745</v>
      </c>
      <c r="BR84" s="94">
        <v>43851</v>
      </c>
      <c r="BS84" s="4" t="s">
        <v>180</v>
      </c>
      <c r="BT84" s="13" t="s">
        <v>230</v>
      </c>
      <c r="BU84" s="93">
        <v>43851</v>
      </c>
      <c r="BV84" s="6" t="s">
        <v>348</v>
      </c>
      <c r="BW84" s="93">
        <v>43853</v>
      </c>
      <c r="BX84" s="93">
        <v>43853</v>
      </c>
      <c r="BY84" s="222">
        <v>44187</v>
      </c>
      <c r="BZ84" s="4">
        <f t="shared" si="49"/>
        <v>334</v>
      </c>
      <c r="CA84" s="16">
        <f t="shared" si="50"/>
        <v>11.133333333333333</v>
      </c>
      <c r="CB84" s="6" t="s">
        <v>2453</v>
      </c>
      <c r="CC84" s="9">
        <f>BD_2!E82</f>
        <v>0</v>
      </c>
      <c r="CD84" s="9">
        <f>BD_2!BA82</f>
        <v>1920000</v>
      </c>
      <c r="CE84" s="4">
        <f>BD_2!BZ82</f>
        <v>8</v>
      </c>
      <c r="CF84" s="42" t="str">
        <f>BD_2!CA82</f>
        <v>2 NO</v>
      </c>
      <c r="CG84" s="160" t="str">
        <f>BD_2!CF82</f>
        <v>2 NO</v>
      </c>
      <c r="CH84" s="4" t="s">
        <v>181</v>
      </c>
      <c r="CI84">
        <f t="shared" si="51"/>
        <v>342</v>
      </c>
      <c r="CJ84" s="161">
        <f t="shared" si="52"/>
        <v>43853</v>
      </c>
      <c r="CK84" s="161">
        <f t="shared" si="53"/>
        <v>44195</v>
      </c>
      <c r="CL84" s="14">
        <f t="shared" ca="1" si="54"/>
        <v>1.3742690058479532</v>
      </c>
      <c r="CM84" s="9">
        <f t="shared" si="63"/>
        <v>81120000</v>
      </c>
      <c r="CN84" s="42" t="str">
        <f t="shared" ca="1" si="55"/>
        <v>FINALIZADO</v>
      </c>
      <c r="CO84" s="4"/>
      <c r="CQ84" s="17"/>
      <c r="CR84" s="87"/>
      <c r="CS84" s="6"/>
      <c r="CT84" s="13" t="s">
        <v>1321</v>
      </c>
      <c r="CU84" s="4" t="s">
        <v>1322</v>
      </c>
      <c r="CV84" s="4" t="s">
        <v>3330</v>
      </c>
      <c r="CW84" s="42" t="str">
        <f t="shared" si="46"/>
        <v>enero</v>
      </c>
      <c r="CX84" s="4" t="s">
        <v>180</v>
      </c>
      <c r="CY84" t="s">
        <v>361</v>
      </c>
      <c r="CZ84" t="s">
        <v>362</v>
      </c>
    </row>
    <row r="85" spans="1:104" x14ac:dyDescent="0.25">
      <c r="A85" s="76" t="str">
        <f t="shared" si="56"/>
        <v>A</v>
      </c>
      <c r="B85" s="77" t="str">
        <f t="shared" si="57"/>
        <v>PR</v>
      </c>
      <c r="C85" s="76" t="str">
        <f t="shared" si="58"/>
        <v/>
      </c>
      <c r="D85" s="76" t="str">
        <f t="shared" si="59"/>
        <v/>
      </c>
      <c r="E85" s="76" t="str">
        <f t="shared" si="60"/>
        <v/>
      </c>
      <c r="F85" s="77" t="str">
        <f t="shared" ca="1" si="47"/>
        <v>F</v>
      </c>
      <c r="G85" s="3" t="str">
        <f t="shared" si="61"/>
        <v/>
      </c>
      <c r="H85" s="3" t="str">
        <f t="shared" si="62"/>
        <v/>
      </c>
      <c r="I85" s="3" t="str">
        <f t="shared" si="48"/>
        <v/>
      </c>
      <c r="J85" s="4">
        <v>2020</v>
      </c>
      <c r="K85" s="5">
        <v>81</v>
      </c>
      <c r="L85" s="98" t="s">
        <v>1436</v>
      </c>
      <c r="M85" s="4" t="s">
        <v>115</v>
      </c>
      <c r="N85" s="6" t="s">
        <v>116</v>
      </c>
      <c r="O85" s="6" t="s">
        <v>138</v>
      </c>
      <c r="P85" s="6" t="s">
        <v>150</v>
      </c>
      <c r="Q85" s="6" t="s">
        <v>249</v>
      </c>
      <c r="R85" s="4" t="s">
        <v>114</v>
      </c>
      <c r="S85" s="4" t="s">
        <v>167</v>
      </c>
      <c r="T85" s="6" t="s">
        <v>513</v>
      </c>
      <c r="U85" s="79" t="s">
        <v>173</v>
      </c>
      <c r="V85" s="4" t="s">
        <v>174</v>
      </c>
      <c r="W85" s="7">
        <v>1003821539</v>
      </c>
      <c r="X85" s="6">
        <v>2</v>
      </c>
      <c r="Y85" s="92">
        <v>33885</v>
      </c>
      <c r="Z85" s="71">
        <f ca="1">+($F$1-Tabla3[[#This Row],[FECHA DE NACIMIENTO]])/365</f>
        <v>28.597260273972601</v>
      </c>
      <c r="AA85" s="108" t="s">
        <v>553</v>
      </c>
      <c r="AB85" s="108"/>
      <c r="AC85" s="4" t="s">
        <v>114</v>
      </c>
      <c r="AD85" s="4" t="s">
        <v>114</v>
      </c>
      <c r="AE85" s="8" t="s">
        <v>114</v>
      </c>
      <c r="AF85" s="4" t="s">
        <v>181</v>
      </c>
      <c r="AG85" s="6" t="s">
        <v>202</v>
      </c>
      <c r="AH85" s="6" t="s">
        <v>201</v>
      </c>
      <c r="AI85" s="6" t="s">
        <v>684</v>
      </c>
      <c r="AJ85" s="6" t="s">
        <v>2545</v>
      </c>
      <c r="AK85" s="108" t="s">
        <v>2548</v>
      </c>
      <c r="AL85" s="88">
        <v>35200000</v>
      </c>
      <c r="AM85" s="88">
        <v>35200000</v>
      </c>
      <c r="AN85" s="9">
        <v>3200000</v>
      </c>
      <c r="AO85" s="4" t="s">
        <v>209</v>
      </c>
      <c r="AP85" s="6" t="s">
        <v>181</v>
      </c>
      <c r="AQ85" s="6" t="s">
        <v>168</v>
      </c>
      <c r="AR85" s="75"/>
      <c r="AU85" s="100">
        <v>3120</v>
      </c>
      <c r="AV85" s="107">
        <v>43838</v>
      </c>
      <c r="AW85" s="100">
        <v>12820</v>
      </c>
      <c r="AX85" s="93">
        <v>43851</v>
      </c>
      <c r="AY85" s="6" t="s">
        <v>215</v>
      </c>
      <c r="AZ85" s="6" t="s">
        <v>378</v>
      </c>
      <c r="BA85" s="6" t="s">
        <v>181</v>
      </c>
      <c r="BC85" s="11"/>
      <c r="BD85" s="6" t="s">
        <v>901</v>
      </c>
      <c r="BE85" s="6" t="s">
        <v>902</v>
      </c>
      <c r="BF85" s="94">
        <v>43851</v>
      </c>
      <c r="BG85" s="4" t="s">
        <v>220</v>
      </c>
      <c r="BH85" s="4" t="s">
        <v>220</v>
      </c>
      <c r="BI85" s="6" t="s">
        <v>221</v>
      </c>
      <c r="BJ85" s="6" t="s">
        <v>3828</v>
      </c>
      <c r="BK85" s="6" t="s">
        <v>174</v>
      </c>
      <c r="BL85" s="12">
        <v>1026292756</v>
      </c>
      <c r="BM85" s="4"/>
      <c r="BN85" s="6" t="s">
        <v>3830</v>
      </c>
      <c r="BO85" s="6" t="s">
        <v>3612</v>
      </c>
      <c r="BP85" s="42">
        <v>80161500</v>
      </c>
      <c r="BQ85" s="13" t="s">
        <v>746</v>
      </c>
      <c r="BR85" s="94">
        <v>43851</v>
      </c>
      <c r="BS85" s="4" t="s">
        <v>181</v>
      </c>
      <c r="BT85" s="13" t="s">
        <v>235</v>
      </c>
      <c r="BU85" s="93" t="s">
        <v>168</v>
      </c>
      <c r="BV85" s="6" t="s">
        <v>256</v>
      </c>
      <c r="BW85" s="93">
        <v>43852</v>
      </c>
      <c r="BX85" s="93">
        <v>43852</v>
      </c>
      <c r="BY85" s="222">
        <v>44186</v>
      </c>
      <c r="BZ85" s="4">
        <f t="shared" si="49"/>
        <v>334</v>
      </c>
      <c r="CA85" s="16">
        <f t="shared" si="50"/>
        <v>11.133333333333333</v>
      </c>
      <c r="CB85" s="108" t="s">
        <v>2551</v>
      </c>
      <c r="CC85" s="9">
        <f>BD_2!E83</f>
        <v>0</v>
      </c>
      <c r="CD85" s="9">
        <f>BD_2!BA83</f>
        <v>1066666</v>
      </c>
      <c r="CE85" s="4">
        <f>BD_2!BZ83</f>
        <v>10</v>
      </c>
      <c r="CF85" s="42" t="str">
        <f>BD_2!CA83</f>
        <v>2 NO</v>
      </c>
      <c r="CG85" s="160" t="str">
        <f>BD_2!CF83</f>
        <v>2 NO</v>
      </c>
      <c r="CH85" s="4" t="s">
        <v>181</v>
      </c>
      <c r="CI85">
        <f t="shared" si="51"/>
        <v>344</v>
      </c>
      <c r="CJ85" s="161">
        <f t="shared" si="52"/>
        <v>43852</v>
      </c>
      <c r="CK85" s="161">
        <f t="shared" si="53"/>
        <v>44196</v>
      </c>
      <c r="CL85" s="14">
        <f t="shared" ca="1" si="54"/>
        <v>1.3691860465116279</v>
      </c>
      <c r="CM85" s="9">
        <f t="shared" si="63"/>
        <v>36266666</v>
      </c>
      <c r="CN85" s="42" t="str">
        <f t="shared" ca="1" si="55"/>
        <v>FINALIZADO</v>
      </c>
      <c r="CO85" s="4"/>
      <c r="CQ85" s="17"/>
      <c r="CR85" s="87"/>
      <c r="CS85" s="6"/>
      <c r="CT85" s="13" t="s">
        <v>1321</v>
      </c>
      <c r="CU85" s="4" t="s">
        <v>1322</v>
      </c>
      <c r="CV85" s="4" t="s">
        <v>3330</v>
      </c>
      <c r="CW85" s="42" t="str">
        <f t="shared" si="46"/>
        <v>enero</v>
      </c>
      <c r="CX85" s="4" t="s">
        <v>180</v>
      </c>
      <c r="CY85" t="s">
        <v>361</v>
      </c>
      <c r="CZ85" t="s">
        <v>362</v>
      </c>
    </row>
    <row r="86" spans="1:104" x14ac:dyDescent="0.25">
      <c r="A86" s="76" t="str">
        <f t="shared" si="56"/>
        <v/>
      </c>
      <c r="B86" s="77" t="str">
        <f t="shared" si="57"/>
        <v/>
      </c>
      <c r="C86" s="76" t="str">
        <f t="shared" si="58"/>
        <v/>
      </c>
      <c r="D86" s="76" t="str">
        <f t="shared" si="59"/>
        <v/>
      </c>
      <c r="E86" s="76" t="str">
        <f t="shared" si="60"/>
        <v/>
      </c>
      <c r="F86" s="77" t="str">
        <f t="shared" ca="1" si="47"/>
        <v>F</v>
      </c>
      <c r="G86" s="3" t="str">
        <f t="shared" si="61"/>
        <v/>
      </c>
      <c r="H86" s="3" t="str">
        <f t="shared" si="62"/>
        <v/>
      </c>
      <c r="I86" s="3" t="str">
        <f t="shared" si="48"/>
        <v/>
      </c>
      <c r="J86" s="4">
        <v>2020</v>
      </c>
      <c r="K86" s="5">
        <v>82</v>
      </c>
      <c r="L86" s="98" t="s">
        <v>1432</v>
      </c>
      <c r="M86" s="4" t="s">
        <v>115</v>
      </c>
      <c r="N86" s="6" t="s">
        <v>116</v>
      </c>
      <c r="O86" s="6" t="s">
        <v>138</v>
      </c>
      <c r="P86" s="6" t="s">
        <v>150</v>
      </c>
      <c r="Q86" s="6" t="s">
        <v>249</v>
      </c>
      <c r="R86" s="4" t="s">
        <v>114</v>
      </c>
      <c r="S86" s="4" t="s">
        <v>166</v>
      </c>
      <c r="T86" s="6" t="s">
        <v>2943</v>
      </c>
      <c r="U86" s="79" t="s">
        <v>173</v>
      </c>
      <c r="V86" s="4" t="s">
        <v>174</v>
      </c>
      <c r="W86" s="7">
        <v>1030565562</v>
      </c>
      <c r="X86" s="6">
        <v>2</v>
      </c>
      <c r="Y86" s="92">
        <v>32811</v>
      </c>
      <c r="Z86" s="71">
        <f ca="1">+($F$1-Tabla3[[#This Row],[FECHA DE NACIMIENTO]])/365</f>
        <v>31.539726027397261</v>
      </c>
      <c r="AA86" s="108" t="s">
        <v>853</v>
      </c>
      <c r="AB86" s="108"/>
      <c r="AC86" s="4" t="s">
        <v>114</v>
      </c>
      <c r="AD86" s="4" t="s">
        <v>114</v>
      </c>
      <c r="AE86" s="8" t="s">
        <v>114</v>
      </c>
      <c r="AF86" s="4" t="s">
        <v>181</v>
      </c>
      <c r="AG86" s="13" t="s">
        <v>2944</v>
      </c>
      <c r="AH86" s="13" t="s">
        <v>2944</v>
      </c>
      <c r="AI86" s="6" t="s">
        <v>686</v>
      </c>
      <c r="AJ86" s="6" t="s">
        <v>2546</v>
      </c>
      <c r="AK86" s="108" t="s">
        <v>2549</v>
      </c>
      <c r="AL86" s="88">
        <v>66000000</v>
      </c>
      <c r="AM86" s="88">
        <v>66000000</v>
      </c>
      <c r="AN86" s="9">
        <v>6000000</v>
      </c>
      <c r="AO86" s="4" t="s">
        <v>209</v>
      </c>
      <c r="AP86" s="6" t="s">
        <v>181</v>
      </c>
      <c r="AQ86" s="6" t="s">
        <v>168</v>
      </c>
      <c r="AR86" s="75"/>
      <c r="AU86" s="100">
        <v>10920</v>
      </c>
      <c r="AV86" s="92">
        <v>43847</v>
      </c>
      <c r="AW86" s="100">
        <v>19920</v>
      </c>
      <c r="AX86" s="93">
        <v>43854</v>
      </c>
      <c r="AY86" s="6" t="s">
        <v>215</v>
      </c>
      <c r="AZ86" s="6" t="s">
        <v>813</v>
      </c>
      <c r="BA86" s="6" t="s">
        <v>181</v>
      </c>
      <c r="BC86" s="11"/>
      <c r="BD86" s="6" t="s">
        <v>903</v>
      </c>
      <c r="BE86" s="6" t="s">
        <v>904</v>
      </c>
      <c r="BF86" s="94">
        <v>43853</v>
      </c>
      <c r="BG86" s="4" t="s">
        <v>220</v>
      </c>
      <c r="BH86" s="4" t="s">
        <v>220</v>
      </c>
      <c r="BI86" s="6" t="s">
        <v>221</v>
      </c>
      <c r="BJ86" s="6" t="s">
        <v>2950</v>
      </c>
      <c r="BK86" s="6" t="s">
        <v>174</v>
      </c>
      <c r="BL86" s="12">
        <v>79723173</v>
      </c>
      <c r="BM86" s="4">
        <v>6</v>
      </c>
      <c r="BN86" s="6" t="s">
        <v>3299</v>
      </c>
      <c r="BO86" s="6" t="s">
        <v>188</v>
      </c>
      <c r="BP86" s="4">
        <v>80121704</v>
      </c>
      <c r="BQ86" s="13" t="s">
        <v>747</v>
      </c>
      <c r="BR86" s="94">
        <v>43853</v>
      </c>
      <c r="BS86" s="4" t="s">
        <v>180</v>
      </c>
      <c r="BT86" s="13" t="s">
        <v>230</v>
      </c>
      <c r="BU86" s="93">
        <v>43854</v>
      </c>
      <c r="BV86" s="6" t="s">
        <v>349</v>
      </c>
      <c r="BW86" s="93">
        <v>43858</v>
      </c>
      <c r="BX86" s="86">
        <v>43858</v>
      </c>
      <c r="BY86" s="222">
        <v>44193</v>
      </c>
      <c r="BZ86" s="4">
        <f t="shared" si="49"/>
        <v>335</v>
      </c>
      <c r="CA86" s="16">
        <f t="shared" si="50"/>
        <v>11.166666666666666</v>
      </c>
      <c r="CB86" s="6" t="s">
        <v>2552</v>
      </c>
      <c r="CC86" s="9">
        <f>BD_2!E84</f>
        <v>0</v>
      </c>
      <c r="CD86" s="9">
        <f>BD_2!BA84</f>
        <v>0</v>
      </c>
      <c r="CE86" s="4">
        <f>BD_2!BZ84</f>
        <v>0</v>
      </c>
      <c r="CF86" s="42" t="str">
        <f>BD_2!CA84</f>
        <v>2 NO</v>
      </c>
      <c r="CG86" s="160" t="str">
        <f>BD_2!CF84</f>
        <v>2 NO</v>
      </c>
      <c r="CH86" s="4" t="s">
        <v>181</v>
      </c>
      <c r="CI86">
        <f t="shared" si="51"/>
        <v>335</v>
      </c>
      <c r="CJ86" s="161">
        <f t="shared" si="52"/>
        <v>43858</v>
      </c>
      <c r="CK86" s="161">
        <f t="shared" si="53"/>
        <v>44193</v>
      </c>
      <c r="CL86" s="14">
        <f t="shared" ca="1" si="54"/>
        <v>1.3880597014925373</v>
      </c>
      <c r="CM86" s="9">
        <f t="shared" si="63"/>
        <v>66000000</v>
      </c>
      <c r="CN86" s="42" t="str">
        <f t="shared" ca="1" si="55"/>
        <v>FINALIZADO</v>
      </c>
      <c r="CO86" s="4"/>
      <c r="CQ86" s="17"/>
      <c r="CR86" s="87"/>
      <c r="CS86" s="6"/>
      <c r="CT86" s="13" t="s">
        <v>1321</v>
      </c>
      <c r="CU86" s="4" t="s">
        <v>1322</v>
      </c>
      <c r="CV86" s="4" t="s">
        <v>3330</v>
      </c>
      <c r="CW86" s="42" t="str">
        <f t="shared" si="46"/>
        <v>enero</v>
      </c>
      <c r="CX86" s="4" t="s">
        <v>180</v>
      </c>
      <c r="CY86" t="s">
        <v>361</v>
      </c>
      <c r="CZ86" t="s">
        <v>362</v>
      </c>
    </row>
    <row r="87" spans="1:104" x14ac:dyDescent="0.25">
      <c r="A87" s="76" t="str">
        <f t="shared" si="56"/>
        <v/>
      </c>
      <c r="B87" s="77" t="str">
        <f t="shared" si="57"/>
        <v/>
      </c>
      <c r="C87" s="76" t="str">
        <f t="shared" si="58"/>
        <v/>
      </c>
      <c r="D87" s="76" t="str">
        <f t="shared" si="59"/>
        <v/>
      </c>
      <c r="E87" s="76" t="str">
        <f t="shared" si="60"/>
        <v/>
      </c>
      <c r="F87" s="77" t="str">
        <f t="shared" ca="1" si="47"/>
        <v>F</v>
      </c>
      <c r="G87" s="3" t="str">
        <f t="shared" si="61"/>
        <v/>
      </c>
      <c r="H87" s="3" t="str">
        <f t="shared" si="62"/>
        <v/>
      </c>
      <c r="I87" s="3" t="str">
        <f t="shared" si="48"/>
        <v/>
      </c>
      <c r="J87" s="4">
        <v>2020</v>
      </c>
      <c r="K87" s="5">
        <v>83</v>
      </c>
      <c r="L87" s="98" t="s">
        <v>1431</v>
      </c>
      <c r="M87" s="4" t="s">
        <v>115</v>
      </c>
      <c r="N87" s="6" t="s">
        <v>116</v>
      </c>
      <c r="O87" s="6" t="s">
        <v>138</v>
      </c>
      <c r="P87" s="6" t="s">
        <v>150</v>
      </c>
      <c r="Q87" s="6" t="s">
        <v>249</v>
      </c>
      <c r="R87" s="4" t="s">
        <v>114</v>
      </c>
      <c r="S87" s="4" t="s">
        <v>166</v>
      </c>
      <c r="T87" s="6" t="s">
        <v>514</v>
      </c>
      <c r="U87" s="79" t="s">
        <v>173</v>
      </c>
      <c r="V87" s="4" t="s">
        <v>174</v>
      </c>
      <c r="W87" s="7">
        <v>1020729503</v>
      </c>
      <c r="X87" s="6">
        <v>7</v>
      </c>
      <c r="Y87" s="92">
        <v>32104</v>
      </c>
      <c r="Z87" s="71">
        <f ca="1">+($F$1-Tabla3[[#This Row],[FECHA DE NACIMIENTO]])/365</f>
        <v>33.476712328767121</v>
      </c>
      <c r="AA87" s="108" t="s">
        <v>854</v>
      </c>
      <c r="AB87" s="108"/>
      <c r="AC87" s="4" t="s">
        <v>114</v>
      </c>
      <c r="AD87" s="4" t="s">
        <v>114</v>
      </c>
      <c r="AE87" s="8" t="s">
        <v>114</v>
      </c>
      <c r="AF87" s="4" t="s">
        <v>181</v>
      </c>
      <c r="AG87" s="6" t="s">
        <v>199</v>
      </c>
      <c r="AH87" s="6" t="s">
        <v>199</v>
      </c>
      <c r="AI87" s="6" t="s">
        <v>678</v>
      </c>
      <c r="AJ87" s="108" t="s">
        <v>3403</v>
      </c>
      <c r="AK87" s="6" t="s">
        <v>3404</v>
      </c>
      <c r="AL87" s="88">
        <v>63800000</v>
      </c>
      <c r="AM87" s="88">
        <v>63800000</v>
      </c>
      <c r="AN87" s="9">
        <v>5800000</v>
      </c>
      <c r="AO87" s="4" t="s">
        <v>209</v>
      </c>
      <c r="AP87" s="6" t="s">
        <v>181</v>
      </c>
      <c r="AQ87" s="6" t="s">
        <v>168</v>
      </c>
      <c r="AR87" s="75"/>
      <c r="AU87" s="100">
        <v>4720</v>
      </c>
      <c r="AV87" s="92">
        <v>43839</v>
      </c>
      <c r="AW87" s="100">
        <v>19420</v>
      </c>
      <c r="AX87" s="93">
        <v>43854</v>
      </c>
      <c r="AY87" s="6" t="s">
        <v>215</v>
      </c>
      <c r="AZ87" s="6" t="s">
        <v>459</v>
      </c>
      <c r="BA87" s="6" t="s">
        <v>181</v>
      </c>
      <c r="BC87" s="11"/>
      <c r="BD87" s="6" t="s">
        <v>1510</v>
      </c>
      <c r="BE87" s="6" t="s">
        <v>905</v>
      </c>
      <c r="BF87" s="94">
        <v>43853</v>
      </c>
      <c r="BG87" s="4" t="s">
        <v>220</v>
      </c>
      <c r="BH87" s="4" t="s">
        <v>220</v>
      </c>
      <c r="BI87" s="6" t="s">
        <v>221</v>
      </c>
      <c r="BJ87" s="6" t="s">
        <v>461</v>
      </c>
      <c r="BK87" s="6" t="s">
        <v>174</v>
      </c>
      <c r="BL87" s="12">
        <v>1013608026</v>
      </c>
      <c r="BM87" s="4">
        <v>0</v>
      </c>
      <c r="BN87" s="6" t="s">
        <v>533</v>
      </c>
      <c r="BO87" s="6" t="s">
        <v>534</v>
      </c>
      <c r="BP87" s="42">
        <v>77101700</v>
      </c>
      <c r="BQ87" s="13" t="s">
        <v>748</v>
      </c>
      <c r="BR87" s="94">
        <v>43853</v>
      </c>
      <c r="BS87" s="4" t="s">
        <v>180</v>
      </c>
      <c r="BT87" s="13" t="s">
        <v>230</v>
      </c>
      <c r="BU87" s="93">
        <v>43853</v>
      </c>
      <c r="BV87" s="6" t="s">
        <v>349</v>
      </c>
      <c r="BW87" s="93">
        <v>43854</v>
      </c>
      <c r="BX87" s="93">
        <v>43854</v>
      </c>
      <c r="BY87" s="222">
        <v>44189</v>
      </c>
      <c r="BZ87" s="4">
        <f t="shared" si="49"/>
        <v>335</v>
      </c>
      <c r="CA87" s="16">
        <f t="shared" si="50"/>
        <v>11.166666666666666</v>
      </c>
      <c r="CB87" s="6" t="s">
        <v>828</v>
      </c>
      <c r="CC87" s="9">
        <f>BD_2!E85</f>
        <v>0</v>
      </c>
      <c r="CD87" s="9">
        <f>BD_2!BA85</f>
        <v>0</v>
      </c>
      <c r="CE87" s="4">
        <f>BD_2!BZ85</f>
        <v>0</v>
      </c>
      <c r="CF87" s="42" t="str">
        <f>BD_2!CA85</f>
        <v>2 NO</v>
      </c>
      <c r="CG87" s="160" t="str">
        <f>BD_2!CF85</f>
        <v>2 NO</v>
      </c>
      <c r="CH87" s="4" t="s">
        <v>181</v>
      </c>
      <c r="CI87">
        <f t="shared" si="51"/>
        <v>335</v>
      </c>
      <c r="CJ87" s="161">
        <f t="shared" si="52"/>
        <v>43854</v>
      </c>
      <c r="CK87" s="161">
        <f t="shared" si="53"/>
        <v>44189</v>
      </c>
      <c r="CL87" s="14">
        <f t="shared" ca="1" si="54"/>
        <v>1.4</v>
      </c>
      <c r="CM87" s="9">
        <f t="shared" si="63"/>
        <v>63800000</v>
      </c>
      <c r="CN87" s="42" t="str">
        <f t="shared" ca="1" si="55"/>
        <v>FINALIZADO</v>
      </c>
      <c r="CO87" s="4"/>
      <c r="CQ87" s="17"/>
      <c r="CR87" s="87"/>
      <c r="CS87" s="6"/>
      <c r="CT87" s="13" t="s">
        <v>1321</v>
      </c>
      <c r="CU87" s="4" t="s">
        <v>1322</v>
      </c>
      <c r="CV87" s="4" t="s">
        <v>3330</v>
      </c>
      <c r="CW87" s="42" t="str">
        <f t="shared" si="46"/>
        <v>enero</v>
      </c>
      <c r="CX87" s="4" t="s">
        <v>180</v>
      </c>
      <c r="CY87" t="s">
        <v>361</v>
      </c>
      <c r="CZ87" t="s">
        <v>362</v>
      </c>
    </row>
    <row r="88" spans="1:104" x14ac:dyDescent="0.25">
      <c r="A88" s="76" t="str">
        <f t="shared" si="56"/>
        <v/>
      </c>
      <c r="B88" s="77" t="str">
        <f t="shared" si="57"/>
        <v/>
      </c>
      <c r="C88" s="76" t="str">
        <f t="shared" si="58"/>
        <v/>
      </c>
      <c r="D88" s="76" t="str">
        <f t="shared" si="59"/>
        <v/>
      </c>
      <c r="E88" s="76" t="str">
        <f t="shared" si="60"/>
        <v/>
      </c>
      <c r="F88" s="77" t="str">
        <f t="shared" ca="1" si="47"/>
        <v>F</v>
      </c>
      <c r="G88" s="3" t="str">
        <f t="shared" si="61"/>
        <v/>
      </c>
      <c r="H88" s="3" t="str">
        <f t="shared" si="62"/>
        <v/>
      </c>
      <c r="I88" s="3" t="str">
        <f t="shared" si="48"/>
        <v/>
      </c>
      <c r="J88" s="4">
        <v>2020</v>
      </c>
      <c r="K88" s="5">
        <v>84</v>
      </c>
      <c r="L88" s="98" t="s">
        <v>1431</v>
      </c>
      <c r="M88" s="4" t="s">
        <v>115</v>
      </c>
      <c r="N88" s="6" t="s">
        <v>116</v>
      </c>
      <c r="O88" s="6" t="s">
        <v>138</v>
      </c>
      <c r="P88" s="6" t="s">
        <v>150</v>
      </c>
      <c r="Q88" s="6" t="s">
        <v>249</v>
      </c>
      <c r="R88" s="4" t="s">
        <v>114</v>
      </c>
      <c r="S88" s="4" t="s">
        <v>166</v>
      </c>
      <c r="T88" s="6" t="s">
        <v>933</v>
      </c>
      <c r="U88" s="79" t="s">
        <v>173</v>
      </c>
      <c r="V88" s="4" t="s">
        <v>174</v>
      </c>
      <c r="W88" s="7">
        <v>1013600578</v>
      </c>
      <c r="X88" s="6">
        <v>8</v>
      </c>
      <c r="Y88" s="92">
        <v>32388</v>
      </c>
      <c r="Z88" s="71">
        <f ca="1">+($F$1-Tabla3[[#This Row],[FECHA DE NACIMIENTO]])/365</f>
        <v>32.698630136986303</v>
      </c>
      <c r="AA88" s="108" t="s">
        <v>934</v>
      </c>
      <c r="AB88" s="108"/>
      <c r="AC88" s="4" t="s">
        <v>114</v>
      </c>
      <c r="AD88" s="4" t="s">
        <v>114</v>
      </c>
      <c r="AE88" s="8" t="s">
        <v>114</v>
      </c>
      <c r="AF88" s="4" t="s">
        <v>181</v>
      </c>
      <c r="AG88" s="6" t="s">
        <v>199</v>
      </c>
      <c r="AH88" s="6" t="s">
        <v>199</v>
      </c>
      <c r="AI88" s="6" t="s">
        <v>687</v>
      </c>
      <c r="AJ88" s="6" t="s">
        <v>2547</v>
      </c>
      <c r="AK88" s="6" t="s">
        <v>2550</v>
      </c>
      <c r="AL88" s="88">
        <v>104500000</v>
      </c>
      <c r="AM88" s="88">
        <v>104500000</v>
      </c>
      <c r="AN88" s="9">
        <v>9500000</v>
      </c>
      <c r="AO88" s="4" t="s">
        <v>209</v>
      </c>
      <c r="AP88" s="6" t="s">
        <v>181</v>
      </c>
      <c r="AQ88" s="6" t="s">
        <v>168</v>
      </c>
      <c r="AR88" s="75"/>
      <c r="AU88" s="101" t="s">
        <v>2362</v>
      </c>
      <c r="AV88" s="92">
        <v>43839</v>
      </c>
      <c r="AW88" s="100" t="s">
        <v>814</v>
      </c>
      <c r="AX88" s="93">
        <v>43854</v>
      </c>
      <c r="AY88" s="6" t="s">
        <v>215</v>
      </c>
      <c r="AZ88" s="6" t="s">
        <v>459</v>
      </c>
      <c r="BA88" s="6" t="s">
        <v>181</v>
      </c>
      <c r="BC88" s="11"/>
      <c r="BD88" s="6" t="s">
        <v>1511</v>
      </c>
      <c r="BE88" s="6" t="s">
        <v>906</v>
      </c>
      <c r="BF88" s="94">
        <v>43854</v>
      </c>
      <c r="BG88" s="4" t="s">
        <v>220</v>
      </c>
      <c r="BH88" s="4" t="s">
        <v>220</v>
      </c>
      <c r="BI88" s="6" t="s">
        <v>221</v>
      </c>
      <c r="BJ88" s="6" t="s">
        <v>461</v>
      </c>
      <c r="BK88" s="6" t="s">
        <v>174</v>
      </c>
      <c r="BL88" s="12">
        <v>1013608026</v>
      </c>
      <c r="BM88" s="4">
        <v>0</v>
      </c>
      <c r="BN88" s="6" t="s">
        <v>533</v>
      </c>
      <c r="BO88" s="6" t="s">
        <v>534</v>
      </c>
      <c r="BP88" s="42">
        <v>77101700</v>
      </c>
      <c r="BQ88" s="13" t="s">
        <v>749</v>
      </c>
      <c r="BR88" s="94">
        <v>43854</v>
      </c>
      <c r="BS88" s="4" t="s">
        <v>180</v>
      </c>
      <c r="BT88" s="13" t="s">
        <v>230</v>
      </c>
      <c r="BU88" s="93">
        <v>43854</v>
      </c>
      <c r="BV88" s="6" t="s">
        <v>349</v>
      </c>
      <c r="BW88" s="93">
        <v>43857</v>
      </c>
      <c r="BX88" s="86">
        <v>43857</v>
      </c>
      <c r="BY88" s="222">
        <v>44192</v>
      </c>
      <c r="BZ88" s="4">
        <f t="shared" si="49"/>
        <v>335</v>
      </c>
      <c r="CA88" s="16">
        <f t="shared" si="50"/>
        <v>11.166666666666666</v>
      </c>
      <c r="CB88" s="6" t="s">
        <v>828</v>
      </c>
      <c r="CC88" s="9">
        <f>BD_2!E86</f>
        <v>0</v>
      </c>
      <c r="CD88" s="9">
        <f>BD_2!BA86</f>
        <v>0</v>
      </c>
      <c r="CE88" s="4">
        <f>BD_2!BZ86</f>
        <v>0</v>
      </c>
      <c r="CF88" s="42" t="str">
        <f>BD_2!CA86</f>
        <v>2 NO</v>
      </c>
      <c r="CG88" s="160" t="str">
        <f>BD_2!CF86</f>
        <v>2 NO</v>
      </c>
      <c r="CH88" s="4" t="s">
        <v>181</v>
      </c>
      <c r="CI88">
        <f t="shared" si="51"/>
        <v>335</v>
      </c>
      <c r="CJ88" s="161">
        <f t="shared" si="52"/>
        <v>43857</v>
      </c>
      <c r="CK88" s="161">
        <f t="shared" si="53"/>
        <v>44192</v>
      </c>
      <c r="CL88" s="14">
        <f t="shared" ca="1" si="54"/>
        <v>1.3910447761194029</v>
      </c>
      <c r="CM88" s="9">
        <f t="shared" si="63"/>
        <v>104500000</v>
      </c>
      <c r="CN88" s="42" t="str">
        <f t="shared" ca="1" si="55"/>
        <v>FINALIZADO</v>
      </c>
      <c r="CO88" s="4"/>
      <c r="CQ88" s="17"/>
      <c r="CR88" s="87"/>
      <c r="CS88" s="6"/>
      <c r="CT88" s="13" t="s">
        <v>1321</v>
      </c>
      <c r="CU88" s="4" t="s">
        <v>1322</v>
      </c>
      <c r="CV88" s="4" t="s">
        <v>3330</v>
      </c>
      <c r="CW88" s="42" t="str">
        <f t="shared" si="46"/>
        <v>enero</v>
      </c>
      <c r="CX88" s="4" t="s">
        <v>180</v>
      </c>
      <c r="CY88" t="s">
        <v>361</v>
      </c>
      <c r="CZ88" t="s">
        <v>362</v>
      </c>
    </row>
    <row r="89" spans="1:104" x14ac:dyDescent="0.25">
      <c r="A89" s="76" t="str">
        <f t="shared" si="56"/>
        <v>A</v>
      </c>
      <c r="B89" s="77" t="str">
        <f t="shared" si="57"/>
        <v>PR</v>
      </c>
      <c r="C89" s="76" t="str">
        <f t="shared" si="58"/>
        <v/>
      </c>
      <c r="D89" s="76" t="str">
        <f t="shared" si="59"/>
        <v/>
      </c>
      <c r="E89" s="76" t="str">
        <f t="shared" si="60"/>
        <v/>
      </c>
      <c r="F89" s="77" t="str">
        <f t="shared" ca="1" si="47"/>
        <v>F</v>
      </c>
      <c r="G89" s="3" t="str">
        <f t="shared" si="61"/>
        <v/>
      </c>
      <c r="H89" s="3" t="str">
        <f t="shared" si="62"/>
        <v/>
      </c>
      <c r="I89" s="3" t="str">
        <f t="shared" si="48"/>
        <v/>
      </c>
      <c r="J89" s="4">
        <v>2020</v>
      </c>
      <c r="K89" s="5">
        <v>85</v>
      </c>
      <c r="L89" s="98" t="s">
        <v>714</v>
      </c>
      <c r="M89" s="4" t="s">
        <v>115</v>
      </c>
      <c r="N89" s="6" t="s">
        <v>116</v>
      </c>
      <c r="O89" s="6" t="s">
        <v>138</v>
      </c>
      <c r="P89" s="6" t="s">
        <v>150</v>
      </c>
      <c r="Q89" s="6" t="s">
        <v>249</v>
      </c>
      <c r="R89" s="4" t="s">
        <v>114</v>
      </c>
      <c r="S89" s="4" t="s">
        <v>167</v>
      </c>
      <c r="T89" s="6" t="s">
        <v>638</v>
      </c>
      <c r="U89" s="79" t="s">
        <v>173</v>
      </c>
      <c r="V89" s="4" t="s">
        <v>174</v>
      </c>
      <c r="W89" s="7">
        <v>80845837</v>
      </c>
      <c r="X89" s="6">
        <v>5</v>
      </c>
      <c r="Y89" s="92">
        <v>31401</v>
      </c>
      <c r="Z89" s="71">
        <f ca="1">+($F$1-Tabla3[[#This Row],[FECHA DE NACIMIENTO]])/365</f>
        <v>35.402739726027399</v>
      </c>
      <c r="AA89" s="108" t="s">
        <v>367</v>
      </c>
      <c r="AB89" s="108"/>
      <c r="AC89" s="4" t="s">
        <v>114</v>
      </c>
      <c r="AD89" s="4" t="s">
        <v>114</v>
      </c>
      <c r="AE89" s="8" t="s">
        <v>114</v>
      </c>
      <c r="AF89" s="4" t="s">
        <v>181</v>
      </c>
      <c r="AG89" s="105" t="s">
        <v>192</v>
      </c>
      <c r="AH89" s="6" t="s">
        <v>201</v>
      </c>
      <c r="AI89" s="6" t="s">
        <v>688</v>
      </c>
      <c r="AJ89" s="108" t="s">
        <v>1830</v>
      </c>
      <c r="AK89" s="6" t="s">
        <v>1831</v>
      </c>
      <c r="AL89" s="88">
        <v>35200000</v>
      </c>
      <c r="AM89" s="88">
        <v>35200000</v>
      </c>
      <c r="AN89" s="9">
        <v>3200000</v>
      </c>
      <c r="AO89" s="4" t="s">
        <v>209</v>
      </c>
      <c r="AP89" s="6" t="s">
        <v>181</v>
      </c>
      <c r="AQ89" s="6" t="s">
        <v>168</v>
      </c>
      <c r="AR89" s="75"/>
      <c r="AU89" s="100">
        <v>3320</v>
      </c>
      <c r="AV89" s="92">
        <v>43838</v>
      </c>
      <c r="AW89" s="100">
        <v>14520</v>
      </c>
      <c r="AX89" s="93">
        <v>43852</v>
      </c>
      <c r="AY89" s="6" t="s">
        <v>215</v>
      </c>
      <c r="AZ89" s="6" t="s">
        <v>378</v>
      </c>
      <c r="BA89" s="6" t="s">
        <v>181</v>
      </c>
      <c r="BC89" s="11"/>
      <c r="BD89" s="6" t="s">
        <v>1512</v>
      </c>
      <c r="BE89" s="6" t="s">
        <v>907</v>
      </c>
      <c r="BF89" s="94">
        <v>43851</v>
      </c>
      <c r="BG89" s="4" t="s">
        <v>220</v>
      </c>
      <c r="BH89" s="4" t="s">
        <v>220</v>
      </c>
      <c r="BI89" s="6" t="s">
        <v>221</v>
      </c>
      <c r="BJ89" s="6" t="s">
        <v>5448</v>
      </c>
      <c r="BK89" s="6" t="s">
        <v>174</v>
      </c>
      <c r="BL89" s="12">
        <v>52998506</v>
      </c>
      <c r="BM89" s="4">
        <v>1</v>
      </c>
      <c r="BN89" s="6" t="s">
        <v>635</v>
      </c>
      <c r="BO89" s="6" t="s">
        <v>192</v>
      </c>
      <c r="BP89" s="42">
        <v>80161501</v>
      </c>
      <c r="BQ89" s="13" t="s">
        <v>750</v>
      </c>
      <c r="BR89" s="94">
        <v>43851</v>
      </c>
      <c r="BS89" s="4" t="s">
        <v>180</v>
      </c>
      <c r="BT89" s="13" t="s">
        <v>230</v>
      </c>
      <c r="BU89" s="93">
        <v>43851</v>
      </c>
      <c r="BV89" s="6" t="s">
        <v>349</v>
      </c>
      <c r="BW89" s="93">
        <v>43852</v>
      </c>
      <c r="BX89" s="93">
        <v>43852</v>
      </c>
      <c r="BY89" s="222">
        <v>44186</v>
      </c>
      <c r="BZ89" s="4">
        <f t="shared" si="49"/>
        <v>334</v>
      </c>
      <c r="CA89" s="16">
        <f t="shared" si="50"/>
        <v>11.133333333333333</v>
      </c>
      <c r="CB89" s="6" t="s">
        <v>1832</v>
      </c>
      <c r="CC89" s="9">
        <f>BD_2!E87</f>
        <v>0</v>
      </c>
      <c r="CD89" s="9">
        <f>BD_2!BA87</f>
        <v>960000</v>
      </c>
      <c r="CE89" s="4">
        <f>BD_2!BZ87</f>
        <v>9</v>
      </c>
      <c r="CF89" s="42" t="str">
        <f>BD_2!CA87</f>
        <v>2 NO</v>
      </c>
      <c r="CG89" s="160" t="str">
        <f>BD_2!CF87</f>
        <v>2 NO</v>
      </c>
      <c r="CH89" s="4" t="s">
        <v>181</v>
      </c>
      <c r="CI89">
        <f t="shared" si="51"/>
        <v>343</v>
      </c>
      <c r="CJ89" s="161">
        <f t="shared" si="52"/>
        <v>43852</v>
      </c>
      <c r="CK89" s="161">
        <f t="shared" si="53"/>
        <v>44195</v>
      </c>
      <c r="CL89" s="14">
        <f t="shared" ca="1" si="54"/>
        <v>1.3731778425655976</v>
      </c>
      <c r="CM89" s="9">
        <f t="shared" si="63"/>
        <v>36160000</v>
      </c>
      <c r="CN89" s="42" t="str">
        <f t="shared" ca="1" si="55"/>
        <v>FINALIZADO</v>
      </c>
      <c r="CO89" s="4"/>
      <c r="CQ89" s="17"/>
      <c r="CR89" s="87"/>
      <c r="CS89" s="6"/>
      <c r="CT89" s="13" t="s">
        <v>1321</v>
      </c>
      <c r="CU89" s="4" t="s">
        <v>1322</v>
      </c>
      <c r="CV89" s="4" t="s">
        <v>3330</v>
      </c>
      <c r="CW89" s="42" t="str">
        <f t="shared" si="46"/>
        <v>enero</v>
      </c>
      <c r="CX89" s="4" t="s">
        <v>180</v>
      </c>
      <c r="CY89" t="s">
        <v>361</v>
      </c>
      <c r="CZ89" t="s">
        <v>362</v>
      </c>
    </row>
    <row r="90" spans="1:104" x14ac:dyDescent="0.25">
      <c r="A90" s="76" t="str">
        <f t="shared" si="56"/>
        <v>A</v>
      </c>
      <c r="B90" s="77" t="str">
        <f t="shared" si="57"/>
        <v>PR</v>
      </c>
      <c r="C90" s="76" t="str">
        <f t="shared" si="58"/>
        <v/>
      </c>
      <c r="D90" s="76" t="str">
        <f t="shared" si="59"/>
        <v/>
      </c>
      <c r="E90" s="76" t="str">
        <f t="shared" si="60"/>
        <v/>
      </c>
      <c r="F90" s="77" t="str">
        <f t="shared" ca="1" si="47"/>
        <v>F</v>
      </c>
      <c r="G90" s="3" t="str">
        <f t="shared" si="61"/>
        <v/>
      </c>
      <c r="H90" s="3" t="str">
        <f t="shared" si="62"/>
        <v/>
      </c>
      <c r="I90" s="3" t="str">
        <f t="shared" si="48"/>
        <v/>
      </c>
      <c r="J90" s="4">
        <v>2020</v>
      </c>
      <c r="K90" s="5">
        <v>86</v>
      </c>
      <c r="L90" s="98" t="s">
        <v>714</v>
      </c>
      <c r="M90" s="4" t="s">
        <v>115</v>
      </c>
      <c r="N90" s="6" t="s">
        <v>116</v>
      </c>
      <c r="O90" s="6" t="s">
        <v>138</v>
      </c>
      <c r="P90" s="6" t="s">
        <v>150</v>
      </c>
      <c r="Q90" s="6" t="s">
        <v>249</v>
      </c>
      <c r="R90" s="4" t="s">
        <v>114</v>
      </c>
      <c r="S90" s="4" t="s">
        <v>167</v>
      </c>
      <c r="T90" s="6" t="s">
        <v>639</v>
      </c>
      <c r="U90" s="79" t="s">
        <v>173</v>
      </c>
      <c r="V90" s="4" t="s">
        <v>174</v>
      </c>
      <c r="W90" s="7">
        <v>1010207715</v>
      </c>
      <c r="X90" s="6">
        <v>5</v>
      </c>
      <c r="Y90" s="92">
        <v>34063</v>
      </c>
      <c r="Z90" s="71">
        <f ca="1">+($F$1-Tabla3[[#This Row],[FECHA DE NACIMIENTO]])/365</f>
        <v>28.109589041095891</v>
      </c>
      <c r="AA90" s="108" t="s">
        <v>367</v>
      </c>
      <c r="AB90" s="108"/>
      <c r="AC90" s="4" t="s">
        <v>114</v>
      </c>
      <c r="AD90" s="4" t="s">
        <v>114</v>
      </c>
      <c r="AE90" s="8" t="s">
        <v>114</v>
      </c>
      <c r="AF90" s="4" t="s">
        <v>181</v>
      </c>
      <c r="AG90" s="105" t="s">
        <v>192</v>
      </c>
      <c r="AH90" s="6" t="s">
        <v>201</v>
      </c>
      <c r="AI90" s="6" t="s">
        <v>689</v>
      </c>
      <c r="AJ90" s="108" t="s">
        <v>1830</v>
      </c>
      <c r="AK90" s="6" t="s">
        <v>1831</v>
      </c>
      <c r="AL90" s="88">
        <v>35200000</v>
      </c>
      <c r="AM90" s="88">
        <v>35200000</v>
      </c>
      <c r="AN90" s="9">
        <v>3200000</v>
      </c>
      <c r="AO90" s="4" t="s">
        <v>209</v>
      </c>
      <c r="AP90" s="6" t="s">
        <v>181</v>
      </c>
      <c r="AQ90" s="6" t="s">
        <v>168</v>
      </c>
      <c r="AR90" s="75"/>
      <c r="AU90" s="100">
        <v>3320</v>
      </c>
      <c r="AV90" s="92">
        <v>43838</v>
      </c>
      <c r="AW90" s="100">
        <v>20020</v>
      </c>
      <c r="AX90" s="93">
        <v>43854</v>
      </c>
      <c r="AY90" s="6" t="s">
        <v>215</v>
      </c>
      <c r="AZ90" s="6" t="s">
        <v>378</v>
      </c>
      <c r="BA90" s="6" t="s">
        <v>181</v>
      </c>
      <c r="BC90" s="11"/>
      <c r="BD90" s="6" t="s">
        <v>1513</v>
      </c>
      <c r="BE90" s="6" t="s">
        <v>908</v>
      </c>
      <c r="BF90" s="94">
        <v>43852</v>
      </c>
      <c r="BG90" s="4" t="s">
        <v>220</v>
      </c>
      <c r="BH90" s="4" t="s">
        <v>220</v>
      </c>
      <c r="BI90" s="6" t="s">
        <v>221</v>
      </c>
      <c r="BJ90" s="6" t="s">
        <v>5448</v>
      </c>
      <c r="BK90" s="6" t="s">
        <v>174</v>
      </c>
      <c r="BL90" s="12">
        <v>52998506</v>
      </c>
      <c r="BM90" s="4">
        <v>1</v>
      </c>
      <c r="BN90" s="6" t="s">
        <v>635</v>
      </c>
      <c r="BO90" s="6" t="s">
        <v>192</v>
      </c>
      <c r="BP90" s="42">
        <v>80161501</v>
      </c>
      <c r="BQ90" s="13" t="s">
        <v>751</v>
      </c>
      <c r="BR90" s="94">
        <v>43852</v>
      </c>
      <c r="BS90" s="4" t="s">
        <v>180</v>
      </c>
      <c r="BT90" s="13" t="s">
        <v>230</v>
      </c>
      <c r="BU90" s="93">
        <v>43852</v>
      </c>
      <c r="BV90" s="6" t="s">
        <v>348</v>
      </c>
      <c r="BW90" s="93">
        <v>43853</v>
      </c>
      <c r="BX90" s="93">
        <v>43853</v>
      </c>
      <c r="BY90" s="222">
        <v>44187</v>
      </c>
      <c r="BZ90" s="4">
        <f t="shared" si="49"/>
        <v>334</v>
      </c>
      <c r="CA90" s="16">
        <f t="shared" si="50"/>
        <v>11.133333333333333</v>
      </c>
      <c r="CB90" s="6" t="s">
        <v>1832</v>
      </c>
      <c r="CC90" s="9">
        <f>BD_2!E88</f>
        <v>0</v>
      </c>
      <c r="CD90" s="9">
        <f>BD_2!BA88</f>
        <v>746667</v>
      </c>
      <c r="CE90" s="4">
        <f>BD_2!BZ88</f>
        <v>7</v>
      </c>
      <c r="CF90" s="42" t="str">
        <f>BD_2!CA88</f>
        <v>2 NO</v>
      </c>
      <c r="CG90" s="160" t="str">
        <f>BD_2!CF88</f>
        <v>2 NO</v>
      </c>
      <c r="CH90" s="4" t="s">
        <v>181</v>
      </c>
      <c r="CI90">
        <f t="shared" si="51"/>
        <v>341</v>
      </c>
      <c r="CJ90" s="161">
        <f t="shared" si="52"/>
        <v>43853</v>
      </c>
      <c r="CK90" s="161">
        <f t="shared" si="53"/>
        <v>44194</v>
      </c>
      <c r="CL90" s="14">
        <f t="shared" ca="1" si="54"/>
        <v>1.3782991202346042</v>
      </c>
      <c r="CM90" s="9">
        <f t="shared" si="63"/>
        <v>35946667</v>
      </c>
      <c r="CN90" s="42" t="str">
        <f t="shared" ca="1" si="55"/>
        <v>FINALIZADO</v>
      </c>
      <c r="CO90" s="4"/>
      <c r="CQ90" s="17"/>
      <c r="CR90" s="87"/>
      <c r="CS90" s="6"/>
      <c r="CT90" s="13" t="s">
        <v>1321</v>
      </c>
      <c r="CU90" s="4" t="s">
        <v>1322</v>
      </c>
      <c r="CV90" s="4" t="s">
        <v>3330</v>
      </c>
      <c r="CW90" s="42" t="str">
        <f t="shared" si="46"/>
        <v>enero</v>
      </c>
      <c r="CX90" s="4" t="s">
        <v>180</v>
      </c>
      <c r="CY90" t="s">
        <v>361</v>
      </c>
      <c r="CZ90" t="s">
        <v>362</v>
      </c>
    </row>
    <row r="91" spans="1:104" x14ac:dyDescent="0.25">
      <c r="A91" s="76" t="str">
        <f t="shared" si="56"/>
        <v/>
      </c>
      <c r="B91" s="77" t="str">
        <f t="shared" si="57"/>
        <v/>
      </c>
      <c r="C91" s="76" t="str">
        <f t="shared" si="58"/>
        <v/>
      </c>
      <c r="D91" s="76" t="str">
        <f t="shared" si="59"/>
        <v/>
      </c>
      <c r="E91" s="76" t="str">
        <f t="shared" si="60"/>
        <v/>
      </c>
      <c r="F91" s="77" t="str">
        <f t="shared" ca="1" si="47"/>
        <v>F</v>
      </c>
      <c r="G91" s="3" t="str">
        <f t="shared" si="61"/>
        <v/>
      </c>
      <c r="H91" s="3" t="str">
        <f t="shared" si="62"/>
        <v/>
      </c>
      <c r="I91" s="3" t="str">
        <f t="shared" si="48"/>
        <v/>
      </c>
      <c r="J91" s="4">
        <v>2020</v>
      </c>
      <c r="K91" s="5">
        <v>87</v>
      </c>
      <c r="L91" s="98" t="s">
        <v>1437</v>
      </c>
      <c r="M91" s="4" t="s">
        <v>115</v>
      </c>
      <c r="N91" s="6" t="s">
        <v>116</v>
      </c>
      <c r="O91" s="6" t="s">
        <v>138</v>
      </c>
      <c r="P91" s="6" t="s">
        <v>150</v>
      </c>
      <c r="Q91" s="6" t="s">
        <v>249</v>
      </c>
      <c r="R91" s="4" t="s">
        <v>114</v>
      </c>
      <c r="S91" s="4" t="s">
        <v>166</v>
      </c>
      <c r="T91" s="6" t="s">
        <v>935</v>
      </c>
      <c r="U91" s="79" t="s">
        <v>173</v>
      </c>
      <c r="V91" s="4" t="s">
        <v>174</v>
      </c>
      <c r="W91" s="7">
        <v>1075672967</v>
      </c>
      <c r="X91" s="6">
        <v>3</v>
      </c>
      <c r="Y91" s="92">
        <v>34469</v>
      </c>
      <c r="Z91" s="71">
        <f ca="1">+($F$1-Tabla3[[#This Row],[FECHA DE NACIMIENTO]])/365</f>
        <v>26.997260273972604</v>
      </c>
      <c r="AA91" s="108" t="s">
        <v>178</v>
      </c>
      <c r="AB91" s="108"/>
      <c r="AC91" s="4" t="s">
        <v>114</v>
      </c>
      <c r="AD91" s="4" t="s">
        <v>114</v>
      </c>
      <c r="AE91" s="8" t="s">
        <v>114</v>
      </c>
      <c r="AF91" s="4" t="s">
        <v>181</v>
      </c>
      <c r="AG91" s="13" t="s">
        <v>185</v>
      </c>
      <c r="AH91" s="13" t="s">
        <v>185</v>
      </c>
      <c r="AI91" s="6" t="s">
        <v>690</v>
      </c>
      <c r="AJ91" s="6" t="s">
        <v>2553</v>
      </c>
      <c r="AK91" s="6" t="s">
        <v>2557</v>
      </c>
      <c r="AL91" s="88">
        <v>49500000</v>
      </c>
      <c r="AM91" s="88">
        <v>49500000</v>
      </c>
      <c r="AN91" s="9">
        <v>4500000</v>
      </c>
      <c r="AO91" s="4" t="s">
        <v>209</v>
      </c>
      <c r="AP91" s="6" t="s">
        <v>181</v>
      </c>
      <c r="AQ91" s="6" t="s">
        <v>168</v>
      </c>
      <c r="AR91" s="75"/>
      <c r="AU91" s="100">
        <v>9020</v>
      </c>
      <c r="AV91" s="92">
        <v>43844</v>
      </c>
      <c r="AW91" s="100">
        <v>19320</v>
      </c>
      <c r="AX91" s="93">
        <v>43854</v>
      </c>
      <c r="AY91" s="6" t="s">
        <v>215</v>
      </c>
      <c r="AZ91" s="6" t="s">
        <v>810</v>
      </c>
      <c r="BA91" s="6" t="s">
        <v>181</v>
      </c>
      <c r="BC91" s="11"/>
      <c r="BD91" s="6" t="s">
        <v>1514</v>
      </c>
      <c r="BE91" s="6" t="s">
        <v>1515</v>
      </c>
      <c r="BF91" s="94">
        <v>43853</v>
      </c>
      <c r="BG91" s="4" t="s">
        <v>220</v>
      </c>
      <c r="BH91" s="4" t="s">
        <v>220</v>
      </c>
      <c r="BI91" s="6" t="s">
        <v>221</v>
      </c>
      <c r="BJ91" s="6" t="s">
        <v>3009</v>
      </c>
      <c r="BK91" s="6" t="s">
        <v>174</v>
      </c>
      <c r="BL91" s="12">
        <v>14396089</v>
      </c>
      <c r="BM91" s="4">
        <v>5</v>
      </c>
      <c r="BN91" s="6" t="s">
        <v>1289</v>
      </c>
      <c r="BO91" s="13" t="s">
        <v>185</v>
      </c>
      <c r="BP91" s="42">
        <v>77101706</v>
      </c>
      <c r="BQ91" s="13" t="s">
        <v>752</v>
      </c>
      <c r="BR91" s="94">
        <v>43853</v>
      </c>
      <c r="BS91" s="4" t="s">
        <v>180</v>
      </c>
      <c r="BT91" s="13" t="s">
        <v>230</v>
      </c>
      <c r="BU91" s="93">
        <v>43854</v>
      </c>
      <c r="BV91" s="6" t="s">
        <v>348</v>
      </c>
      <c r="BW91" s="93">
        <v>43854</v>
      </c>
      <c r="BX91" s="93">
        <v>43854</v>
      </c>
      <c r="BY91" s="222">
        <v>44188</v>
      </c>
      <c r="BZ91" s="4">
        <f t="shared" si="49"/>
        <v>334</v>
      </c>
      <c r="CA91" s="16">
        <f t="shared" si="50"/>
        <v>11.133333333333333</v>
      </c>
      <c r="CB91" s="6" t="s">
        <v>1709</v>
      </c>
      <c r="CC91" s="9">
        <f>BD_2!E89</f>
        <v>0</v>
      </c>
      <c r="CD91" s="9">
        <f>BD_2!BA89</f>
        <v>0</v>
      </c>
      <c r="CE91" s="4">
        <f>BD_2!BZ89</f>
        <v>0</v>
      </c>
      <c r="CF91" s="42" t="str">
        <f>BD_2!CA89</f>
        <v>2 NO</v>
      </c>
      <c r="CG91" s="160" t="str">
        <f>BD_2!CF89</f>
        <v>2 NO</v>
      </c>
      <c r="CH91" s="4" t="s">
        <v>181</v>
      </c>
      <c r="CI91">
        <f t="shared" si="51"/>
        <v>334</v>
      </c>
      <c r="CJ91" s="161">
        <f t="shared" si="52"/>
        <v>43854</v>
      </c>
      <c r="CK91" s="161">
        <f t="shared" si="53"/>
        <v>44188</v>
      </c>
      <c r="CL91" s="14">
        <f t="shared" ca="1" si="54"/>
        <v>1.404191616766467</v>
      </c>
      <c r="CM91" s="9">
        <f t="shared" si="63"/>
        <v>49500000</v>
      </c>
      <c r="CN91" s="42" t="str">
        <f t="shared" ca="1" si="55"/>
        <v>FINALIZADO</v>
      </c>
      <c r="CO91" s="4"/>
      <c r="CQ91" s="17"/>
      <c r="CR91" s="87"/>
      <c r="CS91" s="6"/>
      <c r="CT91" s="13" t="s">
        <v>1321</v>
      </c>
      <c r="CU91" s="4" t="s">
        <v>1322</v>
      </c>
      <c r="CV91" s="4" t="s">
        <v>3330</v>
      </c>
      <c r="CW91" s="42" t="str">
        <f t="shared" si="46"/>
        <v>enero</v>
      </c>
      <c r="CX91" s="4" t="s">
        <v>180</v>
      </c>
      <c r="CY91" t="s">
        <v>361</v>
      </c>
      <c r="CZ91" t="s">
        <v>362</v>
      </c>
    </row>
    <row r="92" spans="1:104" x14ac:dyDescent="0.25">
      <c r="A92" s="76" t="str">
        <f t="shared" si="56"/>
        <v/>
      </c>
      <c r="B92" s="77" t="str">
        <f t="shared" si="57"/>
        <v/>
      </c>
      <c r="C92" s="76" t="str">
        <f t="shared" si="58"/>
        <v/>
      </c>
      <c r="D92" s="76" t="str">
        <f t="shared" si="59"/>
        <v/>
      </c>
      <c r="E92" s="76" t="str">
        <f t="shared" si="60"/>
        <v/>
      </c>
      <c r="F92" s="77" t="str">
        <f t="shared" ca="1" si="47"/>
        <v>F</v>
      </c>
      <c r="G92" s="3" t="str">
        <f t="shared" si="61"/>
        <v/>
      </c>
      <c r="H92" s="3" t="str">
        <f t="shared" si="62"/>
        <v/>
      </c>
      <c r="I92" s="3" t="str">
        <f t="shared" si="48"/>
        <v/>
      </c>
      <c r="J92" s="4">
        <v>2020</v>
      </c>
      <c r="K92" s="5">
        <v>88</v>
      </c>
      <c r="L92" s="98" t="s">
        <v>1437</v>
      </c>
      <c r="M92" s="4" t="s">
        <v>115</v>
      </c>
      <c r="N92" s="6" t="s">
        <v>116</v>
      </c>
      <c r="O92" s="6" t="s">
        <v>138</v>
      </c>
      <c r="P92" s="6" t="s">
        <v>150</v>
      </c>
      <c r="Q92" s="6" t="s">
        <v>249</v>
      </c>
      <c r="R92" s="4" t="s">
        <v>114</v>
      </c>
      <c r="S92" s="4" t="s">
        <v>166</v>
      </c>
      <c r="T92" s="6" t="s">
        <v>640</v>
      </c>
      <c r="U92" s="79" t="s">
        <v>173</v>
      </c>
      <c r="V92" s="4" t="s">
        <v>174</v>
      </c>
      <c r="W92" s="7">
        <v>1020712792</v>
      </c>
      <c r="X92" s="6">
        <v>4</v>
      </c>
      <c r="Y92" s="92">
        <v>31474</v>
      </c>
      <c r="Z92" s="71">
        <f ca="1">+($F$1-Tabla3[[#This Row],[FECHA DE NACIMIENTO]])/365</f>
        <v>35.202739726027396</v>
      </c>
      <c r="AA92" s="108" t="s">
        <v>558</v>
      </c>
      <c r="AB92" s="108"/>
      <c r="AC92" s="4" t="s">
        <v>114</v>
      </c>
      <c r="AD92" s="4" t="s">
        <v>114</v>
      </c>
      <c r="AE92" s="8" t="s">
        <v>114</v>
      </c>
      <c r="AF92" s="4" t="s">
        <v>181</v>
      </c>
      <c r="AG92" s="13" t="s">
        <v>185</v>
      </c>
      <c r="AH92" s="13" t="s">
        <v>185</v>
      </c>
      <c r="AI92" s="6" t="s">
        <v>690</v>
      </c>
      <c r="AJ92" s="6" t="s">
        <v>2554</v>
      </c>
      <c r="AK92" s="108" t="s">
        <v>2558</v>
      </c>
      <c r="AL92" s="88">
        <v>65714000</v>
      </c>
      <c r="AM92" s="88">
        <v>65714000</v>
      </c>
      <c r="AN92" s="9">
        <v>5974000</v>
      </c>
      <c r="AO92" s="4" t="s">
        <v>209</v>
      </c>
      <c r="AP92" s="6" t="s">
        <v>181</v>
      </c>
      <c r="AQ92" s="6" t="s">
        <v>168</v>
      </c>
      <c r="AR92" s="75"/>
      <c r="AU92" s="100">
        <v>9020</v>
      </c>
      <c r="AV92" s="92">
        <v>43844</v>
      </c>
      <c r="AW92" s="100">
        <v>21120</v>
      </c>
      <c r="AX92" s="93">
        <v>43854</v>
      </c>
      <c r="AY92" s="6" t="s">
        <v>215</v>
      </c>
      <c r="AZ92" s="6" t="s">
        <v>810</v>
      </c>
      <c r="BA92" s="6" t="s">
        <v>181</v>
      </c>
      <c r="BC92" s="11"/>
      <c r="BD92" s="6" t="s">
        <v>909</v>
      </c>
      <c r="BE92" s="6" t="s">
        <v>910</v>
      </c>
      <c r="BF92" s="94">
        <v>43853</v>
      </c>
      <c r="BG92" s="4" t="s">
        <v>220</v>
      </c>
      <c r="BH92" s="4" t="s">
        <v>220</v>
      </c>
      <c r="BI92" s="6" t="s">
        <v>221</v>
      </c>
      <c r="BJ92" s="6" t="s">
        <v>3009</v>
      </c>
      <c r="BK92" s="6" t="s">
        <v>174</v>
      </c>
      <c r="BL92" s="12">
        <v>14396089</v>
      </c>
      <c r="BM92" s="4">
        <v>5</v>
      </c>
      <c r="BN92" s="6" t="s">
        <v>1289</v>
      </c>
      <c r="BO92" s="13" t="s">
        <v>185</v>
      </c>
      <c r="BP92" s="42">
        <v>77101701</v>
      </c>
      <c r="BQ92" s="13" t="s">
        <v>753</v>
      </c>
      <c r="BR92" s="94">
        <v>43853</v>
      </c>
      <c r="BS92" s="4" t="s">
        <v>180</v>
      </c>
      <c r="BT92" s="13" t="s">
        <v>230</v>
      </c>
      <c r="BU92" s="93">
        <v>43857</v>
      </c>
      <c r="BV92" s="6" t="s">
        <v>348</v>
      </c>
      <c r="BW92" s="93">
        <v>43858</v>
      </c>
      <c r="BX92" s="93">
        <v>43858</v>
      </c>
      <c r="BY92" s="222">
        <v>44192</v>
      </c>
      <c r="BZ92" s="4">
        <f t="shared" si="49"/>
        <v>334</v>
      </c>
      <c r="CA92" s="16">
        <f t="shared" si="50"/>
        <v>11.133333333333333</v>
      </c>
      <c r="CB92" s="6" t="s">
        <v>2561</v>
      </c>
      <c r="CC92" s="9">
        <f>BD_2!E90</f>
        <v>0</v>
      </c>
      <c r="CD92" s="9">
        <f>BD_2!BA90</f>
        <v>0</v>
      </c>
      <c r="CE92" s="4">
        <f>BD_2!BZ90</f>
        <v>0</v>
      </c>
      <c r="CF92" s="42" t="str">
        <f>BD_2!CA90</f>
        <v>2 NO</v>
      </c>
      <c r="CG92" s="160" t="str">
        <f>BD_2!CF90</f>
        <v>2 NO</v>
      </c>
      <c r="CH92" s="4" t="s">
        <v>181</v>
      </c>
      <c r="CI92">
        <f t="shared" si="51"/>
        <v>334</v>
      </c>
      <c r="CJ92" s="161">
        <f t="shared" si="52"/>
        <v>43858</v>
      </c>
      <c r="CK92" s="161">
        <f t="shared" si="53"/>
        <v>44192</v>
      </c>
      <c r="CL92" s="14">
        <f t="shared" ca="1" si="54"/>
        <v>1.3922155688622755</v>
      </c>
      <c r="CM92" s="9">
        <f t="shared" si="63"/>
        <v>65714000</v>
      </c>
      <c r="CN92" s="42" t="str">
        <f t="shared" ca="1" si="55"/>
        <v>FINALIZADO</v>
      </c>
      <c r="CO92" s="4"/>
      <c r="CQ92" s="17"/>
      <c r="CR92" s="87"/>
      <c r="CS92" s="6"/>
      <c r="CT92" s="13" t="s">
        <v>1321</v>
      </c>
      <c r="CU92" s="4" t="s">
        <v>1322</v>
      </c>
      <c r="CV92" s="4" t="s">
        <v>3330</v>
      </c>
      <c r="CW92" s="42" t="str">
        <f t="shared" si="46"/>
        <v>enero</v>
      </c>
      <c r="CX92" s="4" t="s">
        <v>180</v>
      </c>
      <c r="CY92" t="s">
        <v>361</v>
      </c>
      <c r="CZ92" t="s">
        <v>362</v>
      </c>
    </row>
    <row r="93" spans="1:104" x14ac:dyDescent="0.25">
      <c r="A93" s="76" t="str">
        <f t="shared" si="56"/>
        <v/>
      </c>
      <c r="B93" s="77" t="str">
        <f t="shared" si="57"/>
        <v/>
      </c>
      <c r="C93" s="76" t="str">
        <f t="shared" si="58"/>
        <v/>
      </c>
      <c r="D93" s="76" t="str">
        <f t="shared" si="59"/>
        <v/>
      </c>
      <c r="E93" s="76" t="str">
        <f t="shared" si="60"/>
        <v/>
      </c>
      <c r="F93" s="77" t="str">
        <f t="shared" ca="1" si="47"/>
        <v>F</v>
      </c>
      <c r="G93" s="3" t="str">
        <f t="shared" si="61"/>
        <v/>
      </c>
      <c r="H93" s="3" t="str">
        <f t="shared" si="62"/>
        <v/>
      </c>
      <c r="I93" s="3" t="str">
        <f t="shared" si="48"/>
        <v/>
      </c>
      <c r="J93" s="4">
        <v>2020</v>
      </c>
      <c r="K93" s="5">
        <v>89</v>
      </c>
      <c r="L93" s="98" t="s">
        <v>1437</v>
      </c>
      <c r="M93" s="4" t="s">
        <v>115</v>
      </c>
      <c r="N93" s="6" t="s">
        <v>116</v>
      </c>
      <c r="O93" s="6" t="s">
        <v>138</v>
      </c>
      <c r="P93" s="6" t="s">
        <v>150</v>
      </c>
      <c r="Q93" s="6" t="s">
        <v>249</v>
      </c>
      <c r="R93" s="4" t="s">
        <v>114</v>
      </c>
      <c r="S93" s="4" t="s">
        <v>166</v>
      </c>
      <c r="T93" s="6" t="s">
        <v>641</v>
      </c>
      <c r="U93" s="79" t="s">
        <v>173</v>
      </c>
      <c r="V93" s="4" t="s">
        <v>174</v>
      </c>
      <c r="W93" s="7">
        <v>1018434378</v>
      </c>
      <c r="X93" s="6">
        <v>8</v>
      </c>
      <c r="Y93" s="92">
        <v>32967</v>
      </c>
      <c r="Z93" s="71">
        <f ca="1">+($F$1-Tabla3[[#This Row],[FECHA DE NACIMIENTO]])/365</f>
        <v>31.112328767123287</v>
      </c>
      <c r="AA93" s="108" t="s">
        <v>855</v>
      </c>
      <c r="AB93" s="108"/>
      <c r="AC93" s="4" t="s">
        <v>114</v>
      </c>
      <c r="AD93" s="4" t="s">
        <v>114</v>
      </c>
      <c r="AE93" s="8" t="s">
        <v>114</v>
      </c>
      <c r="AF93" s="4" t="s">
        <v>181</v>
      </c>
      <c r="AG93" s="13" t="s">
        <v>185</v>
      </c>
      <c r="AH93" s="13" t="s">
        <v>185</v>
      </c>
      <c r="AI93" s="6" t="s">
        <v>690</v>
      </c>
      <c r="AJ93" s="6" t="s">
        <v>1707</v>
      </c>
      <c r="AK93" s="6" t="s">
        <v>1708</v>
      </c>
      <c r="AL93" s="88">
        <v>52800000</v>
      </c>
      <c r="AM93" s="88">
        <v>52800000</v>
      </c>
      <c r="AN93" s="9">
        <v>4800000</v>
      </c>
      <c r="AO93" s="4" t="s">
        <v>209</v>
      </c>
      <c r="AP93" s="6" t="s">
        <v>181</v>
      </c>
      <c r="AQ93" s="6" t="s">
        <v>168</v>
      </c>
      <c r="AR93" s="75"/>
      <c r="AU93" s="100">
        <v>9020</v>
      </c>
      <c r="AV93" s="92">
        <v>43844</v>
      </c>
      <c r="AW93" s="100">
        <v>19520</v>
      </c>
      <c r="AX93" s="93">
        <v>43854</v>
      </c>
      <c r="AY93" s="6" t="s">
        <v>215</v>
      </c>
      <c r="AZ93" s="6" t="s">
        <v>810</v>
      </c>
      <c r="BA93" s="6" t="s">
        <v>181</v>
      </c>
      <c r="BC93" s="11"/>
      <c r="BD93" s="6" t="s">
        <v>911</v>
      </c>
      <c r="BE93" s="6" t="s">
        <v>912</v>
      </c>
      <c r="BF93" s="94">
        <v>43853</v>
      </c>
      <c r="BG93" s="4" t="s">
        <v>220</v>
      </c>
      <c r="BH93" s="4" t="s">
        <v>220</v>
      </c>
      <c r="BI93" s="6" t="s">
        <v>221</v>
      </c>
      <c r="BJ93" s="6" t="s">
        <v>3009</v>
      </c>
      <c r="BK93" s="6" t="s">
        <v>174</v>
      </c>
      <c r="BL93" s="12">
        <v>14396089</v>
      </c>
      <c r="BM93" s="4">
        <v>5</v>
      </c>
      <c r="BN93" s="6" t="s">
        <v>1289</v>
      </c>
      <c r="BO93" s="13" t="s">
        <v>185</v>
      </c>
      <c r="BP93" s="42">
        <v>77101704</v>
      </c>
      <c r="BQ93" s="13" t="s">
        <v>754</v>
      </c>
      <c r="BR93" s="94">
        <v>43853</v>
      </c>
      <c r="BS93" s="4" t="s">
        <v>180</v>
      </c>
      <c r="BT93" s="13" t="s">
        <v>230</v>
      </c>
      <c r="BU93" s="93">
        <v>43854</v>
      </c>
      <c r="BV93" s="6" t="s">
        <v>348</v>
      </c>
      <c r="BW93" s="93">
        <v>43854</v>
      </c>
      <c r="BX93" s="93">
        <v>43854</v>
      </c>
      <c r="BY93" s="222">
        <v>44188</v>
      </c>
      <c r="BZ93" s="4">
        <f t="shared" si="49"/>
        <v>334</v>
      </c>
      <c r="CA93" s="16">
        <f t="shared" si="50"/>
        <v>11.133333333333333</v>
      </c>
      <c r="CB93" s="6" t="s">
        <v>1709</v>
      </c>
      <c r="CC93" s="9">
        <f>BD_2!E91</f>
        <v>0</v>
      </c>
      <c r="CD93" s="9">
        <f>BD_2!BA91</f>
        <v>0</v>
      </c>
      <c r="CE93" s="4">
        <f>BD_2!BZ91</f>
        <v>0</v>
      </c>
      <c r="CF93" s="42" t="str">
        <f>BD_2!CA91</f>
        <v>2 NO</v>
      </c>
      <c r="CG93" s="160" t="str">
        <f>BD_2!CF91</f>
        <v>2 NO</v>
      </c>
      <c r="CH93" s="4" t="s">
        <v>181</v>
      </c>
      <c r="CI93">
        <f t="shared" si="51"/>
        <v>334</v>
      </c>
      <c r="CJ93" s="161">
        <f t="shared" si="52"/>
        <v>43854</v>
      </c>
      <c r="CK93" s="161">
        <f t="shared" si="53"/>
        <v>44188</v>
      </c>
      <c r="CL93" s="14">
        <f t="shared" ca="1" si="54"/>
        <v>1.404191616766467</v>
      </c>
      <c r="CM93" s="9">
        <f t="shared" si="63"/>
        <v>52800000</v>
      </c>
      <c r="CN93" s="42" t="str">
        <f t="shared" ca="1" si="55"/>
        <v>FINALIZADO</v>
      </c>
      <c r="CO93" s="4"/>
      <c r="CQ93" s="17"/>
      <c r="CR93" s="87"/>
      <c r="CS93" s="6"/>
      <c r="CT93" s="13" t="s">
        <v>1321</v>
      </c>
      <c r="CU93" s="4" t="s">
        <v>1322</v>
      </c>
      <c r="CV93" s="4" t="s">
        <v>3330</v>
      </c>
      <c r="CW93" s="42" t="str">
        <f t="shared" si="46"/>
        <v>enero</v>
      </c>
      <c r="CX93" s="4" t="s">
        <v>180</v>
      </c>
      <c r="CY93" t="s">
        <v>361</v>
      </c>
      <c r="CZ93" t="s">
        <v>362</v>
      </c>
    </row>
    <row r="94" spans="1:104" x14ac:dyDescent="0.25">
      <c r="A94" s="76" t="str">
        <f t="shared" si="56"/>
        <v/>
      </c>
      <c r="B94" s="77" t="str">
        <f t="shared" si="57"/>
        <v/>
      </c>
      <c r="C94" s="76" t="str">
        <f t="shared" si="58"/>
        <v/>
      </c>
      <c r="D94" s="76" t="str">
        <f t="shared" si="59"/>
        <v/>
      </c>
      <c r="E94" s="76" t="str">
        <f t="shared" si="60"/>
        <v/>
      </c>
      <c r="F94" s="77" t="str">
        <f t="shared" ca="1" si="47"/>
        <v>F</v>
      </c>
      <c r="G94" s="3" t="str">
        <f t="shared" si="61"/>
        <v/>
      </c>
      <c r="H94" s="3" t="str">
        <f t="shared" si="62"/>
        <v/>
      </c>
      <c r="I94" s="3" t="str">
        <f t="shared" si="48"/>
        <v/>
      </c>
      <c r="J94" s="4">
        <v>2020</v>
      </c>
      <c r="K94" s="5">
        <v>90</v>
      </c>
      <c r="L94" s="98" t="s">
        <v>1437</v>
      </c>
      <c r="M94" s="4" t="s">
        <v>115</v>
      </c>
      <c r="N94" s="6" t="s">
        <v>116</v>
      </c>
      <c r="O94" s="6" t="s">
        <v>138</v>
      </c>
      <c r="P94" s="6" t="s">
        <v>150</v>
      </c>
      <c r="Q94" s="6" t="s">
        <v>249</v>
      </c>
      <c r="R94" s="4" t="s">
        <v>114</v>
      </c>
      <c r="S94" s="4" t="s">
        <v>166</v>
      </c>
      <c r="T94" s="6" t="s">
        <v>642</v>
      </c>
      <c r="U94" s="79" t="s">
        <v>173</v>
      </c>
      <c r="V94" s="4" t="s">
        <v>174</v>
      </c>
      <c r="W94" s="7">
        <v>1018485301</v>
      </c>
      <c r="X94" s="6">
        <v>1</v>
      </c>
      <c r="Y94" s="92">
        <v>35190</v>
      </c>
      <c r="Z94" s="71">
        <f ca="1">+($F$1-Tabla3[[#This Row],[FECHA DE NACIMIENTO]])/365</f>
        <v>25.021917808219179</v>
      </c>
      <c r="AA94" s="108" t="s">
        <v>855</v>
      </c>
      <c r="AB94" s="108"/>
      <c r="AC94" s="4" t="s">
        <v>114</v>
      </c>
      <c r="AD94" s="4" t="s">
        <v>114</v>
      </c>
      <c r="AE94" s="8" t="s">
        <v>114</v>
      </c>
      <c r="AF94" s="4" t="s">
        <v>181</v>
      </c>
      <c r="AG94" s="13" t="s">
        <v>185</v>
      </c>
      <c r="AH94" s="13" t="s">
        <v>185</v>
      </c>
      <c r="AI94" s="6" t="s">
        <v>690</v>
      </c>
      <c r="AJ94" s="6" t="s">
        <v>2555</v>
      </c>
      <c r="AK94" s="6" t="s">
        <v>2559</v>
      </c>
      <c r="AL94" s="88">
        <v>49500000</v>
      </c>
      <c r="AM94" s="88">
        <v>49500000</v>
      </c>
      <c r="AN94" s="9">
        <v>4500000</v>
      </c>
      <c r="AO94" s="4" t="s">
        <v>209</v>
      </c>
      <c r="AP94" s="6" t="s">
        <v>181</v>
      </c>
      <c r="AQ94" s="6" t="s">
        <v>168</v>
      </c>
      <c r="AR94" s="75"/>
      <c r="AU94" s="100">
        <v>9020</v>
      </c>
      <c r="AV94" s="92">
        <v>43844</v>
      </c>
      <c r="AW94" s="100">
        <v>19720</v>
      </c>
      <c r="AX94" s="93">
        <v>43854</v>
      </c>
      <c r="AY94" s="6" t="s">
        <v>215</v>
      </c>
      <c r="AZ94" s="6" t="s">
        <v>810</v>
      </c>
      <c r="BA94" s="6" t="s">
        <v>181</v>
      </c>
      <c r="BC94" s="11"/>
      <c r="BD94" s="6" t="s">
        <v>913</v>
      </c>
      <c r="BE94" s="6" t="s">
        <v>914</v>
      </c>
      <c r="BF94" s="94">
        <v>43853</v>
      </c>
      <c r="BG94" s="4" t="s">
        <v>220</v>
      </c>
      <c r="BH94" s="4" t="s">
        <v>220</v>
      </c>
      <c r="BI94" s="6" t="s">
        <v>221</v>
      </c>
      <c r="BJ94" s="6" t="s">
        <v>3009</v>
      </c>
      <c r="BK94" s="6" t="s">
        <v>174</v>
      </c>
      <c r="BL94" s="12">
        <v>14396089</v>
      </c>
      <c r="BM94" s="4">
        <v>5</v>
      </c>
      <c r="BN94" s="6" t="s">
        <v>1289</v>
      </c>
      <c r="BO94" s="13" t="s">
        <v>185</v>
      </c>
      <c r="BP94" s="42">
        <v>77101700</v>
      </c>
      <c r="BQ94" s="13" t="s">
        <v>755</v>
      </c>
      <c r="BR94" s="94">
        <v>43853</v>
      </c>
      <c r="BS94" s="4" t="s">
        <v>180</v>
      </c>
      <c r="BT94" s="13" t="s">
        <v>230</v>
      </c>
      <c r="BU94" s="93">
        <v>43854</v>
      </c>
      <c r="BV94" s="6" t="s">
        <v>348</v>
      </c>
      <c r="BW94" s="93">
        <v>43854</v>
      </c>
      <c r="BX94" s="93">
        <v>43854</v>
      </c>
      <c r="BY94" s="222">
        <v>44188</v>
      </c>
      <c r="BZ94" s="4">
        <f t="shared" si="49"/>
        <v>334</v>
      </c>
      <c r="CA94" s="16">
        <f t="shared" si="50"/>
        <v>11.133333333333333</v>
      </c>
      <c r="CB94" s="108" t="s">
        <v>2562</v>
      </c>
      <c r="CC94" s="9">
        <f>BD_2!E92</f>
        <v>0</v>
      </c>
      <c r="CD94" s="9">
        <f>BD_2!BA92</f>
        <v>0</v>
      </c>
      <c r="CE94" s="4">
        <f>BD_2!BZ92</f>
        <v>0</v>
      </c>
      <c r="CF94" s="42" t="str">
        <f>BD_2!CA92</f>
        <v>2 NO</v>
      </c>
      <c r="CG94" s="160" t="str">
        <f>BD_2!CF92</f>
        <v>2 NO</v>
      </c>
      <c r="CH94" s="4" t="s">
        <v>181</v>
      </c>
      <c r="CI94">
        <f t="shared" si="51"/>
        <v>334</v>
      </c>
      <c r="CJ94" s="161">
        <f t="shared" si="52"/>
        <v>43854</v>
      </c>
      <c r="CK94" s="161">
        <f t="shared" si="53"/>
        <v>44188</v>
      </c>
      <c r="CL94" s="14">
        <f t="shared" ca="1" si="54"/>
        <v>1.404191616766467</v>
      </c>
      <c r="CM94" s="9">
        <f t="shared" si="63"/>
        <v>49500000</v>
      </c>
      <c r="CN94" s="42" t="str">
        <f t="shared" ca="1" si="55"/>
        <v>FINALIZADO</v>
      </c>
      <c r="CO94" s="4"/>
      <c r="CQ94" s="17"/>
      <c r="CR94" s="87"/>
      <c r="CS94" s="6"/>
      <c r="CT94" s="13" t="s">
        <v>1321</v>
      </c>
      <c r="CU94" s="4" t="s">
        <v>1322</v>
      </c>
      <c r="CV94" s="4" t="s">
        <v>3330</v>
      </c>
      <c r="CW94" s="42" t="str">
        <f t="shared" si="46"/>
        <v>enero</v>
      </c>
      <c r="CX94" s="4" t="s">
        <v>180</v>
      </c>
      <c r="CY94" t="s">
        <v>361</v>
      </c>
      <c r="CZ94" t="s">
        <v>362</v>
      </c>
    </row>
    <row r="95" spans="1:104" x14ac:dyDescent="0.25">
      <c r="A95" s="76" t="str">
        <f t="shared" si="56"/>
        <v/>
      </c>
      <c r="B95" s="77" t="str">
        <f t="shared" si="57"/>
        <v/>
      </c>
      <c r="C95" s="76" t="str">
        <f t="shared" si="58"/>
        <v/>
      </c>
      <c r="D95" s="76" t="str">
        <f t="shared" si="59"/>
        <v/>
      </c>
      <c r="E95" s="76" t="str">
        <f t="shared" si="60"/>
        <v/>
      </c>
      <c r="F95" s="77" t="str">
        <f t="shared" ca="1" si="47"/>
        <v>F</v>
      </c>
      <c r="G95" s="3" t="str">
        <f t="shared" si="61"/>
        <v/>
      </c>
      <c r="H95" s="3" t="str">
        <f t="shared" si="62"/>
        <v/>
      </c>
      <c r="I95" s="3" t="str">
        <f t="shared" si="48"/>
        <v/>
      </c>
      <c r="J95" s="4">
        <v>2020</v>
      </c>
      <c r="K95" s="5">
        <v>91</v>
      </c>
      <c r="L95" s="98" t="s">
        <v>1437</v>
      </c>
      <c r="M95" s="4" t="s">
        <v>115</v>
      </c>
      <c r="N95" s="6" t="s">
        <v>116</v>
      </c>
      <c r="O95" s="6" t="s">
        <v>138</v>
      </c>
      <c r="P95" s="6" t="s">
        <v>150</v>
      </c>
      <c r="Q95" s="6" t="s">
        <v>249</v>
      </c>
      <c r="R95" s="4" t="s">
        <v>114</v>
      </c>
      <c r="S95" s="4" t="s">
        <v>166</v>
      </c>
      <c r="T95" s="6" t="s">
        <v>643</v>
      </c>
      <c r="U95" s="79" t="s">
        <v>173</v>
      </c>
      <c r="V95" s="4" t="s">
        <v>174</v>
      </c>
      <c r="W95" s="7">
        <v>1026282270</v>
      </c>
      <c r="X95" s="6">
        <v>7</v>
      </c>
      <c r="Y95" s="92">
        <v>33948</v>
      </c>
      <c r="Z95" s="71">
        <f ca="1">+($F$1-Tabla3[[#This Row],[FECHA DE NACIMIENTO]])/365</f>
        <v>28.424657534246574</v>
      </c>
      <c r="AA95" s="108" t="s">
        <v>855</v>
      </c>
      <c r="AB95" s="108"/>
      <c r="AC95" s="4" t="s">
        <v>114</v>
      </c>
      <c r="AD95" s="4" t="s">
        <v>114</v>
      </c>
      <c r="AE95" s="8" t="s">
        <v>114</v>
      </c>
      <c r="AF95" s="4" t="s">
        <v>181</v>
      </c>
      <c r="AG95" s="13" t="s">
        <v>185</v>
      </c>
      <c r="AH95" s="13" t="s">
        <v>185</v>
      </c>
      <c r="AI95" s="6" t="s">
        <v>690</v>
      </c>
      <c r="AJ95" s="6" t="s">
        <v>2556</v>
      </c>
      <c r="AK95" s="6" t="s">
        <v>2560</v>
      </c>
      <c r="AL95" s="88">
        <v>49500000</v>
      </c>
      <c r="AM95" s="88">
        <v>49500000</v>
      </c>
      <c r="AN95" s="9">
        <v>4500000</v>
      </c>
      <c r="AO95" s="4" t="s">
        <v>209</v>
      </c>
      <c r="AP95" s="6" t="s">
        <v>181</v>
      </c>
      <c r="AQ95" s="6" t="s">
        <v>168</v>
      </c>
      <c r="AR95" s="75"/>
      <c r="AU95" s="100">
        <v>9020</v>
      </c>
      <c r="AV95" s="92">
        <v>43844</v>
      </c>
      <c r="AW95" s="100">
        <v>19820</v>
      </c>
      <c r="AX95" s="93">
        <v>43854</v>
      </c>
      <c r="AY95" s="6" t="s">
        <v>215</v>
      </c>
      <c r="AZ95" s="6" t="s">
        <v>810</v>
      </c>
      <c r="BA95" s="6" t="s">
        <v>181</v>
      </c>
      <c r="BC95" s="11"/>
      <c r="BD95" s="6" t="s">
        <v>915</v>
      </c>
      <c r="BE95" s="6" t="s">
        <v>916</v>
      </c>
      <c r="BF95" s="94">
        <v>43853</v>
      </c>
      <c r="BG95" s="4" t="s">
        <v>220</v>
      </c>
      <c r="BH95" s="4" t="s">
        <v>220</v>
      </c>
      <c r="BI95" s="6" t="s">
        <v>221</v>
      </c>
      <c r="BJ95" s="6" t="s">
        <v>3009</v>
      </c>
      <c r="BK95" s="6" t="s">
        <v>174</v>
      </c>
      <c r="BL95" s="12">
        <v>14396089</v>
      </c>
      <c r="BM95" s="4">
        <v>5</v>
      </c>
      <c r="BN95" s="6" t="s">
        <v>1289</v>
      </c>
      <c r="BO95" s="13" t="s">
        <v>185</v>
      </c>
      <c r="BP95" s="42">
        <v>77101700</v>
      </c>
      <c r="BQ95" s="13" t="s">
        <v>756</v>
      </c>
      <c r="BR95" s="94">
        <v>43853</v>
      </c>
      <c r="BS95" s="4" t="s">
        <v>180</v>
      </c>
      <c r="BT95" s="13" t="s">
        <v>230</v>
      </c>
      <c r="BU95" s="93">
        <v>43854</v>
      </c>
      <c r="BV95" s="6" t="s">
        <v>348</v>
      </c>
      <c r="BW95" s="93">
        <v>43854</v>
      </c>
      <c r="BX95" s="93">
        <v>43854</v>
      </c>
      <c r="BY95" s="222">
        <v>44188</v>
      </c>
      <c r="BZ95" s="4">
        <f t="shared" si="49"/>
        <v>334</v>
      </c>
      <c r="CA95" s="16">
        <f t="shared" si="50"/>
        <v>11.133333333333333</v>
      </c>
      <c r="CB95" s="6" t="s">
        <v>2561</v>
      </c>
      <c r="CC95" s="9">
        <f>BD_2!E93</f>
        <v>0</v>
      </c>
      <c r="CD95" s="9">
        <f>BD_2!BA93</f>
        <v>0</v>
      </c>
      <c r="CE95" s="4">
        <f>BD_2!BZ93</f>
        <v>0</v>
      </c>
      <c r="CF95" s="42" t="str">
        <f>BD_2!CA93</f>
        <v>2 NO</v>
      </c>
      <c r="CG95" s="160" t="str">
        <f>BD_2!CF93</f>
        <v>2 NO</v>
      </c>
      <c r="CH95" s="4" t="s">
        <v>181</v>
      </c>
      <c r="CI95">
        <f t="shared" si="51"/>
        <v>334</v>
      </c>
      <c r="CJ95" s="161">
        <f t="shared" si="52"/>
        <v>43854</v>
      </c>
      <c r="CK95" s="161">
        <f t="shared" si="53"/>
        <v>44188</v>
      </c>
      <c r="CL95" s="14">
        <f t="shared" ca="1" si="54"/>
        <v>1.404191616766467</v>
      </c>
      <c r="CM95" s="9">
        <f t="shared" si="63"/>
        <v>49500000</v>
      </c>
      <c r="CN95" s="42" t="str">
        <f t="shared" ca="1" si="55"/>
        <v>FINALIZADO</v>
      </c>
      <c r="CO95" s="4"/>
      <c r="CQ95" s="17"/>
      <c r="CR95" s="87"/>
      <c r="CS95" s="6"/>
      <c r="CT95" s="13" t="s">
        <v>1321</v>
      </c>
      <c r="CU95" s="4" t="s">
        <v>1322</v>
      </c>
      <c r="CV95" s="4" t="s">
        <v>3330</v>
      </c>
      <c r="CW95" s="42" t="str">
        <f t="shared" si="46"/>
        <v>enero</v>
      </c>
      <c r="CX95" s="4" t="s">
        <v>180</v>
      </c>
      <c r="CY95" t="s">
        <v>361</v>
      </c>
      <c r="CZ95" t="s">
        <v>362</v>
      </c>
    </row>
    <row r="96" spans="1:104" x14ac:dyDescent="0.25">
      <c r="A96" s="76" t="str">
        <f t="shared" si="56"/>
        <v>A</v>
      </c>
      <c r="B96" s="77" t="str">
        <f t="shared" si="57"/>
        <v>PR</v>
      </c>
      <c r="C96" s="76" t="str">
        <f t="shared" si="58"/>
        <v/>
      </c>
      <c r="D96" s="76" t="str">
        <f t="shared" si="59"/>
        <v/>
      </c>
      <c r="E96" s="76" t="str">
        <f t="shared" si="60"/>
        <v/>
      </c>
      <c r="F96" s="77" t="str">
        <f t="shared" ca="1" si="47"/>
        <v>F</v>
      </c>
      <c r="G96" s="3" t="str">
        <f t="shared" si="61"/>
        <v/>
      </c>
      <c r="H96" s="3" t="str">
        <f t="shared" si="62"/>
        <v/>
      </c>
      <c r="I96" s="3" t="str">
        <f t="shared" si="48"/>
        <v/>
      </c>
      <c r="J96" s="4">
        <v>2020</v>
      </c>
      <c r="K96" s="5">
        <v>92</v>
      </c>
      <c r="L96" s="98" t="s">
        <v>714</v>
      </c>
      <c r="M96" s="4" t="s">
        <v>115</v>
      </c>
      <c r="N96" s="6" t="s">
        <v>116</v>
      </c>
      <c r="O96" s="6" t="s">
        <v>138</v>
      </c>
      <c r="P96" s="6" t="s">
        <v>150</v>
      </c>
      <c r="Q96" s="6" t="s">
        <v>249</v>
      </c>
      <c r="R96" s="4" t="s">
        <v>114</v>
      </c>
      <c r="S96" s="4" t="s">
        <v>167</v>
      </c>
      <c r="T96" s="6" t="s">
        <v>644</v>
      </c>
      <c r="U96" s="79" t="s">
        <v>173</v>
      </c>
      <c r="V96" s="4" t="s">
        <v>174</v>
      </c>
      <c r="W96" s="7">
        <v>1022953092</v>
      </c>
      <c r="X96" s="6">
        <v>8</v>
      </c>
      <c r="Y96" s="92">
        <v>32737</v>
      </c>
      <c r="Z96" s="71">
        <f ca="1">+($F$1-Tabla3[[#This Row],[FECHA DE NACIMIENTO]])/365</f>
        <v>31.742465753424657</v>
      </c>
      <c r="AA96" s="108" t="s">
        <v>848</v>
      </c>
      <c r="AB96" s="108"/>
      <c r="AC96" s="4" t="s">
        <v>114</v>
      </c>
      <c r="AD96" s="4" t="s">
        <v>114</v>
      </c>
      <c r="AE96" s="8" t="s">
        <v>114</v>
      </c>
      <c r="AF96" s="4" t="s">
        <v>181</v>
      </c>
      <c r="AG96" s="105" t="s">
        <v>192</v>
      </c>
      <c r="AH96" s="6" t="s">
        <v>201</v>
      </c>
      <c r="AI96" s="6" t="s">
        <v>689</v>
      </c>
      <c r="AJ96" s="108" t="s">
        <v>1830</v>
      </c>
      <c r="AK96" s="6" t="s">
        <v>5172</v>
      </c>
      <c r="AL96" s="88">
        <v>22400000</v>
      </c>
      <c r="AM96" s="88">
        <v>22400000</v>
      </c>
      <c r="AN96" s="9">
        <v>3200000</v>
      </c>
      <c r="AO96" s="4" t="s">
        <v>209</v>
      </c>
      <c r="AP96" s="6" t="s">
        <v>181</v>
      </c>
      <c r="AQ96" s="6" t="s">
        <v>168</v>
      </c>
      <c r="AR96" s="75"/>
      <c r="AU96" s="100">
        <v>3320</v>
      </c>
      <c r="AV96" s="92">
        <v>43838</v>
      </c>
      <c r="AW96" s="100">
        <v>20120</v>
      </c>
      <c r="AX96" s="93">
        <v>43854</v>
      </c>
      <c r="AY96" s="6" t="s">
        <v>215</v>
      </c>
      <c r="AZ96" s="6" t="s">
        <v>378</v>
      </c>
      <c r="BA96" s="6" t="s">
        <v>181</v>
      </c>
      <c r="BC96" s="11"/>
      <c r="BD96" s="6" t="s">
        <v>917</v>
      </c>
      <c r="BE96" s="6" t="s">
        <v>918</v>
      </c>
      <c r="BF96" s="94">
        <v>43852</v>
      </c>
      <c r="BG96" s="4" t="s">
        <v>220</v>
      </c>
      <c r="BH96" s="4" t="s">
        <v>220</v>
      </c>
      <c r="BI96" s="6" t="s">
        <v>221</v>
      </c>
      <c r="BJ96" s="6" t="s">
        <v>5448</v>
      </c>
      <c r="BK96" s="6" t="s">
        <v>174</v>
      </c>
      <c r="BL96" s="12">
        <v>52998506</v>
      </c>
      <c r="BM96" s="4">
        <v>1</v>
      </c>
      <c r="BN96" s="6" t="s">
        <v>635</v>
      </c>
      <c r="BO96" s="6" t="s">
        <v>192</v>
      </c>
      <c r="BP96" s="42">
        <v>80161501</v>
      </c>
      <c r="BQ96" s="13" t="s">
        <v>757</v>
      </c>
      <c r="BR96" s="94">
        <v>43852</v>
      </c>
      <c r="BS96" s="4" t="s">
        <v>180</v>
      </c>
      <c r="BT96" s="13" t="s">
        <v>230</v>
      </c>
      <c r="BU96" s="93">
        <v>43853</v>
      </c>
      <c r="BV96" s="6" t="s">
        <v>348</v>
      </c>
      <c r="BW96" s="93">
        <v>43853</v>
      </c>
      <c r="BX96" s="93">
        <v>43853</v>
      </c>
      <c r="BY96" s="222">
        <v>44065</v>
      </c>
      <c r="BZ96" s="4">
        <f t="shared" si="49"/>
        <v>212</v>
      </c>
      <c r="CA96" s="16">
        <f t="shared" si="50"/>
        <v>7.0666666666666664</v>
      </c>
      <c r="CB96" s="6" t="s">
        <v>5173</v>
      </c>
      <c r="CC96" s="9">
        <f>BD_2!E94</f>
        <v>0</v>
      </c>
      <c r="CD96" s="9">
        <f>BD_2!BA94</f>
        <v>11200000</v>
      </c>
      <c r="CE96" s="4">
        <f>BD_2!BZ94</f>
        <v>105</v>
      </c>
      <c r="CF96" s="42" t="str">
        <f>BD_2!CA94</f>
        <v>2 NO</v>
      </c>
      <c r="CG96" s="160" t="str">
        <f>BD_2!CF94</f>
        <v>2 NO</v>
      </c>
      <c r="CH96" s="4" t="s">
        <v>181</v>
      </c>
      <c r="CI96">
        <f t="shared" si="51"/>
        <v>317</v>
      </c>
      <c r="CJ96" s="161">
        <f t="shared" si="52"/>
        <v>43853</v>
      </c>
      <c r="CK96" s="161">
        <f t="shared" si="53"/>
        <v>44170</v>
      </c>
      <c r="CL96" s="14">
        <f t="shared" ca="1" si="54"/>
        <v>1.4826498422712935</v>
      </c>
      <c r="CM96" s="9">
        <f t="shared" si="63"/>
        <v>33600000</v>
      </c>
      <c r="CN96" s="42" t="str">
        <f t="shared" ca="1" si="55"/>
        <v>FINALIZADO</v>
      </c>
      <c r="CO96" s="4"/>
      <c r="CQ96" s="17"/>
      <c r="CR96" s="87"/>
      <c r="CS96" s="6"/>
      <c r="CT96" s="13" t="s">
        <v>1321</v>
      </c>
      <c r="CU96" s="4" t="s">
        <v>1322</v>
      </c>
      <c r="CV96" s="4" t="s">
        <v>3330</v>
      </c>
      <c r="CW96" s="42" t="str">
        <f t="shared" si="46"/>
        <v>enero</v>
      </c>
      <c r="CX96" s="4" t="s">
        <v>180</v>
      </c>
      <c r="CY96" t="s">
        <v>361</v>
      </c>
      <c r="CZ96" t="s">
        <v>362</v>
      </c>
    </row>
    <row r="97" spans="1:104" x14ac:dyDescent="0.25">
      <c r="A97" s="76" t="str">
        <f t="shared" si="56"/>
        <v>A</v>
      </c>
      <c r="B97" s="77" t="str">
        <f t="shared" si="57"/>
        <v>PR</v>
      </c>
      <c r="C97" s="76" t="str">
        <f t="shared" si="58"/>
        <v/>
      </c>
      <c r="D97" s="76" t="str">
        <f t="shared" si="59"/>
        <v/>
      </c>
      <c r="E97" s="76" t="str">
        <f t="shared" si="60"/>
        <v/>
      </c>
      <c r="F97" s="77" t="str">
        <f t="shared" ca="1" si="47"/>
        <v>F</v>
      </c>
      <c r="G97" s="3" t="str">
        <f t="shared" si="61"/>
        <v/>
      </c>
      <c r="H97" s="3" t="str">
        <f t="shared" si="62"/>
        <v/>
      </c>
      <c r="I97" s="3" t="str">
        <f t="shared" si="48"/>
        <v/>
      </c>
      <c r="J97" s="4">
        <v>2020</v>
      </c>
      <c r="K97" s="5">
        <v>93</v>
      </c>
      <c r="L97" s="98" t="s">
        <v>1436</v>
      </c>
      <c r="M97" s="4" t="s">
        <v>115</v>
      </c>
      <c r="N97" s="6" t="s">
        <v>116</v>
      </c>
      <c r="O97" s="6" t="s">
        <v>138</v>
      </c>
      <c r="P97" s="6" t="s">
        <v>150</v>
      </c>
      <c r="Q97" s="6" t="s">
        <v>249</v>
      </c>
      <c r="R97" s="4" t="s">
        <v>114</v>
      </c>
      <c r="S97" s="4" t="s">
        <v>166</v>
      </c>
      <c r="T97" s="6" t="s">
        <v>645</v>
      </c>
      <c r="U97" s="79" t="s">
        <v>173</v>
      </c>
      <c r="V97" s="4" t="s">
        <v>174</v>
      </c>
      <c r="W97" s="7">
        <v>41908116</v>
      </c>
      <c r="X97" s="6">
        <v>3</v>
      </c>
      <c r="Y97" s="92">
        <v>24201</v>
      </c>
      <c r="Z97" s="71">
        <f ca="1">+($F$1-Tabla3[[#This Row],[FECHA DE NACIMIENTO]])/365</f>
        <v>55.128767123287673</v>
      </c>
      <c r="AA97" s="108" t="s">
        <v>178</v>
      </c>
      <c r="AB97" s="108"/>
      <c r="AC97" s="4" t="s">
        <v>114</v>
      </c>
      <c r="AD97" s="4" t="s">
        <v>114</v>
      </c>
      <c r="AE97" s="8" t="s">
        <v>114</v>
      </c>
      <c r="AF97" s="4" t="s">
        <v>181</v>
      </c>
      <c r="AG97" s="105" t="s">
        <v>192</v>
      </c>
      <c r="AH97" s="6" t="s">
        <v>201</v>
      </c>
      <c r="AI97" s="6" t="s">
        <v>666</v>
      </c>
      <c r="AJ97" s="6" t="s">
        <v>1979</v>
      </c>
      <c r="AK97" s="6" t="s">
        <v>1980</v>
      </c>
      <c r="AL97" s="88">
        <v>71500000</v>
      </c>
      <c r="AM97" s="88">
        <v>71500000</v>
      </c>
      <c r="AN97" s="9">
        <v>6500000</v>
      </c>
      <c r="AO97" s="4" t="s">
        <v>209</v>
      </c>
      <c r="AP97" s="6" t="s">
        <v>181</v>
      </c>
      <c r="AQ97" s="6" t="s">
        <v>168</v>
      </c>
      <c r="AR97" s="75"/>
      <c r="AU97" s="100">
        <v>3320</v>
      </c>
      <c r="AV97" s="92">
        <v>43838</v>
      </c>
      <c r="AW97" s="100">
        <v>20220</v>
      </c>
      <c r="AX97" s="93">
        <v>43854</v>
      </c>
      <c r="AY97" s="6" t="s">
        <v>215</v>
      </c>
      <c r="AZ97" s="6" t="s">
        <v>378</v>
      </c>
      <c r="BA97" s="6" t="s">
        <v>181</v>
      </c>
      <c r="BC97" s="11"/>
      <c r="BD97" s="6" t="s">
        <v>1982</v>
      </c>
      <c r="BE97" s="6" t="s">
        <v>1981</v>
      </c>
      <c r="BF97" s="94">
        <v>43852</v>
      </c>
      <c r="BG97" s="4" t="s">
        <v>220</v>
      </c>
      <c r="BH97" s="4" t="s">
        <v>220</v>
      </c>
      <c r="BI97" s="6" t="s">
        <v>221</v>
      </c>
      <c r="BJ97" s="6" t="s">
        <v>5448</v>
      </c>
      <c r="BK97" s="6" t="s">
        <v>174</v>
      </c>
      <c r="BL97" s="12">
        <v>52998506</v>
      </c>
      <c r="BM97" s="4">
        <v>1</v>
      </c>
      <c r="BN97" s="6" t="s">
        <v>635</v>
      </c>
      <c r="BO97" s="6" t="s">
        <v>192</v>
      </c>
      <c r="BP97" s="42">
        <v>80121704</v>
      </c>
      <c r="BQ97" s="13" t="s">
        <v>758</v>
      </c>
      <c r="BR97" s="94">
        <v>43852</v>
      </c>
      <c r="BS97" s="4" t="s">
        <v>180</v>
      </c>
      <c r="BT97" s="13" t="s">
        <v>230</v>
      </c>
      <c r="BU97" s="93">
        <v>43852</v>
      </c>
      <c r="BV97" s="6" t="s">
        <v>348</v>
      </c>
      <c r="BW97" s="93">
        <v>43854</v>
      </c>
      <c r="BX97" s="93">
        <v>43854</v>
      </c>
      <c r="BY97" s="222">
        <v>44188</v>
      </c>
      <c r="BZ97" s="4">
        <f t="shared" si="49"/>
        <v>334</v>
      </c>
      <c r="CA97" s="16">
        <f t="shared" si="50"/>
        <v>11.133333333333333</v>
      </c>
      <c r="CB97" s="6" t="s">
        <v>440</v>
      </c>
      <c r="CC97" s="9">
        <f>BD_2!E95</f>
        <v>0</v>
      </c>
      <c r="CD97" s="9">
        <f>BD_2!BA95</f>
        <v>1516667</v>
      </c>
      <c r="CE97" s="4">
        <f>BD_2!BZ95</f>
        <v>8</v>
      </c>
      <c r="CF97" s="42" t="str">
        <f>BD_2!CA95</f>
        <v>2 NO</v>
      </c>
      <c r="CG97" s="160" t="str">
        <f>BD_2!CF95</f>
        <v>2 NO</v>
      </c>
      <c r="CH97" s="4" t="s">
        <v>181</v>
      </c>
      <c r="CI97">
        <f t="shared" si="51"/>
        <v>342</v>
      </c>
      <c r="CJ97" s="161">
        <f t="shared" si="52"/>
        <v>43854</v>
      </c>
      <c r="CK97" s="161">
        <f t="shared" si="53"/>
        <v>44196</v>
      </c>
      <c r="CL97" s="14">
        <f t="shared" ca="1" si="54"/>
        <v>1.371345029239766</v>
      </c>
      <c r="CM97" s="9">
        <f t="shared" si="63"/>
        <v>73016667</v>
      </c>
      <c r="CN97" s="42" t="str">
        <f t="shared" ca="1" si="55"/>
        <v>FINALIZADO</v>
      </c>
      <c r="CO97" s="4"/>
      <c r="CQ97" s="17"/>
      <c r="CR97" s="87"/>
      <c r="CS97" s="6"/>
      <c r="CT97" s="13" t="s">
        <v>1321</v>
      </c>
      <c r="CU97" s="4" t="s">
        <v>1322</v>
      </c>
      <c r="CV97" s="4" t="s">
        <v>3330</v>
      </c>
      <c r="CW97" s="42" t="str">
        <f t="shared" si="46"/>
        <v>enero</v>
      </c>
      <c r="CX97" s="4" t="s">
        <v>180</v>
      </c>
      <c r="CY97" t="s">
        <v>361</v>
      </c>
      <c r="CZ97" t="s">
        <v>362</v>
      </c>
    </row>
    <row r="98" spans="1:104" x14ac:dyDescent="0.25">
      <c r="A98" s="76" t="str">
        <f t="shared" si="56"/>
        <v/>
      </c>
      <c r="B98" s="77" t="str">
        <f t="shared" si="57"/>
        <v/>
      </c>
      <c r="C98" s="76" t="str">
        <f t="shared" si="58"/>
        <v/>
      </c>
      <c r="D98" s="76" t="str">
        <f t="shared" si="59"/>
        <v/>
      </c>
      <c r="E98" s="76" t="str">
        <f t="shared" si="60"/>
        <v/>
      </c>
      <c r="F98" s="77" t="str">
        <f t="shared" ca="1" si="47"/>
        <v>F</v>
      </c>
      <c r="G98" s="3" t="str">
        <f t="shared" si="61"/>
        <v/>
      </c>
      <c r="H98" s="3" t="str">
        <f t="shared" si="62"/>
        <v/>
      </c>
      <c r="I98" s="3" t="str">
        <f t="shared" si="48"/>
        <v/>
      </c>
      <c r="J98" s="4">
        <v>2020</v>
      </c>
      <c r="K98" s="5">
        <v>94</v>
      </c>
      <c r="L98" s="98" t="s">
        <v>1432</v>
      </c>
      <c r="M98" s="4" t="s">
        <v>115</v>
      </c>
      <c r="N98" s="6" t="s">
        <v>116</v>
      </c>
      <c r="O98" s="6" t="s">
        <v>138</v>
      </c>
      <c r="P98" s="6" t="s">
        <v>150</v>
      </c>
      <c r="Q98" s="6" t="s">
        <v>249</v>
      </c>
      <c r="R98" s="4" t="s">
        <v>114</v>
      </c>
      <c r="S98" s="4" t="s">
        <v>166</v>
      </c>
      <c r="T98" s="6" t="s">
        <v>1833</v>
      </c>
      <c r="U98" s="79" t="s">
        <v>173</v>
      </c>
      <c r="V98" s="4" t="s">
        <v>174</v>
      </c>
      <c r="W98" s="7">
        <v>1020765418</v>
      </c>
      <c r="X98" s="6">
        <v>1</v>
      </c>
      <c r="Y98" s="92">
        <v>33495</v>
      </c>
      <c r="Z98" s="71">
        <f ca="1">+($F$1-Tabla3[[#This Row],[FECHA DE NACIMIENTO]])/365</f>
        <v>29.665753424657535</v>
      </c>
      <c r="AA98" s="108" t="s">
        <v>178</v>
      </c>
      <c r="AB98" s="108"/>
      <c r="AC98" s="4" t="s">
        <v>114</v>
      </c>
      <c r="AD98" s="4" t="s">
        <v>114</v>
      </c>
      <c r="AE98" s="8" t="s">
        <v>114</v>
      </c>
      <c r="AF98" s="4" t="s">
        <v>181</v>
      </c>
      <c r="AG98" s="13" t="s">
        <v>198</v>
      </c>
      <c r="AH98" s="6" t="s">
        <v>197</v>
      </c>
      <c r="AI98" s="6" t="s">
        <v>1834</v>
      </c>
      <c r="AJ98" s="6" t="s">
        <v>1835</v>
      </c>
      <c r="AK98" s="6" t="s">
        <v>1836</v>
      </c>
      <c r="AL98" s="88">
        <v>55000000</v>
      </c>
      <c r="AM98" s="88">
        <v>55000000</v>
      </c>
      <c r="AN98" s="9">
        <v>5000000</v>
      </c>
      <c r="AO98" s="4" t="s">
        <v>209</v>
      </c>
      <c r="AP98" s="6" t="s">
        <v>181</v>
      </c>
      <c r="AQ98" s="6" t="s">
        <v>168</v>
      </c>
      <c r="AR98" s="75"/>
      <c r="AU98" s="100">
        <v>5620</v>
      </c>
      <c r="AV98" s="92">
        <v>43840</v>
      </c>
      <c r="AW98" s="100">
        <v>20620</v>
      </c>
      <c r="AX98" s="93">
        <v>43854</v>
      </c>
      <c r="AY98" s="6" t="s">
        <v>215</v>
      </c>
      <c r="AZ98" s="6" t="s">
        <v>573</v>
      </c>
      <c r="BA98" s="6" t="s">
        <v>181</v>
      </c>
      <c r="BC98" s="11"/>
      <c r="BD98" s="6" t="s">
        <v>1838</v>
      </c>
      <c r="BE98" s="6" t="s">
        <v>1837</v>
      </c>
      <c r="BF98" s="94">
        <v>43854</v>
      </c>
      <c r="BG98" s="4" t="s">
        <v>220</v>
      </c>
      <c r="BH98" s="4" t="s">
        <v>220</v>
      </c>
      <c r="BI98" s="6" t="s">
        <v>221</v>
      </c>
      <c r="BJ98" s="6" t="s">
        <v>1157</v>
      </c>
      <c r="BK98" s="6" t="s">
        <v>174</v>
      </c>
      <c r="BL98" s="12">
        <v>51982340</v>
      </c>
      <c r="BM98" s="4">
        <v>8</v>
      </c>
      <c r="BN98" s="6" t="s">
        <v>1160</v>
      </c>
      <c r="BO98" s="6" t="s">
        <v>3898</v>
      </c>
      <c r="BP98" s="42">
        <v>77101706</v>
      </c>
      <c r="BQ98" s="13" t="s">
        <v>1839</v>
      </c>
      <c r="BR98" s="94">
        <v>43854</v>
      </c>
      <c r="BS98" s="4" t="s">
        <v>180</v>
      </c>
      <c r="BT98" s="13" t="s">
        <v>230</v>
      </c>
      <c r="BU98" s="93">
        <v>43854</v>
      </c>
      <c r="BV98" s="6" t="s">
        <v>349</v>
      </c>
      <c r="BW98" s="93">
        <v>43861</v>
      </c>
      <c r="BX98" s="93">
        <v>43861</v>
      </c>
      <c r="BY98" s="222">
        <v>44195</v>
      </c>
      <c r="BZ98" s="4">
        <f t="shared" si="49"/>
        <v>334</v>
      </c>
      <c r="CA98" s="16">
        <f t="shared" si="50"/>
        <v>11.133333333333333</v>
      </c>
      <c r="CB98" s="6" t="s">
        <v>1840</v>
      </c>
      <c r="CC98" s="9">
        <f>BD_2!E96</f>
        <v>0</v>
      </c>
      <c r="CD98" s="9">
        <f>BD_2!BA96</f>
        <v>0</v>
      </c>
      <c r="CE98" s="4">
        <f>BD_2!BZ96</f>
        <v>0</v>
      </c>
      <c r="CF98" s="42" t="str">
        <f>BD_2!CA96</f>
        <v>2 NO</v>
      </c>
      <c r="CG98" s="160" t="str">
        <f>BD_2!CF96</f>
        <v>2 NO</v>
      </c>
      <c r="CH98" s="4" t="s">
        <v>181</v>
      </c>
      <c r="CI98">
        <f t="shared" si="51"/>
        <v>334</v>
      </c>
      <c r="CJ98" s="161">
        <f t="shared" si="52"/>
        <v>43861</v>
      </c>
      <c r="CK98" s="161">
        <f t="shared" si="53"/>
        <v>44195</v>
      </c>
      <c r="CL98" s="14">
        <f t="shared" ca="1" si="54"/>
        <v>1.3832335329341316</v>
      </c>
      <c r="CM98" s="9">
        <f t="shared" si="63"/>
        <v>55000000</v>
      </c>
      <c r="CN98" s="42" t="str">
        <f t="shared" ca="1" si="55"/>
        <v>FINALIZADO</v>
      </c>
      <c r="CO98" s="4"/>
      <c r="CQ98" s="17"/>
      <c r="CR98" s="87"/>
      <c r="CS98" s="6"/>
      <c r="CT98" s="13" t="s">
        <v>1321</v>
      </c>
      <c r="CU98" s="4" t="s">
        <v>1322</v>
      </c>
      <c r="CV98" s="4" t="s">
        <v>3330</v>
      </c>
      <c r="CW98" s="42" t="str">
        <f t="shared" ref="CW98" si="64">TEXT(BF98,"MMMM")</f>
        <v>enero</v>
      </c>
      <c r="CX98" s="4" t="s">
        <v>180</v>
      </c>
      <c r="CY98" t="s">
        <v>361</v>
      </c>
      <c r="CZ98" t="s">
        <v>362</v>
      </c>
    </row>
    <row r="99" spans="1:104" x14ac:dyDescent="0.25">
      <c r="A99" s="76" t="str">
        <f t="shared" si="56"/>
        <v>A</v>
      </c>
      <c r="B99" s="77" t="str">
        <f t="shared" si="57"/>
        <v>PR</v>
      </c>
      <c r="C99" s="76" t="str">
        <f t="shared" si="58"/>
        <v/>
      </c>
      <c r="D99" s="76" t="str">
        <f t="shared" si="59"/>
        <v/>
      </c>
      <c r="E99" s="76" t="str">
        <f t="shared" si="60"/>
        <v/>
      </c>
      <c r="F99" s="77" t="str">
        <f t="shared" ca="1" si="47"/>
        <v>F</v>
      </c>
      <c r="G99" s="3" t="str">
        <f t="shared" si="61"/>
        <v/>
      </c>
      <c r="H99" s="3" t="str">
        <f t="shared" si="62"/>
        <v/>
      </c>
      <c r="I99" s="3" t="str">
        <f t="shared" si="48"/>
        <v/>
      </c>
      <c r="J99" s="4">
        <v>2020</v>
      </c>
      <c r="K99" s="5">
        <v>95</v>
      </c>
      <c r="L99" s="98" t="s">
        <v>1432</v>
      </c>
      <c r="M99" s="4" t="s">
        <v>115</v>
      </c>
      <c r="N99" s="6" t="s">
        <v>116</v>
      </c>
      <c r="O99" s="6" t="s">
        <v>138</v>
      </c>
      <c r="P99" s="6" t="s">
        <v>150</v>
      </c>
      <c r="Q99" s="6" t="s">
        <v>249</v>
      </c>
      <c r="R99" s="4" t="s">
        <v>114</v>
      </c>
      <c r="S99" s="4" t="s">
        <v>167</v>
      </c>
      <c r="T99" s="6" t="s">
        <v>646</v>
      </c>
      <c r="U99" s="79" t="s">
        <v>173</v>
      </c>
      <c r="V99" s="4" t="s">
        <v>174</v>
      </c>
      <c r="W99" s="7">
        <v>1018427340</v>
      </c>
      <c r="X99" s="6">
        <v>1</v>
      </c>
      <c r="Y99" s="92">
        <v>32715</v>
      </c>
      <c r="Z99" s="71">
        <f ca="1">+($F$1-Tabla3[[#This Row],[FECHA DE NACIMIENTO]])/365</f>
        <v>31.802739726027397</v>
      </c>
      <c r="AA99" s="108" t="s">
        <v>367</v>
      </c>
      <c r="AB99" s="108"/>
      <c r="AC99" s="4" t="s">
        <v>114</v>
      </c>
      <c r="AD99" s="4" t="s">
        <v>114</v>
      </c>
      <c r="AE99" s="8" t="s">
        <v>114</v>
      </c>
      <c r="AF99" s="4" t="s">
        <v>181</v>
      </c>
      <c r="AG99" s="13" t="s">
        <v>198</v>
      </c>
      <c r="AH99" s="6" t="s">
        <v>197</v>
      </c>
      <c r="AI99" s="6" t="s">
        <v>691</v>
      </c>
      <c r="AJ99" s="6" t="s">
        <v>2563</v>
      </c>
      <c r="AK99" s="6" t="s">
        <v>1842</v>
      </c>
      <c r="AL99" s="88">
        <v>32000000</v>
      </c>
      <c r="AM99" s="88">
        <v>32000000</v>
      </c>
      <c r="AN99" s="9">
        <v>3200000</v>
      </c>
      <c r="AO99" s="4" t="s">
        <v>209</v>
      </c>
      <c r="AP99" s="6" t="s">
        <v>181</v>
      </c>
      <c r="AQ99" s="6" t="s">
        <v>168</v>
      </c>
      <c r="AR99" s="75"/>
      <c r="AU99" s="100">
        <v>5620</v>
      </c>
      <c r="AV99" s="92">
        <v>43840</v>
      </c>
      <c r="AW99" s="100">
        <v>20820</v>
      </c>
      <c r="AX99" s="93">
        <v>43854</v>
      </c>
      <c r="AY99" s="6" t="s">
        <v>215</v>
      </c>
      <c r="AZ99" s="6" t="s">
        <v>378</v>
      </c>
      <c r="BA99" s="6" t="s">
        <v>181</v>
      </c>
      <c r="BC99" s="11"/>
      <c r="BD99" s="6" t="s">
        <v>3388</v>
      </c>
      <c r="BE99" s="6" t="s">
        <v>3389</v>
      </c>
      <c r="BF99" s="94">
        <v>43854</v>
      </c>
      <c r="BG99" s="4" t="s">
        <v>220</v>
      </c>
      <c r="BH99" s="4" t="s">
        <v>220</v>
      </c>
      <c r="BI99" s="6" t="s">
        <v>221</v>
      </c>
      <c r="BJ99" s="6" t="s">
        <v>1157</v>
      </c>
      <c r="BK99" s="6" t="s">
        <v>174</v>
      </c>
      <c r="BL99" s="12">
        <v>51982340</v>
      </c>
      <c r="BM99" s="4">
        <v>8</v>
      </c>
      <c r="BN99" s="6" t="s">
        <v>1160</v>
      </c>
      <c r="BO99" s="6" t="s">
        <v>3898</v>
      </c>
      <c r="BP99" s="42">
        <v>80161506</v>
      </c>
      <c r="BQ99" s="13" t="s">
        <v>760</v>
      </c>
      <c r="BR99" s="94">
        <v>43854</v>
      </c>
      <c r="BS99" s="4" t="s">
        <v>180</v>
      </c>
      <c r="BT99" s="13" t="s">
        <v>230</v>
      </c>
      <c r="BU99" s="93">
        <v>43857</v>
      </c>
      <c r="BV99" s="6" t="s">
        <v>349</v>
      </c>
      <c r="BW99" s="93">
        <v>43858</v>
      </c>
      <c r="BX99" s="93">
        <v>43858</v>
      </c>
      <c r="BY99" s="222">
        <v>44163</v>
      </c>
      <c r="BZ99" s="4">
        <f t="shared" si="49"/>
        <v>305</v>
      </c>
      <c r="CA99" s="16">
        <f t="shared" si="50"/>
        <v>10.166666666666666</v>
      </c>
      <c r="CB99" s="6" t="s">
        <v>1845</v>
      </c>
      <c r="CC99" s="9">
        <f>BD_2!E97</f>
        <v>0</v>
      </c>
      <c r="CD99" s="9">
        <f>BD_2!BA97</f>
        <v>3413333</v>
      </c>
      <c r="CE99" s="4">
        <f>BD_2!BZ97</f>
        <v>32</v>
      </c>
      <c r="CF99" s="42" t="str">
        <f>BD_2!CA97</f>
        <v>2 NO</v>
      </c>
      <c r="CG99" s="160" t="str">
        <f>BD_2!CF97</f>
        <v>2 NO</v>
      </c>
      <c r="CH99" s="4" t="s">
        <v>181</v>
      </c>
      <c r="CI99">
        <f t="shared" si="51"/>
        <v>337</v>
      </c>
      <c r="CJ99" s="161">
        <f t="shared" si="52"/>
        <v>43858</v>
      </c>
      <c r="CK99" s="161">
        <f t="shared" si="53"/>
        <v>44195</v>
      </c>
      <c r="CL99" s="14">
        <f t="shared" ca="1" si="54"/>
        <v>1.3798219584569733</v>
      </c>
      <c r="CM99" s="9">
        <f t="shared" si="63"/>
        <v>35413333</v>
      </c>
      <c r="CN99" s="42" t="str">
        <f t="shared" ca="1" si="55"/>
        <v>FINALIZADO</v>
      </c>
      <c r="CO99" s="4"/>
      <c r="CQ99" s="17"/>
      <c r="CR99" s="87"/>
      <c r="CS99" s="6"/>
      <c r="CT99" s="13" t="s">
        <v>1321</v>
      </c>
      <c r="CU99" s="4" t="s">
        <v>1322</v>
      </c>
      <c r="CV99" s="4" t="s">
        <v>3330</v>
      </c>
      <c r="CW99" s="42" t="str">
        <f t="shared" ref="CW99:CW162" si="65">TEXT(BF99,"MMMM")</f>
        <v>enero</v>
      </c>
      <c r="CX99" s="4" t="s">
        <v>180</v>
      </c>
      <c r="CY99" t="s">
        <v>361</v>
      </c>
      <c r="CZ99" t="s">
        <v>362</v>
      </c>
    </row>
    <row r="100" spans="1:104" x14ac:dyDescent="0.25">
      <c r="A100" s="76" t="str">
        <f t="shared" si="56"/>
        <v>A</v>
      </c>
      <c r="B100" s="77" t="str">
        <f t="shared" si="57"/>
        <v>PR</v>
      </c>
      <c r="C100" s="76" t="str">
        <f t="shared" si="58"/>
        <v/>
      </c>
      <c r="D100" s="76" t="str">
        <f t="shared" si="59"/>
        <v/>
      </c>
      <c r="E100" s="76" t="str">
        <f t="shared" si="60"/>
        <v/>
      </c>
      <c r="F100" s="77" t="str">
        <f t="shared" ca="1" si="47"/>
        <v>F</v>
      </c>
      <c r="G100" s="3" t="str">
        <f t="shared" si="61"/>
        <v/>
      </c>
      <c r="H100" s="3" t="str">
        <f t="shared" si="62"/>
        <v/>
      </c>
      <c r="I100" s="3" t="str">
        <f t="shared" si="48"/>
        <v/>
      </c>
      <c r="J100" s="4">
        <v>2020</v>
      </c>
      <c r="K100" s="5">
        <v>96</v>
      </c>
      <c r="L100" s="98" t="s">
        <v>1432</v>
      </c>
      <c r="M100" s="4" t="s">
        <v>115</v>
      </c>
      <c r="N100" s="6" t="s">
        <v>116</v>
      </c>
      <c r="O100" s="6" t="s">
        <v>138</v>
      </c>
      <c r="P100" s="6" t="s">
        <v>150</v>
      </c>
      <c r="Q100" s="6" t="s">
        <v>249</v>
      </c>
      <c r="R100" s="4" t="s">
        <v>114</v>
      </c>
      <c r="S100" s="4" t="s">
        <v>167</v>
      </c>
      <c r="T100" s="6" t="s">
        <v>647</v>
      </c>
      <c r="U100" s="79" t="s">
        <v>173</v>
      </c>
      <c r="V100" s="4" t="s">
        <v>174</v>
      </c>
      <c r="W100" s="7">
        <v>1022977960</v>
      </c>
      <c r="X100" s="6">
        <v>1</v>
      </c>
      <c r="Y100" s="92">
        <v>33782</v>
      </c>
      <c r="Z100" s="71">
        <f ca="1">+($F$1-Tabla3[[#This Row],[FECHA DE NACIMIENTO]])/365</f>
        <v>28.87945205479452</v>
      </c>
      <c r="AA100" s="108" t="s">
        <v>845</v>
      </c>
      <c r="AB100" s="108"/>
      <c r="AC100" s="4" t="s">
        <v>114</v>
      </c>
      <c r="AD100" s="4" t="s">
        <v>114</v>
      </c>
      <c r="AE100" s="8" t="s">
        <v>114</v>
      </c>
      <c r="AF100" s="4" t="s">
        <v>181</v>
      </c>
      <c r="AG100" s="13" t="s">
        <v>198</v>
      </c>
      <c r="AH100" s="6" t="s">
        <v>197</v>
      </c>
      <c r="AI100" s="6" t="s">
        <v>692</v>
      </c>
      <c r="AJ100" s="6" t="s">
        <v>1841</v>
      </c>
      <c r="AK100" s="6" t="s">
        <v>1842</v>
      </c>
      <c r="AL100" s="88">
        <v>32000000</v>
      </c>
      <c r="AM100" s="88">
        <v>32000000</v>
      </c>
      <c r="AN100" s="9">
        <v>3200000</v>
      </c>
      <c r="AO100" s="4" t="s">
        <v>209</v>
      </c>
      <c r="AP100" s="6" t="s">
        <v>181</v>
      </c>
      <c r="AQ100" s="6" t="s">
        <v>168</v>
      </c>
      <c r="AR100" s="75"/>
      <c r="AU100" s="100">
        <v>5620</v>
      </c>
      <c r="AV100" s="92">
        <v>43840</v>
      </c>
      <c r="AW100" s="100">
        <v>20720</v>
      </c>
      <c r="AX100" s="93">
        <v>43854</v>
      </c>
      <c r="AY100" s="6" t="s">
        <v>215</v>
      </c>
      <c r="AZ100" s="6" t="s">
        <v>378</v>
      </c>
      <c r="BA100" s="6" t="s">
        <v>181</v>
      </c>
      <c r="BC100" s="11"/>
      <c r="BD100" s="6" t="s">
        <v>1844</v>
      </c>
      <c r="BE100" s="109" t="s">
        <v>1843</v>
      </c>
      <c r="BF100" s="94">
        <v>43854</v>
      </c>
      <c r="BG100" s="4" t="s">
        <v>220</v>
      </c>
      <c r="BH100" s="4" t="s">
        <v>220</v>
      </c>
      <c r="BI100" s="6" t="s">
        <v>221</v>
      </c>
      <c r="BJ100" s="6" t="s">
        <v>1157</v>
      </c>
      <c r="BK100" s="6" t="s">
        <v>174</v>
      </c>
      <c r="BL100" s="12">
        <v>51982340</v>
      </c>
      <c r="BM100" s="4">
        <v>8</v>
      </c>
      <c r="BN100" s="6" t="s">
        <v>1160</v>
      </c>
      <c r="BO100" s="6" t="s">
        <v>3898</v>
      </c>
      <c r="BP100" s="42">
        <v>80161506</v>
      </c>
      <c r="BQ100" s="13" t="s">
        <v>759</v>
      </c>
      <c r="BR100" s="94">
        <v>43854</v>
      </c>
      <c r="BS100" s="4" t="s">
        <v>180</v>
      </c>
      <c r="BT100" s="13" t="s">
        <v>230</v>
      </c>
      <c r="BU100" s="93">
        <v>43854</v>
      </c>
      <c r="BV100" s="6" t="s">
        <v>349</v>
      </c>
      <c r="BW100" s="93">
        <v>43858</v>
      </c>
      <c r="BX100" s="86">
        <v>43858</v>
      </c>
      <c r="BY100" s="222">
        <v>44162</v>
      </c>
      <c r="BZ100" s="4">
        <f t="shared" si="49"/>
        <v>304</v>
      </c>
      <c r="CA100" s="16">
        <f t="shared" si="50"/>
        <v>10.133333333333333</v>
      </c>
      <c r="CB100" s="6" t="s">
        <v>1845</v>
      </c>
      <c r="CC100" s="9">
        <f>BD_2!E98</f>
        <v>0</v>
      </c>
      <c r="CD100" s="9">
        <f>BD_2!BA98</f>
        <v>3413333</v>
      </c>
      <c r="CE100" s="4">
        <f>BD_2!BZ98</f>
        <v>32</v>
      </c>
      <c r="CF100" s="42" t="str">
        <f>BD_2!CA98</f>
        <v>2 NO</v>
      </c>
      <c r="CG100" s="160" t="str">
        <f>BD_2!CF98</f>
        <v>2 NO</v>
      </c>
      <c r="CH100" s="4" t="s">
        <v>181</v>
      </c>
      <c r="CI100">
        <f t="shared" si="51"/>
        <v>336</v>
      </c>
      <c r="CJ100" s="161">
        <f t="shared" si="52"/>
        <v>43858</v>
      </c>
      <c r="CK100" s="161">
        <f t="shared" si="53"/>
        <v>44194</v>
      </c>
      <c r="CL100" s="14">
        <f t="shared" ca="1" si="54"/>
        <v>1.3839285714285714</v>
      </c>
      <c r="CM100" s="9">
        <f t="shared" si="63"/>
        <v>35413333</v>
      </c>
      <c r="CN100" s="42" t="str">
        <f t="shared" ca="1" si="55"/>
        <v>FINALIZADO</v>
      </c>
      <c r="CO100" s="4"/>
      <c r="CQ100" s="17"/>
      <c r="CR100" s="87"/>
      <c r="CS100" s="6"/>
      <c r="CT100" s="13" t="s">
        <v>1321</v>
      </c>
      <c r="CU100" s="4" t="s">
        <v>1322</v>
      </c>
      <c r="CV100" s="4" t="s">
        <v>3330</v>
      </c>
      <c r="CW100" s="42" t="str">
        <f t="shared" si="65"/>
        <v>enero</v>
      </c>
      <c r="CX100" s="4" t="s">
        <v>180</v>
      </c>
      <c r="CY100" t="s">
        <v>361</v>
      </c>
      <c r="CZ100" t="s">
        <v>362</v>
      </c>
    </row>
    <row r="101" spans="1:104" x14ac:dyDescent="0.25">
      <c r="A101" s="76" t="str">
        <f t="shared" si="56"/>
        <v/>
      </c>
      <c r="B101" s="77" t="str">
        <f t="shared" si="57"/>
        <v/>
      </c>
      <c r="C101" s="76" t="str">
        <f t="shared" si="58"/>
        <v/>
      </c>
      <c r="D101" s="76" t="str">
        <f t="shared" si="59"/>
        <v/>
      </c>
      <c r="E101" s="76" t="str">
        <f t="shared" si="60"/>
        <v/>
      </c>
      <c r="F101" s="77" t="str">
        <f t="shared" ca="1" si="47"/>
        <v>F</v>
      </c>
      <c r="G101" s="3" t="str">
        <f t="shared" si="61"/>
        <v/>
      </c>
      <c r="H101" s="3" t="str">
        <f t="shared" si="62"/>
        <v/>
      </c>
      <c r="I101" s="3" t="str">
        <f t="shared" si="48"/>
        <v/>
      </c>
      <c r="J101" s="4">
        <v>2020</v>
      </c>
      <c r="K101" s="5">
        <v>97</v>
      </c>
      <c r="L101" s="6" t="s">
        <v>515</v>
      </c>
      <c r="M101" s="4" t="s">
        <v>115</v>
      </c>
      <c r="N101" s="6" t="s">
        <v>116</v>
      </c>
      <c r="O101" s="6" t="s">
        <v>138</v>
      </c>
      <c r="P101" s="6" t="s">
        <v>150</v>
      </c>
      <c r="Q101" s="6" t="s">
        <v>249</v>
      </c>
      <c r="R101" s="4" t="s">
        <v>114</v>
      </c>
      <c r="S101" s="4" t="s">
        <v>166</v>
      </c>
      <c r="T101" s="6" t="s">
        <v>648</v>
      </c>
      <c r="U101" s="79" t="s">
        <v>173</v>
      </c>
      <c r="V101" s="4" t="s">
        <v>174</v>
      </c>
      <c r="W101" s="7">
        <v>52378972</v>
      </c>
      <c r="X101" s="6">
        <v>6</v>
      </c>
      <c r="Y101" s="92">
        <v>28325</v>
      </c>
      <c r="Z101" s="71">
        <f ca="1">+($F$1-Tabla3[[#This Row],[FECHA DE NACIMIENTO]])/365</f>
        <v>43.830136986301369</v>
      </c>
      <c r="AA101" s="108" t="s">
        <v>576</v>
      </c>
      <c r="AB101" s="108"/>
      <c r="AC101" s="4" t="s">
        <v>114</v>
      </c>
      <c r="AD101" s="4" t="s">
        <v>114</v>
      </c>
      <c r="AE101" s="8" t="s">
        <v>114</v>
      </c>
      <c r="AF101" s="4" t="s">
        <v>181</v>
      </c>
      <c r="AG101" s="13" t="s">
        <v>713</v>
      </c>
      <c r="AH101" s="13" t="s">
        <v>713</v>
      </c>
      <c r="AI101" s="6" t="s">
        <v>693</v>
      </c>
      <c r="AJ101" s="108" t="s">
        <v>2564</v>
      </c>
      <c r="AK101" s="108" t="s">
        <v>2596</v>
      </c>
      <c r="AL101" s="88">
        <v>79200000</v>
      </c>
      <c r="AM101" s="88">
        <v>79200000</v>
      </c>
      <c r="AN101" s="9">
        <v>7200000</v>
      </c>
      <c r="AO101" s="4" t="s">
        <v>209</v>
      </c>
      <c r="AP101" s="6" t="s">
        <v>181</v>
      </c>
      <c r="AQ101" s="6" t="s">
        <v>168</v>
      </c>
      <c r="AR101" s="75"/>
      <c r="AU101" s="100">
        <v>6220</v>
      </c>
      <c r="AV101" s="92">
        <v>43843</v>
      </c>
      <c r="AW101" s="100">
        <v>20420</v>
      </c>
      <c r="AX101" s="93">
        <v>43854</v>
      </c>
      <c r="AY101" s="6" t="s">
        <v>215</v>
      </c>
      <c r="AZ101" s="6" t="s">
        <v>815</v>
      </c>
      <c r="BA101" s="6" t="s">
        <v>181</v>
      </c>
      <c r="BC101" s="11"/>
      <c r="BD101" s="6" t="s">
        <v>943</v>
      </c>
      <c r="BE101" s="6" t="s">
        <v>942</v>
      </c>
      <c r="BF101" s="94">
        <v>43853</v>
      </c>
      <c r="BG101" s="4" t="s">
        <v>220</v>
      </c>
      <c r="BH101" s="4" t="s">
        <v>220</v>
      </c>
      <c r="BI101" s="6" t="s">
        <v>221</v>
      </c>
      <c r="BJ101" s="6" t="s">
        <v>1168</v>
      </c>
      <c r="BK101" s="6" t="s">
        <v>174</v>
      </c>
      <c r="BL101" s="12">
        <v>52527301</v>
      </c>
      <c r="BM101" s="4">
        <v>4</v>
      </c>
      <c r="BN101" s="6" t="s">
        <v>1288</v>
      </c>
      <c r="BO101" s="6" t="s">
        <v>713</v>
      </c>
      <c r="BP101" s="42">
        <v>81111800</v>
      </c>
      <c r="BQ101" s="13" t="s">
        <v>1003</v>
      </c>
      <c r="BR101" s="94">
        <v>43853</v>
      </c>
      <c r="BS101" s="4" t="s">
        <v>180</v>
      </c>
      <c r="BT101" s="13" t="s">
        <v>230</v>
      </c>
      <c r="BU101" s="93">
        <v>43854</v>
      </c>
      <c r="BV101" s="6" t="s">
        <v>349</v>
      </c>
      <c r="BW101" s="93">
        <v>43855</v>
      </c>
      <c r="BX101" s="86">
        <v>43855</v>
      </c>
      <c r="BY101" s="222">
        <v>44189</v>
      </c>
      <c r="BZ101" s="4">
        <f t="shared" si="49"/>
        <v>334</v>
      </c>
      <c r="CA101" s="16">
        <f t="shared" si="50"/>
        <v>11.133333333333333</v>
      </c>
      <c r="CB101" s="6" t="s">
        <v>2586</v>
      </c>
      <c r="CC101" s="9">
        <f>BD_2!E99</f>
        <v>0</v>
      </c>
      <c r="CD101" s="9">
        <f>BD_2!BA99</f>
        <v>0</v>
      </c>
      <c r="CE101" s="4">
        <f>BD_2!BZ99</f>
        <v>0</v>
      </c>
      <c r="CF101" s="42" t="str">
        <f>BD_2!CA99</f>
        <v>2 NO</v>
      </c>
      <c r="CG101" s="160" t="str">
        <f>BD_2!CF99</f>
        <v>2 NO</v>
      </c>
      <c r="CH101" s="4" t="s">
        <v>181</v>
      </c>
      <c r="CI101">
        <f t="shared" si="51"/>
        <v>334</v>
      </c>
      <c r="CJ101" s="161">
        <f t="shared" si="52"/>
        <v>43855</v>
      </c>
      <c r="CK101" s="161">
        <f t="shared" si="53"/>
        <v>44189</v>
      </c>
      <c r="CL101" s="14">
        <f t="shared" ca="1" si="54"/>
        <v>1.4011976047904191</v>
      </c>
      <c r="CM101" s="9">
        <f t="shared" si="63"/>
        <v>79200000</v>
      </c>
      <c r="CN101" s="42" t="str">
        <f t="shared" ca="1" si="55"/>
        <v>FINALIZADO</v>
      </c>
      <c r="CO101" s="4"/>
      <c r="CQ101" s="17"/>
      <c r="CR101" s="87"/>
      <c r="CS101" s="6"/>
      <c r="CT101" s="13" t="s">
        <v>1321</v>
      </c>
      <c r="CU101" s="4" t="s">
        <v>1322</v>
      </c>
      <c r="CV101" s="4" t="s">
        <v>3330</v>
      </c>
      <c r="CW101" s="42" t="str">
        <f t="shared" si="65"/>
        <v>enero</v>
      </c>
      <c r="CX101" s="4" t="s">
        <v>180</v>
      </c>
      <c r="CY101" t="s">
        <v>361</v>
      </c>
      <c r="CZ101" t="s">
        <v>362</v>
      </c>
    </row>
    <row r="102" spans="1:104" x14ac:dyDescent="0.25">
      <c r="A102" s="76" t="str">
        <f t="shared" si="56"/>
        <v/>
      </c>
      <c r="B102" s="77" t="str">
        <f t="shared" si="57"/>
        <v/>
      </c>
      <c r="C102" s="76" t="str">
        <f t="shared" si="58"/>
        <v/>
      </c>
      <c r="D102" s="76" t="str">
        <f t="shared" si="59"/>
        <v/>
      </c>
      <c r="E102" s="76" t="str">
        <f t="shared" si="60"/>
        <v/>
      </c>
      <c r="F102" s="77" t="str">
        <f t="shared" ca="1" si="47"/>
        <v>F</v>
      </c>
      <c r="G102" s="3" t="str">
        <f t="shared" si="61"/>
        <v/>
      </c>
      <c r="H102" s="3" t="str">
        <f t="shared" si="62"/>
        <v/>
      </c>
      <c r="I102" s="3" t="str">
        <f t="shared" si="48"/>
        <v/>
      </c>
      <c r="J102" s="4">
        <v>2020</v>
      </c>
      <c r="K102" s="5">
        <v>98</v>
      </c>
      <c r="L102" s="6" t="s">
        <v>515</v>
      </c>
      <c r="M102" s="4" t="s">
        <v>115</v>
      </c>
      <c r="N102" s="6" t="s">
        <v>116</v>
      </c>
      <c r="O102" s="6" t="s">
        <v>138</v>
      </c>
      <c r="P102" s="6" t="s">
        <v>150</v>
      </c>
      <c r="Q102" s="6" t="s">
        <v>249</v>
      </c>
      <c r="R102" s="4" t="s">
        <v>114</v>
      </c>
      <c r="S102" s="4" t="s">
        <v>166</v>
      </c>
      <c r="T102" s="6" t="s">
        <v>649</v>
      </c>
      <c r="U102" s="79" t="s">
        <v>173</v>
      </c>
      <c r="V102" s="4" t="s">
        <v>174</v>
      </c>
      <c r="W102" s="7">
        <v>79763125</v>
      </c>
      <c r="X102" s="6">
        <v>3</v>
      </c>
      <c r="Y102" s="92">
        <v>29146</v>
      </c>
      <c r="Z102" s="71">
        <f ca="1">+($F$1-Tabla3[[#This Row],[FECHA DE NACIMIENTO]])/365</f>
        <v>41.580821917808223</v>
      </c>
      <c r="AA102" s="108" t="s">
        <v>576</v>
      </c>
      <c r="AB102" s="108"/>
      <c r="AC102" s="4" t="s">
        <v>114</v>
      </c>
      <c r="AD102" s="4" t="s">
        <v>114</v>
      </c>
      <c r="AE102" s="8" t="s">
        <v>114</v>
      </c>
      <c r="AF102" s="4" t="s">
        <v>181</v>
      </c>
      <c r="AG102" s="13" t="s">
        <v>713</v>
      </c>
      <c r="AH102" s="13" t="s">
        <v>713</v>
      </c>
      <c r="AI102" s="6" t="s">
        <v>694</v>
      </c>
      <c r="AJ102" s="108" t="s">
        <v>2565</v>
      </c>
      <c r="AK102" s="108" t="s">
        <v>2597</v>
      </c>
      <c r="AL102" s="88">
        <v>70400000</v>
      </c>
      <c r="AM102" s="88">
        <v>70400000</v>
      </c>
      <c r="AN102" s="9">
        <v>6400000</v>
      </c>
      <c r="AO102" s="4" t="s">
        <v>209</v>
      </c>
      <c r="AP102" s="6" t="s">
        <v>181</v>
      </c>
      <c r="AQ102" s="6" t="s">
        <v>168</v>
      </c>
      <c r="AR102" s="75"/>
      <c r="AU102" s="100">
        <v>6220</v>
      </c>
      <c r="AV102" s="92">
        <v>43843</v>
      </c>
      <c r="AW102" s="100">
        <v>20520</v>
      </c>
      <c r="AX102" s="93">
        <v>43854</v>
      </c>
      <c r="AY102" s="6" t="s">
        <v>215</v>
      </c>
      <c r="AZ102" s="6" t="s">
        <v>815</v>
      </c>
      <c r="BA102" s="6" t="s">
        <v>181</v>
      </c>
      <c r="BC102" s="11"/>
      <c r="BD102" s="6" t="s">
        <v>940</v>
      </c>
      <c r="BE102" s="6" t="s">
        <v>941</v>
      </c>
      <c r="BF102" s="94">
        <v>43853</v>
      </c>
      <c r="BG102" s="4" t="s">
        <v>220</v>
      </c>
      <c r="BH102" s="4" t="s">
        <v>220</v>
      </c>
      <c r="BI102" s="6" t="s">
        <v>221</v>
      </c>
      <c r="BJ102" s="6" t="s">
        <v>1168</v>
      </c>
      <c r="BK102" s="6" t="s">
        <v>174</v>
      </c>
      <c r="BL102" s="12">
        <v>52527301</v>
      </c>
      <c r="BM102" s="4">
        <v>4</v>
      </c>
      <c r="BN102" s="6" t="s">
        <v>1288</v>
      </c>
      <c r="BO102" s="6" t="s">
        <v>713</v>
      </c>
      <c r="BP102" s="42">
        <v>81111800</v>
      </c>
      <c r="BQ102" s="13" t="s">
        <v>1004</v>
      </c>
      <c r="BR102" s="94">
        <v>43853</v>
      </c>
      <c r="BS102" s="4" t="s">
        <v>180</v>
      </c>
      <c r="BT102" s="13" t="s">
        <v>230</v>
      </c>
      <c r="BU102" s="93">
        <v>43854</v>
      </c>
      <c r="BV102" s="6" t="s">
        <v>349</v>
      </c>
      <c r="BW102" s="93">
        <v>43854</v>
      </c>
      <c r="BX102" s="86">
        <v>43854</v>
      </c>
      <c r="BY102" s="222">
        <v>44188</v>
      </c>
      <c r="BZ102" s="4">
        <f t="shared" si="49"/>
        <v>334</v>
      </c>
      <c r="CA102" s="16">
        <f t="shared" si="50"/>
        <v>11.133333333333333</v>
      </c>
      <c r="CB102" s="108" t="s">
        <v>2587</v>
      </c>
      <c r="CC102" s="9">
        <f>BD_2!E100</f>
        <v>0</v>
      </c>
      <c r="CD102" s="9">
        <f>BD_2!BA100</f>
        <v>0</v>
      </c>
      <c r="CE102" s="4">
        <f>BD_2!BZ100</f>
        <v>0</v>
      </c>
      <c r="CF102" s="42" t="str">
        <f>BD_2!CA100</f>
        <v>2 NO</v>
      </c>
      <c r="CG102" s="160" t="str">
        <f>BD_2!CF100</f>
        <v>2 NO</v>
      </c>
      <c r="CH102" s="4" t="s">
        <v>181</v>
      </c>
      <c r="CI102">
        <f t="shared" si="51"/>
        <v>334</v>
      </c>
      <c r="CJ102" s="161">
        <f t="shared" si="52"/>
        <v>43854</v>
      </c>
      <c r="CK102" s="161">
        <f t="shared" si="53"/>
        <v>44188</v>
      </c>
      <c r="CL102" s="14">
        <f t="shared" ca="1" si="54"/>
        <v>1.404191616766467</v>
      </c>
      <c r="CM102" s="9">
        <f t="shared" si="63"/>
        <v>70400000</v>
      </c>
      <c r="CN102" s="42" t="str">
        <f t="shared" ca="1" si="55"/>
        <v>FINALIZADO</v>
      </c>
      <c r="CO102" s="4"/>
      <c r="CQ102" s="17"/>
      <c r="CR102" s="87"/>
      <c r="CS102" s="6"/>
      <c r="CT102" s="13" t="s">
        <v>1321</v>
      </c>
      <c r="CU102" s="4" t="s">
        <v>1322</v>
      </c>
      <c r="CV102" s="4" t="s">
        <v>3330</v>
      </c>
      <c r="CW102" s="42" t="str">
        <f t="shared" si="65"/>
        <v>enero</v>
      </c>
      <c r="CX102" s="4" t="s">
        <v>180</v>
      </c>
      <c r="CY102" t="s">
        <v>361</v>
      </c>
      <c r="CZ102" t="s">
        <v>362</v>
      </c>
    </row>
    <row r="103" spans="1:104" x14ac:dyDescent="0.25">
      <c r="A103" s="76" t="str">
        <f t="shared" si="56"/>
        <v>A</v>
      </c>
      <c r="B103" s="77" t="str">
        <f t="shared" si="57"/>
        <v>PR</v>
      </c>
      <c r="C103" s="76" t="str">
        <f t="shared" si="58"/>
        <v/>
      </c>
      <c r="D103" s="76" t="str">
        <f t="shared" si="59"/>
        <v/>
      </c>
      <c r="E103" s="76" t="str">
        <f t="shared" si="60"/>
        <v/>
      </c>
      <c r="F103" s="77" t="str">
        <f t="shared" ca="1" si="47"/>
        <v>F</v>
      </c>
      <c r="G103" s="3" t="str">
        <f t="shared" si="61"/>
        <v/>
      </c>
      <c r="H103" s="3" t="str">
        <f t="shared" si="62"/>
        <v/>
      </c>
      <c r="I103" s="3" t="str">
        <f t="shared" si="48"/>
        <v/>
      </c>
      <c r="J103" s="4">
        <v>2020</v>
      </c>
      <c r="K103" s="5">
        <v>99</v>
      </c>
      <c r="L103" s="98" t="s">
        <v>1438</v>
      </c>
      <c r="M103" s="4" t="s">
        <v>115</v>
      </c>
      <c r="N103" s="6" t="s">
        <v>116</v>
      </c>
      <c r="O103" s="6" t="s">
        <v>138</v>
      </c>
      <c r="P103" s="6" t="s">
        <v>150</v>
      </c>
      <c r="Q103" s="6" t="s">
        <v>249</v>
      </c>
      <c r="R103" s="4" t="s">
        <v>114</v>
      </c>
      <c r="S103" s="4" t="s">
        <v>167</v>
      </c>
      <c r="T103" s="6" t="s">
        <v>936</v>
      </c>
      <c r="U103" s="79" t="s">
        <v>173</v>
      </c>
      <c r="V103" s="4" t="s">
        <v>174</v>
      </c>
      <c r="W103" s="7">
        <v>52931515</v>
      </c>
      <c r="X103" s="6">
        <v>5</v>
      </c>
      <c r="Y103" s="92">
        <v>30267</v>
      </c>
      <c r="Z103" s="71">
        <f ca="1">+($F$1-Tabla3[[#This Row],[FECHA DE NACIMIENTO]])/365</f>
        <v>38.509589041095893</v>
      </c>
      <c r="AA103" s="108" t="s">
        <v>937</v>
      </c>
      <c r="AB103" s="108"/>
      <c r="AC103" s="4" t="s">
        <v>114</v>
      </c>
      <c r="AD103" s="4" t="s">
        <v>114</v>
      </c>
      <c r="AE103" s="8" t="s">
        <v>114</v>
      </c>
      <c r="AF103" s="4" t="s">
        <v>181</v>
      </c>
      <c r="AG103" s="6" t="s">
        <v>193</v>
      </c>
      <c r="AH103" s="6" t="s">
        <v>201</v>
      </c>
      <c r="AI103" s="6" t="s">
        <v>695</v>
      </c>
      <c r="AJ103" s="6" t="s">
        <v>2566</v>
      </c>
      <c r="AK103" s="6" t="s">
        <v>2598</v>
      </c>
      <c r="AL103" s="88">
        <v>45100000</v>
      </c>
      <c r="AM103" s="88">
        <v>45100000</v>
      </c>
      <c r="AN103" s="9">
        <v>4100000</v>
      </c>
      <c r="AO103" s="4" t="s">
        <v>209</v>
      </c>
      <c r="AP103" s="6" t="s">
        <v>181</v>
      </c>
      <c r="AQ103" s="6" t="s">
        <v>168</v>
      </c>
      <c r="AR103" s="75"/>
      <c r="AU103" s="100">
        <v>3220</v>
      </c>
      <c r="AV103" s="92">
        <v>43838</v>
      </c>
      <c r="AW103" s="100">
        <v>20320</v>
      </c>
      <c r="AX103" s="93">
        <v>43854</v>
      </c>
      <c r="AY103" s="6" t="s">
        <v>215</v>
      </c>
      <c r="AZ103" s="6" t="s">
        <v>816</v>
      </c>
      <c r="BA103" s="6" t="s">
        <v>181</v>
      </c>
      <c r="BC103" s="11"/>
      <c r="BD103" s="6" t="s">
        <v>938</v>
      </c>
      <c r="BE103" s="6" t="s">
        <v>939</v>
      </c>
      <c r="BF103" s="94">
        <v>43853</v>
      </c>
      <c r="BG103" s="4" t="s">
        <v>220</v>
      </c>
      <c r="BH103" s="4" t="s">
        <v>220</v>
      </c>
      <c r="BI103" s="6" t="s">
        <v>221</v>
      </c>
      <c r="BJ103" s="6" t="s">
        <v>582</v>
      </c>
      <c r="BK103" s="6" t="s">
        <v>174</v>
      </c>
      <c r="BL103" s="12">
        <v>53093005</v>
      </c>
      <c r="BM103" s="4">
        <v>8</v>
      </c>
      <c r="BN103" s="6" t="s">
        <v>622</v>
      </c>
      <c r="BO103" s="6" t="s">
        <v>193</v>
      </c>
      <c r="BP103" s="42">
        <v>80161506</v>
      </c>
      <c r="BQ103" s="13" t="s">
        <v>1005</v>
      </c>
      <c r="BR103" s="94">
        <v>43853</v>
      </c>
      <c r="BS103" s="4" t="s">
        <v>180</v>
      </c>
      <c r="BT103" s="13" t="s">
        <v>230</v>
      </c>
      <c r="BU103" s="93">
        <v>43854</v>
      </c>
      <c r="BV103" s="6" t="s">
        <v>348</v>
      </c>
      <c r="BW103" s="93">
        <v>43854</v>
      </c>
      <c r="BX103" s="86">
        <v>43854</v>
      </c>
      <c r="BY103" s="222">
        <v>44189</v>
      </c>
      <c r="BZ103" s="4">
        <f t="shared" si="49"/>
        <v>335</v>
      </c>
      <c r="CA103" s="16">
        <f t="shared" si="50"/>
        <v>11.166666666666666</v>
      </c>
      <c r="CB103" s="6" t="s">
        <v>1735</v>
      </c>
      <c r="CC103" s="9">
        <f>BD_2!E101</f>
        <v>0</v>
      </c>
      <c r="CD103" s="9">
        <f>BD_2!BA101</f>
        <v>956667</v>
      </c>
      <c r="CE103" s="4">
        <f>BD_2!BZ101</f>
        <v>7</v>
      </c>
      <c r="CF103" s="42" t="str">
        <f>BD_2!CA101</f>
        <v>2 NO</v>
      </c>
      <c r="CG103" s="160" t="str">
        <f>BD_2!CF101</f>
        <v>2 NO</v>
      </c>
      <c r="CH103" s="4" t="s">
        <v>181</v>
      </c>
      <c r="CI103">
        <f t="shared" si="51"/>
        <v>342</v>
      </c>
      <c r="CJ103" s="161">
        <f t="shared" si="52"/>
        <v>43854</v>
      </c>
      <c r="CK103" s="161">
        <f t="shared" si="53"/>
        <v>44196</v>
      </c>
      <c r="CL103" s="14">
        <f t="shared" ca="1" si="54"/>
        <v>1.371345029239766</v>
      </c>
      <c r="CM103" s="9">
        <f t="shared" si="63"/>
        <v>46056667</v>
      </c>
      <c r="CN103" s="42" t="str">
        <f t="shared" ca="1" si="55"/>
        <v>FINALIZADO</v>
      </c>
      <c r="CO103" s="4"/>
      <c r="CQ103" s="17"/>
      <c r="CR103" s="87"/>
      <c r="CS103" s="6"/>
      <c r="CT103" s="13" t="s">
        <v>1321</v>
      </c>
      <c r="CU103" s="4" t="s">
        <v>1322</v>
      </c>
      <c r="CV103" s="4" t="s">
        <v>3330</v>
      </c>
      <c r="CW103" s="42" t="str">
        <f t="shared" si="65"/>
        <v>enero</v>
      </c>
      <c r="CX103" s="4" t="s">
        <v>180</v>
      </c>
      <c r="CY103" t="s">
        <v>361</v>
      </c>
      <c r="CZ103" t="s">
        <v>362</v>
      </c>
    </row>
    <row r="104" spans="1:104" x14ac:dyDescent="0.25">
      <c r="A104" s="76" t="str">
        <f t="shared" si="56"/>
        <v/>
      </c>
      <c r="B104" s="77" t="str">
        <f t="shared" si="57"/>
        <v/>
      </c>
      <c r="C104" s="76" t="str">
        <f t="shared" si="58"/>
        <v/>
      </c>
      <c r="D104" s="76" t="str">
        <f t="shared" si="59"/>
        <v/>
      </c>
      <c r="E104" s="76" t="str">
        <f t="shared" si="60"/>
        <v/>
      </c>
      <c r="F104" s="77" t="str">
        <f t="shared" ca="1" si="47"/>
        <v>F</v>
      </c>
      <c r="G104" s="3" t="str">
        <f t="shared" si="61"/>
        <v/>
      </c>
      <c r="H104" s="3" t="str">
        <f t="shared" si="62"/>
        <v/>
      </c>
      <c r="I104" s="3" t="str">
        <f t="shared" si="48"/>
        <v/>
      </c>
      <c r="J104" s="4">
        <v>2020</v>
      </c>
      <c r="K104" s="5">
        <v>100</v>
      </c>
      <c r="L104" s="98" t="s">
        <v>1439</v>
      </c>
      <c r="M104" s="4" t="s">
        <v>115</v>
      </c>
      <c r="N104" s="6" t="s">
        <v>116</v>
      </c>
      <c r="O104" s="6" t="s">
        <v>138</v>
      </c>
      <c r="P104" s="6" t="s">
        <v>150</v>
      </c>
      <c r="Q104" s="6" t="s">
        <v>249</v>
      </c>
      <c r="R104" s="4" t="s">
        <v>114</v>
      </c>
      <c r="S104" s="4" t="s">
        <v>166</v>
      </c>
      <c r="T104" s="6" t="s">
        <v>650</v>
      </c>
      <c r="U104" s="79" t="s">
        <v>173</v>
      </c>
      <c r="V104" s="4" t="s">
        <v>174</v>
      </c>
      <c r="W104" s="7">
        <v>1032371542</v>
      </c>
      <c r="X104" s="6">
        <v>9</v>
      </c>
      <c r="Y104" s="92">
        <v>31643</v>
      </c>
      <c r="Z104" s="71">
        <f ca="1">+($F$1-Tabla3[[#This Row],[FECHA DE NACIMIENTO]])/365</f>
        <v>34.739726027397261</v>
      </c>
      <c r="AA104" s="108" t="s">
        <v>564</v>
      </c>
      <c r="AB104" s="108"/>
      <c r="AC104" s="4" t="s">
        <v>114</v>
      </c>
      <c r="AD104" s="4" t="s">
        <v>114</v>
      </c>
      <c r="AE104" s="8" t="s">
        <v>114</v>
      </c>
      <c r="AF104" s="4" t="s">
        <v>181</v>
      </c>
      <c r="AG104" s="6" t="s">
        <v>197</v>
      </c>
      <c r="AH104" s="6" t="s">
        <v>197</v>
      </c>
      <c r="AI104" s="6" t="s">
        <v>696</v>
      </c>
      <c r="AJ104" s="6" t="s">
        <v>2567</v>
      </c>
      <c r="AK104" s="6" t="s">
        <v>1976</v>
      </c>
      <c r="AL104" s="88">
        <v>75570000</v>
      </c>
      <c r="AM104" s="88">
        <v>75570000</v>
      </c>
      <c r="AN104" s="9">
        <v>6870000</v>
      </c>
      <c r="AO104" s="4" t="s">
        <v>209</v>
      </c>
      <c r="AP104" s="6" t="s">
        <v>181</v>
      </c>
      <c r="AQ104" s="6" t="s">
        <v>168</v>
      </c>
      <c r="AR104" s="75"/>
      <c r="AU104" s="100">
        <v>5220</v>
      </c>
      <c r="AV104" s="107">
        <v>43839</v>
      </c>
      <c r="AW104" s="100">
        <v>24820</v>
      </c>
      <c r="AX104" s="93">
        <v>43858</v>
      </c>
      <c r="AY104" s="6" t="s">
        <v>215</v>
      </c>
      <c r="AZ104" s="6" t="s">
        <v>573</v>
      </c>
      <c r="BA104" s="6" t="s">
        <v>181</v>
      </c>
      <c r="BC104" s="11"/>
      <c r="BD104" s="6" t="s">
        <v>1977</v>
      </c>
      <c r="BE104" s="6" t="s">
        <v>1978</v>
      </c>
      <c r="BF104" s="94">
        <v>43857</v>
      </c>
      <c r="BG104" s="4" t="s">
        <v>220</v>
      </c>
      <c r="BH104" s="4" t="s">
        <v>220</v>
      </c>
      <c r="BI104" s="6" t="s">
        <v>221</v>
      </c>
      <c r="BJ104" s="6" t="s">
        <v>4435</v>
      </c>
      <c r="BK104" s="6" t="s">
        <v>174</v>
      </c>
      <c r="BL104" s="12">
        <v>52005376</v>
      </c>
      <c r="BM104" s="4">
        <v>0</v>
      </c>
      <c r="BN104" s="95" t="s">
        <v>552</v>
      </c>
      <c r="BO104" s="95" t="s">
        <v>197</v>
      </c>
      <c r="BP104" s="42">
        <v>77101600</v>
      </c>
      <c r="BQ104" s="13" t="s">
        <v>1006</v>
      </c>
      <c r="BR104" s="94">
        <v>43857</v>
      </c>
      <c r="BS104" s="4" t="s">
        <v>180</v>
      </c>
      <c r="BT104" s="13" t="s">
        <v>230</v>
      </c>
      <c r="BU104" s="93">
        <v>43858</v>
      </c>
      <c r="BV104" s="6" t="s">
        <v>348</v>
      </c>
      <c r="BW104" s="93">
        <v>43859</v>
      </c>
      <c r="BX104" s="86">
        <v>43859</v>
      </c>
      <c r="BY104" s="222">
        <v>44193</v>
      </c>
      <c r="BZ104" s="4">
        <f t="shared" si="49"/>
        <v>334</v>
      </c>
      <c r="CA104" s="16">
        <f t="shared" si="50"/>
        <v>11.133333333333333</v>
      </c>
      <c r="CB104" s="6" t="s">
        <v>1796</v>
      </c>
      <c r="CC104" s="9">
        <f>BD_2!E102</f>
        <v>0</v>
      </c>
      <c r="CD104" s="9">
        <f>BD_2!BA102</f>
        <v>0</v>
      </c>
      <c r="CE104" s="4">
        <f>BD_2!BZ102</f>
        <v>0</v>
      </c>
      <c r="CF104" s="42" t="str">
        <f>BD_2!CA102</f>
        <v>2 NO</v>
      </c>
      <c r="CG104" s="160" t="str">
        <f>BD_2!CF102</f>
        <v>2 NO</v>
      </c>
      <c r="CH104" s="4" t="s">
        <v>181</v>
      </c>
      <c r="CI104">
        <f t="shared" si="51"/>
        <v>334</v>
      </c>
      <c r="CJ104" s="161">
        <f t="shared" si="52"/>
        <v>43859</v>
      </c>
      <c r="CK104" s="161">
        <f t="shared" si="53"/>
        <v>44193</v>
      </c>
      <c r="CL104" s="14">
        <f t="shared" ca="1" si="54"/>
        <v>1.3892215568862276</v>
      </c>
      <c r="CM104" s="9">
        <f t="shared" si="63"/>
        <v>75570000</v>
      </c>
      <c r="CN104" s="42" t="str">
        <f t="shared" ca="1" si="55"/>
        <v>FINALIZADO</v>
      </c>
      <c r="CO104" s="4"/>
      <c r="CQ104" s="17"/>
      <c r="CR104" s="87"/>
      <c r="CS104" s="6"/>
      <c r="CT104" s="13" t="s">
        <v>1321</v>
      </c>
      <c r="CU104" s="4" t="s">
        <v>1322</v>
      </c>
      <c r="CV104" s="4" t="s">
        <v>3330</v>
      </c>
      <c r="CW104" s="42" t="str">
        <f t="shared" si="65"/>
        <v>enero</v>
      </c>
      <c r="CX104" s="4" t="s">
        <v>180</v>
      </c>
      <c r="CY104" t="s">
        <v>361</v>
      </c>
      <c r="CZ104" t="s">
        <v>362</v>
      </c>
    </row>
    <row r="105" spans="1:104" x14ac:dyDescent="0.25">
      <c r="A105" s="76" t="str">
        <f t="shared" si="56"/>
        <v/>
      </c>
      <c r="B105" s="77" t="str">
        <f t="shared" si="57"/>
        <v/>
      </c>
      <c r="C105" s="76" t="str">
        <f t="shared" si="58"/>
        <v/>
      </c>
      <c r="D105" s="76" t="str">
        <f t="shared" si="59"/>
        <v/>
      </c>
      <c r="E105" s="76" t="str">
        <f t="shared" si="60"/>
        <v/>
      </c>
      <c r="F105" s="77" t="str">
        <f t="shared" ca="1" si="47"/>
        <v>F</v>
      </c>
      <c r="G105" s="3" t="str">
        <f t="shared" si="61"/>
        <v/>
      </c>
      <c r="H105" s="3" t="str">
        <f t="shared" si="62"/>
        <v/>
      </c>
      <c r="I105" s="3" t="str">
        <f t="shared" si="48"/>
        <v/>
      </c>
      <c r="J105" s="4">
        <v>2020</v>
      </c>
      <c r="K105" s="5">
        <v>101</v>
      </c>
      <c r="L105" s="98" t="s">
        <v>1431</v>
      </c>
      <c r="M105" s="4" t="s">
        <v>115</v>
      </c>
      <c r="N105" s="6" t="s">
        <v>116</v>
      </c>
      <c r="O105" s="6" t="s">
        <v>138</v>
      </c>
      <c r="P105" s="6" t="s">
        <v>150</v>
      </c>
      <c r="Q105" s="6" t="s">
        <v>249</v>
      </c>
      <c r="R105" s="4" t="s">
        <v>114</v>
      </c>
      <c r="S105" s="4" t="s">
        <v>166</v>
      </c>
      <c r="T105" s="6" t="s">
        <v>949</v>
      </c>
      <c r="U105" s="79" t="s">
        <v>173</v>
      </c>
      <c r="V105" s="4" t="s">
        <v>174</v>
      </c>
      <c r="W105" s="7">
        <v>1045696727</v>
      </c>
      <c r="X105" s="6">
        <v>7</v>
      </c>
      <c r="Y105" s="92">
        <v>33340</v>
      </c>
      <c r="Z105" s="71">
        <f ca="1">+($F$1-Tabla3[[#This Row],[FECHA DE NACIMIENTO]])/365</f>
        <v>30.090410958904108</v>
      </c>
      <c r="AA105" s="108" t="s">
        <v>852</v>
      </c>
      <c r="AB105" s="108"/>
      <c r="AC105" s="4" t="s">
        <v>114</v>
      </c>
      <c r="AD105" s="4" t="s">
        <v>114</v>
      </c>
      <c r="AE105" s="8" t="s">
        <v>114</v>
      </c>
      <c r="AF105" s="4" t="s">
        <v>181</v>
      </c>
      <c r="AG105" s="13" t="s">
        <v>191</v>
      </c>
      <c r="AH105" s="6" t="s">
        <v>191</v>
      </c>
      <c r="AI105" s="6" t="s">
        <v>697</v>
      </c>
      <c r="AJ105" s="6" t="s">
        <v>2568</v>
      </c>
      <c r="AK105" s="6" t="s">
        <v>2599</v>
      </c>
      <c r="AL105" s="88">
        <v>63800011</v>
      </c>
      <c r="AM105" s="88">
        <v>63800011</v>
      </c>
      <c r="AN105" s="9">
        <v>5800001</v>
      </c>
      <c r="AO105" s="4" t="s">
        <v>209</v>
      </c>
      <c r="AP105" s="6" t="s">
        <v>181</v>
      </c>
      <c r="AQ105" s="6" t="s">
        <v>168</v>
      </c>
      <c r="AR105" s="75"/>
      <c r="AU105" s="100">
        <v>5020</v>
      </c>
      <c r="AV105" s="92">
        <v>43839</v>
      </c>
      <c r="AW105" s="100">
        <v>22720</v>
      </c>
      <c r="AX105" s="93">
        <v>43854</v>
      </c>
      <c r="AY105" s="6" t="s">
        <v>215</v>
      </c>
      <c r="AZ105" s="6" t="s">
        <v>817</v>
      </c>
      <c r="BA105" s="6" t="s">
        <v>181</v>
      </c>
      <c r="BC105" s="11"/>
      <c r="BD105" s="6" t="s">
        <v>1170</v>
      </c>
      <c r="BE105" s="6" t="s">
        <v>1169</v>
      </c>
      <c r="BF105" s="94">
        <v>43854</v>
      </c>
      <c r="BG105" s="4" t="s">
        <v>220</v>
      </c>
      <c r="BH105" s="4" t="s">
        <v>220</v>
      </c>
      <c r="BI105" s="6" t="s">
        <v>221</v>
      </c>
      <c r="BJ105" s="6" t="s">
        <v>1158</v>
      </c>
      <c r="BK105" s="6" t="s">
        <v>174</v>
      </c>
      <c r="BL105" s="12">
        <v>32729316</v>
      </c>
      <c r="BM105" s="4">
        <v>9</v>
      </c>
      <c r="BN105" s="6" t="s">
        <v>1159</v>
      </c>
      <c r="BO105" s="6" t="s">
        <v>191</v>
      </c>
      <c r="BP105" s="42">
        <v>82111901</v>
      </c>
      <c r="BQ105" s="13" t="s">
        <v>1007</v>
      </c>
      <c r="BR105" s="94">
        <v>43854</v>
      </c>
      <c r="BS105" s="4" t="s">
        <v>180</v>
      </c>
      <c r="BT105" s="13" t="s">
        <v>230</v>
      </c>
      <c r="BU105" s="93">
        <v>43854</v>
      </c>
      <c r="BV105" s="6" t="s">
        <v>348</v>
      </c>
      <c r="BW105" s="93">
        <v>43855</v>
      </c>
      <c r="BX105" s="86">
        <v>43855</v>
      </c>
      <c r="BY105" s="222">
        <v>44190</v>
      </c>
      <c r="BZ105" s="4">
        <f t="shared" si="49"/>
        <v>335</v>
      </c>
      <c r="CA105" s="16">
        <f t="shared" si="50"/>
        <v>11.166666666666666</v>
      </c>
      <c r="CB105" s="6" t="s">
        <v>1714</v>
      </c>
      <c r="CC105" s="9">
        <f>BD_2!E103</f>
        <v>0</v>
      </c>
      <c r="CD105" s="9">
        <f>BD_2!BA103</f>
        <v>0</v>
      </c>
      <c r="CE105" s="4">
        <f>BD_2!BZ103</f>
        <v>0</v>
      </c>
      <c r="CF105" s="42" t="str">
        <f>BD_2!CA103</f>
        <v>2 NO</v>
      </c>
      <c r="CG105" s="160" t="str">
        <f>BD_2!CF103</f>
        <v>2 NO</v>
      </c>
      <c r="CH105" s="4" t="s">
        <v>181</v>
      </c>
      <c r="CI105">
        <f t="shared" si="51"/>
        <v>335</v>
      </c>
      <c r="CJ105" s="161">
        <f t="shared" si="52"/>
        <v>43855</v>
      </c>
      <c r="CK105" s="161">
        <f t="shared" si="53"/>
        <v>44190</v>
      </c>
      <c r="CL105" s="14">
        <f t="shared" ca="1" si="54"/>
        <v>1.3970149253731343</v>
      </c>
      <c r="CM105" s="9">
        <f t="shared" si="63"/>
        <v>63800011</v>
      </c>
      <c r="CN105" s="42" t="str">
        <f t="shared" ca="1" si="55"/>
        <v>FINALIZADO</v>
      </c>
      <c r="CO105" s="4"/>
      <c r="CQ105" s="17"/>
      <c r="CR105" s="87"/>
      <c r="CS105" s="6"/>
      <c r="CT105" s="13" t="s">
        <v>1321</v>
      </c>
      <c r="CU105" s="4" t="s">
        <v>1322</v>
      </c>
      <c r="CV105" s="4" t="s">
        <v>3330</v>
      </c>
      <c r="CW105" s="42" t="str">
        <f t="shared" si="65"/>
        <v>enero</v>
      </c>
      <c r="CX105" s="4" t="s">
        <v>180</v>
      </c>
      <c r="CY105" t="s">
        <v>361</v>
      </c>
      <c r="CZ105" t="s">
        <v>362</v>
      </c>
    </row>
    <row r="106" spans="1:104" x14ac:dyDescent="0.25">
      <c r="A106" s="76" t="str">
        <f t="shared" ref="A106:A113" si="66">+IF($CM106&gt;$AM106,"A", "")</f>
        <v/>
      </c>
      <c r="B106" s="77" t="str">
        <f t="shared" ref="B106:B113" si="67">+IF(CK106&gt;BY106,"PR","")</f>
        <v/>
      </c>
      <c r="C106" s="76" t="str">
        <f t="shared" ref="C106:C113" si="68">IF($CG106= "1 SI", "T","")</f>
        <v/>
      </c>
      <c r="D106" s="76" t="str">
        <f t="shared" ref="D106:D113" si="69">+IF($CF106="1 SI","S","")</f>
        <v/>
      </c>
      <c r="E106" s="76" t="str">
        <f t="shared" ref="E106:E113" si="70">+IF(CH106="1 SI","C","")</f>
        <v/>
      </c>
      <c r="F106" s="77" t="str">
        <f t="shared" ca="1" si="47"/>
        <v>F</v>
      </c>
      <c r="G106" s="3" t="str">
        <f t="shared" ref="G106:G113" si="71">+IF($CO106="MUTUO ACUERDO", "L","")</f>
        <v/>
      </c>
      <c r="H106" s="3" t="str">
        <f t="shared" ref="H106:H113" si="72">IF($CX106="1 SI","","NE")</f>
        <v/>
      </c>
      <c r="I106" s="3" t="str">
        <f t="shared" si="48"/>
        <v/>
      </c>
      <c r="J106" s="4">
        <v>2020</v>
      </c>
      <c r="K106" s="5">
        <v>102</v>
      </c>
      <c r="L106" s="98" t="s">
        <v>1432</v>
      </c>
      <c r="M106" s="4" t="s">
        <v>115</v>
      </c>
      <c r="N106" s="6" t="s">
        <v>116</v>
      </c>
      <c r="O106" s="6" t="s">
        <v>138</v>
      </c>
      <c r="P106" s="6" t="s">
        <v>150</v>
      </c>
      <c r="Q106" s="6" t="s">
        <v>249</v>
      </c>
      <c r="R106" s="4" t="s">
        <v>114</v>
      </c>
      <c r="S106" s="4" t="s">
        <v>166</v>
      </c>
      <c r="T106" s="6" t="s">
        <v>651</v>
      </c>
      <c r="U106" s="79" t="s">
        <v>173</v>
      </c>
      <c r="V106" s="4" t="s">
        <v>174</v>
      </c>
      <c r="W106" s="7">
        <v>1022324104</v>
      </c>
      <c r="X106" s="6">
        <v>1</v>
      </c>
      <c r="Y106" s="92">
        <v>31553</v>
      </c>
      <c r="Z106" s="71">
        <f ca="1">+($F$1-Tabla3[[#This Row],[FECHA DE NACIMIENTO]])/365</f>
        <v>34.986301369863014</v>
      </c>
      <c r="AA106" s="108" t="s">
        <v>178</v>
      </c>
      <c r="AB106" s="108"/>
      <c r="AC106" s="4" t="s">
        <v>114</v>
      </c>
      <c r="AD106" s="4" t="s">
        <v>114</v>
      </c>
      <c r="AE106" s="8" t="s">
        <v>114</v>
      </c>
      <c r="AF106" s="4" t="s">
        <v>181</v>
      </c>
      <c r="AG106" s="13" t="s">
        <v>198</v>
      </c>
      <c r="AH106" s="6" t="s">
        <v>197</v>
      </c>
      <c r="AI106" s="6" t="s">
        <v>698</v>
      </c>
      <c r="AJ106" s="6" t="s">
        <v>1835</v>
      </c>
      <c r="AK106" s="6" t="s">
        <v>1836</v>
      </c>
      <c r="AL106" s="88">
        <v>55000000</v>
      </c>
      <c r="AM106" s="88">
        <v>55000000</v>
      </c>
      <c r="AN106" s="9">
        <v>6500000</v>
      </c>
      <c r="AO106" s="4" t="s">
        <v>209</v>
      </c>
      <c r="AP106" s="6" t="s">
        <v>181</v>
      </c>
      <c r="AQ106" s="6" t="s">
        <v>168</v>
      </c>
      <c r="AR106" s="75"/>
      <c r="AU106" s="100">
        <v>5620</v>
      </c>
      <c r="AV106" s="92">
        <v>43840</v>
      </c>
      <c r="AW106" s="100">
        <v>23220</v>
      </c>
      <c r="AX106" s="93">
        <v>43857</v>
      </c>
      <c r="AY106" s="6" t="s">
        <v>215</v>
      </c>
      <c r="AZ106" s="6" t="s">
        <v>573</v>
      </c>
      <c r="BA106" s="6" t="s">
        <v>181</v>
      </c>
      <c r="BC106" s="11"/>
      <c r="BD106" s="6" t="s">
        <v>1171</v>
      </c>
      <c r="BE106" s="6" t="s">
        <v>1172</v>
      </c>
      <c r="BF106" s="94">
        <v>43857</v>
      </c>
      <c r="BG106" s="4" t="s">
        <v>220</v>
      </c>
      <c r="BH106" s="4" t="s">
        <v>220</v>
      </c>
      <c r="BI106" s="6" t="s">
        <v>221</v>
      </c>
      <c r="BJ106" s="6" t="s">
        <v>1157</v>
      </c>
      <c r="BK106" s="6" t="s">
        <v>174</v>
      </c>
      <c r="BL106" s="12">
        <v>51982340</v>
      </c>
      <c r="BM106" s="4">
        <v>8</v>
      </c>
      <c r="BN106" s="6" t="s">
        <v>1160</v>
      </c>
      <c r="BO106" s="6" t="s">
        <v>3898</v>
      </c>
      <c r="BP106" s="42">
        <v>77101706</v>
      </c>
      <c r="BQ106" s="13" t="s">
        <v>1008</v>
      </c>
      <c r="BR106" s="94">
        <v>43857</v>
      </c>
      <c r="BS106" s="4" t="s">
        <v>180</v>
      </c>
      <c r="BT106" s="13" t="s">
        <v>230</v>
      </c>
      <c r="BU106" s="93">
        <v>43858</v>
      </c>
      <c r="BV106" s="6" t="s">
        <v>349</v>
      </c>
      <c r="BW106" s="93">
        <v>43858</v>
      </c>
      <c r="BX106" s="86">
        <v>43858</v>
      </c>
      <c r="BY106" s="222">
        <v>44193</v>
      </c>
      <c r="BZ106" s="4">
        <f t="shared" si="49"/>
        <v>335</v>
      </c>
      <c r="CA106" s="16">
        <f t="shared" si="50"/>
        <v>11.166666666666666</v>
      </c>
      <c r="CB106" s="108" t="s">
        <v>2588</v>
      </c>
      <c r="CC106" s="9">
        <f>BD_2!E104</f>
        <v>0</v>
      </c>
      <c r="CD106" s="9">
        <f>BD_2!BA104</f>
        <v>0</v>
      </c>
      <c r="CE106" s="4">
        <f>BD_2!BZ104</f>
        <v>0</v>
      </c>
      <c r="CF106" s="42" t="str">
        <f>BD_2!CA104</f>
        <v>2 NO</v>
      </c>
      <c r="CG106" s="160" t="str">
        <f>BD_2!CF104</f>
        <v>2 NO</v>
      </c>
      <c r="CH106" s="4" t="s">
        <v>181</v>
      </c>
      <c r="CI106">
        <f t="shared" si="51"/>
        <v>335</v>
      </c>
      <c r="CJ106" s="161">
        <f t="shared" si="52"/>
        <v>43858</v>
      </c>
      <c r="CK106" s="161">
        <f t="shared" si="53"/>
        <v>44193</v>
      </c>
      <c r="CL106" s="14">
        <f t="shared" ca="1" si="54"/>
        <v>1.3880597014925373</v>
      </c>
      <c r="CM106" s="9">
        <f t="shared" ref="CM106:CM113" si="73">$AM106+$CD106-$CC106</f>
        <v>55000000</v>
      </c>
      <c r="CN106" s="42" t="str">
        <f t="shared" ca="1" si="55"/>
        <v>FINALIZADO</v>
      </c>
      <c r="CO106" s="4"/>
      <c r="CQ106" s="17"/>
      <c r="CR106" s="87"/>
      <c r="CS106" s="6"/>
      <c r="CT106" s="13" t="s">
        <v>1321</v>
      </c>
      <c r="CU106" s="4" t="s">
        <v>1322</v>
      </c>
      <c r="CV106" s="4" t="s">
        <v>3330</v>
      </c>
      <c r="CW106" s="42" t="str">
        <f t="shared" si="65"/>
        <v>enero</v>
      </c>
      <c r="CX106" s="4" t="s">
        <v>180</v>
      </c>
      <c r="CY106" t="s">
        <v>361</v>
      </c>
      <c r="CZ106" t="s">
        <v>362</v>
      </c>
    </row>
    <row r="107" spans="1:104" x14ac:dyDescent="0.25">
      <c r="A107" s="76" t="str">
        <f t="shared" si="66"/>
        <v/>
      </c>
      <c r="B107" s="77" t="str">
        <f t="shared" si="67"/>
        <v/>
      </c>
      <c r="C107" s="76" t="str">
        <f t="shared" si="68"/>
        <v/>
      </c>
      <c r="D107" s="76" t="str">
        <f t="shared" si="69"/>
        <v/>
      </c>
      <c r="E107" s="76" t="str">
        <f t="shared" si="70"/>
        <v/>
      </c>
      <c r="F107" s="77" t="str">
        <f t="shared" ca="1" si="47"/>
        <v>F</v>
      </c>
      <c r="G107" s="3" t="str">
        <f t="shared" si="71"/>
        <v/>
      </c>
      <c r="H107" s="3" t="str">
        <f t="shared" si="72"/>
        <v/>
      </c>
      <c r="I107" s="3" t="str">
        <f t="shared" si="48"/>
        <v/>
      </c>
      <c r="J107" s="4">
        <v>2020</v>
      </c>
      <c r="K107" s="5">
        <v>103</v>
      </c>
      <c r="L107" s="6" t="s">
        <v>515</v>
      </c>
      <c r="M107" s="4" t="s">
        <v>115</v>
      </c>
      <c r="N107" s="6" t="s">
        <v>116</v>
      </c>
      <c r="O107" s="6" t="s">
        <v>138</v>
      </c>
      <c r="P107" s="6" t="s">
        <v>150</v>
      </c>
      <c r="Q107" s="6" t="s">
        <v>249</v>
      </c>
      <c r="R107" s="4" t="s">
        <v>114</v>
      </c>
      <c r="S107" s="4" t="s">
        <v>166</v>
      </c>
      <c r="T107" s="6" t="s">
        <v>652</v>
      </c>
      <c r="U107" s="79" t="s">
        <v>173</v>
      </c>
      <c r="V107" s="4" t="s">
        <v>174</v>
      </c>
      <c r="W107" s="7">
        <v>87066350</v>
      </c>
      <c r="X107" s="6">
        <v>3</v>
      </c>
      <c r="Y107" s="92">
        <v>30916</v>
      </c>
      <c r="Z107" s="71">
        <f ca="1">+($F$1-Tabla3[[#This Row],[FECHA DE NACIMIENTO]])/365</f>
        <v>36.731506849315068</v>
      </c>
      <c r="AA107" s="108" t="s">
        <v>950</v>
      </c>
      <c r="AB107" s="108"/>
      <c r="AC107" s="4" t="s">
        <v>114</v>
      </c>
      <c r="AD107" s="4" t="s">
        <v>114</v>
      </c>
      <c r="AE107" s="8" t="s">
        <v>114</v>
      </c>
      <c r="AF107" s="4" t="s">
        <v>181</v>
      </c>
      <c r="AG107" s="13" t="s">
        <v>713</v>
      </c>
      <c r="AH107" s="13" t="s">
        <v>713</v>
      </c>
      <c r="AI107" s="6" t="s">
        <v>699</v>
      </c>
      <c r="AJ107" s="108" t="s">
        <v>2569</v>
      </c>
      <c r="AK107" s="6" t="s">
        <v>2600</v>
      </c>
      <c r="AL107" s="88">
        <v>60500000</v>
      </c>
      <c r="AM107" s="88">
        <v>60500000</v>
      </c>
      <c r="AN107" s="9">
        <v>7000000</v>
      </c>
      <c r="AO107" s="4" t="s">
        <v>209</v>
      </c>
      <c r="AP107" s="6" t="s">
        <v>181</v>
      </c>
      <c r="AQ107" s="6" t="s">
        <v>168</v>
      </c>
      <c r="AR107" s="75"/>
      <c r="AU107" s="100">
        <v>6220</v>
      </c>
      <c r="AV107" s="92">
        <v>43843</v>
      </c>
      <c r="AW107" s="100">
        <v>27220</v>
      </c>
      <c r="AX107" s="93">
        <v>43858</v>
      </c>
      <c r="AY107" s="6" t="s">
        <v>215</v>
      </c>
      <c r="AZ107" s="6" t="s">
        <v>815</v>
      </c>
      <c r="BA107" s="6" t="s">
        <v>181</v>
      </c>
      <c r="BC107" s="11"/>
      <c r="BD107" s="6" t="s">
        <v>3384</v>
      </c>
      <c r="BE107" s="6" t="s">
        <v>3385</v>
      </c>
      <c r="BF107" s="94">
        <v>43857</v>
      </c>
      <c r="BG107" s="4" t="s">
        <v>220</v>
      </c>
      <c r="BH107" s="4" t="s">
        <v>220</v>
      </c>
      <c r="BI107" s="6" t="s">
        <v>221</v>
      </c>
      <c r="BJ107" s="6" t="s">
        <v>1168</v>
      </c>
      <c r="BK107" s="6" t="s">
        <v>174</v>
      </c>
      <c r="BL107" s="12">
        <v>52527301</v>
      </c>
      <c r="BM107" s="4">
        <v>4</v>
      </c>
      <c r="BN107" s="6" t="s">
        <v>1288</v>
      </c>
      <c r="BO107" s="6" t="s">
        <v>713</v>
      </c>
      <c r="BP107" s="42">
        <v>80111608</v>
      </c>
      <c r="BQ107" s="13" t="s">
        <v>1009</v>
      </c>
      <c r="BR107" s="94">
        <v>43857</v>
      </c>
      <c r="BS107" s="4" t="s">
        <v>181</v>
      </c>
      <c r="BT107" s="13" t="s">
        <v>235</v>
      </c>
      <c r="BU107" s="93" t="s">
        <v>168</v>
      </c>
      <c r="BV107" s="6" t="s">
        <v>256</v>
      </c>
      <c r="BW107" s="93">
        <v>43859</v>
      </c>
      <c r="BX107" s="86">
        <v>43859</v>
      </c>
      <c r="BY107" s="222">
        <v>44193</v>
      </c>
      <c r="BZ107" s="4">
        <f t="shared" si="49"/>
        <v>334</v>
      </c>
      <c r="CA107" s="16">
        <f t="shared" si="50"/>
        <v>11.133333333333333</v>
      </c>
      <c r="CB107" s="6" t="s">
        <v>2589</v>
      </c>
      <c r="CC107" s="9">
        <f>BD_2!E105</f>
        <v>0</v>
      </c>
      <c r="CD107" s="9">
        <f>BD_2!BA105</f>
        <v>0</v>
      </c>
      <c r="CE107" s="4">
        <f>BD_2!BZ105</f>
        <v>0</v>
      </c>
      <c r="CF107" s="42" t="str">
        <f>BD_2!CA105</f>
        <v>2 NO</v>
      </c>
      <c r="CG107" s="160" t="str">
        <f>BD_2!CF105</f>
        <v>2 NO</v>
      </c>
      <c r="CH107" s="4" t="s">
        <v>181</v>
      </c>
      <c r="CI107">
        <f t="shared" si="51"/>
        <v>334</v>
      </c>
      <c r="CJ107" s="161">
        <f t="shared" si="52"/>
        <v>43859</v>
      </c>
      <c r="CK107" s="161">
        <f t="shared" si="53"/>
        <v>44193</v>
      </c>
      <c r="CL107" s="14">
        <f t="shared" ca="1" si="54"/>
        <v>1.3892215568862276</v>
      </c>
      <c r="CM107" s="9">
        <f t="shared" si="73"/>
        <v>60500000</v>
      </c>
      <c r="CN107" s="42" t="str">
        <f t="shared" ca="1" si="55"/>
        <v>FINALIZADO</v>
      </c>
      <c r="CO107" s="4"/>
      <c r="CQ107" s="17"/>
      <c r="CR107" s="87"/>
      <c r="CS107" s="6"/>
      <c r="CT107" s="13" t="s">
        <v>1321</v>
      </c>
      <c r="CU107" s="4" t="s">
        <v>1322</v>
      </c>
      <c r="CV107" s="4" t="s">
        <v>3330</v>
      </c>
      <c r="CW107" s="42" t="str">
        <f t="shared" si="65"/>
        <v>enero</v>
      </c>
      <c r="CX107" s="4" t="s">
        <v>180</v>
      </c>
      <c r="CY107" t="s">
        <v>361</v>
      </c>
      <c r="CZ107" t="s">
        <v>362</v>
      </c>
    </row>
    <row r="108" spans="1:104" x14ac:dyDescent="0.25">
      <c r="A108" s="76" t="str">
        <f t="shared" si="66"/>
        <v/>
      </c>
      <c r="B108" s="77" t="str">
        <f t="shared" si="67"/>
        <v/>
      </c>
      <c r="C108" s="76" t="str">
        <f t="shared" si="68"/>
        <v/>
      </c>
      <c r="D108" s="76" t="str">
        <f t="shared" si="69"/>
        <v/>
      </c>
      <c r="E108" s="76" t="str">
        <f t="shared" si="70"/>
        <v/>
      </c>
      <c r="F108" s="77" t="str">
        <f t="shared" ca="1" si="47"/>
        <v>F</v>
      </c>
      <c r="G108" s="3" t="str">
        <f t="shared" si="71"/>
        <v/>
      </c>
      <c r="H108" s="3" t="str">
        <f t="shared" si="72"/>
        <v/>
      </c>
      <c r="I108" s="3" t="str">
        <f t="shared" si="48"/>
        <v/>
      </c>
      <c r="J108" s="4">
        <v>2020</v>
      </c>
      <c r="K108" s="5">
        <v>104</v>
      </c>
      <c r="L108" s="6" t="s">
        <v>515</v>
      </c>
      <c r="M108" s="4" t="s">
        <v>115</v>
      </c>
      <c r="N108" s="6" t="s">
        <v>116</v>
      </c>
      <c r="O108" s="6" t="s">
        <v>138</v>
      </c>
      <c r="P108" s="6" t="s">
        <v>150</v>
      </c>
      <c r="Q108" s="6" t="s">
        <v>249</v>
      </c>
      <c r="R108" s="4" t="s">
        <v>114</v>
      </c>
      <c r="S108" s="4" t="s">
        <v>166</v>
      </c>
      <c r="T108" s="6" t="s">
        <v>4707</v>
      </c>
      <c r="U108" s="79" t="s">
        <v>173</v>
      </c>
      <c r="V108" s="4" t="s">
        <v>174</v>
      </c>
      <c r="W108" s="43">
        <v>1070593074</v>
      </c>
      <c r="X108" s="6">
        <v>4</v>
      </c>
      <c r="Y108" s="94">
        <v>32358</v>
      </c>
      <c r="Z108" s="71">
        <f ca="1">+($F$1-Tabla3[[#This Row],[FECHA DE NACIMIENTO]])/365</f>
        <v>32.780821917808218</v>
      </c>
      <c r="AA108" s="108" t="s">
        <v>576</v>
      </c>
      <c r="AB108" s="108"/>
      <c r="AC108" s="4" t="s">
        <v>114</v>
      </c>
      <c r="AD108" s="4" t="s">
        <v>114</v>
      </c>
      <c r="AE108" s="8" t="s">
        <v>114</v>
      </c>
      <c r="AF108" s="4" t="s">
        <v>181</v>
      </c>
      <c r="AG108" s="13" t="s">
        <v>713</v>
      </c>
      <c r="AH108" s="13" t="s">
        <v>713</v>
      </c>
      <c r="AI108" s="6" t="s">
        <v>699</v>
      </c>
      <c r="AJ108" s="108" t="s">
        <v>2570</v>
      </c>
      <c r="AK108" s="6" t="s">
        <v>2601</v>
      </c>
      <c r="AL108" s="88">
        <v>71500000</v>
      </c>
      <c r="AM108" s="88">
        <v>71500000</v>
      </c>
      <c r="AN108" s="9">
        <v>6500000</v>
      </c>
      <c r="AO108" s="4" t="s">
        <v>209</v>
      </c>
      <c r="AP108" s="6" t="s">
        <v>181</v>
      </c>
      <c r="AQ108" s="6" t="s">
        <v>168</v>
      </c>
      <c r="AR108" s="75"/>
      <c r="AU108" s="100">
        <v>6220</v>
      </c>
      <c r="AV108" s="92">
        <v>43843</v>
      </c>
      <c r="AW108" s="100">
        <v>23620</v>
      </c>
      <c r="AX108" s="93">
        <v>43857</v>
      </c>
      <c r="AY108" s="6" t="s">
        <v>215</v>
      </c>
      <c r="AZ108" s="6" t="s">
        <v>815</v>
      </c>
      <c r="BA108" s="6" t="s">
        <v>181</v>
      </c>
      <c r="BC108" s="11"/>
      <c r="BD108" s="6" t="s">
        <v>3386</v>
      </c>
      <c r="BE108" s="6" t="s">
        <v>3387</v>
      </c>
      <c r="BF108" s="94">
        <v>43857</v>
      </c>
      <c r="BG108" s="4" t="s">
        <v>220</v>
      </c>
      <c r="BH108" s="4" t="s">
        <v>220</v>
      </c>
      <c r="BI108" s="6" t="s">
        <v>221</v>
      </c>
      <c r="BJ108" s="6" t="s">
        <v>1168</v>
      </c>
      <c r="BK108" s="6" t="s">
        <v>174</v>
      </c>
      <c r="BL108" s="12">
        <v>52527301</v>
      </c>
      <c r="BM108" s="4">
        <v>4</v>
      </c>
      <c r="BN108" s="6" t="s">
        <v>1288</v>
      </c>
      <c r="BO108" s="6" t="s">
        <v>713</v>
      </c>
      <c r="BP108" s="42">
        <v>80111608</v>
      </c>
      <c r="BQ108" s="13" t="s">
        <v>1010</v>
      </c>
      <c r="BR108" s="94">
        <v>43857</v>
      </c>
      <c r="BS108" s="4" t="s">
        <v>180</v>
      </c>
      <c r="BT108" s="13" t="s">
        <v>230</v>
      </c>
      <c r="BU108" s="93">
        <v>43858</v>
      </c>
      <c r="BV108" s="6" t="s">
        <v>349</v>
      </c>
      <c r="BW108" s="93">
        <v>43859</v>
      </c>
      <c r="BX108" s="86">
        <v>43859</v>
      </c>
      <c r="BY108" s="222">
        <v>44193</v>
      </c>
      <c r="BZ108" s="4">
        <f t="shared" si="49"/>
        <v>334</v>
      </c>
      <c r="CA108" s="16">
        <f t="shared" si="50"/>
        <v>11.133333333333333</v>
      </c>
      <c r="CB108" s="6" t="s">
        <v>2586</v>
      </c>
      <c r="CC108" s="9">
        <f>BD_2!E106</f>
        <v>0</v>
      </c>
      <c r="CD108" s="9">
        <f>BD_2!BA106</f>
        <v>0</v>
      </c>
      <c r="CE108" s="4">
        <f>BD_2!BZ106</f>
        <v>0</v>
      </c>
      <c r="CF108" s="42" t="str">
        <f>BD_2!CA106</f>
        <v>2 NO</v>
      </c>
      <c r="CG108" s="160" t="str">
        <f>BD_2!CF106</f>
        <v>2 NO</v>
      </c>
      <c r="CH108" s="4" t="s">
        <v>181</v>
      </c>
      <c r="CI108">
        <f t="shared" si="51"/>
        <v>334</v>
      </c>
      <c r="CJ108" s="161">
        <f t="shared" si="52"/>
        <v>43859</v>
      </c>
      <c r="CK108" s="161">
        <f t="shared" si="53"/>
        <v>44193</v>
      </c>
      <c r="CL108" s="14">
        <f t="shared" ca="1" si="54"/>
        <v>1.3892215568862276</v>
      </c>
      <c r="CM108" s="9">
        <f t="shared" si="73"/>
        <v>71500000</v>
      </c>
      <c r="CN108" s="42" t="str">
        <f t="shared" ca="1" si="55"/>
        <v>FINALIZADO</v>
      </c>
      <c r="CO108" s="4"/>
      <c r="CQ108" s="17"/>
      <c r="CR108" s="87"/>
      <c r="CS108" s="6"/>
      <c r="CT108" s="13" t="s">
        <v>1321</v>
      </c>
      <c r="CU108" s="4" t="s">
        <v>1322</v>
      </c>
      <c r="CV108" s="4" t="s">
        <v>3330</v>
      </c>
      <c r="CW108" s="42" t="str">
        <f t="shared" si="65"/>
        <v>enero</v>
      </c>
      <c r="CX108" s="4" t="s">
        <v>180</v>
      </c>
      <c r="CY108" t="s">
        <v>361</v>
      </c>
      <c r="CZ108" t="s">
        <v>362</v>
      </c>
    </row>
    <row r="109" spans="1:104" x14ac:dyDescent="0.25">
      <c r="A109" s="76" t="str">
        <f t="shared" si="66"/>
        <v>A</v>
      </c>
      <c r="B109" s="77" t="str">
        <f t="shared" si="67"/>
        <v>PR</v>
      </c>
      <c r="C109" s="76" t="str">
        <f t="shared" si="68"/>
        <v/>
      </c>
      <c r="D109" s="76" t="str">
        <f t="shared" si="69"/>
        <v/>
      </c>
      <c r="E109" s="76" t="str">
        <f t="shared" si="70"/>
        <v/>
      </c>
      <c r="F109" s="77" t="str">
        <f t="shared" ca="1" si="47"/>
        <v>F</v>
      </c>
      <c r="G109" s="3" t="str">
        <f t="shared" si="71"/>
        <v/>
      </c>
      <c r="H109" s="3" t="str">
        <f t="shared" si="72"/>
        <v/>
      </c>
      <c r="I109" s="3" t="str">
        <f t="shared" si="48"/>
        <v/>
      </c>
      <c r="J109" s="4">
        <v>2020</v>
      </c>
      <c r="K109" s="5">
        <v>105</v>
      </c>
      <c r="L109" s="98" t="s">
        <v>1431</v>
      </c>
      <c r="M109" s="4" t="s">
        <v>115</v>
      </c>
      <c r="N109" s="6" t="s">
        <v>116</v>
      </c>
      <c r="O109" s="6" t="s">
        <v>138</v>
      </c>
      <c r="P109" s="6" t="s">
        <v>150</v>
      </c>
      <c r="Q109" s="6" t="s">
        <v>249</v>
      </c>
      <c r="R109" s="4" t="s">
        <v>114</v>
      </c>
      <c r="S109" s="4" t="s">
        <v>166</v>
      </c>
      <c r="T109" s="6" t="s">
        <v>653</v>
      </c>
      <c r="U109" s="79" t="s">
        <v>173</v>
      </c>
      <c r="V109" s="4" t="s">
        <v>174</v>
      </c>
      <c r="W109" s="43">
        <v>1022360397</v>
      </c>
      <c r="X109" s="6">
        <v>3</v>
      </c>
      <c r="Y109" s="94">
        <v>32885</v>
      </c>
      <c r="Z109" s="71">
        <f ca="1">+($F$1-Tabla3[[#This Row],[FECHA DE NACIMIENTO]])/365</f>
        <v>31.336986301369862</v>
      </c>
      <c r="AA109" s="108" t="s">
        <v>951</v>
      </c>
      <c r="AB109" s="108"/>
      <c r="AC109" s="4" t="s">
        <v>114</v>
      </c>
      <c r="AD109" s="4" t="s">
        <v>114</v>
      </c>
      <c r="AE109" s="8" t="s">
        <v>114</v>
      </c>
      <c r="AF109" s="4" t="s">
        <v>181</v>
      </c>
      <c r="AG109" s="13" t="s">
        <v>191</v>
      </c>
      <c r="AH109" s="6" t="s">
        <v>191</v>
      </c>
      <c r="AI109" s="6" t="s">
        <v>697</v>
      </c>
      <c r="AJ109" s="6" t="s">
        <v>2571</v>
      </c>
      <c r="AK109" s="6" t="s">
        <v>1723</v>
      </c>
      <c r="AL109" s="88">
        <v>71500000</v>
      </c>
      <c r="AM109" s="88">
        <v>71500000</v>
      </c>
      <c r="AN109" s="9">
        <v>5500000</v>
      </c>
      <c r="AO109" s="4" t="s">
        <v>209</v>
      </c>
      <c r="AP109" s="6" t="s">
        <v>181</v>
      </c>
      <c r="AQ109" s="6" t="s">
        <v>168</v>
      </c>
      <c r="AR109" s="75"/>
      <c r="AU109" s="100">
        <v>5020</v>
      </c>
      <c r="AV109" s="107">
        <v>43839</v>
      </c>
      <c r="AW109" s="100">
        <v>21220</v>
      </c>
      <c r="AX109" s="93">
        <v>43854</v>
      </c>
      <c r="AY109" s="6" t="s">
        <v>215</v>
      </c>
      <c r="AZ109" s="6" t="s">
        <v>817</v>
      </c>
      <c r="BA109" s="6" t="s">
        <v>181</v>
      </c>
      <c r="BC109" s="11"/>
      <c r="BD109" s="6" t="s">
        <v>2539</v>
      </c>
      <c r="BE109" s="6" t="s">
        <v>2540</v>
      </c>
      <c r="BF109" s="94">
        <v>43854</v>
      </c>
      <c r="BG109" s="4" t="s">
        <v>220</v>
      </c>
      <c r="BH109" s="4" t="s">
        <v>220</v>
      </c>
      <c r="BI109" s="6" t="s">
        <v>221</v>
      </c>
      <c r="BJ109" s="6" t="s">
        <v>1158</v>
      </c>
      <c r="BK109" s="6" t="s">
        <v>174</v>
      </c>
      <c r="BL109" s="12">
        <v>32729316</v>
      </c>
      <c r="BM109" s="4">
        <v>9</v>
      </c>
      <c r="BN109" s="6" t="s">
        <v>1159</v>
      </c>
      <c r="BO109" s="6" t="s">
        <v>191</v>
      </c>
      <c r="BP109" s="42">
        <v>82111901</v>
      </c>
      <c r="BQ109" s="13" t="s">
        <v>1011</v>
      </c>
      <c r="BR109" s="94">
        <v>43854</v>
      </c>
      <c r="BS109" s="4" t="s">
        <v>180</v>
      </c>
      <c r="BT109" s="13" t="s">
        <v>230</v>
      </c>
      <c r="BU109" s="93">
        <v>43854</v>
      </c>
      <c r="BV109" s="6" t="s">
        <v>349</v>
      </c>
      <c r="BW109" s="93">
        <v>43855</v>
      </c>
      <c r="BX109" s="86">
        <v>43855</v>
      </c>
      <c r="BY109" s="222">
        <v>44190</v>
      </c>
      <c r="BZ109" s="4">
        <f t="shared" si="49"/>
        <v>335</v>
      </c>
      <c r="CA109" s="16">
        <f t="shared" si="50"/>
        <v>11.166666666666666</v>
      </c>
      <c r="CB109" s="6" t="s">
        <v>1714</v>
      </c>
      <c r="CC109" s="9">
        <f>BD_2!E107</f>
        <v>0</v>
      </c>
      <c r="CD109" s="9">
        <f>BD_2!BA107</f>
        <v>1300000</v>
      </c>
      <c r="CE109" s="4">
        <f>BD_2!BZ107</f>
        <v>6</v>
      </c>
      <c r="CF109" s="42" t="str">
        <f>BD_2!CA107</f>
        <v>2 NO</v>
      </c>
      <c r="CG109" s="160" t="str">
        <f>BD_2!CF107</f>
        <v>2 NO</v>
      </c>
      <c r="CH109" s="4" t="s">
        <v>181</v>
      </c>
      <c r="CI109">
        <f t="shared" si="51"/>
        <v>341</v>
      </c>
      <c r="CJ109" s="161">
        <f t="shared" si="52"/>
        <v>43855</v>
      </c>
      <c r="CK109" s="161">
        <f t="shared" si="53"/>
        <v>44196</v>
      </c>
      <c r="CL109" s="14">
        <f t="shared" ca="1" si="54"/>
        <v>1.3724340175953078</v>
      </c>
      <c r="CM109" s="9">
        <f t="shared" si="73"/>
        <v>72800000</v>
      </c>
      <c r="CN109" s="42" t="str">
        <f t="shared" ca="1" si="55"/>
        <v>FINALIZADO</v>
      </c>
      <c r="CO109" s="4"/>
      <c r="CQ109" s="17"/>
      <c r="CR109" s="87"/>
      <c r="CS109" s="6"/>
      <c r="CT109" s="13" t="s">
        <v>1321</v>
      </c>
      <c r="CU109" s="4" t="s">
        <v>1322</v>
      </c>
      <c r="CV109" s="4" t="s">
        <v>3330</v>
      </c>
      <c r="CW109" s="42" t="str">
        <f t="shared" si="65"/>
        <v>enero</v>
      </c>
      <c r="CX109" s="4" t="s">
        <v>180</v>
      </c>
      <c r="CY109" t="s">
        <v>361</v>
      </c>
      <c r="CZ109" t="s">
        <v>362</v>
      </c>
    </row>
    <row r="110" spans="1:104" x14ac:dyDescent="0.25">
      <c r="A110" s="76" t="str">
        <f t="shared" si="66"/>
        <v/>
      </c>
      <c r="B110" s="77" t="str">
        <f t="shared" si="67"/>
        <v/>
      </c>
      <c r="C110" s="76" t="str">
        <f t="shared" si="68"/>
        <v/>
      </c>
      <c r="D110" s="76" t="str">
        <f t="shared" si="69"/>
        <v/>
      </c>
      <c r="E110" s="76" t="str">
        <f t="shared" si="70"/>
        <v/>
      </c>
      <c r="F110" s="77" t="str">
        <f t="shared" ca="1" si="47"/>
        <v>F</v>
      </c>
      <c r="G110" s="3" t="str">
        <f t="shared" si="71"/>
        <v/>
      </c>
      <c r="H110" s="3" t="str">
        <f t="shared" si="72"/>
        <v/>
      </c>
      <c r="I110" s="3" t="str">
        <f t="shared" si="48"/>
        <v/>
      </c>
      <c r="J110" s="4">
        <v>2020</v>
      </c>
      <c r="K110" s="5">
        <v>106</v>
      </c>
      <c r="L110" s="98" t="s">
        <v>1431</v>
      </c>
      <c r="M110" s="4" t="s">
        <v>115</v>
      </c>
      <c r="N110" s="6" t="s">
        <v>116</v>
      </c>
      <c r="O110" s="6" t="s">
        <v>138</v>
      </c>
      <c r="P110" s="6" t="s">
        <v>150</v>
      </c>
      <c r="Q110" s="6" t="s">
        <v>249</v>
      </c>
      <c r="R110" s="4" t="s">
        <v>114</v>
      </c>
      <c r="S110" s="4" t="s">
        <v>167</v>
      </c>
      <c r="T110" s="6" t="s">
        <v>654</v>
      </c>
      <c r="U110" s="79" t="s">
        <v>173</v>
      </c>
      <c r="V110" s="4" t="s">
        <v>174</v>
      </c>
      <c r="W110" s="43">
        <v>43639347</v>
      </c>
      <c r="X110" s="6">
        <v>0</v>
      </c>
      <c r="Y110" s="92">
        <v>28805</v>
      </c>
      <c r="Z110" s="71">
        <f ca="1">+($F$1-Tabla3[[#This Row],[FECHA DE NACIMIENTO]])/365</f>
        <v>42.515068493150686</v>
      </c>
      <c r="AA110" s="108" t="s">
        <v>951</v>
      </c>
      <c r="AB110" s="108"/>
      <c r="AC110" s="4" t="s">
        <v>114</v>
      </c>
      <c r="AD110" s="4" t="s">
        <v>114</v>
      </c>
      <c r="AE110" s="8" t="s">
        <v>114</v>
      </c>
      <c r="AF110" s="4" t="s">
        <v>181</v>
      </c>
      <c r="AG110" s="13" t="s">
        <v>191</v>
      </c>
      <c r="AH110" s="6" t="s">
        <v>191</v>
      </c>
      <c r="AI110" s="6" t="s">
        <v>697</v>
      </c>
      <c r="AJ110" s="6" t="s">
        <v>2572</v>
      </c>
      <c r="AK110" s="108" t="s">
        <v>5757</v>
      </c>
      <c r="AL110" s="88">
        <v>77000000</v>
      </c>
      <c r="AM110" s="88">
        <v>77000000</v>
      </c>
      <c r="AN110" s="9">
        <v>7000000</v>
      </c>
      <c r="AO110" s="4" t="s">
        <v>209</v>
      </c>
      <c r="AP110" s="6" t="s">
        <v>181</v>
      </c>
      <c r="AQ110" s="6" t="s">
        <v>168</v>
      </c>
      <c r="AR110" s="75"/>
      <c r="AU110" s="100">
        <v>5020</v>
      </c>
      <c r="AV110" s="107">
        <v>43839</v>
      </c>
      <c r="AW110" s="100">
        <v>21320</v>
      </c>
      <c r="AX110" s="93">
        <v>43854</v>
      </c>
      <c r="AY110" s="6" t="s">
        <v>215</v>
      </c>
      <c r="AZ110" s="6" t="s">
        <v>817</v>
      </c>
      <c r="BA110" s="6" t="s">
        <v>181</v>
      </c>
      <c r="BC110" s="11"/>
      <c r="BD110" s="6" t="s">
        <v>1174</v>
      </c>
      <c r="BE110" s="6" t="s">
        <v>1173</v>
      </c>
      <c r="BF110" s="94">
        <v>43854</v>
      </c>
      <c r="BG110" s="4" t="s">
        <v>220</v>
      </c>
      <c r="BH110" s="4" t="s">
        <v>220</v>
      </c>
      <c r="BI110" s="6" t="s">
        <v>221</v>
      </c>
      <c r="BJ110" s="6" t="s">
        <v>1158</v>
      </c>
      <c r="BK110" s="6" t="s">
        <v>174</v>
      </c>
      <c r="BL110" s="12">
        <v>32729316</v>
      </c>
      <c r="BM110" s="4">
        <v>9</v>
      </c>
      <c r="BN110" s="6" t="s">
        <v>1159</v>
      </c>
      <c r="BO110" s="6" t="s">
        <v>191</v>
      </c>
      <c r="BP110" s="42">
        <v>82111801</v>
      </c>
      <c r="BQ110" s="13" t="s">
        <v>1012</v>
      </c>
      <c r="BR110" s="94">
        <v>43854</v>
      </c>
      <c r="BS110" s="4" t="s">
        <v>180</v>
      </c>
      <c r="BT110" s="13" t="s">
        <v>230</v>
      </c>
      <c r="BU110" s="93">
        <v>43854</v>
      </c>
      <c r="BV110" s="6" t="s">
        <v>349</v>
      </c>
      <c r="BW110" s="93">
        <v>43855</v>
      </c>
      <c r="BX110" s="86">
        <v>43855</v>
      </c>
      <c r="BY110" s="222">
        <v>44190</v>
      </c>
      <c r="BZ110" s="4">
        <f t="shared" si="49"/>
        <v>335</v>
      </c>
      <c r="CA110" s="16">
        <f t="shared" si="50"/>
        <v>11.166666666666666</v>
      </c>
      <c r="CB110" s="6" t="s">
        <v>1714</v>
      </c>
      <c r="CC110" s="9">
        <f>BD_2!E108</f>
        <v>0</v>
      </c>
      <c r="CD110" s="9">
        <f>BD_2!BA108</f>
        <v>0</v>
      </c>
      <c r="CE110" s="4">
        <f>BD_2!BZ108</f>
        <v>0</v>
      </c>
      <c r="CF110" s="42" t="str">
        <f>BD_2!CA108</f>
        <v>2 NO</v>
      </c>
      <c r="CG110" s="160" t="str">
        <f>BD_2!CF108</f>
        <v>2 NO</v>
      </c>
      <c r="CH110" s="4" t="s">
        <v>181</v>
      </c>
      <c r="CI110">
        <f t="shared" si="51"/>
        <v>335</v>
      </c>
      <c r="CJ110" s="161">
        <f t="shared" si="52"/>
        <v>43855</v>
      </c>
      <c r="CK110" s="161">
        <f t="shared" si="53"/>
        <v>44190</v>
      </c>
      <c r="CL110" s="14">
        <f t="shared" ca="1" si="54"/>
        <v>1.3970149253731343</v>
      </c>
      <c r="CM110" s="9">
        <f t="shared" si="73"/>
        <v>77000000</v>
      </c>
      <c r="CN110" s="42" t="str">
        <f t="shared" ca="1" si="55"/>
        <v>FINALIZADO</v>
      </c>
      <c r="CO110" s="4"/>
      <c r="CQ110" s="17"/>
      <c r="CR110" s="87"/>
      <c r="CS110" s="6"/>
      <c r="CT110" s="13" t="s">
        <v>1321</v>
      </c>
      <c r="CU110" s="4" t="s">
        <v>1322</v>
      </c>
      <c r="CV110" s="4" t="s">
        <v>3330</v>
      </c>
      <c r="CW110" s="42" t="str">
        <f t="shared" si="65"/>
        <v>enero</v>
      </c>
      <c r="CX110" s="4" t="s">
        <v>180</v>
      </c>
      <c r="CY110" t="s">
        <v>361</v>
      </c>
      <c r="CZ110" t="s">
        <v>362</v>
      </c>
    </row>
    <row r="111" spans="1:104" x14ac:dyDescent="0.25">
      <c r="A111" s="76" t="str">
        <f t="shared" si="66"/>
        <v/>
      </c>
      <c r="B111" s="77" t="str">
        <f t="shared" si="67"/>
        <v/>
      </c>
      <c r="C111" s="76" t="str">
        <f t="shared" si="68"/>
        <v/>
      </c>
      <c r="D111" s="76" t="str">
        <f t="shared" si="69"/>
        <v/>
      </c>
      <c r="E111" s="76" t="str">
        <f t="shared" si="70"/>
        <v/>
      </c>
      <c r="F111" s="77" t="str">
        <f t="shared" ca="1" si="47"/>
        <v>F</v>
      </c>
      <c r="G111" s="3" t="str">
        <f t="shared" si="71"/>
        <v/>
      </c>
      <c r="H111" s="3" t="str">
        <f t="shared" si="72"/>
        <v/>
      </c>
      <c r="I111" s="3" t="str">
        <f t="shared" si="48"/>
        <v/>
      </c>
      <c r="J111" s="4">
        <v>2020</v>
      </c>
      <c r="K111" s="5">
        <v>107</v>
      </c>
      <c r="L111" s="98" t="s">
        <v>1431</v>
      </c>
      <c r="M111" s="4" t="s">
        <v>115</v>
      </c>
      <c r="N111" s="6" t="s">
        <v>116</v>
      </c>
      <c r="O111" s="6" t="s">
        <v>138</v>
      </c>
      <c r="P111" s="6" t="s">
        <v>150</v>
      </c>
      <c r="Q111" s="6" t="s">
        <v>249</v>
      </c>
      <c r="R111" s="4" t="s">
        <v>114</v>
      </c>
      <c r="S111" s="4" t="s">
        <v>166</v>
      </c>
      <c r="T111" s="6" t="s">
        <v>655</v>
      </c>
      <c r="U111" s="79" t="s">
        <v>173</v>
      </c>
      <c r="V111" s="4" t="s">
        <v>174</v>
      </c>
      <c r="W111" s="7">
        <v>20552584</v>
      </c>
      <c r="X111" s="6">
        <v>0</v>
      </c>
      <c r="Y111" s="92">
        <v>29325</v>
      </c>
      <c r="Z111" s="71">
        <f ca="1">+($F$1-Tabla3[[#This Row],[FECHA DE NACIMIENTO]])/365</f>
        <v>41.090410958904108</v>
      </c>
      <c r="AA111" s="108" t="s">
        <v>952</v>
      </c>
      <c r="AB111" s="108"/>
      <c r="AC111" s="4" t="s">
        <v>114</v>
      </c>
      <c r="AD111" s="4" t="s">
        <v>114</v>
      </c>
      <c r="AE111" s="8" t="s">
        <v>114</v>
      </c>
      <c r="AF111" s="4" t="s">
        <v>181</v>
      </c>
      <c r="AG111" s="13" t="s">
        <v>191</v>
      </c>
      <c r="AH111" s="6" t="s">
        <v>191</v>
      </c>
      <c r="AI111" s="6" t="s">
        <v>697</v>
      </c>
      <c r="AJ111" s="6" t="s">
        <v>2573</v>
      </c>
      <c r="AK111" s="108" t="s">
        <v>5758</v>
      </c>
      <c r="AL111" s="88">
        <v>71500000</v>
      </c>
      <c r="AM111" s="88">
        <v>71500000</v>
      </c>
      <c r="AN111" s="9">
        <v>6500000</v>
      </c>
      <c r="AO111" s="4" t="s">
        <v>209</v>
      </c>
      <c r="AP111" s="6" t="s">
        <v>181</v>
      </c>
      <c r="AQ111" s="6" t="s">
        <v>168</v>
      </c>
      <c r="AR111" s="75"/>
      <c r="AU111" s="100">
        <v>5020</v>
      </c>
      <c r="AV111" s="107">
        <v>43839</v>
      </c>
      <c r="AW111" s="100">
        <v>21420</v>
      </c>
      <c r="AX111" s="93">
        <v>43854</v>
      </c>
      <c r="AY111" s="6" t="s">
        <v>215</v>
      </c>
      <c r="AZ111" s="6" t="s">
        <v>817</v>
      </c>
      <c r="BA111" s="6" t="s">
        <v>181</v>
      </c>
      <c r="BC111" s="11"/>
      <c r="BD111" s="6" t="s">
        <v>2872</v>
      </c>
      <c r="BE111" s="109" t="s">
        <v>2871</v>
      </c>
      <c r="BF111" s="94">
        <v>43854</v>
      </c>
      <c r="BG111" s="4" t="s">
        <v>220</v>
      </c>
      <c r="BH111" s="4" t="s">
        <v>220</v>
      </c>
      <c r="BI111" s="6" t="s">
        <v>221</v>
      </c>
      <c r="BJ111" s="6" t="s">
        <v>1158</v>
      </c>
      <c r="BK111" s="6" t="s">
        <v>174</v>
      </c>
      <c r="BL111" s="12">
        <v>32729316</v>
      </c>
      <c r="BM111" s="4">
        <v>9</v>
      </c>
      <c r="BN111" s="6" t="s">
        <v>1159</v>
      </c>
      <c r="BO111" s="6" t="s">
        <v>191</v>
      </c>
      <c r="BP111" s="42">
        <v>82111901</v>
      </c>
      <c r="BQ111" s="13" t="s">
        <v>1013</v>
      </c>
      <c r="BR111" s="94">
        <v>43854</v>
      </c>
      <c r="BS111" s="4" t="s">
        <v>180</v>
      </c>
      <c r="BT111" s="13" t="s">
        <v>230</v>
      </c>
      <c r="BU111" s="93">
        <v>43854</v>
      </c>
      <c r="BV111" s="6" t="s">
        <v>349</v>
      </c>
      <c r="BW111" s="93">
        <v>43855</v>
      </c>
      <c r="BX111" s="86">
        <v>43855</v>
      </c>
      <c r="BY111" s="222">
        <v>44190</v>
      </c>
      <c r="BZ111" s="4">
        <f t="shared" si="49"/>
        <v>335</v>
      </c>
      <c r="CA111" s="16">
        <f t="shared" si="50"/>
        <v>11.166666666666666</v>
      </c>
      <c r="CB111" s="6" t="s">
        <v>1714</v>
      </c>
      <c r="CC111" s="9">
        <f>BD_2!E109</f>
        <v>0</v>
      </c>
      <c r="CD111" s="9">
        <f>BD_2!BA109</f>
        <v>0</v>
      </c>
      <c r="CE111" s="4">
        <f>BD_2!BZ109</f>
        <v>0</v>
      </c>
      <c r="CF111" s="42" t="str">
        <f>BD_2!CA109</f>
        <v>2 NO</v>
      </c>
      <c r="CG111" s="160" t="str">
        <f>BD_2!CF109</f>
        <v>2 NO</v>
      </c>
      <c r="CH111" s="4" t="s">
        <v>181</v>
      </c>
      <c r="CI111">
        <f t="shared" si="51"/>
        <v>335</v>
      </c>
      <c r="CJ111" s="161">
        <f t="shared" si="52"/>
        <v>43855</v>
      </c>
      <c r="CK111" s="161">
        <f t="shared" si="53"/>
        <v>44190</v>
      </c>
      <c r="CL111" s="14">
        <f t="shared" ca="1" si="54"/>
        <v>1.3970149253731343</v>
      </c>
      <c r="CM111" s="9">
        <f t="shared" si="73"/>
        <v>71500000</v>
      </c>
      <c r="CN111" s="42" t="str">
        <f t="shared" ca="1" si="55"/>
        <v>FINALIZADO</v>
      </c>
      <c r="CO111" s="4"/>
      <c r="CQ111" s="17"/>
      <c r="CR111" s="87"/>
      <c r="CS111" s="6"/>
      <c r="CT111" s="13" t="s">
        <v>1321</v>
      </c>
      <c r="CU111" s="4" t="s">
        <v>1322</v>
      </c>
      <c r="CV111" s="4" t="s">
        <v>3330</v>
      </c>
      <c r="CW111" s="42" t="str">
        <f t="shared" si="65"/>
        <v>enero</v>
      </c>
      <c r="CX111" s="4" t="s">
        <v>180</v>
      </c>
      <c r="CY111" t="s">
        <v>361</v>
      </c>
      <c r="CZ111" t="s">
        <v>362</v>
      </c>
    </row>
    <row r="112" spans="1:104" x14ac:dyDescent="0.25">
      <c r="A112" s="76" t="str">
        <f t="shared" si="66"/>
        <v/>
      </c>
      <c r="B112" s="77" t="str">
        <f t="shared" si="67"/>
        <v/>
      </c>
      <c r="C112" s="76" t="str">
        <f t="shared" si="68"/>
        <v/>
      </c>
      <c r="D112" s="76" t="str">
        <f t="shared" si="69"/>
        <v/>
      </c>
      <c r="E112" s="76" t="str">
        <f t="shared" si="70"/>
        <v/>
      </c>
      <c r="F112" s="77" t="str">
        <f t="shared" ca="1" si="47"/>
        <v>F</v>
      </c>
      <c r="G112" s="3" t="str">
        <f t="shared" si="71"/>
        <v/>
      </c>
      <c r="H112" s="3" t="str">
        <f t="shared" si="72"/>
        <v/>
      </c>
      <c r="I112" s="3" t="str">
        <f t="shared" si="48"/>
        <v/>
      </c>
      <c r="J112" s="4">
        <v>2020</v>
      </c>
      <c r="K112" s="5">
        <v>108</v>
      </c>
      <c r="L112" s="98" t="s">
        <v>1432</v>
      </c>
      <c r="M112" s="4" t="s">
        <v>115</v>
      </c>
      <c r="N112" s="6" t="s">
        <v>116</v>
      </c>
      <c r="O112" s="6" t="s">
        <v>138</v>
      </c>
      <c r="P112" s="6" t="s">
        <v>150</v>
      </c>
      <c r="Q112" s="6" t="s">
        <v>249</v>
      </c>
      <c r="R112" s="4" t="s">
        <v>114</v>
      </c>
      <c r="S112" s="4" t="s">
        <v>166</v>
      </c>
      <c r="T112" s="6" t="s">
        <v>656</v>
      </c>
      <c r="U112" s="79" t="s">
        <v>173</v>
      </c>
      <c r="V112" s="4" t="s">
        <v>174</v>
      </c>
      <c r="W112" s="43">
        <v>13346567</v>
      </c>
      <c r="X112" s="6">
        <v>7</v>
      </c>
      <c r="Y112" s="92">
        <v>18160</v>
      </c>
      <c r="Z112" s="71">
        <f ca="1">+($F$1-Tabla3[[#This Row],[FECHA DE NACIMIENTO]])/365</f>
        <v>71.679452054794524</v>
      </c>
      <c r="AA112" s="108" t="s">
        <v>953</v>
      </c>
      <c r="AB112" s="108"/>
      <c r="AC112" s="4" t="s">
        <v>114</v>
      </c>
      <c r="AD112" s="4" t="s">
        <v>114</v>
      </c>
      <c r="AE112" s="8" t="s">
        <v>114</v>
      </c>
      <c r="AF112" s="4" t="s">
        <v>181</v>
      </c>
      <c r="AG112" s="6" t="s">
        <v>196</v>
      </c>
      <c r="AH112" s="6" t="s">
        <v>201</v>
      </c>
      <c r="AI112" s="6" t="s">
        <v>1605</v>
      </c>
      <c r="AJ112" s="108" t="s">
        <v>2574</v>
      </c>
      <c r="AK112" s="6" t="s">
        <v>2602</v>
      </c>
      <c r="AL112" s="88">
        <v>36126000</v>
      </c>
      <c r="AM112" s="88">
        <v>36126000</v>
      </c>
      <c r="AN112" s="9">
        <v>4014000</v>
      </c>
      <c r="AO112" s="4" t="s">
        <v>209</v>
      </c>
      <c r="AP112" s="6" t="s">
        <v>181</v>
      </c>
      <c r="AQ112" s="6" t="s">
        <v>168</v>
      </c>
      <c r="AR112" s="75"/>
      <c r="AU112" s="6">
        <v>3620</v>
      </c>
      <c r="AV112" s="92">
        <v>43838</v>
      </c>
      <c r="AW112" s="6">
        <v>89320</v>
      </c>
      <c r="AX112" s="93">
        <v>43893</v>
      </c>
      <c r="AY112" s="6" t="s">
        <v>215</v>
      </c>
      <c r="AZ112" s="6" t="s">
        <v>571</v>
      </c>
      <c r="BA112" s="6" t="s">
        <v>181</v>
      </c>
      <c r="BC112" s="11"/>
      <c r="BD112" s="6" t="s">
        <v>2758</v>
      </c>
      <c r="BE112" s="6" t="s">
        <v>1175</v>
      </c>
      <c r="BF112" s="94">
        <v>43867</v>
      </c>
      <c r="BG112" s="4" t="s">
        <v>220</v>
      </c>
      <c r="BH112" s="4" t="s">
        <v>220</v>
      </c>
      <c r="BI112" s="6" t="s">
        <v>221</v>
      </c>
      <c r="BJ112" s="6" t="s">
        <v>547</v>
      </c>
      <c r="BK112" s="6" t="s">
        <v>174</v>
      </c>
      <c r="BL112" s="12">
        <v>75068868</v>
      </c>
      <c r="BM112" s="4">
        <v>1</v>
      </c>
      <c r="BN112" s="95" t="s">
        <v>546</v>
      </c>
      <c r="BO112" s="95" t="s">
        <v>196</v>
      </c>
      <c r="BP112" s="42">
        <v>80111501</v>
      </c>
      <c r="BQ112" s="13" t="s">
        <v>1176</v>
      </c>
      <c r="BR112" s="94">
        <v>43867</v>
      </c>
      <c r="BS112" s="4" t="s">
        <v>180</v>
      </c>
      <c r="BT112" s="13" t="s">
        <v>230</v>
      </c>
      <c r="BU112" s="93">
        <v>43896</v>
      </c>
      <c r="BV112" s="6" t="s">
        <v>349</v>
      </c>
      <c r="BW112" s="93">
        <v>43896</v>
      </c>
      <c r="BX112" s="86">
        <v>43896</v>
      </c>
      <c r="BY112" s="222">
        <v>44170</v>
      </c>
      <c r="BZ112" s="4">
        <f t="shared" si="49"/>
        <v>274</v>
      </c>
      <c r="CA112" s="16">
        <f t="shared" si="50"/>
        <v>9.1333333333333329</v>
      </c>
      <c r="CB112" s="6" t="s">
        <v>2590</v>
      </c>
      <c r="CC112" s="9">
        <f>BD_2!E110</f>
        <v>0</v>
      </c>
      <c r="CD112" s="9">
        <f>BD_2!BA110</f>
        <v>0</v>
      </c>
      <c r="CE112" s="4">
        <f>BD_2!BZ110</f>
        <v>0</v>
      </c>
      <c r="CF112" s="42" t="str">
        <f>BD_2!CA110</f>
        <v>2 NO</v>
      </c>
      <c r="CG112" s="160" t="str">
        <f>BD_2!CF110</f>
        <v>2 NO</v>
      </c>
      <c r="CH112" s="4" t="s">
        <v>181</v>
      </c>
      <c r="CI112">
        <f t="shared" si="51"/>
        <v>274</v>
      </c>
      <c r="CJ112" s="161">
        <f t="shared" si="52"/>
        <v>43896</v>
      </c>
      <c r="CK112" s="161">
        <f t="shared" si="53"/>
        <v>44170</v>
      </c>
      <c r="CL112" s="14">
        <f t="shared" ca="1" si="54"/>
        <v>1.5583941605839415</v>
      </c>
      <c r="CM112" s="9">
        <f t="shared" si="73"/>
        <v>36126000</v>
      </c>
      <c r="CN112" s="42" t="str">
        <f t="shared" ca="1" si="55"/>
        <v>FINALIZADO</v>
      </c>
      <c r="CO112" s="4"/>
      <c r="CQ112" s="17"/>
      <c r="CR112" s="87"/>
      <c r="CS112" s="6"/>
      <c r="CT112" s="13" t="s">
        <v>1321</v>
      </c>
      <c r="CU112" s="4" t="s">
        <v>1322</v>
      </c>
      <c r="CV112" s="4" t="s">
        <v>3330</v>
      </c>
      <c r="CW112" s="42" t="str">
        <f t="shared" si="65"/>
        <v>febrero</v>
      </c>
      <c r="CX112" s="4" t="s">
        <v>180</v>
      </c>
      <c r="CY112" t="s">
        <v>361</v>
      </c>
      <c r="CZ112" t="s">
        <v>362</v>
      </c>
    </row>
    <row r="113" spans="1:104" x14ac:dyDescent="0.25">
      <c r="A113" s="76" t="str">
        <f t="shared" si="66"/>
        <v/>
      </c>
      <c r="B113" s="77" t="str">
        <f t="shared" si="67"/>
        <v/>
      </c>
      <c r="C113" s="76" t="str">
        <f t="shared" si="68"/>
        <v>T</v>
      </c>
      <c r="D113" s="76" t="str">
        <f t="shared" si="69"/>
        <v/>
      </c>
      <c r="E113" s="76" t="str">
        <f t="shared" si="70"/>
        <v/>
      </c>
      <c r="F113" s="77" t="str">
        <f t="shared" ca="1" si="47"/>
        <v>F</v>
      </c>
      <c r="G113" s="3" t="str">
        <f t="shared" si="71"/>
        <v/>
      </c>
      <c r="H113" s="3" t="str">
        <f t="shared" si="72"/>
        <v/>
      </c>
      <c r="I113" s="3" t="str">
        <f t="shared" si="48"/>
        <v/>
      </c>
      <c r="J113" s="4">
        <v>2020</v>
      </c>
      <c r="K113" s="5">
        <v>109</v>
      </c>
      <c r="L113" s="98" t="s">
        <v>1431</v>
      </c>
      <c r="M113" s="4" t="s">
        <v>115</v>
      </c>
      <c r="N113" s="6" t="s">
        <v>116</v>
      </c>
      <c r="O113" s="6" t="s">
        <v>138</v>
      </c>
      <c r="P113" s="6" t="s">
        <v>150</v>
      </c>
      <c r="Q113" s="6" t="s">
        <v>249</v>
      </c>
      <c r="R113" s="4" t="s">
        <v>114</v>
      </c>
      <c r="S113" s="4" t="s">
        <v>166</v>
      </c>
      <c r="T113" s="6" t="s">
        <v>657</v>
      </c>
      <c r="U113" s="79" t="s">
        <v>173</v>
      </c>
      <c r="V113" s="4" t="s">
        <v>174</v>
      </c>
      <c r="W113" s="7">
        <v>1010201534</v>
      </c>
      <c r="X113" s="6">
        <v>1</v>
      </c>
      <c r="Y113" s="92">
        <v>33658</v>
      </c>
      <c r="Z113" s="71">
        <f ca="1">+($F$1-Tabla3[[#This Row],[FECHA DE NACIMIENTO]])/365</f>
        <v>29.219178082191782</v>
      </c>
      <c r="AA113" s="108" t="s">
        <v>178</v>
      </c>
      <c r="AB113" s="108"/>
      <c r="AC113" s="4" t="s">
        <v>114</v>
      </c>
      <c r="AD113" s="4" t="s">
        <v>114</v>
      </c>
      <c r="AE113" s="8" t="s">
        <v>114</v>
      </c>
      <c r="AF113" s="4" t="s">
        <v>181</v>
      </c>
      <c r="AG113" s="105" t="s">
        <v>192</v>
      </c>
      <c r="AH113" s="6" t="s">
        <v>201</v>
      </c>
      <c r="AI113" s="6" t="s">
        <v>436</v>
      </c>
      <c r="AJ113" s="6" t="s">
        <v>2575</v>
      </c>
      <c r="AK113" s="6" t="s">
        <v>438</v>
      </c>
      <c r="AL113" s="88">
        <v>49500000</v>
      </c>
      <c r="AM113" s="88">
        <v>49500000</v>
      </c>
      <c r="AN113" s="9">
        <v>4500000</v>
      </c>
      <c r="AO113" s="4" t="s">
        <v>209</v>
      </c>
      <c r="AP113" s="6" t="s">
        <v>181</v>
      </c>
      <c r="AQ113" s="6" t="s">
        <v>168</v>
      </c>
      <c r="AR113" s="75"/>
      <c r="AU113" s="100">
        <v>3320</v>
      </c>
      <c r="AV113" s="92">
        <v>43838</v>
      </c>
      <c r="AW113" s="100">
        <v>25420</v>
      </c>
      <c r="AX113" s="93">
        <v>43858</v>
      </c>
      <c r="AY113" s="6" t="s">
        <v>215</v>
      </c>
      <c r="AZ113" s="6" t="s">
        <v>378</v>
      </c>
      <c r="BA113" s="6" t="s">
        <v>181</v>
      </c>
      <c r="BC113" s="11"/>
      <c r="BD113" s="6" t="s">
        <v>954</v>
      </c>
      <c r="BE113" s="6" t="s">
        <v>955</v>
      </c>
      <c r="BF113" s="94">
        <v>43857</v>
      </c>
      <c r="BG113" s="4" t="s">
        <v>220</v>
      </c>
      <c r="BH113" s="4" t="s">
        <v>220</v>
      </c>
      <c r="BI113" s="6" t="s">
        <v>221</v>
      </c>
      <c r="BJ113" s="6" t="s">
        <v>5448</v>
      </c>
      <c r="BK113" s="6" t="s">
        <v>174</v>
      </c>
      <c r="BL113" s="12">
        <v>52998506</v>
      </c>
      <c r="BM113" s="4">
        <v>1</v>
      </c>
      <c r="BN113" s="6" t="s">
        <v>635</v>
      </c>
      <c r="BO113" s="6" t="s">
        <v>192</v>
      </c>
      <c r="BP113" s="42">
        <v>93151507</v>
      </c>
      <c r="BQ113" s="13" t="s">
        <v>1014</v>
      </c>
      <c r="BR113" s="94">
        <v>43857</v>
      </c>
      <c r="BS113" s="4" t="s">
        <v>180</v>
      </c>
      <c r="BT113" s="13" t="s">
        <v>230</v>
      </c>
      <c r="BU113" s="93">
        <v>43858</v>
      </c>
      <c r="BV113" s="6" t="s">
        <v>349</v>
      </c>
      <c r="BW113" s="93">
        <v>43858</v>
      </c>
      <c r="BX113" s="86">
        <v>43858</v>
      </c>
      <c r="BY113" s="222">
        <v>44193</v>
      </c>
      <c r="BZ113" s="4">
        <f t="shared" si="49"/>
        <v>335</v>
      </c>
      <c r="CA113" s="16">
        <f t="shared" si="50"/>
        <v>11.166666666666666</v>
      </c>
      <c r="CB113" s="108" t="s">
        <v>440</v>
      </c>
      <c r="CC113" s="9">
        <f>BD_2!E111</f>
        <v>42600000</v>
      </c>
      <c r="CD113" s="9">
        <f>BD_2!BA111</f>
        <v>0</v>
      </c>
      <c r="CE113" s="4">
        <f>BD_2!BZ111</f>
        <v>-290</v>
      </c>
      <c r="CF113" s="42" t="str">
        <f>BD_2!CA111</f>
        <v>2 NO</v>
      </c>
      <c r="CG113" s="160" t="str">
        <f>BD_2!CF111</f>
        <v>1 SI</v>
      </c>
      <c r="CH113" s="4" t="s">
        <v>181</v>
      </c>
      <c r="CI113">
        <f t="shared" si="51"/>
        <v>45</v>
      </c>
      <c r="CJ113" s="161">
        <f t="shared" si="52"/>
        <v>43858</v>
      </c>
      <c r="CK113" s="161">
        <f t="shared" si="53"/>
        <v>43903</v>
      </c>
      <c r="CL113" s="14">
        <f t="shared" ca="1" si="54"/>
        <v>10.333333333333334</v>
      </c>
      <c r="CM113" s="9">
        <f t="shared" si="73"/>
        <v>6900000</v>
      </c>
      <c r="CN113" s="42" t="str">
        <f t="shared" ca="1" si="55"/>
        <v>FINALIZADO</v>
      </c>
      <c r="CO113" s="4"/>
      <c r="CQ113" s="17"/>
      <c r="CR113" s="87"/>
      <c r="CS113" s="6"/>
      <c r="CT113" s="13" t="s">
        <v>1321</v>
      </c>
      <c r="CU113" s="4" t="s">
        <v>1322</v>
      </c>
      <c r="CV113" s="4" t="s">
        <v>3330</v>
      </c>
      <c r="CW113" s="42" t="str">
        <f t="shared" si="65"/>
        <v>enero</v>
      </c>
      <c r="CX113" s="4" t="s">
        <v>180</v>
      </c>
      <c r="CY113" t="s">
        <v>361</v>
      </c>
      <c r="CZ113" t="s">
        <v>362</v>
      </c>
    </row>
    <row r="114" spans="1:104" x14ac:dyDescent="0.25">
      <c r="A114" s="76" t="str">
        <f t="shared" ref="A114:A177" si="74">+IF($CM114&gt;$AM114,"A", "")</f>
        <v/>
      </c>
      <c r="B114" s="77" t="str">
        <f t="shared" ref="B114:B139" si="75">+IF(CK114&gt;BY114,"PR","")</f>
        <v/>
      </c>
      <c r="C114" s="76" t="str">
        <f t="shared" ref="C114:C139" si="76">IF($CG114= "1 SI", "T","")</f>
        <v/>
      </c>
      <c r="D114" s="76" t="str">
        <f t="shared" ref="D114:D139" si="77">+IF($CF114="1 SI","S","")</f>
        <v/>
      </c>
      <c r="E114" s="76" t="str">
        <f t="shared" ref="E114:E139" si="78">+IF(CH114="1 SI","C","")</f>
        <v/>
      </c>
      <c r="F114" s="77" t="str">
        <f t="shared" ca="1" si="47"/>
        <v>F</v>
      </c>
      <c r="G114" s="3" t="str">
        <f t="shared" ref="G114:G139" si="79">+IF($CO114="MUTUO ACUERDO", "L","")</f>
        <v/>
      </c>
      <c r="H114" s="3" t="str">
        <f t="shared" ref="H114:H139" si="80">IF($CX114="1 SI","","NE")</f>
        <v/>
      </c>
      <c r="I114" s="3" t="str">
        <f t="shared" si="48"/>
        <v/>
      </c>
      <c r="J114" s="4">
        <v>2020</v>
      </c>
      <c r="K114" s="5">
        <v>110</v>
      </c>
      <c r="L114" s="6" t="s">
        <v>515</v>
      </c>
      <c r="M114" s="4" t="s">
        <v>115</v>
      </c>
      <c r="N114" s="6" t="s">
        <v>116</v>
      </c>
      <c r="O114" s="6" t="s">
        <v>138</v>
      </c>
      <c r="P114" s="6" t="s">
        <v>150</v>
      </c>
      <c r="Q114" s="6" t="s">
        <v>249</v>
      </c>
      <c r="R114" s="4" t="s">
        <v>114</v>
      </c>
      <c r="S114" s="4" t="s">
        <v>166</v>
      </c>
      <c r="T114" s="6" t="s">
        <v>658</v>
      </c>
      <c r="U114" s="79" t="s">
        <v>173</v>
      </c>
      <c r="V114" s="4" t="s">
        <v>174</v>
      </c>
      <c r="W114" s="7">
        <v>82392676</v>
      </c>
      <c r="X114" s="6">
        <v>8</v>
      </c>
      <c r="Y114" s="92">
        <v>28497</v>
      </c>
      <c r="Z114" s="71">
        <f ca="1">+($F$1-Tabla3[[#This Row],[FECHA DE NACIMIENTO]])/365</f>
        <v>43.358904109589041</v>
      </c>
      <c r="AA114" s="108" t="s">
        <v>576</v>
      </c>
      <c r="AB114" s="108"/>
      <c r="AC114" s="4" t="s">
        <v>114</v>
      </c>
      <c r="AD114" s="4" t="s">
        <v>114</v>
      </c>
      <c r="AE114" s="8" t="s">
        <v>114</v>
      </c>
      <c r="AF114" s="4" t="s">
        <v>181</v>
      </c>
      <c r="AG114" s="13" t="s">
        <v>713</v>
      </c>
      <c r="AH114" s="13" t="s">
        <v>713</v>
      </c>
      <c r="AI114" s="6" t="s">
        <v>699</v>
      </c>
      <c r="AJ114" s="108" t="s">
        <v>2576</v>
      </c>
      <c r="AK114" s="6" t="s">
        <v>2603</v>
      </c>
      <c r="AL114" s="88">
        <v>99000000</v>
      </c>
      <c r="AM114" s="88">
        <v>99000000</v>
      </c>
      <c r="AN114" s="9">
        <v>9000000</v>
      </c>
      <c r="AO114" s="4" t="s">
        <v>209</v>
      </c>
      <c r="AP114" s="6" t="s">
        <v>181</v>
      </c>
      <c r="AQ114" s="6" t="s">
        <v>168</v>
      </c>
      <c r="AR114" s="75"/>
      <c r="AU114" s="100">
        <v>6320</v>
      </c>
      <c r="AV114" s="92">
        <v>43843</v>
      </c>
      <c r="AW114" s="100">
        <v>23520</v>
      </c>
      <c r="AX114" s="93">
        <v>43857</v>
      </c>
      <c r="AY114" s="6" t="s">
        <v>215</v>
      </c>
      <c r="AZ114" s="6" t="s">
        <v>818</v>
      </c>
      <c r="BA114" s="6" t="s">
        <v>181</v>
      </c>
      <c r="BC114" s="11"/>
      <c r="BD114" s="6" t="s">
        <v>1178</v>
      </c>
      <c r="BE114" s="6" t="s">
        <v>1177</v>
      </c>
      <c r="BF114" s="94">
        <v>43857</v>
      </c>
      <c r="BG114" s="4" t="s">
        <v>220</v>
      </c>
      <c r="BH114" s="4" t="s">
        <v>220</v>
      </c>
      <c r="BI114" s="6" t="s">
        <v>221</v>
      </c>
      <c r="BJ114" s="6" t="s">
        <v>1168</v>
      </c>
      <c r="BK114" s="6" t="s">
        <v>174</v>
      </c>
      <c r="BL114" s="12">
        <v>52527301</v>
      </c>
      <c r="BM114" s="4">
        <v>4</v>
      </c>
      <c r="BN114" s="6" t="s">
        <v>1288</v>
      </c>
      <c r="BO114" s="6" t="s">
        <v>713</v>
      </c>
      <c r="BP114" s="42">
        <v>81111808</v>
      </c>
      <c r="BQ114" s="13" t="s">
        <v>1015</v>
      </c>
      <c r="BR114" s="94">
        <v>43857</v>
      </c>
      <c r="BS114" s="4" t="s">
        <v>180</v>
      </c>
      <c r="BT114" s="13" t="s">
        <v>230</v>
      </c>
      <c r="BU114" s="93">
        <v>43857</v>
      </c>
      <c r="BV114" s="6" t="s">
        <v>349</v>
      </c>
      <c r="BW114" s="93">
        <v>43859</v>
      </c>
      <c r="BX114" s="93">
        <v>43859</v>
      </c>
      <c r="BY114" s="222">
        <v>44193</v>
      </c>
      <c r="BZ114" s="4">
        <f t="shared" si="49"/>
        <v>334</v>
      </c>
      <c r="CA114" s="16">
        <f t="shared" si="50"/>
        <v>11.133333333333333</v>
      </c>
      <c r="CB114" s="6" t="s">
        <v>2586</v>
      </c>
      <c r="CC114" s="9">
        <f>BD_2!E112</f>
        <v>0</v>
      </c>
      <c r="CD114" s="9">
        <f>BD_2!BA112</f>
        <v>0</v>
      </c>
      <c r="CE114" s="4">
        <f>BD_2!BZ112</f>
        <v>0</v>
      </c>
      <c r="CF114" s="42" t="str">
        <f>BD_2!CA112</f>
        <v>2 NO</v>
      </c>
      <c r="CG114" s="160" t="str">
        <f>BD_2!CF112</f>
        <v>2 NO</v>
      </c>
      <c r="CH114" s="4" t="s">
        <v>181</v>
      </c>
      <c r="CI114">
        <f t="shared" si="51"/>
        <v>334</v>
      </c>
      <c r="CJ114" s="161">
        <f t="shared" si="52"/>
        <v>43859</v>
      </c>
      <c r="CK114" s="161">
        <f t="shared" si="53"/>
        <v>44193</v>
      </c>
      <c r="CL114" s="14">
        <f t="shared" ca="1" si="54"/>
        <v>1.3892215568862276</v>
      </c>
      <c r="CM114" s="9">
        <f t="shared" ref="CM114:CM139" si="81">$AM114+$CD114-$CC114</f>
        <v>99000000</v>
      </c>
      <c r="CN114" s="42" t="str">
        <f t="shared" ca="1" si="55"/>
        <v>FINALIZADO</v>
      </c>
      <c r="CO114" s="4"/>
      <c r="CQ114" s="17"/>
      <c r="CR114" s="87"/>
      <c r="CS114" s="6"/>
      <c r="CT114" s="13" t="s">
        <v>1321</v>
      </c>
      <c r="CU114" s="4" t="s">
        <v>1322</v>
      </c>
      <c r="CV114" s="4" t="s">
        <v>3330</v>
      </c>
      <c r="CW114" s="42" t="str">
        <f t="shared" si="65"/>
        <v>enero</v>
      </c>
      <c r="CX114" s="4" t="s">
        <v>180</v>
      </c>
      <c r="CY114" t="s">
        <v>361</v>
      </c>
      <c r="CZ114" t="s">
        <v>362</v>
      </c>
    </row>
    <row r="115" spans="1:104" x14ac:dyDescent="0.25">
      <c r="A115" s="76" t="str">
        <f t="shared" si="74"/>
        <v/>
      </c>
      <c r="B115" s="77" t="str">
        <f t="shared" si="75"/>
        <v/>
      </c>
      <c r="C115" s="76" t="str">
        <f t="shared" si="76"/>
        <v/>
      </c>
      <c r="D115" s="76" t="str">
        <f t="shared" si="77"/>
        <v/>
      </c>
      <c r="E115" s="76" t="str">
        <f t="shared" si="78"/>
        <v/>
      </c>
      <c r="F115" s="77" t="str">
        <f t="shared" ca="1" si="47"/>
        <v>F</v>
      </c>
      <c r="G115" s="3" t="str">
        <f t="shared" si="79"/>
        <v/>
      </c>
      <c r="H115" s="3" t="str">
        <f t="shared" si="80"/>
        <v/>
      </c>
      <c r="I115" s="3" t="str">
        <f t="shared" si="48"/>
        <v/>
      </c>
      <c r="J115" s="4">
        <v>2020</v>
      </c>
      <c r="K115" s="5">
        <v>111</v>
      </c>
      <c r="L115" s="6" t="s">
        <v>515</v>
      </c>
      <c r="M115" s="4" t="s">
        <v>115</v>
      </c>
      <c r="N115" s="6" t="s">
        <v>116</v>
      </c>
      <c r="O115" s="6" t="s">
        <v>138</v>
      </c>
      <c r="P115" s="6" t="s">
        <v>150</v>
      </c>
      <c r="Q115" s="6" t="s">
        <v>249</v>
      </c>
      <c r="R115" s="4" t="s">
        <v>114</v>
      </c>
      <c r="S115" s="4" t="s">
        <v>166</v>
      </c>
      <c r="T115" s="6" t="s">
        <v>1710</v>
      </c>
      <c r="U115" s="79" t="s">
        <v>173</v>
      </c>
      <c r="V115" s="4" t="s">
        <v>174</v>
      </c>
      <c r="W115" s="7">
        <v>80082479</v>
      </c>
      <c r="X115" s="6">
        <v>6</v>
      </c>
      <c r="Y115" s="92">
        <v>28964</v>
      </c>
      <c r="Z115" s="71">
        <f ca="1">+($F$1-Tabla3[[#This Row],[FECHA DE NACIMIENTO]])/365</f>
        <v>42.079452054794523</v>
      </c>
      <c r="AA115" s="108" t="s">
        <v>1711</v>
      </c>
      <c r="AB115" s="108"/>
      <c r="AC115" s="4" t="s">
        <v>114</v>
      </c>
      <c r="AD115" s="4" t="s">
        <v>114</v>
      </c>
      <c r="AE115" s="8" t="s">
        <v>114</v>
      </c>
      <c r="AF115" s="4" t="s">
        <v>181</v>
      </c>
      <c r="AG115" s="13" t="s">
        <v>713</v>
      </c>
      <c r="AH115" s="13" t="s">
        <v>713</v>
      </c>
      <c r="AI115" s="6" t="s">
        <v>700</v>
      </c>
      <c r="AJ115" s="108" t="s">
        <v>2577</v>
      </c>
      <c r="AK115" s="108" t="s">
        <v>2604</v>
      </c>
      <c r="AL115" s="88">
        <v>132000000</v>
      </c>
      <c r="AM115" s="88">
        <v>132000000</v>
      </c>
      <c r="AN115" s="9">
        <v>12000000</v>
      </c>
      <c r="AO115" s="4" t="s">
        <v>209</v>
      </c>
      <c r="AP115" s="6" t="s">
        <v>181</v>
      </c>
      <c r="AQ115" s="6" t="s">
        <v>168</v>
      </c>
      <c r="AR115" s="75"/>
      <c r="AU115" s="100">
        <v>6220</v>
      </c>
      <c r="AV115" s="92">
        <v>43843</v>
      </c>
      <c r="AW115" s="100">
        <v>23420</v>
      </c>
      <c r="AX115" s="93">
        <v>43857</v>
      </c>
      <c r="AY115" s="6" t="s">
        <v>215</v>
      </c>
      <c r="AZ115" s="6" t="s">
        <v>815</v>
      </c>
      <c r="BA115" s="6" t="s">
        <v>181</v>
      </c>
      <c r="BC115" s="11"/>
      <c r="BD115" s="6" t="s">
        <v>1179</v>
      </c>
      <c r="BE115" s="6" t="s">
        <v>1180</v>
      </c>
      <c r="BF115" s="94">
        <v>43857</v>
      </c>
      <c r="BG115" s="4" t="s">
        <v>220</v>
      </c>
      <c r="BH115" s="4" t="s">
        <v>220</v>
      </c>
      <c r="BI115" s="6" t="s">
        <v>221</v>
      </c>
      <c r="BJ115" s="6" t="s">
        <v>1168</v>
      </c>
      <c r="BK115" s="6" t="s">
        <v>174</v>
      </c>
      <c r="BL115" s="12">
        <v>52527301</v>
      </c>
      <c r="BM115" s="4">
        <v>4</v>
      </c>
      <c r="BN115" s="6" t="s">
        <v>1288</v>
      </c>
      <c r="BO115" s="6" t="s">
        <v>713</v>
      </c>
      <c r="BP115" s="42">
        <v>81111808</v>
      </c>
      <c r="BQ115" s="13" t="s">
        <v>1016</v>
      </c>
      <c r="BR115" s="94">
        <v>43857</v>
      </c>
      <c r="BS115" s="4" t="s">
        <v>180</v>
      </c>
      <c r="BT115" s="13" t="s">
        <v>230</v>
      </c>
      <c r="BU115" s="93">
        <v>43858</v>
      </c>
      <c r="BV115" s="6" t="s">
        <v>349</v>
      </c>
      <c r="BW115" s="93">
        <v>43859</v>
      </c>
      <c r="BX115" s="93">
        <v>43859</v>
      </c>
      <c r="BY115" s="222">
        <v>44193</v>
      </c>
      <c r="BZ115" s="4">
        <f t="shared" si="49"/>
        <v>334</v>
      </c>
      <c r="CA115" s="16">
        <f t="shared" si="50"/>
        <v>11.133333333333333</v>
      </c>
      <c r="CB115" s="6" t="s">
        <v>2591</v>
      </c>
      <c r="CC115" s="9">
        <f>BD_2!E113</f>
        <v>0</v>
      </c>
      <c r="CD115" s="9">
        <f>BD_2!BA113</f>
        <v>0</v>
      </c>
      <c r="CE115" s="4">
        <f>BD_2!BZ113</f>
        <v>0</v>
      </c>
      <c r="CF115" s="42" t="str">
        <f>BD_2!CA113</f>
        <v>2 NO</v>
      </c>
      <c r="CG115" s="160" t="str">
        <f>BD_2!CF113</f>
        <v>2 NO</v>
      </c>
      <c r="CH115" s="4" t="s">
        <v>181</v>
      </c>
      <c r="CI115">
        <f t="shared" si="51"/>
        <v>334</v>
      </c>
      <c r="CJ115" s="161">
        <f t="shared" si="52"/>
        <v>43859</v>
      </c>
      <c r="CK115" s="161">
        <f t="shared" si="53"/>
        <v>44193</v>
      </c>
      <c r="CL115" s="14">
        <f t="shared" ca="1" si="54"/>
        <v>1.3892215568862276</v>
      </c>
      <c r="CM115" s="9">
        <f t="shared" si="81"/>
        <v>132000000</v>
      </c>
      <c r="CN115" s="42" t="str">
        <f t="shared" ca="1" si="55"/>
        <v>FINALIZADO</v>
      </c>
      <c r="CO115" s="4"/>
      <c r="CQ115" s="17"/>
      <c r="CR115" s="87"/>
      <c r="CS115" s="6"/>
      <c r="CT115" s="13" t="s">
        <v>1321</v>
      </c>
      <c r="CU115" s="4" t="s">
        <v>1322</v>
      </c>
      <c r="CV115" s="4" t="s">
        <v>3330</v>
      </c>
      <c r="CW115" s="42" t="str">
        <f t="shared" si="65"/>
        <v>enero</v>
      </c>
      <c r="CX115" s="4" t="s">
        <v>180</v>
      </c>
      <c r="CY115" t="s">
        <v>361</v>
      </c>
      <c r="CZ115" t="s">
        <v>362</v>
      </c>
    </row>
    <row r="116" spans="1:104" x14ac:dyDescent="0.25">
      <c r="A116" s="76" t="str">
        <f t="shared" si="74"/>
        <v/>
      </c>
      <c r="B116" s="77" t="str">
        <f t="shared" si="75"/>
        <v/>
      </c>
      <c r="C116" s="76" t="str">
        <f t="shared" si="76"/>
        <v/>
      </c>
      <c r="D116" s="76" t="str">
        <f t="shared" si="77"/>
        <v/>
      </c>
      <c r="E116" s="76" t="str">
        <f t="shared" si="78"/>
        <v/>
      </c>
      <c r="F116" s="77" t="str">
        <f t="shared" ca="1" si="47"/>
        <v>F</v>
      </c>
      <c r="G116" s="3" t="str">
        <f t="shared" si="79"/>
        <v/>
      </c>
      <c r="H116" s="3" t="str">
        <f t="shared" si="80"/>
        <v/>
      </c>
      <c r="I116" s="3" t="str">
        <f t="shared" si="48"/>
        <v/>
      </c>
      <c r="J116" s="4">
        <v>2020</v>
      </c>
      <c r="K116" s="5">
        <v>112</v>
      </c>
      <c r="L116" s="98" t="s">
        <v>1431</v>
      </c>
      <c r="M116" s="4" t="s">
        <v>115</v>
      </c>
      <c r="N116" s="6" t="s">
        <v>116</v>
      </c>
      <c r="O116" s="6" t="s">
        <v>138</v>
      </c>
      <c r="P116" s="6" t="s">
        <v>150</v>
      </c>
      <c r="Q116" s="6" t="s">
        <v>249</v>
      </c>
      <c r="R116" s="4" t="s">
        <v>114</v>
      </c>
      <c r="S116" s="4" t="s">
        <v>167</v>
      </c>
      <c r="T116" s="6" t="s">
        <v>4708</v>
      </c>
      <c r="U116" s="79" t="s">
        <v>173</v>
      </c>
      <c r="V116" s="4" t="s">
        <v>174</v>
      </c>
      <c r="W116" s="7">
        <v>67019788</v>
      </c>
      <c r="X116" s="6">
        <v>2</v>
      </c>
      <c r="Y116" s="92">
        <v>28717</v>
      </c>
      <c r="Z116" s="71">
        <f ca="1">+($F$1-Tabla3[[#This Row],[FECHA DE NACIMIENTO]])/365</f>
        <v>42.756164383561647</v>
      </c>
      <c r="AA116" s="108" t="s">
        <v>367</v>
      </c>
      <c r="AB116" s="108"/>
      <c r="AC116" s="4" t="s">
        <v>114</v>
      </c>
      <c r="AD116" s="4" t="s">
        <v>114</v>
      </c>
      <c r="AE116" s="8" t="s">
        <v>114</v>
      </c>
      <c r="AF116" s="4" t="s">
        <v>181</v>
      </c>
      <c r="AG116" s="13" t="s">
        <v>191</v>
      </c>
      <c r="AH116" s="6" t="s">
        <v>191</v>
      </c>
      <c r="AI116" s="6" t="s">
        <v>701</v>
      </c>
      <c r="AJ116" s="6" t="s">
        <v>1712</v>
      </c>
      <c r="AK116" s="6" t="s">
        <v>1713</v>
      </c>
      <c r="AL116" s="88">
        <v>33000000</v>
      </c>
      <c r="AM116" s="88">
        <v>33000000</v>
      </c>
      <c r="AN116" s="9">
        <v>3000000</v>
      </c>
      <c r="AO116" s="4" t="s">
        <v>209</v>
      </c>
      <c r="AP116" s="6" t="s">
        <v>181</v>
      </c>
      <c r="AQ116" s="6" t="s">
        <v>168</v>
      </c>
      <c r="AR116" s="75"/>
      <c r="AU116" s="100">
        <v>5020</v>
      </c>
      <c r="AV116" s="107">
        <v>43839</v>
      </c>
      <c r="AW116" s="100">
        <v>23720</v>
      </c>
      <c r="AX116" s="93">
        <v>43857</v>
      </c>
      <c r="AY116" s="6" t="s">
        <v>215</v>
      </c>
      <c r="AZ116" s="6" t="s">
        <v>817</v>
      </c>
      <c r="BA116" s="6" t="s">
        <v>181</v>
      </c>
      <c r="BC116" s="11"/>
      <c r="BD116" s="6" t="s">
        <v>1181</v>
      </c>
      <c r="BE116" s="6" t="s">
        <v>1182</v>
      </c>
      <c r="BF116" s="94">
        <v>43857</v>
      </c>
      <c r="BG116" s="4" t="s">
        <v>220</v>
      </c>
      <c r="BH116" s="4" t="s">
        <v>220</v>
      </c>
      <c r="BI116" s="6" t="s">
        <v>221</v>
      </c>
      <c r="BJ116" s="6" t="s">
        <v>1158</v>
      </c>
      <c r="BK116" s="6" t="s">
        <v>174</v>
      </c>
      <c r="BL116" s="12">
        <v>32729316</v>
      </c>
      <c r="BM116" s="4">
        <v>9</v>
      </c>
      <c r="BN116" s="6" t="s">
        <v>1159</v>
      </c>
      <c r="BO116" s="6" t="s">
        <v>191</v>
      </c>
      <c r="BP116" s="42">
        <v>80141902</v>
      </c>
      <c r="BQ116" s="13" t="s">
        <v>1017</v>
      </c>
      <c r="BR116" s="94">
        <v>43857</v>
      </c>
      <c r="BS116" s="4" t="s">
        <v>181</v>
      </c>
      <c r="BT116" s="13" t="s">
        <v>235</v>
      </c>
      <c r="BU116" s="93" t="s">
        <v>168</v>
      </c>
      <c r="BV116" s="6" t="s">
        <v>256</v>
      </c>
      <c r="BW116" s="93">
        <v>43858</v>
      </c>
      <c r="BX116" s="93">
        <v>43858</v>
      </c>
      <c r="BY116" s="222">
        <v>44193</v>
      </c>
      <c r="BZ116" s="4">
        <f t="shared" si="49"/>
        <v>335</v>
      </c>
      <c r="CA116" s="16">
        <f t="shared" si="50"/>
        <v>11.166666666666666</v>
      </c>
      <c r="CB116" s="6" t="s">
        <v>1714</v>
      </c>
      <c r="CC116" s="9">
        <f>BD_2!E114</f>
        <v>0</v>
      </c>
      <c r="CD116" s="9">
        <f>BD_2!BA114</f>
        <v>0</v>
      </c>
      <c r="CE116" s="4">
        <f>BD_2!BZ114</f>
        <v>0</v>
      </c>
      <c r="CF116" s="42" t="str">
        <f>BD_2!CA114</f>
        <v>2 NO</v>
      </c>
      <c r="CG116" s="160" t="str">
        <f>BD_2!CF114</f>
        <v>2 NO</v>
      </c>
      <c r="CH116" s="4" t="s">
        <v>181</v>
      </c>
      <c r="CI116">
        <f t="shared" si="51"/>
        <v>335</v>
      </c>
      <c r="CJ116" s="161">
        <f t="shared" si="52"/>
        <v>43858</v>
      </c>
      <c r="CK116" s="161">
        <f t="shared" si="53"/>
        <v>44193</v>
      </c>
      <c r="CL116" s="14">
        <f t="shared" ca="1" si="54"/>
        <v>1.3880597014925373</v>
      </c>
      <c r="CM116" s="9">
        <f t="shared" si="81"/>
        <v>33000000</v>
      </c>
      <c r="CN116" s="42" t="str">
        <f t="shared" ca="1" si="55"/>
        <v>FINALIZADO</v>
      </c>
      <c r="CO116" s="4"/>
      <c r="CQ116" s="17"/>
      <c r="CR116" s="87"/>
      <c r="CS116" s="6"/>
      <c r="CT116" s="13" t="s">
        <v>1321</v>
      </c>
      <c r="CU116" s="4" t="s">
        <v>1322</v>
      </c>
      <c r="CV116" s="4" t="s">
        <v>3330</v>
      </c>
      <c r="CW116" s="42" t="str">
        <f t="shared" si="65"/>
        <v>enero</v>
      </c>
      <c r="CX116" s="4" t="s">
        <v>180</v>
      </c>
      <c r="CY116" t="s">
        <v>361</v>
      </c>
      <c r="CZ116" t="s">
        <v>362</v>
      </c>
    </row>
    <row r="117" spans="1:104" x14ac:dyDescent="0.25">
      <c r="A117" s="76" t="str">
        <f t="shared" si="74"/>
        <v/>
      </c>
      <c r="B117" s="77" t="str">
        <f t="shared" si="75"/>
        <v/>
      </c>
      <c r="C117" s="76" t="str">
        <f t="shared" si="76"/>
        <v/>
      </c>
      <c r="D117" s="76" t="str">
        <f t="shared" si="77"/>
        <v/>
      </c>
      <c r="E117" s="76" t="str">
        <f t="shared" si="78"/>
        <v/>
      </c>
      <c r="F117" s="77" t="str">
        <f t="shared" ca="1" si="47"/>
        <v>F</v>
      </c>
      <c r="G117" s="3" t="str">
        <f t="shared" si="79"/>
        <v/>
      </c>
      <c r="H117" s="3" t="str">
        <f t="shared" si="80"/>
        <v/>
      </c>
      <c r="I117" s="3" t="str">
        <f t="shared" si="48"/>
        <v/>
      </c>
      <c r="J117" s="4">
        <v>2020</v>
      </c>
      <c r="K117" s="5">
        <v>113</v>
      </c>
      <c r="L117" s="98" t="s">
        <v>1431</v>
      </c>
      <c r="M117" s="4" t="s">
        <v>115</v>
      </c>
      <c r="N117" s="6" t="s">
        <v>116</v>
      </c>
      <c r="O117" s="6" t="s">
        <v>138</v>
      </c>
      <c r="P117" s="6" t="s">
        <v>150</v>
      </c>
      <c r="Q117" s="6" t="s">
        <v>249</v>
      </c>
      <c r="R117" s="4" t="s">
        <v>114</v>
      </c>
      <c r="S117" s="4" t="s">
        <v>166</v>
      </c>
      <c r="T117" s="6" t="s">
        <v>1717</v>
      </c>
      <c r="U117" s="79" t="s">
        <v>173</v>
      </c>
      <c r="V117" s="4" t="s">
        <v>174</v>
      </c>
      <c r="W117" s="7">
        <v>1140822624</v>
      </c>
      <c r="X117" s="6">
        <v>2</v>
      </c>
      <c r="Y117" s="92">
        <v>32628</v>
      </c>
      <c r="Z117" s="71">
        <f ca="1">+($F$1-Tabla3[[#This Row],[FECHA DE NACIMIENTO]])/365</f>
        <v>32.041095890410958</v>
      </c>
      <c r="AA117" s="108" t="s">
        <v>951</v>
      </c>
      <c r="AB117" s="108"/>
      <c r="AC117" s="4" t="s">
        <v>114</v>
      </c>
      <c r="AD117" s="4" t="s">
        <v>114</v>
      </c>
      <c r="AE117" s="8" t="s">
        <v>114</v>
      </c>
      <c r="AF117" s="4" t="s">
        <v>181</v>
      </c>
      <c r="AG117" s="13" t="s">
        <v>191</v>
      </c>
      <c r="AH117" s="6" t="s">
        <v>191</v>
      </c>
      <c r="AI117" s="6" t="s">
        <v>697</v>
      </c>
      <c r="AJ117" s="6" t="s">
        <v>1715</v>
      </c>
      <c r="AK117" s="6" t="s">
        <v>1716</v>
      </c>
      <c r="AL117" s="88">
        <v>60500000</v>
      </c>
      <c r="AM117" s="88">
        <v>60500000</v>
      </c>
      <c r="AN117" s="9">
        <v>5500000</v>
      </c>
      <c r="AO117" s="4" t="s">
        <v>209</v>
      </c>
      <c r="AP117" s="6" t="s">
        <v>181</v>
      </c>
      <c r="AQ117" s="6" t="s">
        <v>168</v>
      </c>
      <c r="AR117" s="75"/>
      <c r="AU117" s="100">
        <v>5020</v>
      </c>
      <c r="AV117" s="107">
        <v>43839</v>
      </c>
      <c r="AW117" s="100">
        <v>22820</v>
      </c>
      <c r="AX117" s="93">
        <v>43854</v>
      </c>
      <c r="AY117" s="6" t="s">
        <v>215</v>
      </c>
      <c r="AZ117" s="6" t="s">
        <v>817</v>
      </c>
      <c r="BA117" s="6" t="s">
        <v>181</v>
      </c>
      <c r="BC117" s="11"/>
      <c r="BD117" s="6" t="s">
        <v>1183</v>
      </c>
      <c r="BE117" s="6" t="s">
        <v>1184</v>
      </c>
      <c r="BF117" s="94">
        <v>43854</v>
      </c>
      <c r="BG117" s="4" t="s">
        <v>220</v>
      </c>
      <c r="BH117" s="4" t="s">
        <v>220</v>
      </c>
      <c r="BI117" s="6" t="s">
        <v>221</v>
      </c>
      <c r="BJ117" s="6" t="s">
        <v>1158</v>
      </c>
      <c r="BK117" s="6" t="s">
        <v>174</v>
      </c>
      <c r="BL117" s="12">
        <v>32729316</v>
      </c>
      <c r="BM117" s="4">
        <v>9</v>
      </c>
      <c r="BN117" s="6" t="s">
        <v>1159</v>
      </c>
      <c r="BO117" s="6" t="s">
        <v>191</v>
      </c>
      <c r="BP117" s="42">
        <v>82111901</v>
      </c>
      <c r="BQ117" s="13" t="s">
        <v>1018</v>
      </c>
      <c r="BR117" s="94">
        <v>43854</v>
      </c>
      <c r="BS117" s="4" t="s">
        <v>180</v>
      </c>
      <c r="BT117" s="13" t="s">
        <v>230</v>
      </c>
      <c r="BU117" s="93">
        <v>43854</v>
      </c>
      <c r="BV117" s="6" t="s">
        <v>349</v>
      </c>
      <c r="BW117" s="93">
        <v>43855</v>
      </c>
      <c r="BX117" s="93">
        <v>43855</v>
      </c>
      <c r="BY117" s="222">
        <v>44190</v>
      </c>
      <c r="BZ117" s="4">
        <f t="shared" si="49"/>
        <v>335</v>
      </c>
      <c r="CA117" s="16">
        <f t="shared" si="50"/>
        <v>11.166666666666666</v>
      </c>
      <c r="CB117" s="6" t="s">
        <v>1714</v>
      </c>
      <c r="CC117" s="9">
        <f>BD_2!E115</f>
        <v>0</v>
      </c>
      <c r="CD117" s="9">
        <f>BD_2!BA115</f>
        <v>0</v>
      </c>
      <c r="CE117" s="4">
        <f>BD_2!BZ115</f>
        <v>0</v>
      </c>
      <c r="CF117" s="42" t="str">
        <f>BD_2!CA115</f>
        <v>2 NO</v>
      </c>
      <c r="CG117" s="160" t="str">
        <f>BD_2!CF115</f>
        <v>2 NO</v>
      </c>
      <c r="CH117" s="4" t="s">
        <v>181</v>
      </c>
      <c r="CI117">
        <f t="shared" si="51"/>
        <v>335</v>
      </c>
      <c r="CJ117" s="161">
        <f t="shared" si="52"/>
        <v>43855</v>
      </c>
      <c r="CK117" s="161">
        <f t="shared" si="53"/>
        <v>44190</v>
      </c>
      <c r="CL117" s="14">
        <f t="shared" ca="1" si="54"/>
        <v>1.3970149253731343</v>
      </c>
      <c r="CM117" s="9">
        <f t="shared" si="81"/>
        <v>60500000</v>
      </c>
      <c r="CN117" s="42" t="str">
        <f t="shared" ca="1" si="55"/>
        <v>FINALIZADO</v>
      </c>
      <c r="CO117" s="4"/>
      <c r="CQ117" s="17"/>
      <c r="CR117" s="87"/>
      <c r="CS117" s="6"/>
      <c r="CT117" s="13" t="s">
        <v>1321</v>
      </c>
      <c r="CU117" s="4" t="s">
        <v>1322</v>
      </c>
      <c r="CV117" s="4" t="s">
        <v>3330</v>
      </c>
      <c r="CW117" s="42" t="str">
        <f t="shared" si="65"/>
        <v>enero</v>
      </c>
      <c r="CX117" s="4" t="s">
        <v>180</v>
      </c>
      <c r="CY117" t="s">
        <v>361</v>
      </c>
      <c r="CZ117" t="s">
        <v>362</v>
      </c>
    </row>
    <row r="118" spans="1:104" x14ac:dyDescent="0.25">
      <c r="A118" s="76" t="str">
        <f t="shared" si="74"/>
        <v/>
      </c>
      <c r="B118" s="77" t="str">
        <f t="shared" si="75"/>
        <v/>
      </c>
      <c r="C118" s="76" t="str">
        <f t="shared" si="76"/>
        <v/>
      </c>
      <c r="D118" s="76" t="str">
        <f t="shared" si="77"/>
        <v/>
      </c>
      <c r="E118" s="76" t="str">
        <f t="shared" si="78"/>
        <v/>
      </c>
      <c r="F118" s="77" t="str">
        <f t="shared" ca="1" si="47"/>
        <v>F</v>
      </c>
      <c r="G118" s="3" t="str">
        <f t="shared" si="79"/>
        <v/>
      </c>
      <c r="H118" s="3" t="str">
        <f t="shared" si="80"/>
        <v/>
      </c>
      <c r="I118" s="3" t="str">
        <f t="shared" si="48"/>
        <v/>
      </c>
      <c r="J118" s="4">
        <v>2020</v>
      </c>
      <c r="K118" s="5">
        <v>114</v>
      </c>
      <c r="L118" s="98" t="s">
        <v>1431</v>
      </c>
      <c r="M118" s="4" t="s">
        <v>115</v>
      </c>
      <c r="N118" s="6" t="s">
        <v>116</v>
      </c>
      <c r="O118" s="6" t="s">
        <v>138</v>
      </c>
      <c r="P118" s="6" t="s">
        <v>150</v>
      </c>
      <c r="Q118" s="6" t="s">
        <v>249</v>
      </c>
      <c r="R118" s="4" t="s">
        <v>114</v>
      </c>
      <c r="S118" s="4" t="s">
        <v>167</v>
      </c>
      <c r="T118" s="6" t="s">
        <v>659</v>
      </c>
      <c r="U118" s="79" t="s">
        <v>173</v>
      </c>
      <c r="V118" s="4" t="s">
        <v>174</v>
      </c>
      <c r="W118" s="7">
        <v>19370198</v>
      </c>
      <c r="X118" s="6">
        <v>5</v>
      </c>
      <c r="Y118" s="92">
        <v>21782</v>
      </c>
      <c r="Z118" s="71">
        <f ca="1">+($F$1-Tabla3[[#This Row],[FECHA DE NACIMIENTO]])/365</f>
        <v>61.756164383561647</v>
      </c>
      <c r="AA118" s="108" t="s">
        <v>929</v>
      </c>
      <c r="AB118" s="108"/>
      <c r="AC118" s="4" t="s">
        <v>114</v>
      </c>
      <c r="AD118" s="4" t="s">
        <v>114</v>
      </c>
      <c r="AE118" s="8" t="s">
        <v>114</v>
      </c>
      <c r="AF118" s="4" t="s">
        <v>181</v>
      </c>
      <c r="AG118" s="13" t="s">
        <v>191</v>
      </c>
      <c r="AH118" s="6" t="s">
        <v>191</v>
      </c>
      <c r="AI118" s="6" t="s">
        <v>702</v>
      </c>
      <c r="AJ118" s="6" t="s">
        <v>2578</v>
      </c>
      <c r="AK118" s="6" t="s">
        <v>1726</v>
      </c>
      <c r="AL118" s="88">
        <v>45100000</v>
      </c>
      <c r="AM118" s="88">
        <v>45100000</v>
      </c>
      <c r="AN118" s="9">
        <v>4100000</v>
      </c>
      <c r="AO118" s="4" t="s">
        <v>209</v>
      </c>
      <c r="AP118" s="6" t="s">
        <v>181</v>
      </c>
      <c r="AQ118" s="6" t="s">
        <v>168</v>
      </c>
      <c r="AR118" s="75"/>
      <c r="AU118" s="100">
        <v>5020</v>
      </c>
      <c r="AV118" s="107">
        <v>43839</v>
      </c>
      <c r="AW118" s="100">
        <v>22620</v>
      </c>
      <c r="AX118" s="93">
        <v>43854</v>
      </c>
      <c r="AY118" s="6" t="s">
        <v>215</v>
      </c>
      <c r="AZ118" s="6" t="s">
        <v>817</v>
      </c>
      <c r="BA118" s="6" t="s">
        <v>181</v>
      </c>
      <c r="BC118" s="11"/>
      <c r="BD118" s="6" t="s">
        <v>3390</v>
      </c>
      <c r="BE118" s="6" t="s">
        <v>3391</v>
      </c>
      <c r="BF118" s="94">
        <v>43854</v>
      </c>
      <c r="BG118" s="4" t="s">
        <v>220</v>
      </c>
      <c r="BH118" s="4" t="s">
        <v>220</v>
      </c>
      <c r="BI118" s="6" t="s">
        <v>221</v>
      </c>
      <c r="BJ118" s="6" t="s">
        <v>1158</v>
      </c>
      <c r="BK118" s="6" t="s">
        <v>174</v>
      </c>
      <c r="BL118" s="12">
        <v>32729316</v>
      </c>
      <c r="BM118" s="4">
        <v>9</v>
      </c>
      <c r="BN118" s="6" t="s">
        <v>1159</v>
      </c>
      <c r="BO118" s="6" t="s">
        <v>191</v>
      </c>
      <c r="BP118" s="42">
        <v>82131600</v>
      </c>
      <c r="BQ118" s="13" t="s">
        <v>1019</v>
      </c>
      <c r="BR118" s="94">
        <v>43854</v>
      </c>
      <c r="BS118" s="4" t="s">
        <v>180</v>
      </c>
      <c r="BT118" s="13" t="s">
        <v>230</v>
      </c>
      <c r="BU118" s="93">
        <v>43854</v>
      </c>
      <c r="BV118" s="6" t="s">
        <v>349</v>
      </c>
      <c r="BW118" s="93">
        <v>43855</v>
      </c>
      <c r="BX118" s="93">
        <v>43855</v>
      </c>
      <c r="BY118" s="222">
        <v>44190</v>
      </c>
      <c r="BZ118" s="4">
        <f t="shared" si="49"/>
        <v>335</v>
      </c>
      <c r="CA118" s="16">
        <f t="shared" si="50"/>
        <v>11.166666666666666</v>
      </c>
      <c r="CB118" s="108" t="s">
        <v>2592</v>
      </c>
      <c r="CC118" s="9">
        <f>BD_2!E116</f>
        <v>0</v>
      </c>
      <c r="CD118" s="9">
        <f>BD_2!BA116</f>
        <v>0</v>
      </c>
      <c r="CE118" s="4">
        <f>BD_2!BZ116</f>
        <v>0</v>
      </c>
      <c r="CF118" s="42" t="str">
        <f>BD_2!CA116</f>
        <v>2 NO</v>
      </c>
      <c r="CG118" s="160" t="str">
        <f>BD_2!CF116</f>
        <v>2 NO</v>
      </c>
      <c r="CH118" s="4" t="s">
        <v>181</v>
      </c>
      <c r="CI118">
        <f t="shared" si="51"/>
        <v>335</v>
      </c>
      <c r="CJ118" s="161">
        <f t="shared" si="52"/>
        <v>43855</v>
      </c>
      <c r="CK118" s="161">
        <f t="shared" si="53"/>
        <v>44190</v>
      </c>
      <c r="CL118" s="14">
        <f t="shared" ca="1" si="54"/>
        <v>1.3970149253731343</v>
      </c>
      <c r="CM118" s="9">
        <f t="shared" si="81"/>
        <v>45100000</v>
      </c>
      <c r="CN118" s="42" t="str">
        <f t="shared" ca="1" si="55"/>
        <v>FINALIZADO</v>
      </c>
      <c r="CO118" s="4"/>
      <c r="CQ118" s="17"/>
      <c r="CR118" s="87"/>
      <c r="CS118" s="6"/>
      <c r="CT118" s="13" t="s">
        <v>1321</v>
      </c>
      <c r="CU118" s="4" t="s">
        <v>1322</v>
      </c>
      <c r="CV118" s="4" t="s">
        <v>3330</v>
      </c>
      <c r="CW118" s="42" t="str">
        <f t="shared" si="65"/>
        <v>enero</v>
      </c>
      <c r="CX118" s="4" t="s">
        <v>180</v>
      </c>
      <c r="CY118" t="s">
        <v>361</v>
      </c>
      <c r="CZ118" t="s">
        <v>362</v>
      </c>
    </row>
    <row r="119" spans="1:104" x14ac:dyDescent="0.25">
      <c r="A119" s="76" t="str">
        <f t="shared" si="74"/>
        <v/>
      </c>
      <c r="B119" s="77" t="str">
        <f t="shared" si="75"/>
        <v/>
      </c>
      <c r="C119" s="76" t="str">
        <f t="shared" si="76"/>
        <v/>
      </c>
      <c r="D119" s="76" t="str">
        <f t="shared" si="77"/>
        <v/>
      </c>
      <c r="E119" s="76" t="str">
        <f t="shared" si="78"/>
        <v/>
      </c>
      <c r="F119" s="77" t="str">
        <f t="shared" ca="1" si="47"/>
        <v>F</v>
      </c>
      <c r="G119" s="3" t="str">
        <f t="shared" si="79"/>
        <v/>
      </c>
      <c r="H119" s="3" t="str">
        <f t="shared" si="80"/>
        <v/>
      </c>
      <c r="I119" s="3" t="str">
        <f t="shared" si="48"/>
        <v/>
      </c>
      <c r="J119" s="4">
        <v>2020</v>
      </c>
      <c r="K119" s="5">
        <v>115</v>
      </c>
      <c r="L119" s="98" t="s">
        <v>1431</v>
      </c>
      <c r="M119" s="4" t="s">
        <v>115</v>
      </c>
      <c r="N119" s="6" t="s">
        <v>116</v>
      </c>
      <c r="O119" s="6" t="s">
        <v>138</v>
      </c>
      <c r="P119" s="6" t="s">
        <v>150</v>
      </c>
      <c r="Q119" s="6" t="s">
        <v>249</v>
      </c>
      <c r="R119" s="4" t="s">
        <v>114</v>
      </c>
      <c r="S119" s="4" t="s">
        <v>166</v>
      </c>
      <c r="T119" s="6" t="s">
        <v>1718</v>
      </c>
      <c r="U119" s="79" t="s">
        <v>173</v>
      </c>
      <c r="V119" s="4" t="s">
        <v>174</v>
      </c>
      <c r="W119" s="7">
        <v>1053780762</v>
      </c>
      <c r="X119" s="6">
        <v>3</v>
      </c>
      <c r="Y119" s="92">
        <v>32070</v>
      </c>
      <c r="Z119" s="71">
        <f ca="1">+($F$1-Tabla3[[#This Row],[FECHA DE NACIMIENTO]])/365</f>
        <v>33.56986301369863</v>
      </c>
      <c r="AA119" s="108" t="s">
        <v>852</v>
      </c>
      <c r="AB119" s="108"/>
      <c r="AC119" s="4" t="s">
        <v>114</v>
      </c>
      <c r="AD119" s="4" t="s">
        <v>114</v>
      </c>
      <c r="AE119" s="8" t="s">
        <v>114</v>
      </c>
      <c r="AF119" s="4" t="s">
        <v>181</v>
      </c>
      <c r="AG119" s="13" t="s">
        <v>191</v>
      </c>
      <c r="AH119" s="6" t="s">
        <v>191</v>
      </c>
      <c r="AI119" s="6" t="s">
        <v>703</v>
      </c>
      <c r="AJ119" s="6" t="s">
        <v>1719</v>
      </c>
      <c r="AK119" s="6" t="s">
        <v>1720</v>
      </c>
      <c r="AL119" s="88">
        <v>70400011</v>
      </c>
      <c r="AM119" s="88">
        <v>70400011</v>
      </c>
      <c r="AN119" s="9">
        <v>6400001</v>
      </c>
      <c r="AO119" s="4" t="s">
        <v>209</v>
      </c>
      <c r="AP119" s="6" t="s">
        <v>181</v>
      </c>
      <c r="AQ119" s="6" t="s">
        <v>168</v>
      </c>
      <c r="AR119" s="75"/>
      <c r="AU119" s="100">
        <v>5020</v>
      </c>
      <c r="AV119" s="107">
        <v>43839</v>
      </c>
      <c r="AW119" s="100">
        <v>23020</v>
      </c>
      <c r="AX119" s="93">
        <v>43854</v>
      </c>
      <c r="AY119" s="6" t="s">
        <v>215</v>
      </c>
      <c r="AZ119" s="6" t="s">
        <v>817</v>
      </c>
      <c r="BA119" s="6" t="s">
        <v>181</v>
      </c>
      <c r="BC119" s="11"/>
      <c r="BD119" s="6" t="s">
        <v>1186</v>
      </c>
      <c r="BE119" s="6" t="s">
        <v>1185</v>
      </c>
      <c r="BF119" s="94">
        <v>43854</v>
      </c>
      <c r="BG119" s="4" t="s">
        <v>220</v>
      </c>
      <c r="BH119" s="4" t="s">
        <v>220</v>
      </c>
      <c r="BI119" s="6" t="s">
        <v>221</v>
      </c>
      <c r="BJ119" s="6" t="s">
        <v>1158</v>
      </c>
      <c r="BK119" s="6" t="s">
        <v>174</v>
      </c>
      <c r="BL119" s="12">
        <v>32729316</v>
      </c>
      <c r="BM119" s="4">
        <v>9</v>
      </c>
      <c r="BN119" s="6" t="s">
        <v>1159</v>
      </c>
      <c r="BO119" s="6" t="s">
        <v>191</v>
      </c>
      <c r="BP119" s="42">
        <v>83121701</v>
      </c>
      <c r="BQ119" s="13" t="s">
        <v>1020</v>
      </c>
      <c r="BR119" s="94">
        <v>43854</v>
      </c>
      <c r="BS119" s="4" t="s">
        <v>180</v>
      </c>
      <c r="BT119" s="13" t="s">
        <v>230</v>
      </c>
      <c r="BU119" s="93">
        <v>43854</v>
      </c>
      <c r="BV119" s="6" t="s">
        <v>349</v>
      </c>
      <c r="BW119" s="93">
        <v>43855</v>
      </c>
      <c r="BX119" s="93">
        <v>43855</v>
      </c>
      <c r="BY119" s="222">
        <v>44190</v>
      </c>
      <c r="BZ119" s="4">
        <f t="shared" si="49"/>
        <v>335</v>
      </c>
      <c r="CA119" s="16">
        <f t="shared" si="50"/>
        <v>11.166666666666666</v>
      </c>
      <c r="CB119" s="6" t="s">
        <v>1714</v>
      </c>
      <c r="CC119" s="9">
        <f>BD_2!E117</f>
        <v>0</v>
      </c>
      <c r="CD119" s="9">
        <f>BD_2!BA117</f>
        <v>0</v>
      </c>
      <c r="CE119" s="4">
        <f>BD_2!BZ117</f>
        <v>0</v>
      </c>
      <c r="CF119" s="42" t="str">
        <f>BD_2!CA117</f>
        <v>2 NO</v>
      </c>
      <c r="CG119" s="160" t="str">
        <f>BD_2!CF117</f>
        <v>2 NO</v>
      </c>
      <c r="CH119" s="4" t="s">
        <v>181</v>
      </c>
      <c r="CI119">
        <f t="shared" si="51"/>
        <v>335</v>
      </c>
      <c r="CJ119" s="161">
        <f t="shared" si="52"/>
        <v>43855</v>
      </c>
      <c r="CK119" s="161">
        <f t="shared" si="53"/>
        <v>44190</v>
      </c>
      <c r="CL119" s="14">
        <f t="shared" ca="1" si="54"/>
        <v>1.3970149253731343</v>
      </c>
      <c r="CM119" s="9">
        <f t="shared" si="81"/>
        <v>70400011</v>
      </c>
      <c r="CN119" s="42" t="str">
        <f t="shared" ca="1" si="55"/>
        <v>FINALIZADO</v>
      </c>
      <c r="CO119" s="4"/>
      <c r="CQ119" s="17"/>
      <c r="CR119" s="87"/>
      <c r="CS119" s="6"/>
      <c r="CT119" s="13" t="s">
        <v>1321</v>
      </c>
      <c r="CU119" s="4" t="s">
        <v>1322</v>
      </c>
      <c r="CV119" s="4" t="s">
        <v>3330</v>
      </c>
      <c r="CW119" s="42" t="str">
        <f t="shared" si="65"/>
        <v>enero</v>
      </c>
      <c r="CX119" s="4" t="s">
        <v>180</v>
      </c>
      <c r="CY119" t="s">
        <v>361</v>
      </c>
      <c r="CZ119" t="s">
        <v>362</v>
      </c>
    </row>
    <row r="120" spans="1:104" x14ac:dyDescent="0.25">
      <c r="A120" s="76" t="str">
        <f t="shared" si="74"/>
        <v/>
      </c>
      <c r="B120" s="77" t="str">
        <f t="shared" si="75"/>
        <v/>
      </c>
      <c r="C120" s="76" t="str">
        <f t="shared" si="76"/>
        <v/>
      </c>
      <c r="D120" s="76" t="str">
        <f t="shared" si="77"/>
        <v/>
      </c>
      <c r="E120" s="76" t="str">
        <f t="shared" si="78"/>
        <v/>
      </c>
      <c r="F120" s="77" t="str">
        <f t="shared" ca="1" si="47"/>
        <v>F</v>
      </c>
      <c r="G120" s="3" t="str">
        <f t="shared" si="79"/>
        <v/>
      </c>
      <c r="H120" s="3" t="str">
        <f t="shared" si="80"/>
        <v/>
      </c>
      <c r="I120" s="3" t="str">
        <f t="shared" si="48"/>
        <v/>
      </c>
      <c r="J120" s="4">
        <v>2020</v>
      </c>
      <c r="K120" s="5">
        <v>116</v>
      </c>
      <c r="L120" s="98" t="s">
        <v>1431</v>
      </c>
      <c r="M120" s="4" t="s">
        <v>115</v>
      </c>
      <c r="N120" s="6" t="s">
        <v>116</v>
      </c>
      <c r="O120" s="6" t="s">
        <v>138</v>
      </c>
      <c r="P120" s="6" t="s">
        <v>150</v>
      </c>
      <c r="Q120" s="6" t="s">
        <v>249</v>
      </c>
      <c r="R120" s="4" t="s">
        <v>114</v>
      </c>
      <c r="S120" s="4" t="s">
        <v>166</v>
      </c>
      <c r="T120" s="6" t="s">
        <v>1721</v>
      </c>
      <c r="U120" s="79" t="s">
        <v>173</v>
      </c>
      <c r="V120" s="4" t="s">
        <v>174</v>
      </c>
      <c r="W120" s="7">
        <v>1092353404</v>
      </c>
      <c r="X120" s="6">
        <v>2</v>
      </c>
      <c r="Y120" s="92">
        <v>34144</v>
      </c>
      <c r="Z120" s="71">
        <f ca="1">+($F$1-Tabla3[[#This Row],[FECHA DE NACIMIENTO]])/365</f>
        <v>27.887671232876713</v>
      </c>
      <c r="AA120" s="108" t="s">
        <v>178</v>
      </c>
      <c r="AB120" s="108"/>
      <c r="AC120" s="4" t="s">
        <v>114</v>
      </c>
      <c r="AD120" s="4" t="s">
        <v>114</v>
      </c>
      <c r="AE120" s="8" t="s">
        <v>114</v>
      </c>
      <c r="AF120" s="4" t="s">
        <v>181</v>
      </c>
      <c r="AG120" s="13" t="s">
        <v>191</v>
      </c>
      <c r="AH120" s="6" t="s">
        <v>191</v>
      </c>
      <c r="AI120" s="6" t="s">
        <v>701</v>
      </c>
      <c r="AJ120" s="6" t="s">
        <v>1722</v>
      </c>
      <c r="AK120" s="6" t="s">
        <v>1723</v>
      </c>
      <c r="AL120" s="88">
        <v>71500000</v>
      </c>
      <c r="AM120" s="88">
        <v>71500000</v>
      </c>
      <c r="AN120" s="9">
        <v>6500000</v>
      </c>
      <c r="AO120" s="4" t="s">
        <v>209</v>
      </c>
      <c r="AP120" s="6" t="s">
        <v>181</v>
      </c>
      <c r="AQ120" s="6" t="s">
        <v>168</v>
      </c>
      <c r="AR120" s="75"/>
      <c r="AU120" s="100">
        <v>5020</v>
      </c>
      <c r="AV120" s="107">
        <v>43839</v>
      </c>
      <c r="AW120" s="6">
        <v>28820</v>
      </c>
      <c r="AX120" s="93">
        <v>43859</v>
      </c>
      <c r="AY120" s="6" t="s">
        <v>215</v>
      </c>
      <c r="AZ120" s="6" t="s">
        <v>817</v>
      </c>
      <c r="BA120" s="6" t="s">
        <v>181</v>
      </c>
      <c r="BC120" s="11"/>
      <c r="BD120" s="6" t="s">
        <v>1187</v>
      </c>
      <c r="BE120" s="6" t="s">
        <v>1188</v>
      </c>
      <c r="BF120" s="94">
        <v>43858</v>
      </c>
      <c r="BG120" s="4" t="s">
        <v>220</v>
      </c>
      <c r="BH120" s="4" t="s">
        <v>220</v>
      </c>
      <c r="BI120" s="6" t="s">
        <v>221</v>
      </c>
      <c r="BJ120" s="6" t="s">
        <v>1158</v>
      </c>
      <c r="BK120" s="6" t="s">
        <v>174</v>
      </c>
      <c r="BL120" s="12">
        <v>32729316</v>
      </c>
      <c r="BM120" s="4">
        <v>9</v>
      </c>
      <c r="BN120" s="6" t="s">
        <v>1159</v>
      </c>
      <c r="BO120" s="6" t="s">
        <v>191</v>
      </c>
      <c r="BP120" s="42">
        <v>82111901</v>
      </c>
      <c r="BQ120" s="13" t="s">
        <v>1021</v>
      </c>
      <c r="BR120" s="94">
        <v>43858</v>
      </c>
      <c r="BS120" s="4" t="s">
        <v>180</v>
      </c>
      <c r="BT120" s="13" t="s">
        <v>230</v>
      </c>
      <c r="BU120" s="93">
        <v>43859</v>
      </c>
      <c r="BV120" s="6" t="s">
        <v>349</v>
      </c>
      <c r="BW120" s="93">
        <v>43859</v>
      </c>
      <c r="BX120" s="93">
        <v>43859</v>
      </c>
      <c r="BY120" s="222">
        <v>44194</v>
      </c>
      <c r="BZ120" s="4">
        <f t="shared" si="49"/>
        <v>335</v>
      </c>
      <c r="CA120" s="16">
        <f t="shared" si="50"/>
        <v>11.166666666666666</v>
      </c>
      <c r="CB120" s="6" t="s">
        <v>1714</v>
      </c>
      <c r="CC120" s="9">
        <f>BD_2!E118</f>
        <v>0</v>
      </c>
      <c r="CD120" s="9">
        <f>BD_2!BA118</f>
        <v>0</v>
      </c>
      <c r="CE120" s="4">
        <f>BD_2!BZ118</f>
        <v>0</v>
      </c>
      <c r="CF120" s="42" t="str">
        <f>BD_2!CA118</f>
        <v>2 NO</v>
      </c>
      <c r="CG120" s="160" t="str">
        <f>BD_2!CF118</f>
        <v>2 NO</v>
      </c>
      <c r="CH120" s="4" t="s">
        <v>181</v>
      </c>
      <c r="CI120">
        <f t="shared" si="51"/>
        <v>335</v>
      </c>
      <c r="CJ120" s="161">
        <f t="shared" si="52"/>
        <v>43859</v>
      </c>
      <c r="CK120" s="161">
        <f t="shared" si="53"/>
        <v>44194</v>
      </c>
      <c r="CL120" s="14">
        <f t="shared" ca="1" si="54"/>
        <v>1.3850746268656717</v>
      </c>
      <c r="CM120" s="9">
        <f t="shared" si="81"/>
        <v>71500000</v>
      </c>
      <c r="CN120" s="42" t="str">
        <f t="shared" ca="1" si="55"/>
        <v>FINALIZADO</v>
      </c>
      <c r="CO120" s="4"/>
      <c r="CQ120" s="17"/>
      <c r="CR120" s="87"/>
      <c r="CS120" s="6"/>
      <c r="CT120" s="13" t="s">
        <v>1321</v>
      </c>
      <c r="CU120" s="4" t="s">
        <v>1322</v>
      </c>
      <c r="CV120" s="4" t="s">
        <v>3330</v>
      </c>
      <c r="CW120" s="42" t="str">
        <f t="shared" si="65"/>
        <v>enero</v>
      </c>
      <c r="CX120" s="4" t="s">
        <v>180</v>
      </c>
      <c r="CY120" t="s">
        <v>361</v>
      </c>
      <c r="CZ120" t="s">
        <v>362</v>
      </c>
    </row>
    <row r="121" spans="1:104" x14ac:dyDescent="0.25">
      <c r="A121" s="76" t="str">
        <f t="shared" si="74"/>
        <v/>
      </c>
      <c r="B121" s="77" t="str">
        <f t="shared" si="75"/>
        <v/>
      </c>
      <c r="C121" s="76" t="str">
        <f t="shared" si="76"/>
        <v/>
      </c>
      <c r="D121" s="76" t="str">
        <f t="shared" si="77"/>
        <v/>
      </c>
      <c r="E121" s="76" t="str">
        <f t="shared" si="78"/>
        <v/>
      </c>
      <c r="F121" s="77" t="str">
        <f t="shared" ca="1" si="47"/>
        <v>F</v>
      </c>
      <c r="G121" s="3" t="str">
        <f t="shared" si="79"/>
        <v/>
      </c>
      <c r="H121" s="3" t="str">
        <f t="shared" si="80"/>
        <v/>
      </c>
      <c r="I121" s="3" t="str">
        <f t="shared" si="48"/>
        <v/>
      </c>
      <c r="J121" s="4">
        <v>2020</v>
      </c>
      <c r="K121" s="5">
        <v>117</v>
      </c>
      <c r="L121" s="98" t="s">
        <v>1431</v>
      </c>
      <c r="M121" s="4" t="s">
        <v>115</v>
      </c>
      <c r="N121" s="6" t="s">
        <v>116</v>
      </c>
      <c r="O121" s="6" t="s">
        <v>138</v>
      </c>
      <c r="P121" s="6" t="s">
        <v>150</v>
      </c>
      <c r="Q121" s="6" t="s">
        <v>249</v>
      </c>
      <c r="R121" s="4" t="s">
        <v>114</v>
      </c>
      <c r="S121" s="4" t="s">
        <v>167</v>
      </c>
      <c r="T121" s="6" t="s">
        <v>1724</v>
      </c>
      <c r="U121" s="79" t="s">
        <v>173</v>
      </c>
      <c r="V121" s="4" t="s">
        <v>174</v>
      </c>
      <c r="W121" s="7">
        <v>79147965</v>
      </c>
      <c r="X121" s="6">
        <v>1</v>
      </c>
      <c r="Y121" s="92">
        <v>21834</v>
      </c>
      <c r="Z121" s="71">
        <f ca="1">+($F$1-Tabla3[[#This Row],[FECHA DE NACIMIENTO]])/365</f>
        <v>61.613698630136987</v>
      </c>
      <c r="AA121" s="108" t="s">
        <v>1076</v>
      </c>
      <c r="AB121" s="108"/>
      <c r="AC121" s="4" t="s">
        <v>114</v>
      </c>
      <c r="AD121" s="4" t="s">
        <v>114</v>
      </c>
      <c r="AE121" s="8" t="s">
        <v>114</v>
      </c>
      <c r="AF121" s="4" t="s">
        <v>181</v>
      </c>
      <c r="AG121" s="13" t="s">
        <v>191</v>
      </c>
      <c r="AH121" s="6" t="s">
        <v>191</v>
      </c>
      <c r="AI121" s="6" t="s">
        <v>702</v>
      </c>
      <c r="AJ121" s="6" t="s">
        <v>1725</v>
      </c>
      <c r="AK121" s="6" t="s">
        <v>1726</v>
      </c>
      <c r="AL121" s="88">
        <v>45100000</v>
      </c>
      <c r="AM121" s="88">
        <v>45100000</v>
      </c>
      <c r="AN121" s="9">
        <v>4100000</v>
      </c>
      <c r="AO121" s="4" t="s">
        <v>209</v>
      </c>
      <c r="AP121" s="6" t="s">
        <v>181</v>
      </c>
      <c r="AQ121" s="6" t="s">
        <v>168</v>
      </c>
      <c r="AR121" s="75"/>
      <c r="AU121" s="100">
        <v>5020</v>
      </c>
      <c r="AV121" s="107">
        <v>43839</v>
      </c>
      <c r="AW121" s="100">
        <v>23120</v>
      </c>
      <c r="AX121" s="93">
        <v>43854</v>
      </c>
      <c r="AY121" s="6" t="s">
        <v>215</v>
      </c>
      <c r="AZ121" s="6" t="s">
        <v>817</v>
      </c>
      <c r="BA121" s="6" t="s">
        <v>181</v>
      </c>
      <c r="BC121" s="11"/>
      <c r="BD121" s="6" t="s">
        <v>1189</v>
      </c>
      <c r="BE121" s="6" t="s">
        <v>1190</v>
      </c>
      <c r="BF121" s="94">
        <v>43854</v>
      </c>
      <c r="BG121" s="4" t="s">
        <v>220</v>
      </c>
      <c r="BH121" s="4" t="s">
        <v>220</v>
      </c>
      <c r="BI121" s="6" t="s">
        <v>221</v>
      </c>
      <c r="BJ121" s="6" t="s">
        <v>1158</v>
      </c>
      <c r="BK121" s="6" t="s">
        <v>174</v>
      </c>
      <c r="BL121" s="12">
        <v>32729316</v>
      </c>
      <c r="BM121" s="4">
        <v>9</v>
      </c>
      <c r="BN121" s="6" t="s">
        <v>1159</v>
      </c>
      <c r="BO121" s="6" t="s">
        <v>191</v>
      </c>
      <c r="BP121" s="42">
        <v>82141504</v>
      </c>
      <c r="BQ121" s="13" t="s">
        <v>1022</v>
      </c>
      <c r="BR121" s="94">
        <v>43854</v>
      </c>
      <c r="BS121" s="4" t="s">
        <v>180</v>
      </c>
      <c r="BT121" s="13" t="s">
        <v>230</v>
      </c>
      <c r="BU121" s="93">
        <v>43854</v>
      </c>
      <c r="BV121" s="6" t="s">
        <v>349</v>
      </c>
      <c r="BW121" s="93">
        <v>43855</v>
      </c>
      <c r="BX121" s="93">
        <v>43855</v>
      </c>
      <c r="BY121" s="222">
        <v>44190</v>
      </c>
      <c r="BZ121" s="4">
        <f t="shared" si="49"/>
        <v>335</v>
      </c>
      <c r="CA121" s="16">
        <f t="shared" si="50"/>
        <v>11.166666666666666</v>
      </c>
      <c r="CB121" s="6" t="s">
        <v>1714</v>
      </c>
      <c r="CC121" s="9">
        <f>BD_2!E119</f>
        <v>0</v>
      </c>
      <c r="CD121" s="9">
        <f>BD_2!BA119</f>
        <v>0</v>
      </c>
      <c r="CE121" s="4">
        <f>BD_2!BZ119</f>
        <v>0</v>
      </c>
      <c r="CF121" s="42" t="str">
        <f>BD_2!CA119</f>
        <v>2 NO</v>
      </c>
      <c r="CG121" s="160" t="str">
        <f>BD_2!CF119</f>
        <v>2 NO</v>
      </c>
      <c r="CH121" s="4" t="s">
        <v>181</v>
      </c>
      <c r="CI121">
        <f t="shared" si="51"/>
        <v>335</v>
      </c>
      <c r="CJ121" s="161">
        <f t="shared" si="52"/>
        <v>43855</v>
      </c>
      <c r="CK121" s="161">
        <f t="shared" si="53"/>
        <v>44190</v>
      </c>
      <c r="CL121" s="14">
        <f t="shared" ca="1" si="54"/>
        <v>1.3970149253731343</v>
      </c>
      <c r="CM121" s="9">
        <f t="shared" si="81"/>
        <v>45100000</v>
      </c>
      <c r="CN121" s="42" t="str">
        <f t="shared" ca="1" si="55"/>
        <v>FINALIZADO</v>
      </c>
      <c r="CO121" s="4"/>
      <c r="CQ121" s="17"/>
      <c r="CR121" s="87"/>
      <c r="CS121" s="6"/>
      <c r="CT121" s="13" t="s">
        <v>1321</v>
      </c>
      <c r="CU121" s="4" t="s">
        <v>1322</v>
      </c>
      <c r="CV121" s="4" t="s">
        <v>3330</v>
      </c>
      <c r="CW121" s="42" t="str">
        <f t="shared" si="65"/>
        <v>enero</v>
      </c>
      <c r="CX121" s="4" t="s">
        <v>180</v>
      </c>
      <c r="CY121" t="s">
        <v>361</v>
      </c>
      <c r="CZ121" t="s">
        <v>362</v>
      </c>
    </row>
    <row r="122" spans="1:104" x14ac:dyDescent="0.25">
      <c r="A122" s="76" t="str">
        <f t="shared" si="74"/>
        <v/>
      </c>
      <c r="B122" s="77" t="str">
        <f t="shared" si="75"/>
        <v/>
      </c>
      <c r="C122" s="76" t="str">
        <f t="shared" si="76"/>
        <v/>
      </c>
      <c r="D122" s="76" t="str">
        <f t="shared" si="77"/>
        <v/>
      </c>
      <c r="E122" s="76" t="str">
        <f t="shared" si="78"/>
        <v/>
      </c>
      <c r="F122" s="77" t="str">
        <f t="shared" ca="1" si="47"/>
        <v>F</v>
      </c>
      <c r="G122" s="3" t="str">
        <f t="shared" si="79"/>
        <v/>
      </c>
      <c r="H122" s="3" t="str">
        <f t="shared" si="80"/>
        <v/>
      </c>
      <c r="I122" s="3" t="str">
        <f t="shared" si="48"/>
        <v/>
      </c>
      <c r="J122" s="4">
        <v>2020</v>
      </c>
      <c r="K122" s="5">
        <v>118</v>
      </c>
      <c r="L122" s="98" t="s">
        <v>1432</v>
      </c>
      <c r="M122" s="4" t="s">
        <v>115</v>
      </c>
      <c r="N122" s="6" t="s">
        <v>116</v>
      </c>
      <c r="O122" s="6" t="s">
        <v>138</v>
      </c>
      <c r="P122" s="6" t="s">
        <v>150</v>
      </c>
      <c r="Q122" s="6" t="s">
        <v>249</v>
      </c>
      <c r="R122" s="4" t="s">
        <v>114</v>
      </c>
      <c r="S122" s="4" t="s">
        <v>166</v>
      </c>
      <c r="T122" s="6" t="s">
        <v>660</v>
      </c>
      <c r="U122" s="79" t="s">
        <v>173</v>
      </c>
      <c r="V122" s="4" t="s">
        <v>174</v>
      </c>
      <c r="W122" s="7">
        <v>1014200539</v>
      </c>
      <c r="X122" s="6">
        <v>8</v>
      </c>
      <c r="Y122" s="92">
        <v>32594</v>
      </c>
      <c r="Z122" s="71">
        <f ca="1">+($F$1-Tabla3[[#This Row],[FECHA DE NACIMIENTO]])/365</f>
        <v>32.134246575342466</v>
      </c>
      <c r="AA122" s="108" t="s">
        <v>178</v>
      </c>
      <c r="AB122" s="108"/>
      <c r="AC122" s="4" t="s">
        <v>114</v>
      </c>
      <c r="AD122" s="4" t="s">
        <v>114</v>
      </c>
      <c r="AE122" s="8" t="s">
        <v>114</v>
      </c>
      <c r="AF122" s="4" t="s">
        <v>181</v>
      </c>
      <c r="AG122" s="13" t="s">
        <v>198</v>
      </c>
      <c r="AH122" s="6" t="s">
        <v>197</v>
      </c>
      <c r="AI122" s="6" t="s">
        <v>704</v>
      </c>
      <c r="AJ122" s="108" t="s">
        <v>1835</v>
      </c>
      <c r="AK122" s="108" t="s">
        <v>2605</v>
      </c>
      <c r="AL122" s="88">
        <v>55000000</v>
      </c>
      <c r="AM122" s="88">
        <v>55000000</v>
      </c>
      <c r="AN122" s="9">
        <v>5000000</v>
      </c>
      <c r="AO122" s="4" t="s">
        <v>209</v>
      </c>
      <c r="AP122" s="6" t="s">
        <v>181</v>
      </c>
      <c r="AQ122" s="6" t="s">
        <v>168</v>
      </c>
      <c r="AR122" s="75"/>
      <c r="AU122" s="100">
        <v>5620</v>
      </c>
      <c r="AV122" s="92">
        <v>43840</v>
      </c>
      <c r="AW122" s="100">
        <v>23320</v>
      </c>
      <c r="AX122" s="93">
        <v>43857</v>
      </c>
      <c r="AY122" s="6" t="s">
        <v>215</v>
      </c>
      <c r="AZ122" s="6" t="s">
        <v>573</v>
      </c>
      <c r="BA122" s="6" t="s">
        <v>181</v>
      </c>
      <c r="BC122" s="11"/>
      <c r="BD122" s="6" t="s">
        <v>1191</v>
      </c>
      <c r="BE122" s="6" t="s">
        <v>1192</v>
      </c>
      <c r="BF122" s="94">
        <v>43857</v>
      </c>
      <c r="BG122" s="4" t="s">
        <v>220</v>
      </c>
      <c r="BH122" s="4" t="s">
        <v>220</v>
      </c>
      <c r="BI122" s="6" t="s">
        <v>221</v>
      </c>
      <c r="BJ122" s="6" t="s">
        <v>1157</v>
      </c>
      <c r="BK122" s="6" t="s">
        <v>174</v>
      </c>
      <c r="BL122" s="12">
        <v>51982340</v>
      </c>
      <c r="BM122" s="4">
        <v>8</v>
      </c>
      <c r="BN122" s="6" t="s">
        <v>1160</v>
      </c>
      <c r="BO122" s="6" t="s">
        <v>3898</v>
      </c>
      <c r="BP122" s="4">
        <v>77101706</v>
      </c>
      <c r="BQ122" s="13" t="s">
        <v>1023</v>
      </c>
      <c r="BR122" s="94">
        <v>43857</v>
      </c>
      <c r="BS122" s="4" t="s">
        <v>180</v>
      </c>
      <c r="BT122" s="13" t="s">
        <v>230</v>
      </c>
      <c r="BU122" s="93">
        <v>43858</v>
      </c>
      <c r="BV122" s="6" t="s">
        <v>349</v>
      </c>
      <c r="BW122" s="93">
        <v>43859</v>
      </c>
      <c r="BX122" s="93">
        <v>43859</v>
      </c>
      <c r="BY122" s="222">
        <v>44194</v>
      </c>
      <c r="BZ122" s="4">
        <f t="shared" si="49"/>
        <v>335</v>
      </c>
      <c r="CA122" s="16">
        <f t="shared" si="50"/>
        <v>11.166666666666666</v>
      </c>
      <c r="CB122" s="6" t="s">
        <v>1840</v>
      </c>
      <c r="CC122" s="9">
        <f>BD_2!E120</f>
        <v>0</v>
      </c>
      <c r="CD122" s="9">
        <f>BD_2!BA120</f>
        <v>0</v>
      </c>
      <c r="CE122" s="4">
        <f>BD_2!BZ120</f>
        <v>0</v>
      </c>
      <c r="CF122" s="42" t="str">
        <f>BD_2!CA120</f>
        <v>2 NO</v>
      </c>
      <c r="CG122" s="160" t="str">
        <f>BD_2!CF120</f>
        <v>2 NO</v>
      </c>
      <c r="CH122" s="4" t="s">
        <v>181</v>
      </c>
      <c r="CI122">
        <f t="shared" si="51"/>
        <v>335</v>
      </c>
      <c r="CJ122" s="161">
        <f t="shared" si="52"/>
        <v>43859</v>
      </c>
      <c r="CK122" s="161">
        <f t="shared" si="53"/>
        <v>44194</v>
      </c>
      <c r="CL122" s="14">
        <f t="shared" ca="1" si="54"/>
        <v>1.3850746268656717</v>
      </c>
      <c r="CM122" s="9">
        <f t="shared" si="81"/>
        <v>55000000</v>
      </c>
      <c r="CN122" s="42" t="str">
        <f t="shared" ca="1" si="55"/>
        <v>FINALIZADO</v>
      </c>
      <c r="CO122" s="4"/>
      <c r="CQ122" s="17"/>
      <c r="CR122" s="87"/>
      <c r="CS122" s="6"/>
      <c r="CT122" s="13" t="s">
        <v>1321</v>
      </c>
      <c r="CU122" s="4" t="s">
        <v>1322</v>
      </c>
      <c r="CV122" s="4" t="s">
        <v>3330</v>
      </c>
      <c r="CW122" s="42" t="str">
        <f t="shared" si="65"/>
        <v>enero</v>
      </c>
      <c r="CX122" s="4" t="s">
        <v>180</v>
      </c>
      <c r="CY122" t="s">
        <v>361</v>
      </c>
      <c r="CZ122" t="s">
        <v>362</v>
      </c>
    </row>
    <row r="123" spans="1:104" x14ac:dyDescent="0.25">
      <c r="A123" s="76" t="str">
        <f t="shared" si="74"/>
        <v/>
      </c>
      <c r="B123" s="77" t="str">
        <f t="shared" si="75"/>
        <v/>
      </c>
      <c r="C123" s="76" t="str">
        <f t="shared" si="76"/>
        <v/>
      </c>
      <c r="D123" s="76" t="str">
        <f t="shared" si="77"/>
        <v/>
      </c>
      <c r="E123" s="76" t="str">
        <f t="shared" si="78"/>
        <v/>
      </c>
      <c r="F123" s="77" t="str">
        <f t="shared" ca="1" si="47"/>
        <v>F</v>
      </c>
      <c r="G123" s="3" t="str">
        <f t="shared" si="79"/>
        <v/>
      </c>
      <c r="H123" s="3" t="str">
        <f t="shared" si="80"/>
        <v/>
      </c>
      <c r="I123" s="3" t="str">
        <f t="shared" si="48"/>
        <v/>
      </c>
      <c r="J123" s="4">
        <v>2020</v>
      </c>
      <c r="K123" s="5">
        <v>119</v>
      </c>
      <c r="L123" s="98" t="s">
        <v>1437</v>
      </c>
      <c r="M123" s="4" t="s">
        <v>115</v>
      </c>
      <c r="N123" s="6" t="s">
        <v>116</v>
      </c>
      <c r="O123" s="6" t="s">
        <v>138</v>
      </c>
      <c r="P123" s="6" t="s">
        <v>150</v>
      </c>
      <c r="Q123" s="6" t="s">
        <v>249</v>
      </c>
      <c r="R123" s="4" t="s">
        <v>114</v>
      </c>
      <c r="S123" s="4" t="s">
        <v>166</v>
      </c>
      <c r="T123" s="6" t="s">
        <v>1727</v>
      </c>
      <c r="U123" s="79" t="s">
        <v>173</v>
      </c>
      <c r="V123" s="4" t="s">
        <v>174</v>
      </c>
      <c r="W123" s="7">
        <v>1020774149</v>
      </c>
      <c r="X123" s="6">
        <v>3</v>
      </c>
      <c r="Y123" s="92">
        <v>33812</v>
      </c>
      <c r="Z123" s="71">
        <f ca="1">+($F$1-Tabla3[[#This Row],[FECHA DE NACIMIENTO]])/365</f>
        <v>28.797260273972604</v>
      </c>
      <c r="AA123" s="108" t="s">
        <v>1728</v>
      </c>
      <c r="AB123" s="108"/>
      <c r="AC123" s="4" t="s">
        <v>114</v>
      </c>
      <c r="AD123" s="4" t="s">
        <v>114</v>
      </c>
      <c r="AE123" s="8" t="s">
        <v>114</v>
      </c>
      <c r="AF123" s="4" t="s">
        <v>181</v>
      </c>
      <c r="AG123" s="13" t="s">
        <v>185</v>
      </c>
      <c r="AH123" s="13" t="s">
        <v>185</v>
      </c>
      <c r="AI123" s="6" t="s">
        <v>705</v>
      </c>
      <c r="AJ123" s="6" t="s">
        <v>1729</v>
      </c>
      <c r="AK123" s="6" t="s">
        <v>1730</v>
      </c>
      <c r="AL123" s="88">
        <v>49500000</v>
      </c>
      <c r="AM123" s="88">
        <v>49500000</v>
      </c>
      <c r="AN123" s="9">
        <v>4500000</v>
      </c>
      <c r="AO123" s="4" t="s">
        <v>209</v>
      </c>
      <c r="AP123" s="6" t="s">
        <v>181</v>
      </c>
      <c r="AQ123" s="6" t="s">
        <v>168</v>
      </c>
      <c r="AR123" s="75"/>
      <c r="AU123" s="100">
        <v>9020</v>
      </c>
      <c r="AV123" s="92">
        <v>43844</v>
      </c>
      <c r="AW123" s="100">
        <v>26120</v>
      </c>
      <c r="AX123" s="93">
        <v>43858</v>
      </c>
      <c r="AY123" s="6" t="s">
        <v>215</v>
      </c>
      <c r="AZ123" s="6" t="s">
        <v>810</v>
      </c>
      <c r="BA123" s="6" t="s">
        <v>181</v>
      </c>
      <c r="BC123" s="11"/>
      <c r="BD123" s="6" t="s">
        <v>1193</v>
      </c>
      <c r="BE123" s="6" t="s">
        <v>1194</v>
      </c>
      <c r="BF123" s="94">
        <v>43857</v>
      </c>
      <c r="BG123" s="4" t="s">
        <v>220</v>
      </c>
      <c r="BH123" s="4" t="s">
        <v>220</v>
      </c>
      <c r="BI123" s="6" t="s">
        <v>221</v>
      </c>
      <c r="BJ123" s="6" t="s">
        <v>3009</v>
      </c>
      <c r="BK123" s="6" t="s">
        <v>174</v>
      </c>
      <c r="BL123" s="12">
        <v>14396089</v>
      </c>
      <c r="BM123" s="4">
        <v>5</v>
      </c>
      <c r="BN123" s="6" t="s">
        <v>1289</v>
      </c>
      <c r="BO123" s="13" t="s">
        <v>185</v>
      </c>
      <c r="BP123" s="42">
        <v>77101701</v>
      </c>
      <c r="BQ123" s="13" t="s">
        <v>1024</v>
      </c>
      <c r="BR123" s="94">
        <v>43857</v>
      </c>
      <c r="BS123" s="4" t="s">
        <v>180</v>
      </c>
      <c r="BT123" s="13" t="s">
        <v>230</v>
      </c>
      <c r="BU123" s="93">
        <v>43858</v>
      </c>
      <c r="BV123" s="6" t="s">
        <v>348</v>
      </c>
      <c r="BW123" s="93">
        <v>43859</v>
      </c>
      <c r="BX123" s="93">
        <v>43859</v>
      </c>
      <c r="BY123" s="222">
        <v>44193</v>
      </c>
      <c r="BZ123" s="4">
        <f t="shared" si="49"/>
        <v>334</v>
      </c>
      <c r="CA123" s="16">
        <f t="shared" si="50"/>
        <v>11.133333333333333</v>
      </c>
      <c r="CB123" s="6" t="s">
        <v>1709</v>
      </c>
      <c r="CC123" s="9">
        <f>BD_2!E121</f>
        <v>0</v>
      </c>
      <c r="CD123" s="9">
        <f>BD_2!BA121</f>
        <v>0</v>
      </c>
      <c r="CE123" s="4">
        <f>BD_2!BZ121</f>
        <v>0</v>
      </c>
      <c r="CF123" s="42" t="str">
        <f>BD_2!CA121</f>
        <v>2 NO</v>
      </c>
      <c r="CG123" s="160" t="str">
        <f>BD_2!CF121</f>
        <v>2 NO</v>
      </c>
      <c r="CH123" s="4" t="s">
        <v>181</v>
      </c>
      <c r="CI123">
        <f t="shared" si="51"/>
        <v>334</v>
      </c>
      <c r="CJ123" s="161">
        <f t="shared" si="52"/>
        <v>43859</v>
      </c>
      <c r="CK123" s="161">
        <f t="shared" si="53"/>
        <v>44193</v>
      </c>
      <c r="CL123" s="14">
        <f t="shared" ca="1" si="54"/>
        <v>1.3892215568862276</v>
      </c>
      <c r="CM123" s="9">
        <f t="shared" si="81"/>
        <v>49500000</v>
      </c>
      <c r="CN123" s="42" t="str">
        <f t="shared" ca="1" si="55"/>
        <v>FINALIZADO</v>
      </c>
      <c r="CO123" s="4"/>
      <c r="CQ123" s="17"/>
      <c r="CR123" s="87"/>
      <c r="CS123" s="6"/>
      <c r="CT123" s="13" t="s">
        <v>1321</v>
      </c>
      <c r="CU123" s="4" t="s">
        <v>1322</v>
      </c>
      <c r="CV123" s="4" t="s">
        <v>3330</v>
      </c>
      <c r="CW123" s="42" t="str">
        <f t="shared" si="65"/>
        <v>enero</v>
      </c>
      <c r="CX123" s="4" t="s">
        <v>180</v>
      </c>
      <c r="CY123" t="s">
        <v>361</v>
      </c>
      <c r="CZ123" t="s">
        <v>362</v>
      </c>
    </row>
    <row r="124" spans="1:104" x14ac:dyDescent="0.25">
      <c r="A124" s="76" t="str">
        <f t="shared" si="74"/>
        <v/>
      </c>
      <c r="B124" s="77" t="str">
        <f t="shared" si="75"/>
        <v/>
      </c>
      <c r="C124" s="76" t="str">
        <f t="shared" si="76"/>
        <v/>
      </c>
      <c r="D124" s="76" t="str">
        <f t="shared" si="77"/>
        <v/>
      </c>
      <c r="E124" s="76" t="str">
        <f t="shared" si="78"/>
        <v/>
      </c>
      <c r="F124" s="77" t="str">
        <f t="shared" ca="1" si="47"/>
        <v>F</v>
      </c>
      <c r="G124" s="3" t="str">
        <f t="shared" si="79"/>
        <v/>
      </c>
      <c r="H124" s="3" t="str">
        <f t="shared" si="80"/>
        <v/>
      </c>
      <c r="I124" s="3" t="str">
        <f t="shared" si="48"/>
        <v/>
      </c>
      <c r="J124" s="4">
        <v>2020</v>
      </c>
      <c r="K124" s="5">
        <v>120</v>
      </c>
      <c r="L124" s="98" t="s">
        <v>1438</v>
      </c>
      <c r="M124" s="4" t="s">
        <v>115</v>
      </c>
      <c r="N124" s="6" t="s">
        <v>116</v>
      </c>
      <c r="O124" s="6" t="s">
        <v>138</v>
      </c>
      <c r="P124" s="6" t="s">
        <v>150</v>
      </c>
      <c r="Q124" s="6" t="s">
        <v>249</v>
      </c>
      <c r="R124" s="4" t="s">
        <v>114</v>
      </c>
      <c r="S124" s="4" t="s">
        <v>166</v>
      </c>
      <c r="T124" s="6" t="s">
        <v>1731</v>
      </c>
      <c r="U124" s="79" t="s">
        <v>173</v>
      </c>
      <c r="V124" s="4" t="s">
        <v>174</v>
      </c>
      <c r="W124" s="7">
        <v>1033694922</v>
      </c>
      <c r="X124" s="6">
        <v>4</v>
      </c>
      <c r="Y124" s="92">
        <v>32222</v>
      </c>
      <c r="Z124" s="71">
        <f ca="1">+($F$1-Tabla3[[#This Row],[FECHA DE NACIMIENTO]])/365</f>
        <v>33.153424657534245</v>
      </c>
      <c r="AA124" s="108" t="s">
        <v>1732</v>
      </c>
      <c r="AB124" s="108"/>
      <c r="AC124" s="4" t="s">
        <v>114</v>
      </c>
      <c r="AD124" s="4" t="s">
        <v>114</v>
      </c>
      <c r="AE124" s="8" t="s">
        <v>114</v>
      </c>
      <c r="AF124" s="4" t="s">
        <v>181</v>
      </c>
      <c r="AG124" s="6" t="s">
        <v>193</v>
      </c>
      <c r="AH124" s="6" t="s">
        <v>201</v>
      </c>
      <c r="AI124" s="6" t="s">
        <v>706</v>
      </c>
      <c r="AJ124" s="6" t="s">
        <v>1733</v>
      </c>
      <c r="AK124" s="6" t="s">
        <v>1734</v>
      </c>
      <c r="AL124" s="88">
        <v>49500011</v>
      </c>
      <c r="AM124" s="88">
        <v>49500011</v>
      </c>
      <c r="AN124" s="9">
        <v>4500001</v>
      </c>
      <c r="AO124" s="4" t="s">
        <v>209</v>
      </c>
      <c r="AP124" s="6" t="s">
        <v>181</v>
      </c>
      <c r="AQ124" s="6" t="s">
        <v>168</v>
      </c>
      <c r="AR124" s="75"/>
      <c r="AU124" s="100">
        <v>3220</v>
      </c>
      <c r="AV124" s="92">
        <v>43838</v>
      </c>
      <c r="AW124" s="100">
        <v>27520</v>
      </c>
      <c r="AX124" s="93">
        <v>43858</v>
      </c>
      <c r="AY124" s="6" t="s">
        <v>215</v>
      </c>
      <c r="AZ124" s="6" t="s">
        <v>816</v>
      </c>
      <c r="BA124" s="6" t="s">
        <v>181</v>
      </c>
      <c r="BC124" s="11"/>
      <c r="BD124" s="6" t="s">
        <v>1196</v>
      </c>
      <c r="BE124" s="6" t="s">
        <v>1195</v>
      </c>
      <c r="BF124" s="94">
        <v>43857</v>
      </c>
      <c r="BG124" s="4" t="s">
        <v>220</v>
      </c>
      <c r="BH124" s="4" t="s">
        <v>220</v>
      </c>
      <c r="BI124" s="6" t="s">
        <v>221</v>
      </c>
      <c r="BJ124" s="6" t="s">
        <v>582</v>
      </c>
      <c r="BK124" s="6" t="s">
        <v>174</v>
      </c>
      <c r="BL124" s="12">
        <v>53093005</v>
      </c>
      <c r="BM124" s="4">
        <v>8</v>
      </c>
      <c r="BN124" s="6" t="s">
        <v>622</v>
      </c>
      <c r="BO124" s="6" t="s">
        <v>193</v>
      </c>
      <c r="BP124" s="42">
        <v>80161506</v>
      </c>
      <c r="BQ124" s="13" t="s">
        <v>1025</v>
      </c>
      <c r="BR124" s="94">
        <v>43857</v>
      </c>
      <c r="BS124" s="4" t="s">
        <v>180</v>
      </c>
      <c r="BT124" s="13" t="s">
        <v>230</v>
      </c>
      <c r="BU124" s="93">
        <v>43858</v>
      </c>
      <c r="BV124" s="6" t="s">
        <v>348</v>
      </c>
      <c r="BW124" s="93">
        <v>43858</v>
      </c>
      <c r="BX124" s="93">
        <v>43858</v>
      </c>
      <c r="BY124" s="222">
        <v>44193</v>
      </c>
      <c r="BZ124" s="4">
        <f t="shared" si="49"/>
        <v>335</v>
      </c>
      <c r="CA124" s="16">
        <f t="shared" si="50"/>
        <v>11.166666666666666</v>
      </c>
      <c r="CB124" s="6" t="s">
        <v>1735</v>
      </c>
      <c r="CC124" s="9">
        <f>BD_2!E122</f>
        <v>300000</v>
      </c>
      <c r="CD124" s="9">
        <f>BD_2!BA122</f>
        <v>0</v>
      </c>
      <c r="CE124" s="4">
        <f>BD_2!BZ122</f>
        <v>0</v>
      </c>
      <c r="CF124" s="42" t="str">
        <f>BD_2!CA122</f>
        <v>2 NO</v>
      </c>
      <c r="CG124" s="160" t="str">
        <f>BD_2!CF122</f>
        <v>2 NO</v>
      </c>
      <c r="CH124" s="4" t="s">
        <v>181</v>
      </c>
      <c r="CI124">
        <f t="shared" si="51"/>
        <v>335</v>
      </c>
      <c r="CJ124" s="161">
        <f t="shared" si="52"/>
        <v>43858</v>
      </c>
      <c r="CK124" s="161">
        <f t="shared" si="53"/>
        <v>44193</v>
      </c>
      <c r="CL124" s="14">
        <f t="shared" ca="1" si="54"/>
        <v>1.3880597014925373</v>
      </c>
      <c r="CM124" s="9">
        <f t="shared" si="81"/>
        <v>49200011</v>
      </c>
      <c r="CN124" s="42" t="str">
        <f t="shared" ca="1" si="55"/>
        <v>FINALIZADO</v>
      </c>
      <c r="CO124" s="4"/>
      <c r="CQ124" s="17"/>
      <c r="CR124" s="87"/>
      <c r="CS124" s="6"/>
      <c r="CT124" s="13" t="s">
        <v>1321</v>
      </c>
      <c r="CU124" s="4" t="s">
        <v>1322</v>
      </c>
      <c r="CV124" s="4" t="s">
        <v>3330</v>
      </c>
      <c r="CW124" s="42" t="str">
        <f t="shared" si="65"/>
        <v>enero</v>
      </c>
      <c r="CX124" s="4" t="s">
        <v>180</v>
      </c>
      <c r="CY124" t="s">
        <v>361</v>
      </c>
      <c r="CZ124" t="s">
        <v>362</v>
      </c>
    </row>
    <row r="125" spans="1:104" x14ac:dyDescent="0.25">
      <c r="A125" s="76" t="str">
        <f t="shared" si="74"/>
        <v/>
      </c>
      <c r="B125" s="77" t="str">
        <f t="shared" si="75"/>
        <v/>
      </c>
      <c r="C125" s="76" t="str">
        <f t="shared" si="76"/>
        <v/>
      </c>
      <c r="D125" s="76" t="str">
        <f t="shared" si="77"/>
        <v/>
      </c>
      <c r="E125" s="76" t="str">
        <f t="shared" si="78"/>
        <v/>
      </c>
      <c r="F125" s="77" t="str">
        <f t="shared" ca="1" si="47"/>
        <v>F</v>
      </c>
      <c r="G125" s="3" t="str">
        <f t="shared" si="79"/>
        <v/>
      </c>
      <c r="H125" s="3" t="str">
        <f t="shared" si="80"/>
        <v/>
      </c>
      <c r="I125" s="3" t="str">
        <f t="shared" si="48"/>
        <v/>
      </c>
      <c r="J125" s="4">
        <v>2020</v>
      </c>
      <c r="K125" s="5">
        <v>121</v>
      </c>
      <c r="L125" s="6" t="s">
        <v>515</v>
      </c>
      <c r="M125" s="4" t="s">
        <v>115</v>
      </c>
      <c r="N125" s="6" t="s">
        <v>116</v>
      </c>
      <c r="O125" s="6" t="s">
        <v>138</v>
      </c>
      <c r="P125" s="6" t="s">
        <v>150</v>
      </c>
      <c r="Q125" s="6" t="s">
        <v>249</v>
      </c>
      <c r="R125" s="4" t="s">
        <v>114</v>
      </c>
      <c r="S125" s="4" t="s">
        <v>166</v>
      </c>
      <c r="T125" s="6" t="s">
        <v>1236</v>
      </c>
      <c r="U125" s="79" t="s">
        <v>173</v>
      </c>
      <c r="V125" s="4" t="s">
        <v>174</v>
      </c>
      <c r="W125" s="7">
        <v>80048506</v>
      </c>
      <c r="X125" s="6">
        <v>3</v>
      </c>
      <c r="Y125" s="92">
        <v>32222</v>
      </c>
      <c r="Z125" s="71">
        <f ca="1">+($F$1-Tabla3[[#This Row],[FECHA DE NACIMIENTO]])/365</f>
        <v>33.153424657534245</v>
      </c>
      <c r="AA125" s="108" t="s">
        <v>1387</v>
      </c>
      <c r="AB125" s="108"/>
      <c r="AC125" s="4" t="s">
        <v>114</v>
      </c>
      <c r="AD125" s="4" t="s">
        <v>114</v>
      </c>
      <c r="AE125" s="8" t="s">
        <v>114</v>
      </c>
      <c r="AF125" s="4" t="s">
        <v>181</v>
      </c>
      <c r="AG125" s="13" t="s">
        <v>713</v>
      </c>
      <c r="AH125" s="13" t="s">
        <v>713</v>
      </c>
      <c r="AI125" s="6" t="s">
        <v>1237</v>
      </c>
      <c r="AJ125" s="108" t="s">
        <v>2579</v>
      </c>
      <c r="AK125" s="6" t="s">
        <v>2425</v>
      </c>
      <c r="AL125" s="88">
        <v>88000000</v>
      </c>
      <c r="AM125" s="88">
        <v>88000000</v>
      </c>
      <c r="AN125" s="9">
        <v>7333333.333333333</v>
      </c>
      <c r="AO125" s="4" t="s">
        <v>209</v>
      </c>
      <c r="AP125" s="6" t="s">
        <v>181</v>
      </c>
      <c r="AQ125" s="6" t="s">
        <v>168</v>
      </c>
      <c r="AR125" s="75"/>
      <c r="AU125" s="100">
        <v>6220</v>
      </c>
      <c r="AV125" s="92">
        <v>43843</v>
      </c>
      <c r="AW125" s="6">
        <v>35620</v>
      </c>
      <c r="AX125" s="93">
        <v>43864</v>
      </c>
      <c r="AY125" s="6" t="s">
        <v>215</v>
      </c>
      <c r="AZ125" s="6" t="s">
        <v>815</v>
      </c>
      <c r="BA125" s="6" t="s">
        <v>181</v>
      </c>
      <c r="BC125" s="11"/>
      <c r="BD125" s="6" t="s">
        <v>1197</v>
      </c>
      <c r="BE125" s="6" t="s">
        <v>1198</v>
      </c>
      <c r="BF125" s="94">
        <v>43860</v>
      </c>
      <c r="BG125" s="4" t="s">
        <v>220</v>
      </c>
      <c r="BH125" s="4" t="s">
        <v>220</v>
      </c>
      <c r="BI125" s="6" t="s">
        <v>221</v>
      </c>
      <c r="BJ125" s="6" t="s">
        <v>1168</v>
      </c>
      <c r="BK125" s="6" t="s">
        <v>174</v>
      </c>
      <c r="BL125" s="12">
        <v>52527301</v>
      </c>
      <c r="BM125" s="4">
        <v>4</v>
      </c>
      <c r="BN125" s="6" t="s">
        <v>1288</v>
      </c>
      <c r="BO125" s="6" t="s">
        <v>713</v>
      </c>
      <c r="BP125" s="42">
        <v>81101512</v>
      </c>
      <c r="BQ125" s="13" t="s">
        <v>1026</v>
      </c>
      <c r="BR125" s="94">
        <v>43860</v>
      </c>
      <c r="BS125" s="4" t="s">
        <v>180</v>
      </c>
      <c r="BT125" s="13" t="s">
        <v>230</v>
      </c>
      <c r="BU125" s="93">
        <v>43861</v>
      </c>
      <c r="BV125" s="6" t="s">
        <v>349</v>
      </c>
      <c r="BW125" s="93">
        <v>43832</v>
      </c>
      <c r="BX125" s="93">
        <v>43832</v>
      </c>
      <c r="BY125" s="222">
        <v>44196</v>
      </c>
      <c r="BZ125" s="4">
        <f t="shared" si="49"/>
        <v>364</v>
      </c>
      <c r="CA125" s="16">
        <f t="shared" si="50"/>
        <v>12.133333333333333</v>
      </c>
      <c r="CB125" s="6" t="s">
        <v>2593</v>
      </c>
      <c r="CC125" s="9">
        <f>BD_2!E123</f>
        <v>533333.32999999996</v>
      </c>
      <c r="CD125" s="9">
        <f>BD_2!BA123</f>
        <v>0</v>
      </c>
      <c r="CE125" s="4">
        <f>BD_2!BZ123</f>
        <v>0</v>
      </c>
      <c r="CF125" s="42" t="str">
        <f>BD_2!CA123</f>
        <v>2 NO</v>
      </c>
      <c r="CG125" s="160" t="str">
        <f>BD_2!CF123</f>
        <v>2 NO</v>
      </c>
      <c r="CH125" s="4" t="s">
        <v>181</v>
      </c>
      <c r="CI125">
        <f t="shared" si="51"/>
        <v>364</v>
      </c>
      <c r="CJ125" s="161">
        <f t="shared" si="52"/>
        <v>43832</v>
      </c>
      <c r="CK125" s="161">
        <f t="shared" si="53"/>
        <v>44196</v>
      </c>
      <c r="CL125" s="14">
        <f t="shared" ca="1" si="54"/>
        <v>1.348901098901099</v>
      </c>
      <c r="CM125" s="9">
        <f t="shared" si="81"/>
        <v>87466666.670000002</v>
      </c>
      <c r="CN125" s="42" t="str">
        <f t="shared" ca="1" si="55"/>
        <v>FINALIZADO</v>
      </c>
      <c r="CO125" s="4"/>
      <c r="CQ125" s="17"/>
      <c r="CR125" s="87"/>
      <c r="CS125" s="6"/>
      <c r="CT125" s="13" t="s">
        <v>1321</v>
      </c>
      <c r="CU125" s="4" t="s">
        <v>1322</v>
      </c>
      <c r="CV125" s="4" t="s">
        <v>3330</v>
      </c>
      <c r="CW125" s="42" t="str">
        <f t="shared" si="65"/>
        <v>enero</v>
      </c>
      <c r="CX125" s="4" t="s">
        <v>180</v>
      </c>
      <c r="CY125" t="s">
        <v>361</v>
      </c>
      <c r="CZ125" t="s">
        <v>362</v>
      </c>
    </row>
    <row r="126" spans="1:104" x14ac:dyDescent="0.25">
      <c r="A126" s="76" t="str">
        <f t="shared" si="74"/>
        <v/>
      </c>
      <c r="B126" s="77" t="str">
        <f t="shared" si="75"/>
        <v/>
      </c>
      <c r="C126" s="76" t="str">
        <f t="shared" si="76"/>
        <v/>
      </c>
      <c r="D126" s="76" t="str">
        <f t="shared" si="77"/>
        <v/>
      </c>
      <c r="E126" s="76" t="str">
        <f t="shared" si="78"/>
        <v/>
      </c>
      <c r="F126" s="77" t="str">
        <f t="shared" ca="1" si="47"/>
        <v>F</v>
      </c>
      <c r="G126" s="3" t="str">
        <f t="shared" si="79"/>
        <v/>
      </c>
      <c r="H126" s="3" t="str">
        <f t="shared" si="80"/>
        <v/>
      </c>
      <c r="I126" s="3" t="str">
        <f t="shared" si="48"/>
        <v/>
      </c>
      <c r="J126" s="4">
        <v>2020</v>
      </c>
      <c r="K126" s="5">
        <v>122</v>
      </c>
      <c r="L126" s="6" t="s">
        <v>515</v>
      </c>
      <c r="M126" s="4" t="s">
        <v>115</v>
      </c>
      <c r="N126" s="6" t="s">
        <v>116</v>
      </c>
      <c r="O126" s="6" t="s">
        <v>138</v>
      </c>
      <c r="P126" s="6" t="s">
        <v>150</v>
      </c>
      <c r="Q126" s="6" t="s">
        <v>249</v>
      </c>
      <c r="R126" s="4" t="s">
        <v>114</v>
      </c>
      <c r="S126" s="4" t="s">
        <v>166</v>
      </c>
      <c r="T126" s="6" t="s">
        <v>3605</v>
      </c>
      <c r="U126" s="79" t="s">
        <v>173</v>
      </c>
      <c r="V126" s="4" t="s">
        <v>174</v>
      </c>
      <c r="W126" s="7">
        <v>52481435</v>
      </c>
      <c r="X126" s="6">
        <v>2</v>
      </c>
      <c r="Y126" s="92">
        <v>28737</v>
      </c>
      <c r="Z126" s="71">
        <f ca="1">+($F$1-Tabla3[[#This Row],[FECHA DE NACIMIENTO]])/365</f>
        <v>42.701369863013696</v>
      </c>
      <c r="AA126" s="108" t="s">
        <v>576</v>
      </c>
      <c r="AB126" s="108"/>
      <c r="AC126" s="4" t="s">
        <v>114</v>
      </c>
      <c r="AD126" s="4" t="s">
        <v>114</v>
      </c>
      <c r="AE126" s="8" t="s">
        <v>114</v>
      </c>
      <c r="AF126" s="4" t="s">
        <v>181</v>
      </c>
      <c r="AG126" s="13" t="s">
        <v>713</v>
      </c>
      <c r="AH126" s="13" t="s">
        <v>713</v>
      </c>
      <c r="AI126" s="6" t="s">
        <v>1237</v>
      </c>
      <c r="AJ126" s="108" t="s">
        <v>3606</v>
      </c>
      <c r="AK126" s="6" t="s">
        <v>1373</v>
      </c>
      <c r="AL126" s="88">
        <v>93500000</v>
      </c>
      <c r="AM126" s="88">
        <v>93500000</v>
      </c>
      <c r="AN126" s="9">
        <v>8500000</v>
      </c>
      <c r="AO126" s="4" t="s">
        <v>209</v>
      </c>
      <c r="AP126" s="6" t="s">
        <v>181</v>
      </c>
      <c r="AQ126" s="6" t="s">
        <v>168</v>
      </c>
      <c r="AR126" s="75"/>
      <c r="AU126" s="100">
        <v>6220</v>
      </c>
      <c r="AV126" s="92">
        <v>43843</v>
      </c>
      <c r="AW126" s="6">
        <v>34320</v>
      </c>
      <c r="AX126" s="92">
        <v>43861</v>
      </c>
      <c r="AY126" s="6" t="s">
        <v>215</v>
      </c>
      <c r="AZ126" s="6" t="s">
        <v>815</v>
      </c>
      <c r="BA126" s="6" t="s">
        <v>181</v>
      </c>
      <c r="BC126" s="11"/>
      <c r="BD126" s="6" t="s">
        <v>1199</v>
      </c>
      <c r="BE126" s="6" t="s">
        <v>1200</v>
      </c>
      <c r="BF126" s="94">
        <v>43861</v>
      </c>
      <c r="BG126" s="4" t="s">
        <v>220</v>
      </c>
      <c r="BH126" s="4" t="s">
        <v>220</v>
      </c>
      <c r="BI126" s="6" t="s">
        <v>221</v>
      </c>
      <c r="BJ126" s="6" t="s">
        <v>1168</v>
      </c>
      <c r="BK126" s="6" t="s">
        <v>174</v>
      </c>
      <c r="BL126" s="12">
        <v>52527301</v>
      </c>
      <c r="BM126" s="4">
        <v>4</v>
      </c>
      <c r="BN126" s="6" t="s">
        <v>1288</v>
      </c>
      <c r="BO126" s="6" t="s">
        <v>713</v>
      </c>
      <c r="BP126" s="42">
        <v>81111705</v>
      </c>
      <c r="BQ126" s="13" t="s">
        <v>1027</v>
      </c>
      <c r="BR126" s="94">
        <v>43861</v>
      </c>
      <c r="BS126" s="4" t="s">
        <v>180</v>
      </c>
      <c r="BT126" s="13" t="s">
        <v>230</v>
      </c>
      <c r="BU126" s="93">
        <v>43861</v>
      </c>
      <c r="BV126" s="6" t="s">
        <v>349</v>
      </c>
      <c r="BW126" s="93">
        <v>43862</v>
      </c>
      <c r="BX126" s="160">
        <v>43862</v>
      </c>
      <c r="BY126" s="222">
        <v>44196</v>
      </c>
      <c r="BZ126" s="4">
        <f t="shared" si="49"/>
        <v>334</v>
      </c>
      <c r="CA126" s="16">
        <f t="shared" si="50"/>
        <v>11.133333333333333</v>
      </c>
      <c r="CB126" s="6" t="s">
        <v>2593</v>
      </c>
      <c r="CC126" s="9">
        <f>BD_2!E124</f>
        <v>0</v>
      </c>
      <c r="CD126" s="9">
        <f>BD_2!BA124</f>
        <v>0</v>
      </c>
      <c r="CE126" s="4">
        <f>BD_2!BZ124</f>
        <v>0</v>
      </c>
      <c r="CF126" s="42" t="str">
        <f>BD_2!CA124</f>
        <v>2 NO</v>
      </c>
      <c r="CG126" s="160" t="str">
        <f>BD_2!CF124</f>
        <v>2 NO</v>
      </c>
      <c r="CH126" s="4" t="s">
        <v>181</v>
      </c>
      <c r="CI126">
        <f t="shared" si="51"/>
        <v>334</v>
      </c>
      <c r="CJ126" s="161">
        <f t="shared" si="52"/>
        <v>43862</v>
      </c>
      <c r="CK126" s="161">
        <f t="shared" si="53"/>
        <v>44196</v>
      </c>
      <c r="CL126" s="14">
        <f t="shared" ca="1" si="54"/>
        <v>1.3802395209580838</v>
      </c>
      <c r="CM126" s="9">
        <f t="shared" si="81"/>
        <v>93500000</v>
      </c>
      <c r="CN126" s="42" t="str">
        <f t="shared" ca="1" si="55"/>
        <v>FINALIZADO</v>
      </c>
      <c r="CO126" s="4"/>
      <c r="CQ126" s="17"/>
      <c r="CR126" s="87"/>
      <c r="CS126" s="6"/>
      <c r="CT126" s="13" t="s">
        <v>1321</v>
      </c>
      <c r="CU126" s="4" t="s">
        <v>1322</v>
      </c>
      <c r="CV126" s="4" t="s">
        <v>3330</v>
      </c>
      <c r="CW126" s="42" t="str">
        <f t="shared" si="65"/>
        <v>enero</v>
      </c>
      <c r="CX126" s="4" t="s">
        <v>180</v>
      </c>
      <c r="CY126" t="s">
        <v>361</v>
      </c>
      <c r="CZ126" t="s">
        <v>362</v>
      </c>
    </row>
    <row r="127" spans="1:104" x14ac:dyDescent="0.25">
      <c r="A127" s="76" t="str">
        <f t="shared" si="74"/>
        <v/>
      </c>
      <c r="B127" s="77" t="str">
        <f t="shared" si="75"/>
        <v/>
      </c>
      <c r="C127" s="76" t="str">
        <f t="shared" si="76"/>
        <v/>
      </c>
      <c r="D127" s="76" t="str">
        <f t="shared" si="77"/>
        <v/>
      </c>
      <c r="E127" s="76" t="str">
        <f t="shared" si="78"/>
        <v/>
      </c>
      <c r="F127" s="77" t="str">
        <f t="shared" ca="1" si="47"/>
        <v>F</v>
      </c>
      <c r="G127" s="3" t="str">
        <f t="shared" si="79"/>
        <v/>
      </c>
      <c r="H127" s="3" t="str">
        <f t="shared" si="80"/>
        <v/>
      </c>
      <c r="I127" s="3" t="str">
        <f t="shared" si="48"/>
        <v/>
      </c>
      <c r="J127" s="4">
        <v>2020</v>
      </c>
      <c r="K127" s="5">
        <v>123</v>
      </c>
      <c r="L127" s="6" t="s">
        <v>515</v>
      </c>
      <c r="M127" s="4" t="s">
        <v>115</v>
      </c>
      <c r="N127" s="6" t="s">
        <v>116</v>
      </c>
      <c r="O127" s="6" t="s">
        <v>138</v>
      </c>
      <c r="P127" s="6" t="s">
        <v>150</v>
      </c>
      <c r="Q127" s="6" t="s">
        <v>249</v>
      </c>
      <c r="R127" s="4" t="s">
        <v>114</v>
      </c>
      <c r="S127" s="4" t="s">
        <v>166</v>
      </c>
      <c r="T127" s="6" t="s">
        <v>1737</v>
      </c>
      <c r="U127" s="79" t="s">
        <v>173</v>
      </c>
      <c r="V127" s="4" t="s">
        <v>174</v>
      </c>
      <c r="W127" s="7">
        <v>52191194</v>
      </c>
      <c r="X127" s="6">
        <v>8</v>
      </c>
      <c r="Y127" s="92">
        <v>27485</v>
      </c>
      <c r="Z127" s="71">
        <f ca="1">+($F$1-Tabla3[[#This Row],[FECHA DE NACIMIENTO]])/365</f>
        <v>46.131506849315066</v>
      </c>
      <c r="AA127" s="108" t="s">
        <v>1387</v>
      </c>
      <c r="AB127" s="108"/>
      <c r="AC127" s="4" t="s">
        <v>114</v>
      </c>
      <c r="AD127" s="4" t="s">
        <v>114</v>
      </c>
      <c r="AE127" s="8" t="s">
        <v>114</v>
      </c>
      <c r="AF127" s="4" t="s">
        <v>181</v>
      </c>
      <c r="AG127" s="13" t="s">
        <v>713</v>
      </c>
      <c r="AH127" s="13" t="s">
        <v>713</v>
      </c>
      <c r="AI127" s="6" t="s">
        <v>960</v>
      </c>
      <c r="AJ127" s="108" t="s">
        <v>2580</v>
      </c>
      <c r="AK127" s="108" t="s">
        <v>2606</v>
      </c>
      <c r="AL127" s="88">
        <v>88000000</v>
      </c>
      <c r="AM127" s="88">
        <v>88000000</v>
      </c>
      <c r="AN127" s="9">
        <v>8000000</v>
      </c>
      <c r="AO127" s="4" t="s">
        <v>209</v>
      </c>
      <c r="AP127" s="6" t="s">
        <v>181</v>
      </c>
      <c r="AQ127" s="6" t="s">
        <v>168</v>
      </c>
      <c r="AR127" s="75"/>
      <c r="AU127" s="100">
        <v>6320</v>
      </c>
      <c r="AV127" s="92">
        <v>43843</v>
      </c>
      <c r="AW127" s="6">
        <v>33620</v>
      </c>
      <c r="AX127" s="92">
        <v>43861</v>
      </c>
      <c r="AY127" s="6" t="s">
        <v>215</v>
      </c>
      <c r="AZ127" s="6" t="s">
        <v>818</v>
      </c>
      <c r="BA127" s="6" t="s">
        <v>181</v>
      </c>
      <c r="BC127" s="11"/>
      <c r="BD127" s="6" t="s">
        <v>1202</v>
      </c>
      <c r="BE127" s="6" t="s">
        <v>1201</v>
      </c>
      <c r="BF127" s="94">
        <v>43860</v>
      </c>
      <c r="BG127" s="4" t="s">
        <v>220</v>
      </c>
      <c r="BH127" s="4" t="s">
        <v>220</v>
      </c>
      <c r="BI127" s="6" t="s">
        <v>221</v>
      </c>
      <c r="BJ127" s="6" t="s">
        <v>1168</v>
      </c>
      <c r="BK127" s="6" t="s">
        <v>174</v>
      </c>
      <c r="BL127" s="12">
        <v>52527301</v>
      </c>
      <c r="BM127" s="4">
        <v>4</v>
      </c>
      <c r="BN127" s="6" t="s">
        <v>1288</v>
      </c>
      <c r="BO127" s="6" t="s">
        <v>713</v>
      </c>
      <c r="BP127" s="42">
        <v>81101512</v>
      </c>
      <c r="BQ127" s="13" t="s">
        <v>1028</v>
      </c>
      <c r="BR127" s="94">
        <v>43860</v>
      </c>
      <c r="BS127" s="4" t="s">
        <v>180</v>
      </c>
      <c r="BT127" s="13" t="s">
        <v>230</v>
      </c>
      <c r="BU127" s="93">
        <v>43861</v>
      </c>
      <c r="BV127" s="6" t="s">
        <v>349</v>
      </c>
      <c r="BW127" s="93">
        <v>43861</v>
      </c>
      <c r="BX127" s="93">
        <v>43861</v>
      </c>
      <c r="BY127" s="222">
        <v>44196</v>
      </c>
      <c r="BZ127" s="4">
        <f t="shared" si="49"/>
        <v>335</v>
      </c>
      <c r="CA127" s="16">
        <f t="shared" si="50"/>
        <v>11.166666666666666</v>
      </c>
      <c r="CB127" s="6" t="s">
        <v>2594</v>
      </c>
      <c r="CC127" s="9">
        <f>BD_2!E125</f>
        <v>0</v>
      </c>
      <c r="CD127" s="9">
        <f>BD_2!BA125</f>
        <v>0</v>
      </c>
      <c r="CE127" s="4">
        <f>BD_2!BZ125</f>
        <v>0</v>
      </c>
      <c r="CF127" s="42" t="str">
        <f>BD_2!CA125</f>
        <v>2 NO</v>
      </c>
      <c r="CG127" s="160" t="str">
        <f>BD_2!CF125</f>
        <v>2 NO</v>
      </c>
      <c r="CH127" s="4" t="s">
        <v>181</v>
      </c>
      <c r="CI127">
        <f t="shared" si="51"/>
        <v>335</v>
      </c>
      <c r="CJ127" s="161">
        <f t="shared" si="52"/>
        <v>43861</v>
      </c>
      <c r="CK127" s="161">
        <f t="shared" si="53"/>
        <v>44196</v>
      </c>
      <c r="CL127" s="14">
        <f t="shared" ca="1" si="54"/>
        <v>1.3791044776119403</v>
      </c>
      <c r="CM127" s="9">
        <f t="shared" si="81"/>
        <v>88000000</v>
      </c>
      <c r="CN127" s="42" t="str">
        <f t="shared" ca="1" si="55"/>
        <v>FINALIZADO</v>
      </c>
      <c r="CO127" s="4"/>
      <c r="CQ127" s="17"/>
      <c r="CR127" s="87"/>
      <c r="CS127" s="6"/>
      <c r="CT127" s="13" t="s">
        <v>1321</v>
      </c>
      <c r="CU127" s="4" t="s">
        <v>1322</v>
      </c>
      <c r="CV127" s="4" t="s">
        <v>3330</v>
      </c>
      <c r="CW127" s="42" t="str">
        <f t="shared" si="65"/>
        <v>enero</v>
      </c>
      <c r="CX127" s="4" t="s">
        <v>180</v>
      </c>
      <c r="CY127" t="s">
        <v>361</v>
      </c>
      <c r="CZ127" t="s">
        <v>362</v>
      </c>
    </row>
    <row r="128" spans="1:104" x14ac:dyDescent="0.25">
      <c r="A128" s="76" t="str">
        <f t="shared" si="74"/>
        <v/>
      </c>
      <c r="B128" s="77" t="str">
        <f t="shared" si="75"/>
        <v/>
      </c>
      <c r="C128" s="76" t="str">
        <f t="shared" si="76"/>
        <v/>
      </c>
      <c r="D128" s="76" t="str">
        <f t="shared" si="77"/>
        <v/>
      </c>
      <c r="E128" s="76" t="str">
        <f t="shared" si="78"/>
        <v/>
      </c>
      <c r="F128" s="77" t="str">
        <f t="shared" ca="1" si="47"/>
        <v>F</v>
      </c>
      <c r="G128" s="3" t="str">
        <f t="shared" si="79"/>
        <v/>
      </c>
      <c r="H128" s="3" t="str">
        <f t="shared" si="80"/>
        <v/>
      </c>
      <c r="I128" s="3" t="str">
        <f t="shared" si="48"/>
        <v/>
      </c>
      <c r="J128" s="4">
        <v>2020</v>
      </c>
      <c r="K128" s="5">
        <v>124</v>
      </c>
      <c r="L128" s="6" t="s">
        <v>515</v>
      </c>
      <c r="M128" s="4" t="s">
        <v>115</v>
      </c>
      <c r="N128" s="6" t="s">
        <v>116</v>
      </c>
      <c r="O128" s="6" t="s">
        <v>138</v>
      </c>
      <c r="P128" s="6" t="s">
        <v>150</v>
      </c>
      <c r="Q128" s="6" t="s">
        <v>249</v>
      </c>
      <c r="R128" s="4" t="s">
        <v>114</v>
      </c>
      <c r="S128" s="4" t="s">
        <v>166</v>
      </c>
      <c r="T128" s="6" t="s">
        <v>661</v>
      </c>
      <c r="U128" s="79" t="s">
        <v>173</v>
      </c>
      <c r="V128" s="4" t="s">
        <v>174</v>
      </c>
      <c r="W128" s="7">
        <v>80757831</v>
      </c>
      <c r="X128" s="6">
        <v>4</v>
      </c>
      <c r="Y128" s="92">
        <v>30536</v>
      </c>
      <c r="Z128" s="71">
        <f ca="1">+($F$1-Tabla3[[#This Row],[FECHA DE NACIMIENTO]])/365</f>
        <v>37.772602739726025</v>
      </c>
      <c r="AA128" s="108" t="s">
        <v>1736</v>
      </c>
      <c r="AB128" s="108"/>
      <c r="AC128" s="4" t="s">
        <v>114</v>
      </c>
      <c r="AD128" s="4" t="s">
        <v>114</v>
      </c>
      <c r="AE128" s="8" t="s">
        <v>114</v>
      </c>
      <c r="AF128" s="4" t="s">
        <v>181</v>
      </c>
      <c r="AG128" s="13" t="s">
        <v>713</v>
      </c>
      <c r="AH128" s="13" t="s">
        <v>713</v>
      </c>
      <c r="AI128" s="6" t="s">
        <v>960</v>
      </c>
      <c r="AJ128" s="108" t="s">
        <v>2581</v>
      </c>
      <c r="AK128" s="6" t="s">
        <v>1455</v>
      </c>
      <c r="AL128" s="88">
        <v>100000000</v>
      </c>
      <c r="AM128" s="88">
        <v>100000000</v>
      </c>
      <c r="AN128" s="9">
        <v>10000000</v>
      </c>
      <c r="AO128" s="4" t="s">
        <v>209</v>
      </c>
      <c r="AP128" s="6" t="s">
        <v>181</v>
      </c>
      <c r="AQ128" s="6" t="s">
        <v>168</v>
      </c>
      <c r="AR128" s="75"/>
      <c r="AU128" s="101" t="s">
        <v>1691</v>
      </c>
      <c r="AV128" s="92">
        <v>43843</v>
      </c>
      <c r="AW128" s="108" t="s">
        <v>3827</v>
      </c>
      <c r="AX128" s="93">
        <v>43868</v>
      </c>
      <c r="AY128" s="6" t="s">
        <v>215</v>
      </c>
      <c r="AZ128" s="18" t="s">
        <v>1458</v>
      </c>
      <c r="BA128" s="6" t="s">
        <v>181</v>
      </c>
      <c r="BC128" s="11"/>
      <c r="BD128" s="6" t="s">
        <v>2759</v>
      </c>
      <c r="BE128" s="6" t="s">
        <v>1203</v>
      </c>
      <c r="BF128" s="94">
        <v>43867</v>
      </c>
      <c r="BG128" s="4" t="s">
        <v>220</v>
      </c>
      <c r="BH128" s="4" t="s">
        <v>220</v>
      </c>
      <c r="BI128" s="6" t="s">
        <v>221</v>
      </c>
      <c r="BJ128" s="6" t="s">
        <v>1168</v>
      </c>
      <c r="BK128" t="s">
        <v>174</v>
      </c>
      <c r="BL128" s="12">
        <v>52527301</v>
      </c>
      <c r="BM128" s="4">
        <v>4</v>
      </c>
      <c r="BN128" s="6" t="s">
        <v>1288</v>
      </c>
      <c r="BO128" s="6" t="s">
        <v>713</v>
      </c>
      <c r="BP128" s="42">
        <v>80111600</v>
      </c>
      <c r="BQ128" s="13" t="s">
        <v>2397</v>
      </c>
      <c r="BR128" s="94">
        <v>43867</v>
      </c>
      <c r="BS128" s="4" t="s">
        <v>180</v>
      </c>
      <c r="BT128" s="13" t="s">
        <v>230</v>
      </c>
      <c r="BU128" s="93">
        <v>43868</v>
      </c>
      <c r="BV128" s="6" t="s">
        <v>349</v>
      </c>
      <c r="BW128" s="93">
        <v>43868</v>
      </c>
      <c r="BX128" s="93">
        <v>43868</v>
      </c>
      <c r="BY128" s="222">
        <v>44171</v>
      </c>
      <c r="BZ128" s="4">
        <f t="shared" si="49"/>
        <v>303</v>
      </c>
      <c r="CA128" s="16">
        <f t="shared" si="50"/>
        <v>10.1</v>
      </c>
      <c r="CB128" s="6" t="s">
        <v>2480</v>
      </c>
      <c r="CC128" s="9">
        <f>BD_2!E126</f>
        <v>0</v>
      </c>
      <c r="CD128" s="9">
        <f>BD_2!BA126</f>
        <v>0</v>
      </c>
      <c r="CE128" s="4">
        <f>BD_2!BZ126</f>
        <v>0</v>
      </c>
      <c r="CF128" s="42" t="str">
        <f>BD_2!CA126</f>
        <v>2 NO</v>
      </c>
      <c r="CG128" s="160" t="str">
        <f>BD_2!CF126</f>
        <v>2 NO</v>
      </c>
      <c r="CH128" s="4" t="s">
        <v>181</v>
      </c>
      <c r="CI128">
        <f t="shared" si="51"/>
        <v>303</v>
      </c>
      <c r="CJ128" s="161">
        <f t="shared" si="52"/>
        <v>43868</v>
      </c>
      <c r="CK128" s="161">
        <f t="shared" si="53"/>
        <v>44171</v>
      </c>
      <c r="CL128" s="14">
        <f t="shared" ca="1" si="54"/>
        <v>1.5016501650165017</v>
      </c>
      <c r="CM128" s="9">
        <f t="shared" si="81"/>
        <v>100000000</v>
      </c>
      <c r="CN128" s="42" t="str">
        <f t="shared" ca="1" si="55"/>
        <v>FINALIZADO</v>
      </c>
      <c r="CO128" s="4"/>
      <c r="CQ128" s="17"/>
      <c r="CR128" s="87"/>
      <c r="CS128" s="6"/>
      <c r="CT128" s="13" t="s">
        <v>1321</v>
      </c>
      <c r="CU128" s="4" t="s">
        <v>1322</v>
      </c>
      <c r="CV128" s="4" t="s">
        <v>3330</v>
      </c>
      <c r="CW128" s="42" t="str">
        <f t="shared" si="65"/>
        <v>febrero</v>
      </c>
      <c r="CX128" s="4" t="s">
        <v>180</v>
      </c>
      <c r="CY128" t="s">
        <v>361</v>
      </c>
      <c r="CZ128" t="s">
        <v>362</v>
      </c>
    </row>
    <row r="129" spans="1:104" x14ac:dyDescent="0.25">
      <c r="A129" s="76" t="str">
        <f t="shared" si="74"/>
        <v/>
      </c>
      <c r="B129" s="77" t="str">
        <f t="shared" si="75"/>
        <v/>
      </c>
      <c r="C129" s="76" t="str">
        <f t="shared" si="76"/>
        <v/>
      </c>
      <c r="D129" s="76" t="str">
        <f t="shared" si="77"/>
        <v/>
      </c>
      <c r="E129" s="76" t="str">
        <f t="shared" si="78"/>
        <v/>
      </c>
      <c r="F129" s="77" t="str">
        <f t="shared" ca="1" si="47"/>
        <v>F</v>
      </c>
      <c r="G129" s="3" t="str">
        <f t="shared" si="79"/>
        <v/>
      </c>
      <c r="H129" s="3" t="str">
        <f t="shared" si="80"/>
        <v/>
      </c>
      <c r="I129" s="3" t="str">
        <f t="shared" si="48"/>
        <v/>
      </c>
      <c r="J129" s="4">
        <v>2020</v>
      </c>
      <c r="K129" s="5">
        <v>125</v>
      </c>
      <c r="L129" s="6" t="s">
        <v>515</v>
      </c>
      <c r="M129" s="4" t="s">
        <v>115</v>
      </c>
      <c r="N129" s="6" t="s">
        <v>116</v>
      </c>
      <c r="O129" s="6" t="s">
        <v>138</v>
      </c>
      <c r="P129" s="6" t="s">
        <v>150</v>
      </c>
      <c r="Q129" s="6" t="s">
        <v>249</v>
      </c>
      <c r="R129" s="4" t="s">
        <v>114</v>
      </c>
      <c r="S129" s="4" t="s">
        <v>166</v>
      </c>
      <c r="T129" s="6" t="s">
        <v>662</v>
      </c>
      <c r="U129" s="79" t="s">
        <v>173</v>
      </c>
      <c r="V129" s="4" t="s">
        <v>174</v>
      </c>
      <c r="W129" s="7">
        <v>80816932</v>
      </c>
      <c r="X129" s="6">
        <v>3</v>
      </c>
      <c r="Y129" s="92">
        <v>30861</v>
      </c>
      <c r="Z129" s="71">
        <f ca="1">+($F$1-Tabla3[[#This Row],[FECHA DE NACIMIENTO]])/365</f>
        <v>36.88219178082192</v>
      </c>
      <c r="AA129" s="108" t="s">
        <v>576</v>
      </c>
      <c r="AB129" s="108"/>
      <c r="AC129" s="4" t="s">
        <v>114</v>
      </c>
      <c r="AD129" s="4" t="s">
        <v>114</v>
      </c>
      <c r="AE129" s="8" t="s">
        <v>114</v>
      </c>
      <c r="AF129" s="4" t="s">
        <v>181</v>
      </c>
      <c r="AG129" s="13" t="s">
        <v>713</v>
      </c>
      <c r="AH129" s="13" t="s">
        <v>713</v>
      </c>
      <c r="AI129" s="6" t="s">
        <v>960</v>
      </c>
      <c r="AJ129" s="108" t="s">
        <v>2582</v>
      </c>
      <c r="AK129" s="6" t="s">
        <v>2393</v>
      </c>
      <c r="AL129" s="88">
        <v>69000000</v>
      </c>
      <c r="AM129" s="88">
        <v>69000000</v>
      </c>
      <c r="AN129" s="9">
        <v>6900000</v>
      </c>
      <c r="AO129" s="4" t="s">
        <v>209</v>
      </c>
      <c r="AP129" s="6" t="s">
        <v>181</v>
      </c>
      <c r="AQ129" s="6" t="s">
        <v>168</v>
      </c>
      <c r="AR129" s="75"/>
      <c r="AU129" s="100">
        <v>6220</v>
      </c>
      <c r="AV129" s="92">
        <v>43843</v>
      </c>
      <c r="AW129" s="6">
        <v>46320</v>
      </c>
      <c r="AX129" s="93">
        <v>43868</v>
      </c>
      <c r="AY129" s="6" t="s">
        <v>215</v>
      </c>
      <c r="AZ129" s="6" t="s">
        <v>815</v>
      </c>
      <c r="BA129" s="6" t="s">
        <v>181</v>
      </c>
      <c r="BC129" s="11"/>
      <c r="BD129" s="6" t="s">
        <v>2391</v>
      </c>
      <c r="BE129" s="6" t="s">
        <v>2392</v>
      </c>
      <c r="BF129" s="94">
        <v>43867</v>
      </c>
      <c r="BG129" s="4" t="s">
        <v>220</v>
      </c>
      <c r="BH129" s="4" t="s">
        <v>220</v>
      </c>
      <c r="BI129" s="6" t="s">
        <v>221</v>
      </c>
      <c r="BJ129" s="6" t="s">
        <v>1168</v>
      </c>
      <c r="BK129" t="s">
        <v>174</v>
      </c>
      <c r="BL129" s="12">
        <v>52527301</v>
      </c>
      <c r="BM129" s="4">
        <v>4</v>
      </c>
      <c r="BN129" s="6" t="s">
        <v>1288</v>
      </c>
      <c r="BO129" s="6" t="s">
        <v>713</v>
      </c>
      <c r="BP129" s="42">
        <v>81111808</v>
      </c>
      <c r="BQ129" s="13" t="s">
        <v>2397</v>
      </c>
      <c r="BR129" s="94">
        <v>43867</v>
      </c>
      <c r="BS129" s="4" t="s">
        <v>180</v>
      </c>
      <c r="BT129" s="13" t="s">
        <v>230</v>
      </c>
      <c r="BU129" s="93">
        <v>43868</v>
      </c>
      <c r="BV129" s="6" t="s">
        <v>349</v>
      </c>
      <c r="BW129" s="93">
        <v>43873</v>
      </c>
      <c r="BX129" s="93">
        <v>43873</v>
      </c>
      <c r="BY129" s="222">
        <v>44176</v>
      </c>
      <c r="BZ129" s="4">
        <f t="shared" si="49"/>
        <v>303</v>
      </c>
      <c r="CA129" s="16">
        <f t="shared" si="50"/>
        <v>10.1</v>
      </c>
      <c r="CB129" s="6" t="s">
        <v>2396</v>
      </c>
      <c r="CC129" s="9">
        <f>BD_2!E127</f>
        <v>0</v>
      </c>
      <c r="CD129" s="9">
        <f>BD_2!BA127</f>
        <v>0</v>
      </c>
      <c r="CE129" s="4">
        <f>BD_2!BZ127</f>
        <v>0</v>
      </c>
      <c r="CF129" s="42" t="str">
        <f>BD_2!CA127</f>
        <v>2 NO</v>
      </c>
      <c r="CG129" s="160" t="str">
        <f>BD_2!CF127</f>
        <v>2 NO</v>
      </c>
      <c r="CH129" s="4" t="s">
        <v>181</v>
      </c>
      <c r="CI129">
        <f t="shared" si="51"/>
        <v>303</v>
      </c>
      <c r="CJ129" s="161">
        <f t="shared" si="52"/>
        <v>43873</v>
      </c>
      <c r="CK129" s="161">
        <f t="shared" si="53"/>
        <v>44176</v>
      </c>
      <c r="CL129" s="14">
        <f t="shared" ca="1" si="54"/>
        <v>1.4851485148514851</v>
      </c>
      <c r="CM129" s="9">
        <f t="shared" si="81"/>
        <v>69000000</v>
      </c>
      <c r="CN129" s="42" t="str">
        <f t="shared" ca="1" si="55"/>
        <v>FINALIZADO</v>
      </c>
      <c r="CO129" s="4"/>
      <c r="CQ129" s="17"/>
      <c r="CR129" s="87"/>
      <c r="CS129" s="6"/>
      <c r="CT129" s="13" t="s">
        <v>1321</v>
      </c>
      <c r="CU129" s="4" t="s">
        <v>1322</v>
      </c>
      <c r="CV129" s="4" t="s">
        <v>3330</v>
      </c>
      <c r="CW129" s="42" t="str">
        <f t="shared" si="65"/>
        <v>febrero</v>
      </c>
      <c r="CX129" s="4" t="s">
        <v>180</v>
      </c>
      <c r="CY129" t="s">
        <v>361</v>
      </c>
      <c r="CZ129" t="s">
        <v>362</v>
      </c>
    </row>
    <row r="130" spans="1:104" x14ac:dyDescent="0.25">
      <c r="A130" s="76" t="str">
        <f t="shared" si="74"/>
        <v/>
      </c>
      <c r="B130" s="77" t="str">
        <f t="shared" si="75"/>
        <v/>
      </c>
      <c r="C130" s="76" t="str">
        <f t="shared" si="76"/>
        <v/>
      </c>
      <c r="D130" s="76" t="str">
        <f t="shared" si="77"/>
        <v/>
      </c>
      <c r="E130" s="76" t="str">
        <f t="shared" si="78"/>
        <v/>
      </c>
      <c r="F130" s="77" t="str">
        <f t="shared" ca="1" si="47"/>
        <v>F</v>
      </c>
      <c r="G130" s="3" t="str">
        <f t="shared" si="79"/>
        <v/>
      </c>
      <c r="H130" s="3" t="str">
        <f t="shared" si="80"/>
        <v/>
      </c>
      <c r="I130" s="3" t="str">
        <f t="shared" si="48"/>
        <v/>
      </c>
      <c r="J130" s="4">
        <v>2020</v>
      </c>
      <c r="K130" s="5">
        <v>126</v>
      </c>
      <c r="L130" s="98" t="s">
        <v>1437</v>
      </c>
      <c r="M130" s="4" t="s">
        <v>115</v>
      </c>
      <c r="N130" s="6" t="s">
        <v>116</v>
      </c>
      <c r="O130" s="6" t="s">
        <v>138</v>
      </c>
      <c r="P130" s="6" t="s">
        <v>150</v>
      </c>
      <c r="Q130" s="6" t="s">
        <v>249</v>
      </c>
      <c r="R130" s="4" t="s">
        <v>114</v>
      </c>
      <c r="S130" s="4" t="s">
        <v>166</v>
      </c>
      <c r="T130" s="6" t="s">
        <v>1739</v>
      </c>
      <c r="U130" s="79" t="s">
        <v>173</v>
      </c>
      <c r="V130" s="4" t="s">
        <v>174</v>
      </c>
      <c r="W130" s="7">
        <v>65738826</v>
      </c>
      <c r="X130" s="6">
        <v>1</v>
      </c>
      <c r="Y130" s="92">
        <v>25057</v>
      </c>
      <c r="Z130" s="71">
        <f ca="1">+($F$1-Tabla3[[#This Row],[FECHA DE NACIMIENTO]])/365</f>
        <v>52.783561643835618</v>
      </c>
      <c r="AA130" s="108" t="s">
        <v>849</v>
      </c>
      <c r="AB130" s="108"/>
      <c r="AC130" s="4" t="s">
        <v>114</v>
      </c>
      <c r="AD130" s="4" t="s">
        <v>114</v>
      </c>
      <c r="AE130" s="8" t="s">
        <v>114</v>
      </c>
      <c r="AF130" s="4" t="s">
        <v>181</v>
      </c>
      <c r="AG130" s="13" t="s">
        <v>185</v>
      </c>
      <c r="AH130" s="13" t="s">
        <v>185</v>
      </c>
      <c r="AI130" s="6" t="s">
        <v>707</v>
      </c>
      <c r="AJ130" s="6" t="s">
        <v>1740</v>
      </c>
      <c r="AK130" s="6" t="s">
        <v>1741</v>
      </c>
      <c r="AL130" s="88">
        <v>81576000</v>
      </c>
      <c r="AM130" s="88">
        <v>81576000</v>
      </c>
      <c r="AN130" s="9">
        <v>7416000</v>
      </c>
      <c r="AO130" s="4" t="s">
        <v>209</v>
      </c>
      <c r="AP130" s="6" t="s">
        <v>181</v>
      </c>
      <c r="AQ130" s="6" t="s">
        <v>168</v>
      </c>
      <c r="AR130" s="75"/>
      <c r="AU130" s="100">
        <v>9220</v>
      </c>
      <c r="AV130" s="92">
        <v>43844</v>
      </c>
      <c r="AW130" s="6">
        <v>29220</v>
      </c>
      <c r="AX130" s="93">
        <v>43859</v>
      </c>
      <c r="AY130" s="6" t="s">
        <v>215</v>
      </c>
      <c r="AZ130" s="6" t="s">
        <v>812</v>
      </c>
      <c r="BA130" s="6" t="s">
        <v>181</v>
      </c>
      <c r="BC130" s="11"/>
      <c r="BD130" s="6" t="s">
        <v>1205</v>
      </c>
      <c r="BE130" s="6" t="s">
        <v>1204</v>
      </c>
      <c r="BF130" s="94">
        <v>43858</v>
      </c>
      <c r="BG130" s="4" t="s">
        <v>220</v>
      </c>
      <c r="BH130" s="4" t="s">
        <v>220</v>
      </c>
      <c r="BI130" s="6" t="s">
        <v>221</v>
      </c>
      <c r="BJ130" s="6" t="s">
        <v>1163</v>
      </c>
      <c r="BK130" s="6" t="s">
        <v>174</v>
      </c>
      <c r="BL130" s="12">
        <v>79403515</v>
      </c>
      <c r="BM130" s="4">
        <v>9</v>
      </c>
      <c r="BN130" s="6" t="s">
        <v>1286</v>
      </c>
      <c r="BO130" s="13" t="s">
        <v>185</v>
      </c>
      <c r="BP130" s="42">
        <v>77101701</v>
      </c>
      <c r="BQ130" s="13" t="s">
        <v>1029</v>
      </c>
      <c r="BR130" s="94">
        <v>43858</v>
      </c>
      <c r="BS130" s="4" t="s">
        <v>180</v>
      </c>
      <c r="BT130" s="13" t="s">
        <v>230</v>
      </c>
      <c r="BU130" s="93">
        <v>43859</v>
      </c>
      <c r="BV130" s="6" t="s">
        <v>348</v>
      </c>
      <c r="BW130" s="93">
        <v>43860</v>
      </c>
      <c r="BX130" s="93">
        <v>43860</v>
      </c>
      <c r="BY130" s="222">
        <v>44194</v>
      </c>
      <c r="BZ130" s="4">
        <f t="shared" si="49"/>
        <v>334</v>
      </c>
      <c r="CA130" s="16">
        <f t="shared" si="50"/>
        <v>11.133333333333333</v>
      </c>
      <c r="CB130" s="6" t="s">
        <v>1742</v>
      </c>
      <c r="CC130" s="9">
        <f>BD_2!E128</f>
        <v>0</v>
      </c>
      <c r="CD130" s="9">
        <f>BD_2!BA128</f>
        <v>0</v>
      </c>
      <c r="CE130" s="4">
        <f>BD_2!BZ128</f>
        <v>0</v>
      </c>
      <c r="CF130" s="42" t="str">
        <f>BD_2!CA128</f>
        <v>2 NO</v>
      </c>
      <c r="CG130" s="160" t="str">
        <f>BD_2!CF128</f>
        <v>2 NO</v>
      </c>
      <c r="CH130" s="4" t="s">
        <v>181</v>
      </c>
      <c r="CI130">
        <f t="shared" si="51"/>
        <v>334</v>
      </c>
      <c r="CJ130" s="161">
        <f t="shared" si="52"/>
        <v>43860</v>
      </c>
      <c r="CK130" s="161">
        <f t="shared" si="53"/>
        <v>44194</v>
      </c>
      <c r="CL130" s="14">
        <f t="shared" ca="1" si="54"/>
        <v>1.3862275449101797</v>
      </c>
      <c r="CM130" s="9">
        <f t="shared" si="81"/>
        <v>81576000</v>
      </c>
      <c r="CN130" s="42" t="str">
        <f t="shared" ca="1" si="55"/>
        <v>FINALIZADO</v>
      </c>
      <c r="CO130" s="4"/>
      <c r="CQ130" s="17"/>
      <c r="CR130" s="87"/>
      <c r="CS130" s="6"/>
      <c r="CT130" s="13" t="s">
        <v>1321</v>
      </c>
      <c r="CU130" s="4" t="s">
        <v>1322</v>
      </c>
      <c r="CV130" s="4" t="s">
        <v>3330</v>
      </c>
      <c r="CW130" s="42" t="str">
        <f t="shared" si="65"/>
        <v>enero</v>
      </c>
      <c r="CX130" s="4" t="s">
        <v>180</v>
      </c>
      <c r="CY130" t="s">
        <v>361</v>
      </c>
      <c r="CZ130" t="s">
        <v>362</v>
      </c>
    </row>
    <row r="131" spans="1:104" x14ac:dyDescent="0.25">
      <c r="A131" s="76" t="str">
        <f t="shared" si="74"/>
        <v/>
      </c>
      <c r="B131" s="77" t="str">
        <f t="shared" si="75"/>
        <v/>
      </c>
      <c r="C131" s="76" t="str">
        <f t="shared" si="76"/>
        <v/>
      </c>
      <c r="D131" s="76" t="str">
        <f t="shared" si="77"/>
        <v/>
      </c>
      <c r="E131" s="76" t="str">
        <f t="shared" si="78"/>
        <v/>
      </c>
      <c r="F131" s="77" t="str">
        <f t="shared" ca="1" si="47"/>
        <v>F</v>
      </c>
      <c r="G131" s="3" t="str">
        <f t="shared" si="79"/>
        <v/>
      </c>
      <c r="H131" s="3" t="str">
        <f t="shared" si="80"/>
        <v/>
      </c>
      <c r="I131" s="3" t="str">
        <f t="shared" si="48"/>
        <v/>
      </c>
      <c r="J131" s="4">
        <v>2020</v>
      </c>
      <c r="K131" s="5">
        <v>127</v>
      </c>
      <c r="L131" s="98" t="s">
        <v>1437</v>
      </c>
      <c r="M131" s="4" t="s">
        <v>115</v>
      </c>
      <c r="N131" s="6" t="s">
        <v>116</v>
      </c>
      <c r="O131" s="6" t="s">
        <v>138</v>
      </c>
      <c r="P131" s="6" t="s">
        <v>150</v>
      </c>
      <c r="Q131" s="6" t="s">
        <v>249</v>
      </c>
      <c r="R131" s="4" t="s">
        <v>114</v>
      </c>
      <c r="S131" s="4" t="s">
        <v>166</v>
      </c>
      <c r="T131" s="6" t="s">
        <v>663</v>
      </c>
      <c r="U131" s="79" t="s">
        <v>173</v>
      </c>
      <c r="V131" s="4" t="s">
        <v>174</v>
      </c>
      <c r="W131" s="7">
        <v>17659122</v>
      </c>
      <c r="X131" s="6">
        <v>1</v>
      </c>
      <c r="Y131" s="92">
        <v>28966</v>
      </c>
      <c r="Z131" s="71">
        <f ca="1">+($F$1-Tabla3[[#This Row],[FECHA DE NACIMIENTO]])/365</f>
        <v>42.073972602739723</v>
      </c>
      <c r="AA131" s="108" t="s">
        <v>849</v>
      </c>
      <c r="AB131" s="108"/>
      <c r="AC131" s="4" t="s">
        <v>114</v>
      </c>
      <c r="AD131" s="4" t="s">
        <v>114</v>
      </c>
      <c r="AE131" s="8" t="s">
        <v>114</v>
      </c>
      <c r="AF131" s="4" t="s">
        <v>181</v>
      </c>
      <c r="AG131" s="13" t="s">
        <v>185</v>
      </c>
      <c r="AH131" s="13" t="s">
        <v>185</v>
      </c>
      <c r="AI131" s="6" t="s">
        <v>708</v>
      </c>
      <c r="AJ131" s="6" t="s">
        <v>1743</v>
      </c>
      <c r="AK131" s="6" t="s">
        <v>1744</v>
      </c>
      <c r="AL131" s="88">
        <v>60500000</v>
      </c>
      <c r="AM131" s="88">
        <v>60500000</v>
      </c>
      <c r="AN131" s="9">
        <v>5500000</v>
      </c>
      <c r="AO131" s="4" t="s">
        <v>209</v>
      </c>
      <c r="AP131" s="6" t="s">
        <v>181</v>
      </c>
      <c r="AQ131" s="6" t="s">
        <v>168</v>
      </c>
      <c r="AR131" s="75"/>
      <c r="AU131" s="100">
        <v>9220</v>
      </c>
      <c r="AV131" s="92">
        <v>43844</v>
      </c>
      <c r="AW131" s="6">
        <v>29520</v>
      </c>
      <c r="AX131" s="93">
        <v>43859</v>
      </c>
      <c r="AY131" s="6" t="s">
        <v>215</v>
      </c>
      <c r="AZ131" s="6" t="s">
        <v>812</v>
      </c>
      <c r="BA131" s="6" t="s">
        <v>181</v>
      </c>
      <c r="BC131" s="11"/>
      <c r="BD131" s="6" t="s">
        <v>1207</v>
      </c>
      <c r="BE131" s="6" t="s">
        <v>1206</v>
      </c>
      <c r="BF131" s="94">
        <v>43858</v>
      </c>
      <c r="BG131" s="4" t="s">
        <v>220</v>
      </c>
      <c r="BH131" s="4" t="s">
        <v>220</v>
      </c>
      <c r="BI131" s="6" t="s">
        <v>221</v>
      </c>
      <c r="BJ131" s="6" t="s">
        <v>1163</v>
      </c>
      <c r="BK131" s="6" t="s">
        <v>174</v>
      </c>
      <c r="BL131" s="12">
        <v>79403515</v>
      </c>
      <c r="BM131" s="4">
        <v>9</v>
      </c>
      <c r="BN131" s="6" t="s">
        <v>1286</v>
      </c>
      <c r="BO131" s="13" t="s">
        <v>185</v>
      </c>
      <c r="BP131" s="42">
        <v>77101701</v>
      </c>
      <c r="BQ131" s="13" t="s">
        <v>1030</v>
      </c>
      <c r="BR131" s="94">
        <v>43858</v>
      </c>
      <c r="BS131" s="4" t="s">
        <v>180</v>
      </c>
      <c r="BT131" s="13" t="s">
        <v>230</v>
      </c>
      <c r="BU131" s="93">
        <v>43859</v>
      </c>
      <c r="BV131" s="6" t="s">
        <v>348</v>
      </c>
      <c r="BW131" s="93">
        <v>43860</v>
      </c>
      <c r="BX131" s="93">
        <v>43860</v>
      </c>
      <c r="BY131" s="222">
        <v>44194</v>
      </c>
      <c r="BZ131" s="4">
        <f t="shared" si="49"/>
        <v>334</v>
      </c>
      <c r="CA131" s="16">
        <f t="shared" si="50"/>
        <v>11.133333333333333</v>
      </c>
      <c r="CB131" s="6" t="s">
        <v>1742</v>
      </c>
      <c r="CC131" s="9">
        <f>BD_2!E129</f>
        <v>0</v>
      </c>
      <c r="CD131" s="9">
        <f>BD_2!BA129</f>
        <v>0</v>
      </c>
      <c r="CE131" s="4">
        <f>BD_2!BZ129</f>
        <v>0</v>
      </c>
      <c r="CF131" s="42" t="str">
        <f>BD_2!CA129</f>
        <v>2 NO</v>
      </c>
      <c r="CG131" s="160" t="str">
        <f>BD_2!CF129</f>
        <v>2 NO</v>
      </c>
      <c r="CH131" s="4" t="s">
        <v>181</v>
      </c>
      <c r="CI131">
        <f t="shared" si="51"/>
        <v>334</v>
      </c>
      <c r="CJ131" s="161">
        <f t="shared" si="52"/>
        <v>43860</v>
      </c>
      <c r="CK131" s="161">
        <f t="shared" si="53"/>
        <v>44194</v>
      </c>
      <c r="CL131" s="14">
        <f t="shared" ca="1" si="54"/>
        <v>1.3862275449101797</v>
      </c>
      <c r="CM131" s="9">
        <f t="shared" si="81"/>
        <v>60500000</v>
      </c>
      <c r="CN131" s="42" t="str">
        <f t="shared" ca="1" si="55"/>
        <v>FINALIZADO</v>
      </c>
      <c r="CO131" s="4"/>
      <c r="CQ131" s="17"/>
      <c r="CR131" s="87"/>
      <c r="CS131" s="6"/>
      <c r="CT131" s="13" t="s">
        <v>1321</v>
      </c>
      <c r="CU131" s="4" t="s">
        <v>1322</v>
      </c>
      <c r="CV131" s="4" t="s">
        <v>3330</v>
      </c>
      <c r="CW131" s="42" t="str">
        <f t="shared" si="65"/>
        <v>enero</v>
      </c>
      <c r="CX131" s="4" t="s">
        <v>180</v>
      </c>
      <c r="CY131" t="s">
        <v>361</v>
      </c>
      <c r="CZ131" t="s">
        <v>362</v>
      </c>
    </row>
    <row r="132" spans="1:104" x14ac:dyDescent="0.25">
      <c r="A132" s="76" t="str">
        <f t="shared" si="74"/>
        <v>A</v>
      </c>
      <c r="B132" s="77" t="str">
        <f t="shared" si="75"/>
        <v>PR</v>
      </c>
      <c r="C132" s="76" t="str">
        <f t="shared" si="76"/>
        <v/>
      </c>
      <c r="D132" s="76" t="str">
        <f t="shared" si="77"/>
        <v/>
      </c>
      <c r="E132" s="76" t="str">
        <f t="shared" si="78"/>
        <v/>
      </c>
      <c r="F132" s="77" t="str">
        <f t="shared" ca="1" si="47"/>
        <v>F</v>
      </c>
      <c r="G132" s="3" t="str">
        <f t="shared" si="79"/>
        <v/>
      </c>
      <c r="H132" s="3" t="str">
        <f t="shared" si="80"/>
        <v/>
      </c>
      <c r="I132" s="3" t="str">
        <f t="shared" si="48"/>
        <v/>
      </c>
      <c r="J132" s="4">
        <v>2020</v>
      </c>
      <c r="K132" s="5">
        <v>128</v>
      </c>
      <c r="L132" s="98" t="s">
        <v>1432</v>
      </c>
      <c r="M132" s="4" t="s">
        <v>115</v>
      </c>
      <c r="N132" s="6" t="s">
        <v>116</v>
      </c>
      <c r="O132" s="6" t="s">
        <v>138</v>
      </c>
      <c r="P132" s="6" t="s">
        <v>150</v>
      </c>
      <c r="Q132" s="6" t="s">
        <v>249</v>
      </c>
      <c r="R132" s="4" t="s">
        <v>114</v>
      </c>
      <c r="S132" s="4" t="s">
        <v>167</v>
      </c>
      <c r="T132" s="6" t="s">
        <v>664</v>
      </c>
      <c r="U132" s="79" t="s">
        <v>173</v>
      </c>
      <c r="V132" s="4" t="s">
        <v>174</v>
      </c>
      <c r="W132" s="7">
        <v>1032366573</v>
      </c>
      <c r="X132" s="6">
        <v>7</v>
      </c>
      <c r="Y132" s="92">
        <v>31602</v>
      </c>
      <c r="Z132" s="71">
        <f ca="1">+($F$1-Tabla3[[#This Row],[FECHA DE NACIMIENTO]])/365</f>
        <v>34.852054794520548</v>
      </c>
      <c r="AA132" s="108" t="s">
        <v>367</v>
      </c>
      <c r="AB132" s="108"/>
      <c r="AC132" s="4" t="s">
        <v>114</v>
      </c>
      <c r="AD132" s="4" t="s">
        <v>114</v>
      </c>
      <c r="AE132" s="8" t="s">
        <v>114</v>
      </c>
      <c r="AF132" s="4" t="s">
        <v>181</v>
      </c>
      <c r="AG132" s="13" t="s">
        <v>198</v>
      </c>
      <c r="AH132" s="6" t="s">
        <v>197</v>
      </c>
      <c r="AI132" s="6" t="s">
        <v>709</v>
      </c>
      <c r="AJ132" s="6" t="s">
        <v>2583</v>
      </c>
      <c r="AK132" s="108" t="s">
        <v>2607</v>
      </c>
      <c r="AL132" s="88">
        <v>32000000</v>
      </c>
      <c r="AM132" s="88">
        <v>32000000</v>
      </c>
      <c r="AN132" s="9">
        <v>3200000</v>
      </c>
      <c r="AO132" s="4" t="s">
        <v>209</v>
      </c>
      <c r="AP132" s="6" t="s">
        <v>181</v>
      </c>
      <c r="AQ132" s="6" t="s">
        <v>168</v>
      </c>
      <c r="AR132" s="75"/>
      <c r="AU132" s="100">
        <v>5620</v>
      </c>
      <c r="AV132" s="92">
        <v>43840</v>
      </c>
      <c r="AW132" s="6">
        <v>29320</v>
      </c>
      <c r="AX132" s="93">
        <v>43859</v>
      </c>
      <c r="AY132" s="6" t="s">
        <v>215</v>
      </c>
      <c r="AZ132" s="18" t="s">
        <v>1074</v>
      </c>
      <c r="BA132" s="6" t="s">
        <v>181</v>
      </c>
      <c r="BC132" s="11"/>
      <c r="BD132" s="6" t="s">
        <v>1745</v>
      </c>
      <c r="BE132" s="6" t="s">
        <v>1746</v>
      </c>
      <c r="BF132" s="94">
        <v>43858</v>
      </c>
      <c r="BG132" s="4" t="s">
        <v>220</v>
      </c>
      <c r="BH132" s="4" t="s">
        <v>220</v>
      </c>
      <c r="BI132" s="6" t="s">
        <v>221</v>
      </c>
      <c r="BJ132" s="6" t="s">
        <v>1157</v>
      </c>
      <c r="BK132" s="6" t="s">
        <v>174</v>
      </c>
      <c r="BL132" s="12">
        <v>51982340</v>
      </c>
      <c r="BM132" s="4">
        <v>8</v>
      </c>
      <c r="BN132" s="6" t="s">
        <v>1160</v>
      </c>
      <c r="BO132" s="6" t="s">
        <v>3898</v>
      </c>
      <c r="BP132" s="42">
        <v>78131602</v>
      </c>
      <c r="BQ132" s="13" t="s">
        <v>1031</v>
      </c>
      <c r="BR132" s="94">
        <v>43858</v>
      </c>
      <c r="BS132" s="4" t="s">
        <v>180</v>
      </c>
      <c r="BT132" s="13" t="s">
        <v>230</v>
      </c>
      <c r="BU132" s="93">
        <v>43859</v>
      </c>
      <c r="BV132" s="6" t="s">
        <v>348</v>
      </c>
      <c r="BW132" s="93">
        <v>43860</v>
      </c>
      <c r="BX132" s="93">
        <v>43860</v>
      </c>
      <c r="BY132" s="222">
        <v>44165</v>
      </c>
      <c r="BZ132" s="4">
        <f t="shared" si="49"/>
        <v>305</v>
      </c>
      <c r="CA132" s="16">
        <f t="shared" si="50"/>
        <v>10.166666666666666</v>
      </c>
      <c r="CC132" s="9">
        <f>BD_2!E130</f>
        <v>0</v>
      </c>
      <c r="CD132" s="9">
        <f>BD_2!BA130</f>
        <v>3306667</v>
      </c>
      <c r="CE132" s="4">
        <f>BD_2!BZ130</f>
        <v>31</v>
      </c>
      <c r="CF132" s="42" t="str">
        <f>BD_2!CA130</f>
        <v>2 NO</v>
      </c>
      <c r="CG132" s="160" t="str">
        <f>BD_2!CF130</f>
        <v>2 NO</v>
      </c>
      <c r="CH132" s="4" t="s">
        <v>181</v>
      </c>
      <c r="CI132">
        <f t="shared" si="51"/>
        <v>336</v>
      </c>
      <c r="CJ132" s="161">
        <f t="shared" si="52"/>
        <v>43860</v>
      </c>
      <c r="CK132" s="161">
        <f t="shared" si="53"/>
        <v>44196</v>
      </c>
      <c r="CL132" s="14">
        <f t="shared" ca="1" si="54"/>
        <v>1.3779761904761905</v>
      </c>
      <c r="CM132" s="9">
        <f t="shared" si="81"/>
        <v>35306667</v>
      </c>
      <c r="CN132" s="42" t="str">
        <f t="shared" ca="1" si="55"/>
        <v>FINALIZADO</v>
      </c>
      <c r="CO132" s="4"/>
      <c r="CQ132" s="17"/>
      <c r="CR132" s="87"/>
      <c r="CS132" s="6"/>
      <c r="CT132" s="13" t="s">
        <v>1321</v>
      </c>
      <c r="CU132" s="4" t="s">
        <v>1322</v>
      </c>
      <c r="CV132" s="4" t="s">
        <v>3330</v>
      </c>
      <c r="CW132" s="42" t="str">
        <f t="shared" si="65"/>
        <v>enero</v>
      </c>
      <c r="CX132" s="4" t="s">
        <v>180</v>
      </c>
      <c r="CY132" t="s">
        <v>361</v>
      </c>
      <c r="CZ132" t="s">
        <v>362</v>
      </c>
    </row>
    <row r="133" spans="1:104" x14ac:dyDescent="0.25">
      <c r="A133" s="76" t="str">
        <f t="shared" si="74"/>
        <v/>
      </c>
      <c r="B133" s="77" t="str">
        <f t="shared" si="75"/>
        <v/>
      </c>
      <c r="C133" s="76" t="str">
        <f t="shared" si="76"/>
        <v/>
      </c>
      <c r="D133" s="76" t="str">
        <f t="shared" si="77"/>
        <v/>
      </c>
      <c r="E133" s="76" t="str">
        <f t="shared" si="78"/>
        <v/>
      </c>
      <c r="F133" s="77" t="str">
        <f t="shared" ref="F133:F198" ca="1" si="82">+IF($CK133&lt;=$F$1,"F","E")</f>
        <v>F</v>
      </c>
      <c r="G133" s="3" t="str">
        <f t="shared" si="79"/>
        <v/>
      </c>
      <c r="H133" s="3" t="str">
        <f t="shared" si="80"/>
        <v/>
      </c>
      <c r="I133" s="3" t="str">
        <f t="shared" ref="I133:I198" si="83">IF(CV133="1. SI","ANU","")</f>
        <v/>
      </c>
      <c r="J133" s="4">
        <v>2020</v>
      </c>
      <c r="K133" s="5">
        <v>129</v>
      </c>
      <c r="L133" s="98" t="s">
        <v>1437</v>
      </c>
      <c r="M133" s="4" t="s">
        <v>115</v>
      </c>
      <c r="N133" s="6" t="s">
        <v>116</v>
      </c>
      <c r="O133" s="6" t="s">
        <v>138</v>
      </c>
      <c r="P133" s="6" t="s">
        <v>150</v>
      </c>
      <c r="Q133" s="6" t="s">
        <v>249</v>
      </c>
      <c r="R133" s="4" t="s">
        <v>114</v>
      </c>
      <c r="S133" s="4" t="s">
        <v>166</v>
      </c>
      <c r="T133" s="6" t="s">
        <v>1747</v>
      </c>
      <c r="U133" s="79" t="s">
        <v>173</v>
      </c>
      <c r="V133" s="4" t="s">
        <v>174</v>
      </c>
      <c r="W133" s="7">
        <v>28557931</v>
      </c>
      <c r="X133" s="6">
        <v>5</v>
      </c>
      <c r="Y133" s="92">
        <v>30249</v>
      </c>
      <c r="Z133" s="71">
        <f ca="1">+($F$1-Tabla3[[#This Row],[FECHA DE NACIMIENTO]])/365</f>
        <v>38.558904109589044</v>
      </c>
      <c r="AA133" s="108" t="s">
        <v>849</v>
      </c>
      <c r="AB133" s="108"/>
      <c r="AC133" s="4" t="s">
        <v>114</v>
      </c>
      <c r="AD133" s="4" t="s">
        <v>114</v>
      </c>
      <c r="AE133" s="8" t="s">
        <v>114</v>
      </c>
      <c r="AF133" s="4" t="s">
        <v>181</v>
      </c>
      <c r="AG133" s="13" t="s">
        <v>185</v>
      </c>
      <c r="AH133" s="13" t="s">
        <v>185</v>
      </c>
      <c r="AI133" s="6" t="s">
        <v>708</v>
      </c>
      <c r="AJ133" s="6" t="s">
        <v>1748</v>
      </c>
      <c r="AK133" s="6" t="s">
        <v>1744</v>
      </c>
      <c r="AL133" s="88">
        <v>60500000</v>
      </c>
      <c r="AM133" s="88">
        <v>60500000</v>
      </c>
      <c r="AN133" s="9">
        <v>5500000</v>
      </c>
      <c r="AO133" s="4" t="s">
        <v>209</v>
      </c>
      <c r="AP133" s="6" t="s">
        <v>181</v>
      </c>
      <c r="AQ133" s="6" t="s">
        <v>168</v>
      </c>
      <c r="AR133" s="75"/>
      <c r="AU133" s="100">
        <v>9220</v>
      </c>
      <c r="AV133" s="92">
        <v>43844</v>
      </c>
      <c r="AW133" s="6">
        <v>28920</v>
      </c>
      <c r="AX133" s="93">
        <v>43859</v>
      </c>
      <c r="AY133" s="6" t="s">
        <v>215</v>
      </c>
      <c r="AZ133" s="6" t="s">
        <v>812</v>
      </c>
      <c r="BA133" s="6" t="s">
        <v>181</v>
      </c>
      <c r="BC133" s="11"/>
      <c r="BD133" s="6" t="s">
        <v>1208</v>
      </c>
      <c r="BE133" s="6" t="s">
        <v>1209</v>
      </c>
      <c r="BF133" s="94">
        <v>43858</v>
      </c>
      <c r="BG133" s="4" t="s">
        <v>220</v>
      </c>
      <c r="BH133" s="4" t="s">
        <v>220</v>
      </c>
      <c r="BI133" s="6" t="s">
        <v>221</v>
      </c>
      <c r="BJ133" s="6" t="s">
        <v>1163</v>
      </c>
      <c r="BK133" s="6" t="s">
        <v>174</v>
      </c>
      <c r="BL133" s="12">
        <v>79403515</v>
      </c>
      <c r="BM133" s="4">
        <v>9</v>
      </c>
      <c r="BN133" s="6" t="s">
        <v>1286</v>
      </c>
      <c r="BO133" s="13" t="s">
        <v>185</v>
      </c>
      <c r="BP133" s="42">
        <v>77101701</v>
      </c>
      <c r="BQ133" s="13" t="s">
        <v>1032</v>
      </c>
      <c r="BR133" s="94">
        <v>43858</v>
      </c>
      <c r="BS133" s="4" t="s">
        <v>180</v>
      </c>
      <c r="BT133" s="13" t="s">
        <v>230</v>
      </c>
      <c r="BU133" s="93">
        <v>43859</v>
      </c>
      <c r="BV133" s="6" t="s">
        <v>348</v>
      </c>
      <c r="BW133" s="93">
        <v>43860</v>
      </c>
      <c r="BX133" s="93">
        <v>43860</v>
      </c>
      <c r="BY133" s="222">
        <v>44194</v>
      </c>
      <c r="BZ133" s="4">
        <f t="shared" ref="BZ133:BZ198" si="84">$BY133-$BX133</f>
        <v>334</v>
      </c>
      <c r="CA133" s="16">
        <f t="shared" ref="CA133:CA198" si="85">$BZ133/30</f>
        <v>11.133333333333333</v>
      </c>
      <c r="CB133" s="6" t="s">
        <v>1742</v>
      </c>
      <c r="CC133" s="9">
        <f>BD_2!E131</f>
        <v>0</v>
      </c>
      <c r="CD133" s="9">
        <f>BD_2!BA131</f>
        <v>0</v>
      </c>
      <c r="CE133" s="4">
        <f>BD_2!BZ131</f>
        <v>0</v>
      </c>
      <c r="CF133" s="42" t="str">
        <f>BD_2!CA131</f>
        <v>2 NO</v>
      </c>
      <c r="CG133" s="160" t="str">
        <f>BD_2!CF131</f>
        <v>2 NO</v>
      </c>
      <c r="CH133" s="4" t="s">
        <v>181</v>
      </c>
      <c r="CI133">
        <f t="shared" ref="CI133:CI198" si="86">$CK133-$CJ133</f>
        <v>334</v>
      </c>
      <c r="CJ133" s="161">
        <f t="shared" ref="CJ133:CJ198" si="87">$BX133</f>
        <v>43860</v>
      </c>
      <c r="CK133" s="161">
        <f t="shared" ref="CK133:CK198" si="88">$BY133+$CE133</f>
        <v>44194</v>
      </c>
      <c r="CL133" s="14">
        <f t="shared" ref="CL133:CL198" ca="1" si="89">(($F$1-$CJ133)/($CK133-$CJ133))</f>
        <v>1.3862275449101797</v>
      </c>
      <c r="CM133" s="9">
        <f t="shared" si="81"/>
        <v>60500000</v>
      </c>
      <c r="CN133" s="42" t="str">
        <f t="shared" ref="CN133:CN198" ca="1" si="90">+IF($CK133&lt;=$F$1, "FINALIZADO","EJECUCIÓN")</f>
        <v>FINALIZADO</v>
      </c>
      <c r="CO133" s="4"/>
      <c r="CQ133" s="17"/>
      <c r="CR133" s="87"/>
      <c r="CS133" s="6"/>
      <c r="CT133" s="13" t="s">
        <v>1321</v>
      </c>
      <c r="CU133" s="4" t="s">
        <v>1322</v>
      </c>
      <c r="CV133" s="4" t="s">
        <v>3330</v>
      </c>
      <c r="CW133" s="42" t="str">
        <f t="shared" si="65"/>
        <v>enero</v>
      </c>
      <c r="CX133" s="4" t="s">
        <v>180</v>
      </c>
      <c r="CY133" t="s">
        <v>361</v>
      </c>
      <c r="CZ133" t="s">
        <v>362</v>
      </c>
    </row>
    <row r="134" spans="1:104" x14ac:dyDescent="0.25">
      <c r="A134" s="76" t="str">
        <f t="shared" si="74"/>
        <v/>
      </c>
      <c r="B134" s="77" t="str">
        <f t="shared" si="75"/>
        <v/>
      </c>
      <c r="C134" s="76" t="str">
        <f t="shared" si="76"/>
        <v/>
      </c>
      <c r="D134" s="76" t="str">
        <f t="shared" si="77"/>
        <v/>
      </c>
      <c r="E134" s="76" t="str">
        <f t="shared" si="78"/>
        <v/>
      </c>
      <c r="F134" s="77" t="str">
        <f t="shared" ca="1" si="82"/>
        <v>F</v>
      </c>
      <c r="G134" s="3" t="str">
        <f t="shared" si="79"/>
        <v/>
      </c>
      <c r="H134" s="3" t="str">
        <f t="shared" si="80"/>
        <v/>
      </c>
      <c r="I134" s="3" t="str">
        <f t="shared" si="83"/>
        <v/>
      </c>
      <c r="J134" s="4">
        <v>2020</v>
      </c>
      <c r="K134" s="5">
        <v>130</v>
      </c>
      <c r="L134" s="98" t="s">
        <v>1437</v>
      </c>
      <c r="M134" s="4" t="s">
        <v>115</v>
      </c>
      <c r="N134" s="6" t="s">
        <v>116</v>
      </c>
      <c r="O134" s="6" t="s">
        <v>138</v>
      </c>
      <c r="P134" s="6" t="s">
        <v>150</v>
      </c>
      <c r="Q134" s="6" t="s">
        <v>249</v>
      </c>
      <c r="R134" s="4" t="s">
        <v>114</v>
      </c>
      <c r="S134" s="4" t="s">
        <v>166</v>
      </c>
      <c r="T134" s="6" t="s">
        <v>1749</v>
      </c>
      <c r="U134" s="79" t="s">
        <v>173</v>
      </c>
      <c r="V134" s="4" t="s">
        <v>174</v>
      </c>
      <c r="W134" s="7">
        <v>1128279109</v>
      </c>
      <c r="X134" s="6">
        <v>8</v>
      </c>
      <c r="Y134" s="92">
        <v>32445</v>
      </c>
      <c r="Z134" s="71">
        <f ca="1">+($F$1-Tabla3[[#This Row],[FECHA DE NACIMIENTO]])/365</f>
        <v>32.542465753424658</v>
      </c>
      <c r="AA134" s="108" t="s">
        <v>849</v>
      </c>
      <c r="AB134" s="108"/>
      <c r="AC134" s="4" t="s">
        <v>114</v>
      </c>
      <c r="AD134" s="4" t="s">
        <v>114</v>
      </c>
      <c r="AE134" s="8" t="s">
        <v>114</v>
      </c>
      <c r="AF134" s="4" t="s">
        <v>181</v>
      </c>
      <c r="AG134" s="13" t="s">
        <v>185</v>
      </c>
      <c r="AH134" s="13" t="s">
        <v>185</v>
      </c>
      <c r="AI134" s="6" t="s">
        <v>710</v>
      </c>
      <c r="AJ134" s="6" t="s">
        <v>1750</v>
      </c>
      <c r="AK134" s="6" t="s">
        <v>1751</v>
      </c>
      <c r="AL134" s="88">
        <v>49500011</v>
      </c>
      <c r="AM134" s="88">
        <v>49500011</v>
      </c>
      <c r="AN134" s="9">
        <v>4500001</v>
      </c>
      <c r="AO134" s="4" t="s">
        <v>209</v>
      </c>
      <c r="AP134" s="6" t="s">
        <v>181</v>
      </c>
      <c r="AQ134" s="6" t="s">
        <v>168</v>
      </c>
      <c r="AR134" s="75"/>
      <c r="AU134" s="100">
        <v>9220</v>
      </c>
      <c r="AV134" s="92">
        <v>43844</v>
      </c>
      <c r="AW134" s="6">
        <v>30020</v>
      </c>
      <c r="AX134" s="93">
        <v>43859</v>
      </c>
      <c r="AY134" s="6" t="s">
        <v>215</v>
      </c>
      <c r="AZ134" s="6" t="s">
        <v>812</v>
      </c>
      <c r="BA134" s="6" t="s">
        <v>181</v>
      </c>
      <c r="BC134" s="11"/>
      <c r="BD134" s="6" t="s">
        <v>1211</v>
      </c>
      <c r="BE134" s="6" t="s">
        <v>1210</v>
      </c>
      <c r="BF134" s="94">
        <v>43858</v>
      </c>
      <c r="BG134" s="4" t="s">
        <v>220</v>
      </c>
      <c r="BH134" s="4" t="s">
        <v>220</v>
      </c>
      <c r="BI134" s="6" t="s">
        <v>221</v>
      </c>
      <c r="BJ134" s="6" t="s">
        <v>1163</v>
      </c>
      <c r="BK134" s="6" t="s">
        <v>174</v>
      </c>
      <c r="BL134" s="12">
        <v>79403515</v>
      </c>
      <c r="BM134" s="4">
        <v>9</v>
      </c>
      <c r="BN134" s="6" t="s">
        <v>1286</v>
      </c>
      <c r="BO134" s="13" t="s">
        <v>185</v>
      </c>
      <c r="BP134" s="42">
        <v>77101701</v>
      </c>
      <c r="BQ134" s="13" t="s">
        <v>1033</v>
      </c>
      <c r="BR134" s="94">
        <v>43858</v>
      </c>
      <c r="BS134" s="4" t="s">
        <v>180</v>
      </c>
      <c r="BT134" s="13" t="s">
        <v>230</v>
      </c>
      <c r="BU134" s="93">
        <v>43859</v>
      </c>
      <c r="BV134" s="6" t="s">
        <v>348</v>
      </c>
      <c r="BW134" s="93">
        <v>43860</v>
      </c>
      <c r="BX134" s="93">
        <v>43860</v>
      </c>
      <c r="BY134" s="222">
        <v>44194</v>
      </c>
      <c r="BZ134" s="4">
        <f t="shared" si="84"/>
        <v>334</v>
      </c>
      <c r="CA134" s="16">
        <f t="shared" si="85"/>
        <v>11.133333333333333</v>
      </c>
      <c r="CB134" s="6" t="s">
        <v>1742</v>
      </c>
      <c r="CC134" s="9">
        <f>BD_2!E132</f>
        <v>0</v>
      </c>
      <c r="CD134" s="9">
        <f>BD_2!BA132</f>
        <v>0</v>
      </c>
      <c r="CE134" s="4">
        <f>BD_2!BZ132</f>
        <v>0</v>
      </c>
      <c r="CF134" s="42" t="str">
        <f>BD_2!CA132</f>
        <v>2 NO</v>
      </c>
      <c r="CG134" s="160" t="str">
        <f>BD_2!CF132</f>
        <v>2 NO</v>
      </c>
      <c r="CH134" s="4" t="s">
        <v>181</v>
      </c>
      <c r="CI134">
        <f t="shared" si="86"/>
        <v>334</v>
      </c>
      <c r="CJ134" s="161">
        <f t="shared" si="87"/>
        <v>43860</v>
      </c>
      <c r="CK134" s="161">
        <f t="shared" si="88"/>
        <v>44194</v>
      </c>
      <c r="CL134" s="14">
        <f t="shared" ca="1" si="89"/>
        <v>1.3862275449101797</v>
      </c>
      <c r="CM134" s="9">
        <f t="shared" si="81"/>
        <v>49500011</v>
      </c>
      <c r="CN134" s="42" t="str">
        <f t="shared" ca="1" si="90"/>
        <v>FINALIZADO</v>
      </c>
      <c r="CO134" s="4"/>
      <c r="CQ134" s="17"/>
      <c r="CR134" s="87"/>
      <c r="CS134" s="6"/>
      <c r="CT134" s="13" t="s">
        <v>1321</v>
      </c>
      <c r="CU134" s="4" t="s">
        <v>1322</v>
      </c>
      <c r="CV134" s="4" t="s">
        <v>3330</v>
      </c>
      <c r="CW134" s="42" t="str">
        <f t="shared" si="65"/>
        <v>enero</v>
      </c>
      <c r="CX134" s="4" t="s">
        <v>180</v>
      </c>
      <c r="CY134" t="s">
        <v>361</v>
      </c>
      <c r="CZ134" t="s">
        <v>362</v>
      </c>
    </row>
    <row r="135" spans="1:104" x14ac:dyDescent="0.25">
      <c r="A135" s="76" t="str">
        <f t="shared" si="74"/>
        <v/>
      </c>
      <c r="B135" s="77" t="str">
        <f t="shared" si="75"/>
        <v/>
      </c>
      <c r="C135" s="76" t="str">
        <f t="shared" si="76"/>
        <v/>
      </c>
      <c r="D135" s="76" t="str">
        <f t="shared" si="77"/>
        <v/>
      </c>
      <c r="E135" s="76" t="str">
        <f t="shared" si="78"/>
        <v/>
      </c>
      <c r="F135" s="77" t="str">
        <f t="shared" ca="1" si="82"/>
        <v>F</v>
      </c>
      <c r="G135" s="3" t="str">
        <f t="shared" si="79"/>
        <v/>
      </c>
      <c r="H135" s="3" t="str">
        <f t="shared" si="80"/>
        <v/>
      </c>
      <c r="I135" s="3" t="str">
        <f t="shared" si="83"/>
        <v/>
      </c>
      <c r="J135" s="4">
        <v>2020</v>
      </c>
      <c r="K135" s="5">
        <v>131</v>
      </c>
      <c r="L135" s="98" t="s">
        <v>1437</v>
      </c>
      <c r="M135" s="4" t="s">
        <v>115</v>
      </c>
      <c r="N135" s="6" t="s">
        <v>116</v>
      </c>
      <c r="O135" s="6" t="s">
        <v>138</v>
      </c>
      <c r="P135" s="6" t="s">
        <v>150</v>
      </c>
      <c r="Q135" s="6" t="s">
        <v>249</v>
      </c>
      <c r="R135" s="4" t="s">
        <v>114</v>
      </c>
      <c r="S135" s="4" t="s">
        <v>166</v>
      </c>
      <c r="T135" s="6" t="s">
        <v>1782</v>
      </c>
      <c r="U135" s="79" t="s">
        <v>173</v>
      </c>
      <c r="V135" s="4" t="s">
        <v>174</v>
      </c>
      <c r="W135" s="7">
        <v>53165765</v>
      </c>
      <c r="X135" s="6">
        <v>7</v>
      </c>
      <c r="Y135" s="92">
        <v>30886</v>
      </c>
      <c r="Z135" s="71">
        <f ca="1">+($F$1-Tabla3[[#This Row],[FECHA DE NACIMIENTO]])/365</f>
        <v>36.813698630136983</v>
      </c>
      <c r="AA135" s="108" t="s">
        <v>849</v>
      </c>
      <c r="AB135" s="108"/>
      <c r="AC135" s="4" t="s">
        <v>114</v>
      </c>
      <c r="AD135" s="4" t="s">
        <v>114</v>
      </c>
      <c r="AE135" s="8" t="s">
        <v>114</v>
      </c>
      <c r="AF135" s="4" t="s">
        <v>181</v>
      </c>
      <c r="AG135" s="13" t="s">
        <v>185</v>
      </c>
      <c r="AH135" s="13" t="s">
        <v>185</v>
      </c>
      <c r="AI135" s="6" t="s">
        <v>708</v>
      </c>
      <c r="AJ135" s="6" t="s">
        <v>1781</v>
      </c>
      <c r="AK135" s="6" t="s">
        <v>1744</v>
      </c>
      <c r="AL135" s="88">
        <v>60500000</v>
      </c>
      <c r="AM135" s="88">
        <v>60500000</v>
      </c>
      <c r="AN135" s="9">
        <v>5500000</v>
      </c>
      <c r="AO135" s="4" t="s">
        <v>209</v>
      </c>
      <c r="AP135" s="6" t="s">
        <v>181</v>
      </c>
      <c r="AQ135" s="6" t="s">
        <v>168</v>
      </c>
      <c r="AR135" s="75"/>
      <c r="AU135" s="100">
        <v>9220</v>
      </c>
      <c r="AV135" s="92">
        <v>43844</v>
      </c>
      <c r="AW135" s="6">
        <v>29920</v>
      </c>
      <c r="AX135" s="93">
        <v>43859</v>
      </c>
      <c r="AY135" s="6" t="s">
        <v>215</v>
      </c>
      <c r="AZ135" s="6" t="s">
        <v>812</v>
      </c>
      <c r="BA135" s="6" t="s">
        <v>181</v>
      </c>
      <c r="BC135" s="11"/>
      <c r="BD135" s="6" t="s">
        <v>1212</v>
      </c>
      <c r="BE135" s="6" t="s">
        <v>1213</v>
      </c>
      <c r="BF135" s="94">
        <v>43859</v>
      </c>
      <c r="BG135" s="4" t="s">
        <v>220</v>
      </c>
      <c r="BH135" s="4" t="s">
        <v>220</v>
      </c>
      <c r="BI135" s="6" t="s">
        <v>221</v>
      </c>
      <c r="BJ135" s="6" t="s">
        <v>1163</v>
      </c>
      <c r="BK135" s="6" t="s">
        <v>174</v>
      </c>
      <c r="BL135" s="12">
        <v>79403515</v>
      </c>
      <c r="BM135" s="4">
        <v>9</v>
      </c>
      <c r="BN135" s="6" t="s">
        <v>1286</v>
      </c>
      <c r="BO135" s="13" t="s">
        <v>185</v>
      </c>
      <c r="BP135" s="42">
        <v>77101701</v>
      </c>
      <c r="BQ135" s="13" t="s">
        <v>1034</v>
      </c>
      <c r="BR135" s="94">
        <v>43859</v>
      </c>
      <c r="BS135" s="4" t="s">
        <v>180</v>
      </c>
      <c r="BT135" s="13" t="s">
        <v>230</v>
      </c>
      <c r="BU135" s="93">
        <v>43859</v>
      </c>
      <c r="BV135" s="6" t="s">
        <v>348</v>
      </c>
      <c r="BW135" s="93">
        <v>43860</v>
      </c>
      <c r="BX135" s="93">
        <v>43860</v>
      </c>
      <c r="BY135" s="222">
        <v>44194</v>
      </c>
      <c r="BZ135" s="4">
        <f t="shared" si="84"/>
        <v>334</v>
      </c>
      <c r="CA135" s="16">
        <f t="shared" si="85"/>
        <v>11.133333333333333</v>
      </c>
      <c r="CB135" s="6" t="s">
        <v>1742</v>
      </c>
      <c r="CC135" s="9">
        <f>BD_2!E133</f>
        <v>0</v>
      </c>
      <c r="CD135" s="9">
        <f>BD_2!BA133</f>
        <v>0</v>
      </c>
      <c r="CE135" s="4">
        <f>BD_2!BZ133</f>
        <v>0</v>
      </c>
      <c r="CF135" s="42" t="str">
        <f>BD_2!CA133</f>
        <v>2 NO</v>
      </c>
      <c r="CG135" s="160" t="str">
        <f>BD_2!CF133</f>
        <v>2 NO</v>
      </c>
      <c r="CH135" s="4" t="s">
        <v>181</v>
      </c>
      <c r="CI135">
        <f t="shared" si="86"/>
        <v>334</v>
      </c>
      <c r="CJ135" s="161">
        <f t="shared" si="87"/>
        <v>43860</v>
      </c>
      <c r="CK135" s="161">
        <f t="shared" si="88"/>
        <v>44194</v>
      </c>
      <c r="CL135" s="14">
        <f t="shared" ca="1" si="89"/>
        <v>1.3862275449101797</v>
      </c>
      <c r="CM135" s="9">
        <f t="shared" si="81"/>
        <v>60500000</v>
      </c>
      <c r="CN135" s="42" t="str">
        <f t="shared" ca="1" si="90"/>
        <v>FINALIZADO</v>
      </c>
      <c r="CO135" s="4"/>
      <c r="CQ135" s="17"/>
      <c r="CR135" s="87"/>
      <c r="CS135" s="6"/>
      <c r="CT135" s="13" t="s">
        <v>1321</v>
      </c>
      <c r="CU135" s="4" t="s">
        <v>1322</v>
      </c>
      <c r="CV135" s="4" t="s">
        <v>3330</v>
      </c>
      <c r="CW135" s="42" t="str">
        <f t="shared" si="65"/>
        <v>enero</v>
      </c>
      <c r="CX135" s="4" t="s">
        <v>180</v>
      </c>
      <c r="CY135" t="s">
        <v>361</v>
      </c>
      <c r="CZ135" t="s">
        <v>362</v>
      </c>
    </row>
    <row r="136" spans="1:104" x14ac:dyDescent="0.25">
      <c r="A136" s="76" t="str">
        <f t="shared" si="74"/>
        <v/>
      </c>
      <c r="B136" s="77" t="str">
        <f t="shared" si="75"/>
        <v/>
      </c>
      <c r="C136" s="76" t="str">
        <f t="shared" si="76"/>
        <v/>
      </c>
      <c r="D136" s="76" t="str">
        <f t="shared" si="77"/>
        <v/>
      </c>
      <c r="E136" s="76" t="str">
        <f t="shared" si="78"/>
        <v/>
      </c>
      <c r="F136" s="77" t="str">
        <f t="shared" ca="1" si="82"/>
        <v>F</v>
      </c>
      <c r="G136" s="3" t="str">
        <f t="shared" si="79"/>
        <v/>
      </c>
      <c r="H136" s="3" t="str">
        <f t="shared" si="80"/>
        <v/>
      </c>
      <c r="I136" s="3" t="str">
        <f t="shared" si="83"/>
        <v/>
      </c>
      <c r="J136" s="4">
        <v>2020</v>
      </c>
      <c r="K136" s="5">
        <v>132</v>
      </c>
      <c r="L136" s="98" t="s">
        <v>1437</v>
      </c>
      <c r="M136" s="4" t="s">
        <v>115</v>
      </c>
      <c r="N136" s="6" t="s">
        <v>116</v>
      </c>
      <c r="O136" s="6" t="s">
        <v>138</v>
      </c>
      <c r="P136" s="6" t="s">
        <v>150</v>
      </c>
      <c r="Q136" s="6" t="s">
        <v>249</v>
      </c>
      <c r="R136" s="4" t="s">
        <v>114</v>
      </c>
      <c r="S136" s="4" t="s">
        <v>166</v>
      </c>
      <c r="T136" s="6" t="s">
        <v>1783</v>
      </c>
      <c r="U136" s="79" t="s">
        <v>173</v>
      </c>
      <c r="V136" s="4" t="s">
        <v>174</v>
      </c>
      <c r="W136" s="7">
        <v>53045129</v>
      </c>
      <c r="X136" s="6">
        <v>8</v>
      </c>
      <c r="Y136" s="92">
        <v>30833</v>
      </c>
      <c r="Z136" s="71">
        <f ca="1">+($F$1-Tabla3[[#This Row],[FECHA DE NACIMIENTO]])/365</f>
        <v>36.958904109589042</v>
      </c>
      <c r="AA136" s="108" t="s">
        <v>849</v>
      </c>
      <c r="AB136" s="108"/>
      <c r="AC136" s="4" t="s">
        <v>114</v>
      </c>
      <c r="AD136" s="4" t="s">
        <v>114</v>
      </c>
      <c r="AE136" s="8" t="s">
        <v>114</v>
      </c>
      <c r="AF136" s="4" t="s">
        <v>181</v>
      </c>
      <c r="AG136" s="13" t="s">
        <v>185</v>
      </c>
      <c r="AH136" s="13" t="s">
        <v>185</v>
      </c>
      <c r="AI136" s="6" t="s">
        <v>708</v>
      </c>
      <c r="AJ136" s="6" t="s">
        <v>1784</v>
      </c>
      <c r="AK136" s="6" t="s">
        <v>1744</v>
      </c>
      <c r="AL136" s="88">
        <v>60500000</v>
      </c>
      <c r="AM136" s="88">
        <v>60500000</v>
      </c>
      <c r="AN136" s="9">
        <v>5500000</v>
      </c>
      <c r="AO136" s="4" t="s">
        <v>209</v>
      </c>
      <c r="AP136" s="6" t="s">
        <v>181</v>
      </c>
      <c r="AQ136" s="6" t="s">
        <v>168</v>
      </c>
      <c r="AR136" s="75"/>
      <c r="AU136" s="100">
        <v>9220</v>
      </c>
      <c r="AV136" s="92">
        <v>43844</v>
      </c>
      <c r="AW136" s="6">
        <v>28520</v>
      </c>
      <c r="AX136" s="93">
        <v>43859</v>
      </c>
      <c r="AY136" s="6" t="s">
        <v>215</v>
      </c>
      <c r="AZ136" s="6" t="s">
        <v>812</v>
      </c>
      <c r="BA136" s="6" t="s">
        <v>181</v>
      </c>
      <c r="BC136" s="11"/>
      <c r="BD136" s="6" t="s">
        <v>1216</v>
      </c>
      <c r="BE136" s="6" t="s">
        <v>1214</v>
      </c>
      <c r="BF136" s="94">
        <v>43858</v>
      </c>
      <c r="BG136" s="4" t="s">
        <v>220</v>
      </c>
      <c r="BH136" s="4" t="s">
        <v>220</v>
      </c>
      <c r="BI136" s="6" t="s">
        <v>221</v>
      </c>
      <c r="BJ136" s="6" t="s">
        <v>1163</v>
      </c>
      <c r="BK136" s="6" t="s">
        <v>174</v>
      </c>
      <c r="BL136" s="12">
        <v>79403515</v>
      </c>
      <c r="BM136" s="4">
        <v>9</v>
      </c>
      <c r="BN136" s="6" t="s">
        <v>1286</v>
      </c>
      <c r="BO136" s="13" t="s">
        <v>185</v>
      </c>
      <c r="BP136" s="42">
        <v>77101701</v>
      </c>
      <c r="BQ136" s="13" t="s">
        <v>1035</v>
      </c>
      <c r="BR136" s="94">
        <v>43858</v>
      </c>
      <c r="BS136" s="4" t="s">
        <v>180</v>
      </c>
      <c r="BT136" s="13" t="s">
        <v>230</v>
      </c>
      <c r="BU136" s="93">
        <v>43859</v>
      </c>
      <c r="BV136" s="6" t="s">
        <v>348</v>
      </c>
      <c r="BW136" s="93">
        <v>43860</v>
      </c>
      <c r="BX136" s="93">
        <v>43860</v>
      </c>
      <c r="BY136" s="222">
        <v>44194</v>
      </c>
      <c r="BZ136" s="4">
        <f t="shared" si="84"/>
        <v>334</v>
      </c>
      <c r="CA136" s="16">
        <f t="shared" si="85"/>
        <v>11.133333333333333</v>
      </c>
      <c r="CB136" s="6" t="s">
        <v>1742</v>
      </c>
      <c r="CC136" s="9">
        <f>BD_2!E134</f>
        <v>0</v>
      </c>
      <c r="CD136" s="9">
        <f>BD_2!BA134</f>
        <v>0</v>
      </c>
      <c r="CE136" s="4">
        <f>BD_2!BZ134</f>
        <v>0</v>
      </c>
      <c r="CF136" s="42" t="str">
        <f>BD_2!CA134</f>
        <v>2 NO</v>
      </c>
      <c r="CG136" s="160" t="str">
        <f>BD_2!CF134</f>
        <v>2 NO</v>
      </c>
      <c r="CH136" s="4" t="s">
        <v>181</v>
      </c>
      <c r="CI136">
        <f t="shared" si="86"/>
        <v>334</v>
      </c>
      <c r="CJ136" s="161">
        <f t="shared" si="87"/>
        <v>43860</v>
      </c>
      <c r="CK136" s="161">
        <f t="shared" si="88"/>
        <v>44194</v>
      </c>
      <c r="CL136" s="14">
        <f t="shared" ca="1" si="89"/>
        <v>1.3862275449101797</v>
      </c>
      <c r="CM136" s="9">
        <f t="shared" si="81"/>
        <v>60500000</v>
      </c>
      <c r="CN136" s="42" t="str">
        <f t="shared" ca="1" si="90"/>
        <v>FINALIZADO</v>
      </c>
      <c r="CO136" s="4"/>
      <c r="CQ136" s="17"/>
      <c r="CR136" s="87"/>
      <c r="CS136" s="6"/>
      <c r="CT136" s="13" t="s">
        <v>1321</v>
      </c>
      <c r="CU136" s="4" t="s">
        <v>1322</v>
      </c>
      <c r="CV136" s="4" t="s">
        <v>3330</v>
      </c>
      <c r="CW136" s="42" t="str">
        <f t="shared" si="65"/>
        <v>enero</v>
      </c>
      <c r="CX136" s="4" t="s">
        <v>180</v>
      </c>
      <c r="CY136" t="s">
        <v>361</v>
      </c>
      <c r="CZ136" t="s">
        <v>362</v>
      </c>
    </row>
    <row r="137" spans="1:104" x14ac:dyDescent="0.25">
      <c r="A137" s="76" t="str">
        <f t="shared" si="74"/>
        <v/>
      </c>
      <c r="B137" s="77" t="str">
        <f t="shared" si="75"/>
        <v/>
      </c>
      <c r="C137" s="76" t="str">
        <f t="shared" si="76"/>
        <v/>
      </c>
      <c r="D137" s="76" t="str">
        <f t="shared" si="77"/>
        <v/>
      </c>
      <c r="E137" s="76" t="str">
        <f t="shared" si="78"/>
        <v/>
      </c>
      <c r="F137" s="77" t="str">
        <f t="shared" ca="1" si="82"/>
        <v>F</v>
      </c>
      <c r="G137" s="3" t="str">
        <f t="shared" si="79"/>
        <v/>
      </c>
      <c r="H137" s="3" t="str">
        <f t="shared" si="80"/>
        <v/>
      </c>
      <c r="I137" s="3" t="str">
        <f t="shared" si="83"/>
        <v/>
      </c>
      <c r="J137" s="4">
        <v>2020</v>
      </c>
      <c r="K137" s="5">
        <v>133</v>
      </c>
      <c r="L137" s="98" t="s">
        <v>1437</v>
      </c>
      <c r="M137" s="4" t="s">
        <v>115</v>
      </c>
      <c r="N137" s="6" t="s">
        <v>116</v>
      </c>
      <c r="O137" s="6" t="s">
        <v>138</v>
      </c>
      <c r="P137" s="6" t="s">
        <v>150</v>
      </c>
      <c r="Q137" s="6" t="s">
        <v>249</v>
      </c>
      <c r="R137" s="4" t="s">
        <v>114</v>
      </c>
      <c r="S137" s="4" t="s">
        <v>166</v>
      </c>
      <c r="T137" s="6" t="s">
        <v>1785</v>
      </c>
      <c r="U137" s="79" t="s">
        <v>173</v>
      </c>
      <c r="V137" s="4" t="s">
        <v>174</v>
      </c>
      <c r="W137" s="7">
        <v>1010192581</v>
      </c>
      <c r="X137" s="6">
        <v>8</v>
      </c>
      <c r="Y137" s="92">
        <v>33115</v>
      </c>
      <c r="Z137" s="71">
        <f ca="1">+($F$1-Tabla3[[#This Row],[FECHA DE NACIMIENTO]])/365</f>
        <v>30.706849315068492</v>
      </c>
      <c r="AA137" s="108" t="s">
        <v>178</v>
      </c>
      <c r="AB137" s="108"/>
      <c r="AC137" s="4" t="s">
        <v>114</v>
      </c>
      <c r="AD137" s="4" t="s">
        <v>114</v>
      </c>
      <c r="AE137" s="8" t="s">
        <v>114</v>
      </c>
      <c r="AF137" s="4" t="s">
        <v>181</v>
      </c>
      <c r="AG137" s="13" t="s">
        <v>185</v>
      </c>
      <c r="AH137" s="13" t="s">
        <v>185</v>
      </c>
      <c r="AI137" s="6" t="s">
        <v>708</v>
      </c>
      <c r="AJ137" s="6" t="s">
        <v>1786</v>
      </c>
      <c r="AK137" s="6" t="s">
        <v>1787</v>
      </c>
      <c r="AL137" s="88">
        <v>49500000</v>
      </c>
      <c r="AM137" s="88">
        <v>49500000</v>
      </c>
      <c r="AN137" s="9">
        <v>4500000</v>
      </c>
      <c r="AO137" s="4" t="s">
        <v>209</v>
      </c>
      <c r="AP137" s="6" t="s">
        <v>181</v>
      </c>
      <c r="AQ137" s="6" t="s">
        <v>168</v>
      </c>
      <c r="AR137" s="75"/>
      <c r="AU137" s="100">
        <v>9220</v>
      </c>
      <c r="AV137" s="92">
        <v>43844</v>
      </c>
      <c r="AW137" s="6">
        <v>28720</v>
      </c>
      <c r="AX137" s="93">
        <v>43859</v>
      </c>
      <c r="AY137" s="6" t="s">
        <v>215</v>
      </c>
      <c r="AZ137" s="6" t="s">
        <v>812</v>
      </c>
      <c r="BA137" s="6" t="s">
        <v>181</v>
      </c>
      <c r="BC137" s="11"/>
      <c r="BD137" s="6" t="s">
        <v>1217</v>
      </c>
      <c r="BE137" s="6" t="s">
        <v>1215</v>
      </c>
      <c r="BF137" s="94">
        <v>43858</v>
      </c>
      <c r="BG137" s="4" t="s">
        <v>220</v>
      </c>
      <c r="BH137" s="4" t="s">
        <v>220</v>
      </c>
      <c r="BI137" s="6" t="s">
        <v>221</v>
      </c>
      <c r="BJ137" s="6" t="s">
        <v>1163</v>
      </c>
      <c r="BK137" s="6" t="s">
        <v>174</v>
      </c>
      <c r="BL137" s="12">
        <v>79403515</v>
      </c>
      <c r="BM137" s="4">
        <v>9</v>
      </c>
      <c r="BN137" s="6" t="s">
        <v>1286</v>
      </c>
      <c r="BO137" s="13" t="s">
        <v>185</v>
      </c>
      <c r="BP137" s="42">
        <v>77101706</v>
      </c>
      <c r="BQ137" s="13" t="s">
        <v>1036</v>
      </c>
      <c r="BR137" s="94">
        <v>43858</v>
      </c>
      <c r="BS137" s="4" t="s">
        <v>180</v>
      </c>
      <c r="BT137" s="13" t="s">
        <v>230</v>
      </c>
      <c r="BU137" s="93">
        <v>43859</v>
      </c>
      <c r="BV137" s="6" t="s">
        <v>348</v>
      </c>
      <c r="BW137" s="93">
        <v>43860</v>
      </c>
      <c r="BX137" s="93">
        <v>43860</v>
      </c>
      <c r="BY137" s="222">
        <v>44194</v>
      </c>
      <c r="BZ137" s="4">
        <f t="shared" si="84"/>
        <v>334</v>
      </c>
      <c r="CA137" s="16">
        <f t="shared" si="85"/>
        <v>11.133333333333333</v>
      </c>
      <c r="CB137" s="6" t="s">
        <v>1742</v>
      </c>
      <c r="CC137" s="9">
        <f>BD_2!E135</f>
        <v>0</v>
      </c>
      <c r="CD137" s="9">
        <f>BD_2!BA135</f>
        <v>0</v>
      </c>
      <c r="CE137" s="4">
        <f>BD_2!BZ135</f>
        <v>0</v>
      </c>
      <c r="CF137" s="42" t="str">
        <f>BD_2!CA135</f>
        <v>2 NO</v>
      </c>
      <c r="CG137" s="160" t="str">
        <f>BD_2!CF135</f>
        <v>2 NO</v>
      </c>
      <c r="CH137" s="4" t="s">
        <v>181</v>
      </c>
      <c r="CI137">
        <f t="shared" si="86"/>
        <v>334</v>
      </c>
      <c r="CJ137" s="161">
        <f t="shared" si="87"/>
        <v>43860</v>
      </c>
      <c r="CK137" s="161">
        <f t="shared" si="88"/>
        <v>44194</v>
      </c>
      <c r="CL137" s="14">
        <f t="shared" ca="1" si="89"/>
        <v>1.3862275449101797</v>
      </c>
      <c r="CM137" s="9">
        <f t="shared" si="81"/>
        <v>49500000</v>
      </c>
      <c r="CN137" s="42" t="str">
        <f t="shared" ca="1" si="90"/>
        <v>FINALIZADO</v>
      </c>
      <c r="CO137" s="4"/>
      <c r="CQ137" s="17"/>
      <c r="CR137" s="87"/>
      <c r="CS137" s="6"/>
      <c r="CT137" s="13" t="s">
        <v>1321</v>
      </c>
      <c r="CU137" s="4" t="s">
        <v>1322</v>
      </c>
      <c r="CV137" s="4" t="s">
        <v>3330</v>
      </c>
      <c r="CW137" s="42" t="str">
        <f t="shared" si="65"/>
        <v>enero</v>
      </c>
      <c r="CX137" s="4" t="s">
        <v>180</v>
      </c>
      <c r="CY137" t="s">
        <v>361</v>
      </c>
      <c r="CZ137" t="s">
        <v>362</v>
      </c>
    </row>
    <row r="138" spans="1:104" x14ac:dyDescent="0.25">
      <c r="A138" s="76" t="str">
        <f t="shared" si="74"/>
        <v/>
      </c>
      <c r="B138" s="77" t="str">
        <f t="shared" si="75"/>
        <v/>
      </c>
      <c r="C138" s="76" t="str">
        <f t="shared" si="76"/>
        <v/>
      </c>
      <c r="D138" s="76" t="str">
        <f t="shared" si="77"/>
        <v/>
      </c>
      <c r="E138" s="76" t="str">
        <f t="shared" si="78"/>
        <v/>
      </c>
      <c r="F138" s="77" t="str">
        <f t="shared" ca="1" si="82"/>
        <v>F</v>
      </c>
      <c r="G138" s="3" t="str">
        <f t="shared" si="79"/>
        <v/>
      </c>
      <c r="H138" s="3" t="str">
        <f t="shared" si="80"/>
        <v/>
      </c>
      <c r="I138" s="3" t="str">
        <f t="shared" si="83"/>
        <v/>
      </c>
      <c r="J138" s="4">
        <v>2020</v>
      </c>
      <c r="K138" s="5">
        <v>134</v>
      </c>
      <c r="L138" s="98" t="s">
        <v>1437</v>
      </c>
      <c r="M138" s="4" t="s">
        <v>115</v>
      </c>
      <c r="N138" s="6" t="s">
        <v>116</v>
      </c>
      <c r="O138" s="6" t="s">
        <v>138</v>
      </c>
      <c r="P138" s="6" t="s">
        <v>150</v>
      </c>
      <c r="Q138" s="6" t="s">
        <v>249</v>
      </c>
      <c r="R138" s="4" t="s">
        <v>114</v>
      </c>
      <c r="S138" s="4" t="s">
        <v>166</v>
      </c>
      <c r="T138" s="6" t="s">
        <v>1788</v>
      </c>
      <c r="U138" s="79" t="s">
        <v>173</v>
      </c>
      <c r="V138" s="4" t="s">
        <v>174</v>
      </c>
      <c r="W138" s="7">
        <v>52491413</v>
      </c>
      <c r="X138" s="6">
        <v>3</v>
      </c>
      <c r="Y138" s="92">
        <v>28520</v>
      </c>
      <c r="Z138" s="71">
        <f ca="1">+($F$1-Tabla3[[#This Row],[FECHA DE NACIMIENTO]])/365</f>
        <v>43.295890410958904</v>
      </c>
      <c r="AA138" s="108" t="s">
        <v>849</v>
      </c>
      <c r="AB138" s="108"/>
      <c r="AC138" s="4" t="s">
        <v>114</v>
      </c>
      <c r="AD138" s="4" t="s">
        <v>114</v>
      </c>
      <c r="AE138" s="8" t="s">
        <v>114</v>
      </c>
      <c r="AF138" s="4" t="s">
        <v>181</v>
      </c>
      <c r="AG138" s="13" t="s">
        <v>185</v>
      </c>
      <c r="AH138" s="13" t="s">
        <v>185</v>
      </c>
      <c r="AI138" s="6" t="s">
        <v>708</v>
      </c>
      <c r="AJ138" s="6" t="s">
        <v>1789</v>
      </c>
      <c r="AK138" s="6" t="s">
        <v>1790</v>
      </c>
      <c r="AL138" s="88">
        <v>69300000</v>
      </c>
      <c r="AM138" s="88">
        <v>69300000</v>
      </c>
      <c r="AN138" s="9">
        <v>6300000</v>
      </c>
      <c r="AO138" s="4" t="s">
        <v>209</v>
      </c>
      <c r="AP138" s="6" t="s">
        <v>181</v>
      </c>
      <c r="AQ138" s="6" t="s">
        <v>168</v>
      </c>
      <c r="AR138" s="75"/>
      <c r="AU138" s="100">
        <v>9220</v>
      </c>
      <c r="AV138" s="92">
        <v>43844</v>
      </c>
      <c r="AW138" s="6">
        <v>29020</v>
      </c>
      <c r="AX138" s="93">
        <v>43859</v>
      </c>
      <c r="AY138" s="6" t="s">
        <v>215</v>
      </c>
      <c r="AZ138" s="6" t="s">
        <v>812</v>
      </c>
      <c r="BA138" s="6" t="s">
        <v>181</v>
      </c>
      <c r="BC138" s="11"/>
      <c r="BD138" s="6" t="s">
        <v>1219</v>
      </c>
      <c r="BE138" s="6" t="s">
        <v>1218</v>
      </c>
      <c r="BF138" s="94">
        <v>43858</v>
      </c>
      <c r="BG138" s="4" t="s">
        <v>220</v>
      </c>
      <c r="BH138" s="4" t="s">
        <v>220</v>
      </c>
      <c r="BI138" s="6" t="s">
        <v>221</v>
      </c>
      <c r="BJ138" s="6" t="s">
        <v>1163</v>
      </c>
      <c r="BK138" s="6" t="s">
        <v>174</v>
      </c>
      <c r="BL138" s="12">
        <v>79403515</v>
      </c>
      <c r="BM138" s="4">
        <v>9</v>
      </c>
      <c r="BN138" s="6" t="s">
        <v>1286</v>
      </c>
      <c r="BO138" s="13" t="s">
        <v>185</v>
      </c>
      <c r="BP138" s="42">
        <v>77101701</v>
      </c>
      <c r="BQ138" s="13" t="s">
        <v>1037</v>
      </c>
      <c r="BR138" s="94">
        <v>43858</v>
      </c>
      <c r="BS138" s="4" t="s">
        <v>180</v>
      </c>
      <c r="BT138" s="13" t="s">
        <v>230</v>
      </c>
      <c r="BU138" s="93">
        <v>43859</v>
      </c>
      <c r="BV138" s="6" t="s">
        <v>348</v>
      </c>
      <c r="BW138" s="93">
        <v>43860</v>
      </c>
      <c r="BX138" s="93">
        <v>43860</v>
      </c>
      <c r="BY138" s="222">
        <v>44194</v>
      </c>
      <c r="BZ138" s="4">
        <f t="shared" si="84"/>
        <v>334</v>
      </c>
      <c r="CA138" s="16">
        <f t="shared" si="85"/>
        <v>11.133333333333333</v>
      </c>
      <c r="CB138" s="6" t="s">
        <v>1742</v>
      </c>
      <c r="CC138" s="9">
        <f>BD_2!E136</f>
        <v>0</v>
      </c>
      <c r="CD138" s="9">
        <f>BD_2!BA136</f>
        <v>0</v>
      </c>
      <c r="CE138" s="4">
        <f>BD_2!BZ136</f>
        <v>0</v>
      </c>
      <c r="CF138" s="42" t="str">
        <f>BD_2!CA136</f>
        <v>2 NO</v>
      </c>
      <c r="CG138" s="160" t="str">
        <f>BD_2!CF136</f>
        <v>2 NO</v>
      </c>
      <c r="CH138" s="4" t="s">
        <v>181</v>
      </c>
      <c r="CI138">
        <f t="shared" si="86"/>
        <v>334</v>
      </c>
      <c r="CJ138" s="161">
        <f t="shared" si="87"/>
        <v>43860</v>
      </c>
      <c r="CK138" s="161">
        <f t="shared" si="88"/>
        <v>44194</v>
      </c>
      <c r="CL138" s="14">
        <f t="shared" ca="1" si="89"/>
        <v>1.3862275449101797</v>
      </c>
      <c r="CM138" s="9">
        <f t="shared" si="81"/>
        <v>69300000</v>
      </c>
      <c r="CN138" s="42" t="str">
        <f t="shared" ca="1" si="90"/>
        <v>FINALIZADO</v>
      </c>
      <c r="CO138" s="4"/>
      <c r="CQ138" s="17"/>
      <c r="CR138" s="87"/>
      <c r="CS138" s="6"/>
      <c r="CT138" s="13" t="s">
        <v>1321</v>
      </c>
      <c r="CU138" s="4" t="s">
        <v>1322</v>
      </c>
      <c r="CV138" s="4" t="s">
        <v>3330</v>
      </c>
      <c r="CW138" s="42" t="str">
        <f t="shared" si="65"/>
        <v>enero</v>
      </c>
      <c r="CX138" s="4" t="s">
        <v>180</v>
      </c>
      <c r="CY138" t="s">
        <v>361</v>
      </c>
      <c r="CZ138" t="s">
        <v>362</v>
      </c>
    </row>
    <row r="139" spans="1:104" x14ac:dyDescent="0.25">
      <c r="A139" s="76" t="str">
        <f t="shared" si="74"/>
        <v/>
      </c>
      <c r="B139" s="77" t="str">
        <f t="shared" si="75"/>
        <v/>
      </c>
      <c r="C139" s="76" t="str">
        <f t="shared" si="76"/>
        <v/>
      </c>
      <c r="D139" s="76" t="str">
        <f t="shared" si="77"/>
        <v/>
      </c>
      <c r="E139" s="76" t="str">
        <f t="shared" si="78"/>
        <v/>
      </c>
      <c r="F139" s="77" t="str">
        <f t="shared" ca="1" si="82"/>
        <v>F</v>
      </c>
      <c r="G139" s="3" t="str">
        <f t="shared" si="79"/>
        <v/>
      </c>
      <c r="H139" s="3" t="str">
        <f t="shared" si="80"/>
        <v/>
      </c>
      <c r="I139" s="3" t="str">
        <f t="shared" si="83"/>
        <v/>
      </c>
      <c r="J139" s="4">
        <v>2020</v>
      </c>
      <c r="K139" s="5">
        <v>135</v>
      </c>
      <c r="L139" s="98" t="s">
        <v>1437</v>
      </c>
      <c r="M139" s="4" t="s">
        <v>115</v>
      </c>
      <c r="N139" s="6" t="s">
        <v>116</v>
      </c>
      <c r="O139" s="6" t="s">
        <v>138</v>
      </c>
      <c r="P139" s="6" t="s">
        <v>150</v>
      </c>
      <c r="Q139" s="6" t="s">
        <v>249</v>
      </c>
      <c r="R139" s="4" t="s">
        <v>114</v>
      </c>
      <c r="S139" s="4" t="s">
        <v>166</v>
      </c>
      <c r="T139" s="6" t="s">
        <v>665</v>
      </c>
      <c r="U139" s="79" t="s">
        <v>173</v>
      </c>
      <c r="V139" s="4" t="s">
        <v>174</v>
      </c>
      <c r="W139" s="7">
        <v>1018425020</v>
      </c>
      <c r="X139" s="6">
        <v>9</v>
      </c>
      <c r="Y139" s="92">
        <v>32624</v>
      </c>
      <c r="Z139" s="71">
        <f ca="1">+($F$1-Tabla3[[#This Row],[FECHA DE NACIMIENTO]])/365</f>
        <v>32.052054794520551</v>
      </c>
      <c r="AA139" s="108" t="s">
        <v>1442</v>
      </c>
      <c r="AB139" s="108"/>
      <c r="AC139" s="4" t="s">
        <v>114</v>
      </c>
      <c r="AD139" s="4" t="s">
        <v>114</v>
      </c>
      <c r="AE139" s="8" t="s">
        <v>114</v>
      </c>
      <c r="AF139" s="4" t="s">
        <v>181</v>
      </c>
      <c r="AG139" s="13" t="s">
        <v>185</v>
      </c>
      <c r="AH139" s="13" t="s">
        <v>185</v>
      </c>
      <c r="AI139" s="6" t="s">
        <v>708</v>
      </c>
      <c r="AJ139" s="6" t="s">
        <v>1791</v>
      </c>
      <c r="AK139" s="6" t="s">
        <v>1792</v>
      </c>
      <c r="AL139" s="88">
        <v>50985000</v>
      </c>
      <c r="AM139" s="88">
        <v>50985000</v>
      </c>
      <c r="AN139" s="9">
        <v>4635000</v>
      </c>
      <c r="AO139" s="4" t="s">
        <v>209</v>
      </c>
      <c r="AP139" s="6" t="s">
        <v>181</v>
      </c>
      <c r="AQ139" s="6" t="s">
        <v>168</v>
      </c>
      <c r="AR139" s="75"/>
      <c r="AU139" s="100">
        <v>9220</v>
      </c>
      <c r="AV139" s="92">
        <v>43844</v>
      </c>
      <c r="AW139" s="6">
        <v>29120</v>
      </c>
      <c r="AX139" s="93">
        <v>43859</v>
      </c>
      <c r="AY139" s="6" t="s">
        <v>215</v>
      </c>
      <c r="AZ139" s="6" t="s">
        <v>812</v>
      </c>
      <c r="BA139" s="6" t="s">
        <v>181</v>
      </c>
      <c r="BC139" s="11"/>
      <c r="BD139" s="6" t="s">
        <v>1220</v>
      </c>
      <c r="BE139" s="6" t="s">
        <v>1221</v>
      </c>
      <c r="BF139" s="94">
        <v>43858</v>
      </c>
      <c r="BG139" s="4" t="s">
        <v>220</v>
      </c>
      <c r="BH139" s="4" t="s">
        <v>220</v>
      </c>
      <c r="BI139" s="6" t="s">
        <v>221</v>
      </c>
      <c r="BJ139" s="6" t="s">
        <v>1163</v>
      </c>
      <c r="BK139" s="6" t="s">
        <v>174</v>
      </c>
      <c r="BL139" s="12">
        <v>79403515</v>
      </c>
      <c r="BM139" s="4">
        <v>9</v>
      </c>
      <c r="BN139" s="6" t="s">
        <v>1286</v>
      </c>
      <c r="BO139" s="13" t="s">
        <v>185</v>
      </c>
      <c r="BP139" s="42">
        <v>77101705</v>
      </c>
      <c r="BQ139" s="13" t="s">
        <v>1038</v>
      </c>
      <c r="BR139" s="94">
        <v>43858</v>
      </c>
      <c r="BS139" s="4" t="s">
        <v>180</v>
      </c>
      <c r="BT139" s="13" t="s">
        <v>230</v>
      </c>
      <c r="BU139" s="93">
        <v>43859</v>
      </c>
      <c r="BV139" s="6" t="s">
        <v>348</v>
      </c>
      <c r="BW139" s="93">
        <v>43860</v>
      </c>
      <c r="BX139" s="93">
        <v>43860</v>
      </c>
      <c r="BY139" s="222">
        <v>44194</v>
      </c>
      <c r="BZ139" s="4">
        <f t="shared" si="84"/>
        <v>334</v>
      </c>
      <c r="CA139" s="16">
        <f t="shared" si="85"/>
        <v>11.133333333333333</v>
      </c>
      <c r="CB139" s="6" t="s">
        <v>1742</v>
      </c>
      <c r="CC139" s="9">
        <f>BD_2!E137</f>
        <v>0</v>
      </c>
      <c r="CD139" s="9">
        <f>BD_2!BA137</f>
        <v>0</v>
      </c>
      <c r="CE139" s="4">
        <f>BD_2!BZ137</f>
        <v>0</v>
      </c>
      <c r="CF139" s="42" t="str">
        <f>BD_2!CA137</f>
        <v>2 NO</v>
      </c>
      <c r="CG139" s="160" t="str">
        <f>BD_2!CF137</f>
        <v>2 NO</v>
      </c>
      <c r="CH139" s="4" t="s">
        <v>181</v>
      </c>
      <c r="CI139">
        <f t="shared" si="86"/>
        <v>334</v>
      </c>
      <c r="CJ139" s="161">
        <f t="shared" si="87"/>
        <v>43860</v>
      </c>
      <c r="CK139" s="161">
        <f t="shared" si="88"/>
        <v>44194</v>
      </c>
      <c r="CL139" s="14">
        <f t="shared" ca="1" si="89"/>
        <v>1.3862275449101797</v>
      </c>
      <c r="CM139" s="9">
        <f t="shared" si="81"/>
        <v>50985000</v>
      </c>
      <c r="CN139" s="42" t="str">
        <f t="shared" ca="1" si="90"/>
        <v>FINALIZADO</v>
      </c>
      <c r="CO139" s="4"/>
      <c r="CQ139" s="17"/>
      <c r="CR139" s="87"/>
      <c r="CS139" s="6"/>
      <c r="CT139" s="13" t="s">
        <v>1321</v>
      </c>
      <c r="CU139" s="4" t="s">
        <v>1322</v>
      </c>
      <c r="CV139" s="4" t="s">
        <v>3330</v>
      </c>
      <c r="CW139" s="42" t="str">
        <f t="shared" si="65"/>
        <v>enero</v>
      </c>
      <c r="CX139" s="4" t="s">
        <v>180</v>
      </c>
      <c r="CY139" t="s">
        <v>361</v>
      </c>
      <c r="CZ139" t="s">
        <v>362</v>
      </c>
    </row>
    <row r="140" spans="1:104" x14ac:dyDescent="0.25">
      <c r="A140" s="76" t="str">
        <f t="shared" si="74"/>
        <v/>
      </c>
      <c r="B140" s="77" t="str">
        <f>+IF(CK140&gt;BY140,"PR","")</f>
        <v/>
      </c>
      <c r="C140" s="76" t="str">
        <f>IF($CG140= "1 SI", "T","")</f>
        <v>T</v>
      </c>
      <c r="D140" s="76" t="str">
        <f>+IF($CF140="1 SI","S","")</f>
        <v/>
      </c>
      <c r="E140" s="76" t="str">
        <f>+IF(CH140="1 SI","C","")</f>
        <v/>
      </c>
      <c r="F140" s="77" t="str">
        <f t="shared" ca="1" si="82"/>
        <v>F</v>
      </c>
      <c r="G140" s="3" t="str">
        <f>+IF($CO140="MUTUO ACUERDO", "L","")</f>
        <v/>
      </c>
      <c r="H140" s="3" t="str">
        <f>IF($CX140="1 SI","","NE")</f>
        <v/>
      </c>
      <c r="I140" s="3" t="str">
        <f t="shared" si="83"/>
        <v/>
      </c>
      <c r="J140" s="4">
        <v>2020</v>
      </c>
      <c r="K140" s="5">
        <v>136</v>
      </c>
      <c r="L140" s="98" t="s">
        <v>1437</v>
      </c>
      <c r="M140" s="4" t="s">
        <v>115</v>
      </c>
      <c r="N140" s="6" t="s">
        <v>116</v>
      </c>
      <c r="O140" s="6" t="s">
        <v>138</v>
      </c>
      <c r="P140" s="6" t="s">
        <v>150</v>
      </c>
      <c r="Q140" s="6" t="s">
        <v>249</v>
      </c>
      <c r="R140" s="4" t="s">
        <v>114</v>
      </c>
      <c r="S140" s="4" t="s">
        <v>166</v>
      </c>
      <c r="T140" s="18" t="s">
        <v>1001</v>
      </c>
      <c r="U140" s="79" t="s">
        <v>173</v>
      </c>
      <c r="V140" s="4" t="s">
        <v>174</v>
      </c>
      <c r="W140" s="7">
        <v>53097954</v>
      </c>
      <c r="X140" s="18">
        <v>0</v>
      </c>
      <c r="Y140" s="92">
        <v>30924</v>
      </c>
      <c r="Z140" s="71">
        <f ca="1">+($F$1-Tabla3[[#This Row],[FECHA DE NACIMIENTO]])/365</f>
        <v>36.709589041095889</v>
      </c>
      <c r="AA140" s="108" t="s">
        <v>576</v>
      </c>
      <c r="AB140" s="108"/>
      <c r="AC140" s="4" t="s">
        <v>114</v>
      </c>
      <c r="AD140" s="4" t="s">
        <v>114</v>
      </c>
      <c r="AE140" s="8" t="s">
        <v>114</v>
      </c>
      <c r="AF140" s="4" t="s">
        <v>181</v>
      </c>
      <c r="AG140" s="13" t="s">
        <v>185</v>
      </c>
      <c r="AH140" s="13" t="s">
        <v>185</v>
      </c>
      <c r="AI140" s="6" t="s">
        <v>982</v>
      </c>
      <c r="AJ140" s="108" t="s">
        <v>2584</v>
      </c>
      <c r="AK140" s="108" t="s">
        <v>2608</v>
      </c>
      <c r="AL140" s="82">
        <v>57200000</v>
      </c>
      <c r="AM140" s="82">
        <v>57200000</v>
      </c>
      <c r="AN140" s="82">
        <v>5200000</v>
      </c>
      <c r="AO140" s="4" t="s">
        <v>209</v>
      </c>
      <c r="AP140" s="6" t="s">
        <v>181</v>
      </c>
      <c r="AQ140" s="6" t="s">
        <v>168</v>
      </c>
      <c r="AR140" s="83"/>
      <c r="AS140" s="84"/>
      <c r="AT140" s="7"/>
      <c r="AU140" s="101">
        <v>9220</v>
      </c>
      <c r="AV140" s="92">
        <v>43844</v>
      </c>
      <c r="AW140" s="18">
        <v>31820</v>
      </c>
      <c r="AX140" s="93">
        <v>43860</v>
      </c>
      <c r="AY140" s="6" t="s">
        <v>215</v>
      </c>
      <c r="AZ140" s="18" t="s">
        <v>812</v>
      </c>
      <c r="BA140" s="6" t="s">
        <v>181</v>
      </c>
      <c r="BB140" s="18"/>
      <c r="BC140" s="18"/>
      <c r="BD140" s="18" t="s">
        <v>1222</v>
      </c>
      <c r="BE140" s="6" t="s">
        <v>1223</v>
      </c>
      <c r="BF140" s="70">
        <v>43859</v>
      </c>
      <c r="BG140" s="4" t="s">
        <v>220</v>
      </c>
      <c r="BH140" s="4" t="s">
        <v>220</v>
      </c>
      <c r="BI140" s="6" t="s">
        <v>221</v>
      </c>
      <c r="BJ140" s="6" t="s">
        <v>1224</v>
      </c>
      <c r="BK140" s="6" t="s">
        <v>174</v>
      </c>
      <c r="BL140" s="12">
        <v>80407547</v>
      </c>
      <c r="BM140" s="4">
        <v>6</v>
      </c>
      <c r="BN140" s="6" t="s">
        <v>1290</v>
      </c>
      <c r="BO140" s="6" t="s">
        <v>957</v>
      </c>
      <c r="BP140" s="42">
        <v>77101704</v>
      </c>
      <c r="BQ140" s="13" t="s">
        <v>1039</v>
      </c>
      <c r="BR140" s="70">
        <v>43859</v>
      </c>
      <c r="BS140" s="4" t="s">
        <v>180</v>
      </c>
      <c r="BT140" s="13" t="s">
        <v>230</v>
      </c>
      <c r="BU140" s="93">
        <v>43860</v>
      </c>
      <c r="BV140" s="6" t="s">
        <v>348</v>
      </c>
      <c r="BW140" s="93">
        <v>43860</v>
      </c>
      <c r="BX140" s="93">
        <v>43860</v>
      </c>
      <c r="BY140" s="222">
        <v>44194</v>
      </c>
      <c r="BZ140" s="4">
        <f t="shared" si="84"/>
        <v>334</v>
      </c>
      <c r="CA140" s="16">
        <f t="shared" si="85"/>
        <v>11.133333333333333</v>
      </c>
      <c r="CB140" s="108" t="s">
        <v>2595</v>
      </c>
      <c r="CC140" s="9">
        <f>BD_2!E138</f>
        <v>44026667</v>
      </c>
      <c r="CD140" s="9">
        <f>BD_2!BA138</f>
        <v>0</v>
      </c>
      <c r="CE140" s="4">
        <f>BD_2!BZ138</f>
        <v>-257</v>
      </c>
      <c r="CF140" s="42" t="str">
        <f>BD_2!CA138</f>
        <v>2 NO</v>
      </c>
      <c r="CG140" s="160" t="str">
        <f>BD_2!CF138</f>
        <v>1 SI</v>
      </c>
      <c r="CH140" s="4" t="s">
        <v>181</v>
      </c>
      <c r="CI140">
        <f t="shared" si="86"/>
        <v>77</v>
      </c>
      <c r="CJ140" s="161">
        <f t="shared" si="87"/>
        <v>43860</v>
      </c>
      <c r="CK140" s="161">
        <f t="shared" si="88"/>
        <v>43937</v>
      </c>
      <c r="CL140" s="14">
        <f t="shared" ca="1" si="89"/>
        <v>6.0129870129870131</v>
      </c>
      <c r="CM140" s="9">
        <f>$AM140+$CD140-$CC140</f>
        <v>13173333</v>
      </c>
      <c r="CN140" s="42" t="str">
        <f t="shared" ca="1" si="90"/>
        <v>FINALIZADO</v>
      </c>
      <c r="CO140" s="4"/>
      <c r="CQ140" s="17"/>
      <c r="CR140" s="87"/>
      <c r="CS140" s="6"/>
      <c r="CT140" s="13" t="s">
        <v>1321</v>
      </c>
      <c r="CU140" s="4" t="s">
        <v>1322</v>
      </c>
      <c r="CV140" s="4" t="s">
        <v>3330</v>
      </c>
      <c r="CW140" s="42" t="str">
        <f t="shared" si="65"/>
        <v>enero</v>
      </c>
      <c r="CX140" s="4" t="s">
        <v>180</v>
      </c>
      <c r="CY140" t="s">
        <v>361</v>
      </c>
      <c r="CZ140" t="s">
        <v>362</v>
      </c>
    </row>
    <row r="141" spans="1:104" x14ac:dyDescent="0.25">
      <c r="A141" s="76" t="str">
        <f t="shared" si="74"/>
        <v/>
      </c>
      <c r="B141" s="77" t="str">
        <f t="shared" ref="B141:B172" si="91">+IF(CK141&gt;BY141,"PR","")</f>
        <v/>
      </c>
      <c r="C141" s="76" t="str">
        <f t="shared" ref="C141:C172" si="92">IF($CG141= "1 SI", "T","")</f>
        <v/>
      </c>
      <c r="D141" s="76" t="str">
        <f t="shared" ref="D141:D172" si="93">+IF($CF141="1 SI","S","")</f>
        <v/>
      </c>
      <c r="E141" s="76" t="str">
        <f t="shared" ref="E141:E172" si="94">+IF(CH141="1 SI","C","")</f>
        <v/>
      </c>
      <c r="F141" s="77" t="str">
        <f t="shared" ca="1" si="82"/>
        <v>F</v>
      </c>
      <c r="G141" s="3" t="str">
        <f t="shared" ref="G141:G172" si="95">+IF($CO141="MUTUO ACUERDO", "L","")</f>
        <v/>
      </c>
      <c r="H141" s="3" t="str">
        <f t="shared" ref="H141:H172" si="96">IF($CX141="1 SI","","NE")</f>
        <v/>
      </c>
      <c r="I141" s="3" t="str">
        <f t="shared" si="83"/>
        <v/>
      </c>
      <c r="J141" s="4">
        <v>2020</v>
      </c>
      <c r="K141" s="5">
        <v>137</v>
      </c>
      <c r="L141" s="98" t="s">
        <v>1432</v>
      </c>
      <c r="M141" s="4" t="s">
        <v>115</v>
      </c>
      <c r="N141" s="6" t="s">
        <v>116</v>
      </c>
      <c r="O141" s="6" t="s">
        <v>138</v>
      </c>
      <c r="P141" s="6" t="s">
        <v>150</v>
      </c>
      <c r="Q141" s="6" t="s">
        <v>249</v>
      </c>
      <c r="R141" s="4" t="s">
        <v>114</v>
      </c>
      <c r="S141" s="4" t="s">
        <v>166</v>
      </c>
      <c r="T141" s="18" t="s">
        <v>1793</v>
      </c>
      <c r="U141" s="79" t="s">
        <v>173</v>
      </c>
      <c r="V141" s="4" t="s">
        <v>174</v>
      </c>
      <c r="W141" s="7">
        <v>1098667043</v>
      </c>
      <c r="X141" s="18">
        <v>7</v>
      </c>
      <c r="Y141" s="92">
        <v>32572</v>
      </c>
      <c r="Z141" s="71">
        <f ca="1">+($F$1-Tabla3[[#This Row],[FECHA DE NACIMIENTO]])/365</f>
        <v>32.194520547945203</v>
      </c>
      <c r="AA141" s="108" t="s">
        <v>553</v>
      </c>
      <c r="AB141" s="108"/>
      <c r="AC141" s="4" t="s">
        <v>114</v>
      </c>
      <c r="AD141" s="4" t="s">
        <v>114</v>
      </c>
      <c r="AE141" s="8" t="s">
        <v>114</v>
      </c>
      <c r="AF141" s="4" t="s">
        <v>181</v>
      </c>
      <c r="AG141" s="6" t="s">
        <v>197</v>
      </c>
      <c r="AH141" s="6" t="s">
        <v>197</v>
      </c>
      <c r="AI141" s="18" t="s">
        <v>983</v>
      </c>
      <c r="AJ141" s="6" t="s">
        <v>1794</v>
      </c>
      <c r="AK141" s="108" t="s">
        <v>1795</v>
      </c>
      <c r="AL141" s="82">
        <v>64900000</v>
      </c>
      <c r="AM141" s="82">
        <v>64900000</v>
      </c>
      <c r="AN141" s="82">
        <v>5900000</v>
      </c>
      <c r="AO141" s="4" t="s">
        <v>209</v>
      </c>
      <c r="AP141" s="6" t="s">
        <v>181</v>
      </c>
      <c r="AQ141" s="6" t="s">
        <v>168</v>
      </c>
      <c r="AR141" s="83"/>
      <c r="AS141" s="84"/>
      <c r="AT141" s="7"/>
      <c r="AU141" s="101">
        <v>5220</v>
      </c>
      <c r="AV141" s="107">
        <v>43839</v>
      </c>
      <c r="AW141" s="18">
        <v>29720</v>
      </c>
      <c r="AX141" s="93">
        <v>43859</v>
      </c>
      <c r="AY141" s="6" t="s">
        <v>215</v>
      </c>
      <c r="AZ141" s="18" t="s">
        <v>573</v>
      </c>
      <c r="BA141" s="6" t="s">
        <v>181</v>
      </c>
      <c r="BB141" s="18"/>
      <c r="BC141" s="18"/>
      <c r="BD141" s="18" t="s">
        <v>1226</v>
      </c>
      <c r="BE141" s="6" t="s">
        <v>1225</v>
      </c>
      <c r="BF141" s="70">
        <v>43859</v>
      </c>
      <c r="BG141" s="4" t="s">
        <v>220</v>
      </c>
      <c r="BH141" s="4" t="s">
        <v>220</v>
      </c>
      <c r="BI141" s="6" t="s">
        <v>221</v>
      </c>
      <c r="BJ141" s="6" t="s">
        <v>4435</v>
      </c>
      <c r="BK141" s="6" t="s">
        <v>174</v>
      </c>
      <c r="BL141" s="12">
        <v>52005376</v>
      </c>
      <c r="BM141" s="4">
        <v>0</v>
      </c>
      <c r="BN141" s="95" t="s">
        <v>552</v>
      </c>
      <c r="BO141" s="95" t="s">
        <v>197</v>
      </c>
      <c r="BP141" s="42">
        <v>77101600</v>
      </c>
      <c r="BQ141" s="13" t="s">
        <v>1040</v>
      </c>
      <c r="BR141" s="70">
        <v>43859</v>
      </c>
      <c r="BS141" s="4" t="s">
        <v>180</v>
      </c>
      <c r="BT141" s="13" t="s">
        <v>230</v>
      </c>
      <c r="BU141" s="93">
        <v>43860</v>
      </c>
      <c r="BV141" s="6" t="s">
        <v>348</v>
      </c>
      <c r="BW141" s="93">
        <v>43861</v>
      </c>
      <c r="BX141" s="93">
        <v>43861</v>
      </c>
      <c r="BY141" s="222">
        <v>44196</v>
      </c>
      <c r="BZ141" s="4">
        <f t="shared" si="84"/>
        <v>335</v>
      </c>
      <c r="CA141" s="16">
        <f t="shared" si="85"/>
        <v>11.166666666666666</v>
      </c>
      <c r="CB141" s="108" t="s">
        <v>1796</v>
      </c>
      <c r="CC141" s="9">
        <f>BD_2!E139</f>
        <v>0</v>
      </c>
      <c r="CD141" s="9">
        <f>BD_2!BA139</f>
        <v>0</v>
      </c>
      <c r="CE141" s="4">
        <f>BD_2!BZ139</f>
        <v>0</v>
      </c>
      <c r="CF141" s="42" t="str">
        <f>BD_2!CA139</f>
        <v>2 NO</v>
      </c>
      <c r="CG141" s="160" t="str">
        <f>BD_2!CF139</f>
        <v>2 NO</v>
      </c>
      <c r="CH141" s="4" t="s">
        <v>181</v>
      </c>
      <c r="CI141">
        <f t="shared" si="86"/>
        <v>335</v>
      </c>
      <c r="CJ141" s="161">
        <f t="shared" si="87"/>
        <v>43861</v>
      </c>
      <c r="CK141" s="161">
        <f t="shared" si="88"/>
        <v>44196</v>
      </c>
      <c r="CL141" s="14">
        <f t="shared" ca="1" si="89"/>
        <v>1.3791044776119403</v>
      </c>
      <c r="CM141" s="9">
        <f t="shared" ref="CM141:CM172" si="97">$AM141+$CD141-$CC141</f>
        <v>64900000</v>
      </c>
      <c r="CN141" s="42" t="str">
        <f t="shared" ca="1" si="90"/>
        <v>FINALIZADO</v>
      </c>
      <c r="CO141" s="4"/>
      <c r="CQ141" s="17"/>
      <c r="CR141" s="87"/>
      <c r="CS141" s="6"/>
      <c r="CT141" s="13" t="s">
        <v>1321</v>
      </c>
      <c r="CU141" s="4" t="s">
        <v>1322</v>
      </c>
      <c r="CV141" s="4" t="s">
        <v>3330</v>
      </c>
      <c r="CW141" s="42" t="str">
        <f t="shared" si="65"/>
        <v>enero</v>
      </c>
      <c r="CX141" s="4" t="s">
        <v>180</v>
      </c>
      <c r="CY141" t="s">
        <v>361</v>
      </c>
      <c r="CZ141" t="s">
        <v>362</v>
      </c>
    </row>
    <row r="142" spans="1:104" x14ac:dyDescent="0.25">
      <c r="A142" s="76" t="str">
        <f t="shared" si="74"/>
        <v/>
      </c>
      <c r="B142" s="77" t="str">
        <f t="shared" si="91"/>
        <v/>
      </c>
      <c r="C142" s="76" t="str">
        <f t="shared" si="92"/>
        <v/>
      </c>
      <c r="D142" s="76" t="str">
        <f t="shared" si="93"/>
        <v/>
      </c>
      <c r="E142" s="76" t="str">
        <f t="shared" si="94"/>
        <v/>
      </c>
      <c r="F142" s="77" t="str">
        <f t="shared" ca="1" si="82"/>
        <v>F</v>
      </c>
      <c r="G142" s="3" t="str">
        <f t="shared" si="95"/>
        <v/>
      </c>
      <c r="H142" s="3" t="str">
        <f t="shared" si="96"/>
        <v/>
      </c>
      <c r="I142" s="3" t="str">
        <f t="shared" si="83"/>
        <v/>
      </c>
      <c r="J142" s="4">
        <v>2020</v>
      </c>
      <c r="K142" s="5">
        <v>138</v>
      </c>
      <c r="L142" s="98" t="s">
        <v>1435</v>
      </c>
      <c r="M142" s="4" t="s">
        <v>115</v>
      </c>
      <c r="N142" s="6" t="s">
        <v>116</v>
      </c>
      <c r="O142" s="6" t="s">
        <v>138</v>
      </c>
      <c r="P142" s="6" t="s">
        <v>150</v>
      </c>
      <c r="Q142" s="6" t="s">
        <v>249</v>
      </c>
      <c r="R142" s="4" t="s">
        <v>114</v>
      </c>
      <c r="S142" s="4" t="s">
        <v>166</v>
      </c>
      <c r="T142" s="18" t="s">
        <v>1002</v>
      </c>
      <c r="U142" s="79" t="s">
        <v>173</v>
      </c>
      <c r="V142" s="4" t="s">
        <v>174</v>
      </c>
      <c r="W142" s="7">
        <v>1016063864</v>
      </c>
      <c r="X142" s="18">
        <v>6</v>
      </c>
      <c r="Y142" s="92">
        <v>34380</v>
      </c>
      <c r="Z142" s="71">
        <f ca="1">+($F$1-Tabla3[[#This Row],[FECHA DE NACIMIENTO]])/365</f>
        <v>27.241095890410961</v>
      </c>
      <c r="AA142" s="108" t="s">
        <v>1442</v>
      </c>
      <c r="AB142" s="108"/>
      <c r="AC142" s="4" t="s">
        <v>114</v>
      </c>
      <c r="AD142" s="4" t="s">
        <v>114</v>
      </c>
      <c r="AE142" s="8" t="s">
        <v>114</v>
      </c>
      <c r="AF142" s="4" t="s">
        <v>181</v>
      </c>
      <c r="AG142" s="105" t="s">
        <v>958</v>
      </c>
      <c r="AH142" s="6" t="s">
        <v>958</v>
      </c>
      <c r="AI142" s="18" t="s">
        <v>984</v>
      </c>
      <c r="AJ142" s="6" t="s">
        <v>1797</v>
      </c>
      <c r="AK142" s="108" t="s">
        <v>1798</v>
      </c>
      <c r="AL142" s="82">
        <v>49500000</v>
      </c>
      <c r="AM142" s="82">
        <v>49500000</v>
      </c>
      <c r="AN142" s="82">
        <v>4500000</v>
      </c>
      <c r="AO142" s="4" t="s">
        <v>209</v>
      </c>
      <c r="AP142" s="6" t="s">
        <v>181</v>
      </c>
      <c r="AQ142" s="6" t="s">
        <v>168</v>
      </c>
      <c r="AR142" s="83"/>
      <c r="AS142" s="84"/>
      <c r="AT142" s="7"/>
      <c r="AU142" s="101">
        <v>5720</v>
      </c>
      <c r="AV142" s="92">
        <v>43840</v>
      </c>
      <c r="AW142" s="18">
        <v>32520</v>
      </c>
      <c r="AX142" s="93">
        <v>43860</v>
      </c>
      <c r="AY142" s="6" t="s">
        <v>215</v>
      </c>
      <c r="AZ142" s="18" t="s">
        <v>1070</v>
      </c>
      <c r="BA142" s="6" t="s">
        <v>181</v>
      </c>
      <c r="BB142" s="18"/>
      <c r="BC142" s="18"/>
      <c r="BD142" s="18" t="s">
        <v>1227</v>
      </c>
      <c r="BE142" s="6" t="s">
        <v>1228</v>
      </c>
      <c r="BF142" s="70">
        <v>43859</v>
      </c>
      <c r="BG142" s="4" t="s">
        <v>220</v>
      </c>
      <c r="BH142" s="4" t="s">
        <v>220</v>
      </c>
      <c r="BI142" s="6" t="s">
        <v>221</v>
      </c>
      <c r="BJ142" s="6" t="s">
        <v>2151</v>
      </c>
      <c r="BK142" s="6" t="s">
        <v>174</v>
      </c>
      <c r="BL142" s="12">
        <v>71580559</v>
      </c>
      <c r="BM142" s="4">
        <v>0</v>
      </c>
      <c r="BN142" s="6" t="s">
        <v>3857</v>
      </c>
      <c r="BO142" s="6" t="s">
        <v>187</v>
      </c>
      <c r="BP142" s="42">
        <v>77101700</v>
      </c>
      <c r="BQ142" s="13" t="s">
        <v>1041</v>
      </c>
      <c r="BR142" s="70">
        <v>43860</v>
      </c>
      <c r="BS142" s="4" t="s">
        <v>180</v>
      </c>
      <c r="BT142" s="13" t="s">
        <v>230</v>
      </c>
      <c r="BU142" s="93">
        <v>43860</v>
      </c>
      <c r="BV142" s="6" t="s">
        <v>348</v>
      </c>
      <c r="BW142" s="93">
        <v>43860</v>
      </c>
      <c r="BX142" s="93">
        <v>43860</v>
      </c>
      <c r="BY142" s="222">
        <v>44195</v>
      </c>
      <c r="BZ142" s="4">
        <f t="shared" si="84"/>
        <v>335</v>
      </c>
      <c r="CA142" s="16">
        <f t="shared" si="85"/>
        <v>11.166666666666666</v>
      </c>
      <c r="CB142" s="108" t="s">
        <v>1799</v>
      </c>
      <c r="CC142" s="9">
        <f>BD_2!E140</f>
        <v>0</v>
      </c>
      <c r="CD142" s="9">
        <f>BD_2!BA140</f>
        <v>0</v>
      </c>
      <c r="CE142" s="4">
        <f>BD_2!BZ140</f>
        <v>0</v>
      </c>
      <c r="CF142" s="42" t="str">
        <f>BD_2!CA140</f>
        <v>2 NO</v>
      </c>
      <c r="CG142" s="160" t="str">
        <f>BD_2!CF140</f>
        <v>2 NO</v>
      </c>
      <c r="CH142" s="4" t="s">
        <v>181</v>
      </c>
      <c r="CI142">
        <f t="shared" si="86"/>
        <v>335</v>
      </c>
      <c r="CJ142" s="161">
        <f t="shared" si="87"/>
        <v>43860</v>
      </c>
      <c r="CK142" s="161">
        <f t="shared" si="88"/>
        <v>44195</v>
      </c>
      <c r="CL142" s="14">
        <f t="shared" ca="1" si="89"/>
        <v>1.3820895522388059</v>
      </c>
      <c r="CM142" s="9">
        <f t="shared" si="97"/>
        <v>49500000</v>
      </c>
      <c r="CN142" s="42" t="str">
        <f t="shared" ca="1" si="90"/>
        <v>FINALIZADO</v>
      </c>
      <c r="CO142" s="4"/>
      <c r="CQ142" s="17"/>
      <c r="CR142" s="87"/>
      <c r="CS142" s="6"/>
      <c r="CT142" s="13" t="s">
        <v>1321</v>
      </c>
      <c r="CU142" s="4" t="s">
        <v>1322</v>
      </c>
      <c r="CV142" s="4" t="s">
        <v>3330</v>
      </c>
      <c r="CW142" s="42" t="str">
        <f t="shared" si="65"/>
        <v>enero</v>
      </c>
      <c r="CX142" s="4" t="s">
        <v>180</v>
      </c>
      <c r="CY142" t="s">
        <v>361</v>
      </c>
      <c r="CZ142" t="s">
        <v>362</v>
      </c>
    </row>
    <row r="143" spans="1:104" x14ac:dyDescent="0.25">
      <c r="A143" s="76" t="str">
        <f t="shared" si="74"/>
        <v/>
      </c>
      <c r="B143" s="77" t="str">
        <f t="shared" si="91"/>
        <v/>
      </c>
      <c r="C143" s="76" t="str">
        <f t="shared" si="92"/>
        <v/>
      </c>
      <c r="D143" s="76" t="str">
        <f t="shared" si="93"/>
        <v/>
      </c>
      <c r="E143" s="76" t="str">
        <f t="shared" si="94"/>
        <v/>
      </c>
      <c r="F143" s="77" t="str">
        <f t="shared" ca="1" si="82"/>
        <v>F</v>
      </c>
      <c r="G143" s="3" t="str">
        <f t="shared" si="95"/>
        <v/>
      </c>
      <c r="H143" s="3" t="str">
        <f t="shared" si="96"/>
        <v/>
      </c>
      <c r="I143" s="3" t="str">
        <f t="shared" si="83"/>
        <v/>
      </c>
      <c r="J143" s="4">
        <v>2020</v>
      </c>
      <c r="K143" s="5">
        <v>139</v>
      </c>
      <c r="L143" s="98" t="s">
        <v>1435</v>
      </c>
      <c r="M143" s="4" t="s">
        <v>115</v>
      </c>
      <c r="N143" s="6" t="s">
        <v>116</v>
      </c>
      <c r="O143" s="6" t="s">
        <v>138</v>
      </c>
      <c r="P143" s="6" t="s">
        <v>150</v>
      </c>
      <c r="Q143" s="6" t="s">
        <v>249</v>
      </c>
      <c r="R143" s="4" t="s">
        <v>114</v>
      </c>
      <c r="S143" s="4" t="s">
        <v>166</v>
      </c>
      <c r="T143" s="18" t="s">
        <v>961</v>
      </c>
      <c r="U143" s="79" t="s">
        <v>173</v>
      </c>
      <c r="V143" s="4" t="s">
        <v>174</v>
      </c>
      <c r="W143" s="7">
        <v>1052392609</v>
      </c>
      <c r="X143" s="18">
        <v>6</v>
      </c>
      <c r="Y143" s="92">
        <v>33257</v>
      </c>
      <c r="Z143" s="71">
        <f ca="1">+($F$1-Tabla3[[#This Row],[FECHA DE NACIMIENTO]])/365</f>
        <v>30.317808219178083</v>
      </c>
      <c r="AA143" s="108" t="s">
        <v>1800</v>
      </c>
      <c r="AB143" s="108"/>
      <c r="AC143" s="4" t="s">
        <v>114</v>
      </c>
      <c r="AD143" s="4" t="s">
        <v>114</v>
      </c>
      <c r="AE143" s="8" t="s">
        <v>114</v>
      </c>
      <c r="AF143" s="4" t="s">
        <v>181</v>
      </c>
      <c r="AG143" s="105" t="s">
        <v>958</v>
      </c>
      <c r="AH143" s="6" t="s">
        <v>958</v>
      </c>
      <c r="AI143" s="18" t="s">
        <v>984</v>
      </c>
      <c r="AJ143" s="6" t="s">
        <v>1797</v>
      </c>
      <c r="AK143" s="108" t="s">
        <v>1798</v>
      </c>
      <c r="AL143" s="82">
        <v>49500000</v>
      </c>
      <c r="AM143" s="82">
        <v>49500000</v>
      </c>
      <c r="AN143" s="82">
        <v>4500000</v>
      </c>
      <c r="AO143" s="4" t="s">
        <v>209</v>
      </c>
      <c r="AP143" s="6" t="s">
        <v>181</v>
      </c>
      <c r="AQ143" s="6" t="s">
        <v>168</v>
      </c>
      <c r="AR143" s="83"/>
      <c r="AS143" s="84"/>
      <c r="AT143" s="7"/>
      <c r="AU143" s="101">
        <v>5720</v>
      </c>
      <c r="AV143" s="92">
        <v>43840</v>
      </c>
      <c r="AW143" s="18">
        <v>35420</v>
      </c>
      <c r="AX143" s="93">
        <v>43864</v>
      </c>
      <c r="AY143" s="6" t="s">
        <v>215</v>
      </c>
      <c r="AZ143" s="18" t="s">
        <v>1070</v>
      </c>
      <c r="BA143" s="6" t="s">
        <v>181</v>
      </c>
      <c r="BB143" s="18"/>
      <c r="BC143" s="18"/>
      <c r="BD143" s="18" t="s">
        <v>1230</v>
      </c>
      <c r="BE143" s="6" t="s">
        <v>1229</v>
      </c>
      <c r="BF143" s="70">
        <v>43860</v>
      </c>
      <c r="BG143" s="4" t="s">
        <v>220</v>
      </c>
      <c r="BH143" s="4" t="s">
        <v>220</v>
      </c>
      <c r="BI143" s="6" t="s">
        <v>221</v>
      </c>
      <c r="BJ143" s="6" t="s">
        <v>2151</v>
      </c>
      <c r="BK143" s="6" t="s">
        <v>174</v>
      </c>
      <c r="BL143" s="12">
        <v>71580559</v>
      </c>
      <c r="BM143" s="4">
        <v>0</v>
      </c>
      <c r="BN143" s="6" t="s">
        <v>3857</v>
      </c>
      <c r="BO143" s="6" t="s">
        <v>187</v>
      </c>
      <c r="BP143" s="42">
        <v>77101700</v>
      </c>
      <c r="BQ143" s="13" t="s">
        <v>1042</v>
      </c>
      <c r="BR143" s="70">
        <v>43860</v>
      </c>
      <c r="BS143" s="4" t="s">
        <v>180</v>
      </c>
      <c r="BT143" s="13" t="s">
        <v>230</v>
      </c>
      <c r="BU143" s="93">
        <v>43860</v>
      </c>
      <c r="BV143" s="6" t="s">
        <v>348</v>
      </c>
      <c r="BW143" s="93">
        <v>43864</v>
      </c>
      <c r="BX143" s="160">
        <v>43864</v>
      </c>
      <c r="BY143" s="222">
        <v>44196</v>
      </c>
      <c r="BZ143" s="4">
        <f t="shared" si="84"/>
        <v>332</v>
      </c>
      <c r="CA143" s="16">
        <f t="shared" si="85"/>
        <v>11.066666666666666</v>
      </c>
      <c r="CB143" s="108" t="s">
        <v>1799</v>
      </c>
      <c r="CC143" s="9">
        <f>BD_2!E141</f>
        <v>300000</v>
      </c>
      <c r="CD143" s="9">
        <f>BD_2!BA141</f>
        <v>0</v>
      </c>
      <c r="CE143" s="4">
        <f>BD_2!BZ141</f>
        <v>0</v>
      </c>
      <c r="CF143" s="42" t="str">
        <f>BD_2!CA141</f>
        <v>2 NO</v>
      </c>
      <c r="CG143" s="160" t="str">
        <f>BD_2!CF141</f>
        <v>2 NO</v>
      </c>
      <c r="CH143" s="4" t="s">
        <v>181</v>
      </c>
      <c r="CI143">
        <f t="shared" si="86"/>
        <v>332</v>
      </c>
      <c r="CJ143" s="161">
        <f t="shared" si="87"/>
        <v>43864</v>
      </c>
      <c r="CK143" s="161">
        <f t="shared" si="88"/>
        <v>44196</v>
      </c>
      <c r="CL143" s="14">
        <f t="shared" ca="1" si="89"/>
        <v>1.3825301204819278</v>
      </c>
      <c r="CM143" s="9">
        <f t="shared" si="97"/>
        <v>49200000</v>
      </c>
      <c r="CN143" s="42" t="str">
        <f t="shared" ca="1" si="90"/>
        <v>FINALIZADO</v>
      </c>
      <c r="CO143" s="4"/>
      <c r="CQ143" s="17"/>
      <c r="CR143" s="87"/>
      <c r="CS143" s="6"/>
      <c r="CT143" s="13" t="s">
        <v>1321</v>
      </c>
      <c r="CU143" s="4" t="s">
        <v>1322</v>
      </c>
      <c r="CV143" s="4" t="s">
        <v>3330</v>
      </c>
      <c r="CW143" s="42" t="str">
        <f t="shared" si="65"/>
        <v>enero</v>
      </c>
      <c r="CX143" s="4" t="s">
        <v>180</v>
      </c>
      <c r="CY143" t="s">
        <v>361</v>
      </c>
      <c r="CZ143" t="s">
        <v>362</v>
      </c>
    </row>
    <row r="144" spans="1:104" x14ac:dyDescent="0.25">
      <c r="A144" s="76" t="str">
        <f t="shared" si="74"/>
        <v/>
      </c>
      <c r="B144" s="77" t="str">
        <f t="shared" si="91"/>
        <v/>
      </c>
      <c r="C144" s="76" t="str">
        <f t="shared" si="92"/>
        <v/>
      </c>
      <c r="D144" s="76" t="str">
        <f t="shared" si="93"/>
        <v/>
      </c>
      <c r="E144" s="76" t="str">
        <f t="shared" si="94"/>
        <v/>
      </c>
      <c r="F144" s="77" t="str">
        <f t="shared" ca="1" si="82"/>
        <v>F</v>
      </c>
      <c r="G144" s="3" t="str">
        <f t="shared" si="95"/>
        <v/>
      </c>
      <c r="H144" s="3" t="str">
        <f t="shared" si="96"/>
        <v/>
      </c>
      <c r="I144" s="3" t="str">
        <f t="shared" si="83"/>
        <v/>
      </c>
      <c r="J144" s="4">
        <v>2020</v>
      </c>
      <c r="K144" s="5">
        <v>140</v>
      </c>
      <c r="L144" s="98" t="s">
        <v>1435</v>
      </c>
      <c r="M144" s="4" t="s">
        <v>115</v>
      </c>
      <c r="N144" s="6" t="s">
        <v>116</v>
      </c>
      <c r="O144" s="6" t="s">
        <v>138</v>
      </c>
      <c r="P144" s="6" t="s">
        <v>150</v>
      </c>
      <c r="Q144" s="6" t="s">
        <v>249</v>
      </c>
      <c r="R144" s="4" t="s">
        <v>114</v>
      </c>
      <c r="S144" s="4" t="s">
        <v>166</v>
      </c>
      <c r="T144" s="18" t="s">
        <v>1801</v>
      </c>
      <c r="U144" s="79" t="s">
        <v>173</v>
      </c>
      <c r="V144" s="4" t="s">
        <v>174</v>
      </c>
      <c r="W144" s="7">
        <v>1020801829</v>
      </c>
      <c r="X144" s="18">
        <v>1</v>
      </c>
      <c r="Y144" s="92">
        <v>34724</v>
      </c>
      <c r="Z144" s="71">
        <f ca="1">+($F$1-Tabla3[[#This Row],[FECHA DE NACIMIENTO]])/365</f>
        <v>26.298630136986301</v>
      </c>
      <c r="AA144" s="108" t="s">
        <v>1800</v>
      </c>
      <c r="AB144" s="108"/>
      <c r="AC144" s="4" t="s">
        <v>114</v>
      </c>
      <c r="AD144" s="4" t="s">
        <v>114</v>
      </c>
      <c r="AE144" s="8" t="s">
        <v>114</v>
      </c>
      <c r="AF144" s="4" t="s">
        <v>181</v>
      </c>
      <c r="AG144" s="105" t="s">
        <v>958</v>
      </c>
      <c r="AH144" s="6" t="s">
        <v>958</v>
      </c>
      <c r="AI144" s="18" t="s">
        <v>984</v>
      </c>
      <c r="AJ144" s="6" t="s">
        <v>1802</v>
      </c>
      <c r="AK144" s="108" t="s">
        <v>1803</v>
      </c>
      <c r="AL144" s="82">
        <v>49500000</v>
      </c>
      <c r="AM144" s="82">
        <v>49500000</v>
      </c>
      <c r="AN144" s="82">
        <v>4500000</v>
      </c>
      <c r="AO144" s="4" t="s">
        <v>209</v>
      </c>
      <c r="AP144" s="6" t="s">
        <v>181</v>
      </c>
      <c r="AQ144" s="6" t="s">
        <v>168</v>
      </c>
      <c r="AR144" s="83"/>
      <c r="AS144" s="84"/>
      <c r="AT144" s="7"/>
      <c r="AU144" s="101">
        <v>5720</v>
      </c>
      <c r="AV144" s="92">
        <v>43840</v>
      </c>
      <c r="AW144" s="18">
        <v>32620</v>
      </c>
      <c r="AX144" s="93">
        <v>43860</v>
      </c>
      <c r="AY144" s="6" t="s">
        <v>215</v>
      </c>
      <c r="AZ144" s="18" t="s">
        <v>1070</v>
      </c>
      <c r="BA144" s="6" t="s">
        <v>181</v>
      </c>
      <c r="BB144" s="18"/>
      <c r="BC144" s="18"/>
      <c r="BD144" s="18" t="s">
        <v>1232</v>
      </c>
      <c r="BE144" s="6" t="s">
        <v>1231</v>
      </c>
      <c r="BF144" s="70">
        <v>43859</v>
      </c>
      <c r="BG144" s="4" t="s">
        <v>220</v>
      </c>
      <c r="BH144" s="4" t="s">
        <v>220</v>
      </c>
      <c r="BI144" s="6" t="s">
        <v>221</v>
      </c>
      <c r="BJ144" s="6" t="s">
        <v>2151</v>
      </c>
      <c r="BK144" s="6" t="s">
        <v>174</v>
      </c>
      <c r="BL144" s="12">
        <v>71580559</v>
      </c>
      <c r="BM144" s="4">
        <v>0</v>
      </c>
      <c r="BN144" s="6" t="s">
        <v>3857</v>
      </c>
      <c r="BO144" s="6" t="s">
        <v>187</v>
      </c>
      <c r="BP144" s="42">
        <v>77101700</v>
      </c>
      <c r="BQ144" s="13" t="s">
        <v>1043</v>
      </c>
      <c r="BR144" s="70">
        <v>43859</v>
      </c>
      <c r="BS144" s="4" t="s">
        <v>180</v>
      </c>
      <c r="BT144" s="13" t="s">
        <v>230</v>
      </c>
      <c r="BU144" s="93">
        <v>43860</v>
      </c>
      <c r="BV144" s="6" t="s">
        <v>348</v>
      </c>
      <c r="BW144" s="93">
        <v>43860</v>
      </c>
      <c r="BX144" s="93">
        <v>43860</v>
      </c>
      <c r="BY144" s="222">
        <v>44195</v>
      </c>
      <c r="BZ144" s="4">
        <f t="shared" si="84"/>
        <v>335</v>
      </c>
      <c r="CA144" s="16">
        <f t="shared" si="85"/>
        <v>11.166666666666666</v>
      </c>
      <c r="CB144" s="108" t="s">
        <v>1799</v>
      </c>
      <c r="CC144" s="9">
        <f>BD_2!E142</f>
        <v>0</v>
      </c>
      <c r="CD144" s="9">
        <f>BD_2!BA142</f>
        <v>0</v>
      </c>
      <c r="CE144" s="4">
        <f>BD_2!BZ142</f>
        <v>0</v>
      </c>
      <c r="CF144" s="42" t="str">
        <f>BD_2!CA142</f>
        <v>2 NO</v>
      </c>
      <c r="CG144" s="160" t="str">
        <f>BD_2!CF142</f>
        <v>2 NO</v>
      </c>
      <c r="CH144" s="4" t="s">
        <v>181</v>
      </c>
      <c r="CI144">
        <f t="shared" si="86"/>
        <v>335</v>
      </c>
      <c r="CJ144" s="161">
        <f t="shared" si="87"/>
        <v>43860</v>
      </c>
      <c r="CK144" s="161">
        <f t="shared" si="88"/>
        <v>44195</v>
      </c>
      <c r="CL144" s="14">
        <f t="shared" ca="1" si="89"/>
        <v>1.3820895522388059</v>
      </c>
      <c r="CM144" s="9">
        <f t="shared" si="97"/>
        <v>49500000</v>
      </c>
      <c r="CN144" s="42" t="str">
        <f t="shared" ca="1" si="90"/>
        <v>FINALIZADO</v>
      </c>
      <c r="CO144" s="4"/>
      <c r="CQ144" s="17"/>
      <c r="CR144" s="87"/>
      <c r="CS144" s="6"/>
      <c r="CT144" s="13" t="s">
        <v>1321</v>
      </c>
      <c r="CU144" s="4" t="s">
        <v>1322</v>
      </c>
      <c r="CV144" s="4" t="s">
        <v>3330</v>
      </c>
      <c r="CW144" s="42" t="str">
        <f t="shared" si="65"/>
        <v>enero</v>
      </c>
      <c r="CX144" s="4" t="s">
        <v>180</v>
      </c>
      <c r="CY144" t="s">
        <v>361</v>
      </c>
      <c r="CZ144" t="s">
        <v>362</v>
      </c>
    </row>
    <row r="145" spans="1:104" x14ac:dyDescent="0.25">
      <c r="A145" s="76" t="str">
        <f t="shared" si="74"/>
        <v/>
      </c>
      <c r="B145" s="77" t="str">
        <f t="shared" si="91"/>
        <v/>
      </c>
      <c r="C145" s="76" t="str">
        <f t="shared" si="92"/>
        <v/>
      </c>
      <c r="D145" s="76" t="str">
        <f t="shared" si="93"/>
        <v/>
      </c>
      <c r="E145" s="76" t="str">
        <f t="shared" si="94"/>
        <v/>
      </c>
      <c r="F145" s="77" t="str">
        <f t="shared" ca="1" si="82"/>
        <v>F</v>
      </c>
      <c r="G145" s="3" t="str">
        <f t="shared" si="95"/>
        <v/>
      </c>
      <c r="H145" s="3" t="str">
        <f t="shared" si="96"/>
        <v/>
      </c>
      <c r="I145" s="3" t="str">
        <f t="shared" si="83"/>
        <v/>
      </c>
      <c r="J145" s="4">
        <v>2020</v>
      </c>
      <c r="K145" s="5">
        <v>141</v>
      </c>
      <c r="L145" s="98" t="s">
        <v>1435</v>
      </c>
      <c r="M145" s="4" t="s">
        <v>115</v>
      </c>
      <c r="N145" s="6" t="s">
        <v>116</v>
      </c>
      <c r="O145" s="6" t="s">
        <v>138</v>
      </c>
      <c r="P145" s="6" t="s">
        <v>150</v>
      </c>
      <c r="Q145" s="6" t="s">
        <v>249</v>
      </c>
      <c r="R145" s="4" t="s">
        <v>114</v>
      </c>
      <c r="S145" s="4" t="s">
        <v>166</v>
      </c>
      <c r="T145" s="18" t="s">
        <v>962</v>
      </c>
      <c r="U145" s="79" t="s">
        <v>173</v>
      </c>
      <c r="V145" s="4" t="s">
        <v>174</v>
      </c>
      <c r="W145" s="7">
        <v>94322601</v>
      </c>
      <c r="X145" s="18">
        <v>0</v>
      </c>
      <c r="Y145" s="92">
        <v>27526</v>
      </c>
      <c r="Z145" s="71">
        <f ca="1">+($F$1-Tabla3[[#This Row],[FECHA DE NACIMIENTO]])/365</f>
        <v>46.019178082191779</v>
      </c>
      <c r="AA145" s="108" t="s">
        <v>1764</v>
      </c>
      <c r="AB145" s="108"/>
      <c r="AC145" s="4" t="s">
        <v>114</v>
      </c>
      <c r="AD145" s="4" t="s">
        <v>114</v>
      </c>
      <c r="AE145" s="8" t="s">
        <v>114</v>
      </c>
      <c r="AF145" s="4" t="s">
        <v>181</v>
      </c>
      <c r="AG145" s="105" t="s">
        <v>958</v>
      </c>
      <c r="AH145" s="6" t="s">
        <v>958</v>
      </c>
      <c r="AI145" s="18" t="s">
        <v>985</v>
      </c>
      <c r="AJ145" s="6" t="s">
        <v>1805</v>
      </c>
      <c r="AK145" s="108" t="s">
        <v>1806</v>
      </c>
      <c r="AL145" s="82">
        <v>71500000</v>
      </c>
      <c r="AM145" s="82">
        <v>71500000</v>
      </c>
      <c r="AN145" s="82">
        <v>6500000</v>
      </c>
      <c r="AO145" s="4" t="s">
        <v>209</v>
      </c>
      <c r="AP145" s="6" t="s">
        <v>181</v>
      </c>
      <c r="AQ145" s="6" t="s">
        <v>168</v>
      </c>
      <c r="AR145" s="83"/>
      <c r="AS145" s="84"/>
      <c r="AT145" s="7"/>
      <c r="AU145" s="101">
        <v>5720</v>
      </c>
      <c r="AV145" s="92">
        <v>43840</v>
      </c>
      <c r="AW145" s="18">
        <v>32420</v>
      </c>
      <c r="AX145" s="93">
        <v>43860</v>
      </c>
      <c r="AY145" s="6" t="s">
        <v>215</v>
      </c>
      <c r="AZ145" s="18" t="s">
        <v>1070</v>
      </c>
      <c r="BA145" s="6" t="s">
        <v>181</v>
      </c>
      <c r="BB145" s="18"/>
      <c r="BC145" s="18"/>
      <c r="BD145" s="18" t="s">
        <v>1233</v>
      </c>
      <c r="BE145" s="6" t="s">
        <v>1234</v>
      </c>
      <c r="BF145" s="70">
        <v>43859</v>
      </c>
      <c r="BG145" s="4" t="s">
        <v>220</v>
      </c>
      <c r="BH145" s="4" t="s">
        <v>220</v>
      </c>
      <c r="BI145" s="6" t="s">
        <v>221</v>
      </c>
      <c r="BJ145" s="6" t="s">
        <v>2151</v>
      </c>
      <c r="BK145" s="6" t="s">
        <v>174</v>
      </c>
      <c r="BL145" s="12">
        <v>71580559</v>
      </c>
      <c r="BM145" s="4">
        <v>0</v>
      </c>
      <c r="BN145" s="6" t="s">
        <v>3857</v>
      </c>
      <c r="BO145" s="6" t="s">
        <v>187</v>
      </c>
      <c r="BP145" s="42">
        <v>77101700</v>
      </c>
      <c r="BQ145" s="13" t="s">
        <v>1044</v>
      </c>
      <c r="BR145" s="70">
        <v>43859</v>
      </c>
      <c r="BS145" s="4" t="s">
        <v>180</v>
      </c>
      <c r="BT145" s="13" t="s">
        <v>230</v>
      </c>
      <c r="BU145" s="93">
        <v>43860</v>
      </c>
      <c r="BV145" s="6" t="s">
        <v>348</v>
      </c>
      <c r="BW145" s="93">
        <v>43860</v>
      </c>
      <c r="BX145" s="93">
        <v>43860</v>
      </c>
      <c r="BY145" s="222">
        <v>44195</v>
      </c>
      <c r="BZ145" s="4">
        <f t="shared" si="84"/>
        <v>335</v>
      </c>
      <c r="CA145" s="16">
        <f t="shared" si="85"/>
        <v>11.166666666666666</v>
      </c>
      <c r="CB145" s="108" t="s">
        <v>1799</v>
      </c>
      <c r="CC145" s="9">
        <f>BD_2!E143</f>
        <v>0</v>
      </c>
      <c r="CD145" s="9">
        <f>BD_2!BA143</f>
        <v>0</v>
      </c>
      <c r="CE145" s="4">
        <f>BD_2!BZ143</f>
        <v>0</v>
      </c>
      <c r="CF145" s="42" t="str">
        <f>BD_2!CA143</f>
        <v>2 NO</v>
      </c>
      <c r="CG145" s="160" t="str">
        <f>BD_2!CF143</f>
        <v>2 NO</v>
      </c>
      <c r="CH145" s="4" t="s">
        <v>181</v>
      </c>
      <c r="CI145">
        <f t="shared" si="86"/>
        <v>335</v>
      </c>
      <c r="CJ145" s="161">
        <f t="shared" si="87"/>
        <v>43860</v>
      </c>
      <c r="CK145" s="161">
        <f t="shared" si="88"/>
        <v>44195</v>
      </c>
      <c r="CL145" s="14">
        <f t="shared" ca="1" si="89"/>
        <v>1.3820895522388059</v>
      </c>
      <c r="CM145" s="9">
        <f t="shared" si="97"/>
        <v>71500000</v>
      </c>
      <c r="CN145" s="42" t="str">
        <f t="shared" ca="1" si="90"/>
        <v>FINALIZADO</v>
      </c>
      <c r="CO145" s="4"/>
      <c r="CQ145" s="17"/>
      <c r="CR145" s="87"/>
      <c r="CS145" s="6"/>
      <c r="CT145" s="13" t="s">
        <v>1321</v>
      </c>
      <c r="CU145" s="4" t="s">
        <v>1322</v>
      </c>
      <c r="CV145" s="4" t="s">
        <v>3330</v>
      </c>
      <c r="CW145" s="42" t="str">
        <f t="shared" si="65"/>
        <v>enero</v>
      </c>
      <c r="CX145" s="4" t="s">
        <v>180</v>
      </c>
      <c r="CY145" t="s">
        <v>361</v>
      </c>
      <c r="CZ145" t="s">
        <v>362</v>
      </c>
    </row>
    <row r="146" spans="1:104" x14ac:dyDescent="0.25">
      <c r="A146" s="76" t="str">
        <f t="shared" si="74"/>
        <v/>
      </c>
      <c r="B146" s="77" t="str">
        <f t="shared" si="91"/>
        <v/>
      </c>
      <c r="C146" s="76" t="str">
        <f t="shared" si="92"/>
        <v/>
      </c>
      <c r="D146" s="76" t="str">
        <f t="shared" si="93"/>
        <v/>
      </c>
      <c r="E146" s="76" t="str">
        <f t="shared" si="94"/>
        <v/>
      </c>
      <c r="F146" s="77" t="str">
        <f t="shared" ca="1" si="82"/>
        <v>F</v>
      </c>
      <c r="G146" s="3" t="str">
        <f t="shared" si="95"/>
        <v/>
      </c>
      <c r="H146" s="3" t="str">
        <f t="shared" si="96"/>
        <v/>
      </c>
      <c r="I146" s="3" t="str">
        <f t="shared" si="83"/>
        <v/>
      </c>
      <c r="J146" s="4">
        <v>2020</v>
      </c>
      <c r="K146" s="5">
        <v>142</v>
      </c>
      <c r="L146" s="98" t="s">
        <v>1435</v>
      </c>
      <c r="M146" s="4" t="s">
        <v>115</v>
      </c>
      <c r="N146" s="6" t="s">
        <v>116</v>
      </c>
      <c r="O146" s="6" t="s">
        <v>138</v>
      </c>
      <c r="P146" s="6" t="s">
        <v>150</v>
      </c>
      <c r="Q146" s="6" t="s">
        <v>249</v>
      </c>
      <c r="R146" s="4" t="s">
        <v>114</v>
      </c>
      <c r="S146" s="4" t="s">
        <v>166</v>
      </c>
      <c r="T146" s="18" t="s">
        <v>1804</v>
      </c>
      <c r="U146" s="79" t="s">
        <v>173</v>
      </c>
      <c r="V146" s="4" t="s">
        <v>174</v>
      </c>
      <c r="W146" s="7">
        <v>1018464226</v>
      </c>
      <c r="X146" s="18">
        <v>5</v>
      </c>
      <c r="Y146" s="92">
        <v>34330</v>
      </c>
      <c r="Z146" s="71">
        <f ca="1">+($F$1-Tabla3[[#This Row],[FECHA DE NACIMIENTO]])/365</f>
        <v>27.378082191780823</v>
      </c>
      <c r="AA146" s="108" t="s">
        <v>2147</v>
      </c>
      <c r="AB146" s="108"/>
      <c r="AC146" s="4" t="s">
        <v>114</v>
      </c>
      <c r="AD146" s="4" t="s">
        <v>114</v>
      </c>
      <c r="AE146" s="8" t="s">
        <v>114</v>
      </c>
      <c r="AF146" s="4" t="s">
        <v>181</v>
      </c>
      <c r="AG146" s="105" t="s">
        <v>958</v>
      </c>
      <c r="AH146" s="6" t="s">
        <v>958</v>
      </c>
      <c r="AI146" s="18" t="s">
        <v>985</v>
      </c>
      <c r="AJ146" s="6" t="s">
        <v>2148</v>
      </c>
      <c r="AK146" s="108" t="s">
        <v>1798</v>
      </c>
      <c r="AL146" s="82">
        <v>49500000</v>
      </c>
      <c r="AM146" s="82">
        <v>49500000</v>
      </c>
      <c r="AN146" s="82">
        <v>4500000</v>
      </c>
      <c r="AO146" s="4" t="s">
        <v>209</v>
      </c>
      <c r="AP146" s="6" t="s">
        <v>181</v>
      </c>
      <c r="AQ146" s="6" t="s">
        <v>168</v>
      </c>
      <c r="AR146" s="83"/>
      <c r="AS146" s="84"/>
      <c r="AT146" s="7"/>
      <c r="AU146" s="101">
        <v>5720</v>
      </c>
      <c r="AV146" s="92">
        <v>43840</v>
      </c>
      <c r="AW146" s="18">
        <v>36420</v>
      </c>
      <c r="AX146" s="93">
        <v>43864</v>
      </c>
      <c r="AY146" s="6" t="s">
        <v>215</v>
      </c>
      <c r="AZ146" s="18" t="s">
        <v>1070</v>
      </c>
      <c r="BA146" s="6" t="s">
        <v>181</v>
      </c>
      <c r="BB146" s="18"/>
      <c r="BC146" s="18"/>
      <c r="BD146" s="18" t="s">
        <v>1235</v>
      </c>
      <c r="BE146" s="6" t="s">
        <v>2149</v>
      </c>
      <c r="BF146" s="70">
        <v>43859</v>
      </c>
      <c r="BG146" s="4" t="s">
        <v>220</v>
      </c>
      <c r="BH146" s="4" t="s">
        <v>220</v>
      </c>
      <c r="BI146" s="6" t="s">
        <v>221</v>
      </c>
      <c r="BJ146" s="6" t="s">
        <v>2151</v>
      </c>
      <c r="BK146" s="6" t="s">
        <v>174</v>
      </c>
      <c r="BL146" s="12">
        <v>71580559</v>
      </c>
      <c r="BM146" s="4">
        <v>0</v>
      </c>
      <c r="BN146" s="6" t="s">
        <v>3857</v>
      </c>
      <c r="BO146" s="6" t="s">
        <v>187</v>
      </c>
      <c r="BP146" s="42">
        <v>77101700</v>
      </c>
      <c r="BQ146" s="13" t="s">
        <v>1045</v>
      </c>
      <c r="BR146" s="70">
        <v>43859</v>
      </c>
      <c r="BS146" s="4" t="s">
        <v>180</v>
      </c>
      <c r="BT146" s="13" t="s">
        <v>230</v>
      </c>
      <c r="BU146" s="93">
        <v>43864</v>
      </c>
      <c r="BV146" s="6" t="s">
        <v>348</v>
      </c>
      <c r="BW146" s="93">
        <v>43864</v>
      </c>
      <c r="BX146" s="93">
        <v>43864</v>
      </c>
      <c r="BY146" s="222">
        <v>44198</v>
      </c>
      <c r="BZ146" s="4">
        <f t="shared" si="84"/>
        <v>334</v>
      </c>
      <c r="CA146" s="16">
        <f t="shared" si="85"/>
        <v>11.133333333333333</v>
      </c>
      <c r="CB146" s="108" t="s">
        <v>1799</v>
      </c>
      <c r="CC146" s="9">
        <f>BD_2!E144</f>
        <v>300000</v>
      </c>
      <c r="CD146" s="9">
        <f>BD_2!BA144</f>
        <v>0</v>
      </c>
      <c r="CE146" s="4">
        <f>BD_2!BZ144</f>
        <v>0</v>
      </c>
      <c r="CF146" s="42" t="str">
        <f>BD_2!CA144</f>
        <v>2 NO</v>
      </c>
      <c r="CG146" s="160" t="str">
        <f>BD_2!CF144</f>
        <v>2 NO</v>
      </c>
      <c r="CH146" s="4" t="s">
        <v>181</v>
      </c>
      <c r="CI146">
        <f t="shared" si="86"/>
        <v>334</v>
      </c>
      <c r="CJ146" s="161">
        <f t="shared" si="87"/>
        <v>43864</v>
      </c>
      <c r="CK146" s="161">
        <f t="shared" si="88"/>
        <v>44198</v>
      </c>
      <c r="CL146" s="14">
        <f t="shared" ca="1" si="89"/>
        <v>1.374251497005988</v>
      </c>
      <c r="CM146" s="9">
        <f t="shared" si="97"/>
        <v>49200000</v>
      </c>
      <c r="CN146" s="42" t="str">
        <f t="shared" ca="1" si="90"/>
        <v>FINALIZADO</v>
      </c>
      <c r="CO146" s="4"/>
      <c r="CQ146" s="17"/>
      <c r="CR146" s="87"/>
      <c r="CS146" s="6"/>
      <c r="CT146" s="13" t="s">
        <v>1321</v>
      </c>
      <c r="CU146" s="4" t="s">
        <v>1322</v>
      </c>
      <c r="CV146" s="4" t="s">
        <v>3330</v>
      </c>
      <c r="CW146" s="42" t="str">
        <f t="shared" si="65"/>
        <v>enero</v>
      </c>
      <c r="CX146" s="4" t="s">
        <v>180</v>
      </c>
      <c r="CY146" t="s">
        <v>361</v>
      </c>
      <c r="CZ146" t="s">
        <v>362</v>
      </c>
    </row>
    <row r="147" spans="1:104" x14ac:dyDescent="0.25">
      <c r="A147" s="76" t="str">
        <f t="shared" si="74"/>
        <v>A</v>
      </c>
      <c r="B147" s="77" t="str">
        <f t="shared" si="91"/>
        <v>PR</v>
      </c>
      <c r="C147" s="76" t="str">
        <f t="shared" si="92"/>
        <v/>
      </c>
      <c r="D147" s="76" t="str">
        <f t="shared" si="93"/>
        <v/>
      </c>
      <c r="E147" s="76" t="str">
        <f t="shared" si="94"/>
        <v/>
      </c>
      <c r="F147" s="77" t="str">
        <f t="shared" ca="1" si="82"/>
        <v>F</v>
      </c>
      <c r="G147" s="3" t="str">
        <f t="shared" si="95"/>
        <v/>
      </c>
      <c r="H147" s="3" t="str">
        <f t="shared" si="96"/>
        <v/>
      </c>
      <c r="I147" s="3" t="str">
        <f t="shared" si="83"/>
        <v/>
      </c>
      <c r="J147" s="4">
        <v>2020</v>
      </c>
      <c r="K147" s="5">
        <v>143</v>
      </c>
      <c r="L147" s="98" t="s">
        <v>1435</v>
      </c>
      <c r="M147" s="4" t="s">
        <v>115</v>
      </c>
      <c r="N147" s="6" t="s">
        <v>116</v>
      </c>
      <c r="O147" s="6" t="s">
        <v>138</v>
      </c>
      <c r="P147" s="6" t="s">
        <v>150</v>
      </c>
      <c r="Q147" s="6" t="s">
        <v>249</v>
      </c>
      <c r="R147" s="4" t="s">
        <v>114</v>
      </c>
      <c r="S147" s="4" t="s">
        <v>166</v>
      </c>
      <c r="T147" s="18" t="s">
        <v>963</v>
      </c>
      <c r="U147" s="79" t="s">
        <v>173</v>
      </c>
      <c r="V147" s="4" t="s">
        <v>174</v>
      </c>
      <c r="W147" s="7">
        <v>51773492</v>
      </c>
      <c r="X147" s="18">
        <v>2</v>
      </c>
      <c r="Y147" s="92">
        <v>23730</v>
      </c>
      <c r="Z147" s="71">
        <f ca="1">+($F$1-Tabla3[[#This Row],[FECHA DE NACIMIENTO]])/365</f>
        <v>56.419178082191777</v>
      </c>
      <c r="AA147" s="108" t="s">
        <v>564</v>
      </c>
      <c r="AB147" s="108"/>
      <c r="AC147" s="4" t="s">
        <v>114</v>
      </c>
      <c r="AD147" s="4" t="s">
        <v>114</v>
      </c>
      <c r="AE147" s="8" t="s">
        <v>114</v>
      </c>
      <c r="AF147" s="4" t="s">
        <v>181</v>
      </c>
      <c r="AG147" s="105" t="s">
        <v>958</v>
      </c>
      <c r="AH147" s="6" t="s">
        <v>958</v>
      </c>
      <c r="AI147" s="18" t="s">
        <v>985</v>
      </c>
      <c r="AJ147" s="6" t="s">
        <v>1807</v>
      </c>
      <c r="AK147" s="108" t="s">
        <v>1808</v>
      </c>
      <c r="AL147" s="82">
        <v>99000000</v>
      </c>
      <c r="AM147" s="82">
        <v>99000000</v>
      </c>
      <c r="AN147" s="82">
        <v>11000000</v>
      </c>
      <c r="AO147" s="4" t="s">
        <v>209</v>
      </c>
      <c r="AP147" s="6" t="s">
        <v>181</v>
      </c>
      <c r="AQ147" s="6" t="s">
        <v>168</v>
      </c>
      <c r="AR147" s="83"/>
      <c r="AS147" s="84"/>
      <c r="AT147" s="7"/>
      <c r="AU147" s="101">
        <v>5720</v>
      </c>
      <c r="AV147" s="92">
        <v>43840</v>
      </c>
      <c r="AW147" s="18">
        <v>33820</v>
      </c>
      <c r="AX147" s="93">
        <v>43861</v>
      </c>
      <c r="AY147" s="6" t="s">
        <v>215</v>
      </c>
      <c r="AZ147" s="18" t="s">
        <v>1070</v>
      </c>
      <c r="BA147" s="6" t="s">
        <v>181</v>
      </c>
      <c r="BB147" s="18"/>
      <c r="BC147" s="18"/>
      <c r="BD147" s="18" t="s">
        <v>1238</v>
      </c>
      <c r="BE147" s="6" t="s">
        <v>1239</v>
      </c>
      <c r="BF147" s="70">
        <v>43860</v>
      </c>
      <c r="BG147" s="4" t="s">
        <v>220</v>
      </c>
      <c r="BH147" s="4" t="s">
        <v>220</v>
      </c>
      <c r="BI147" s="6" t="s">
        <v>221</v>
      </c>
      <c r="BJ147" s="6" t="s">
        <v>2151</v>
      </c>
      <c r="BK147" s="6" t="s">
        <v>174</v>
      </c>
      <c r="BL147" s="12">
        <v>71580559</v>
      </c>
      <c r="BM147" s="4">
        <v>0</v>
      </c>
      <c r="BN147" s="6" t="s">
        <v>3857</v>
      </c>
      <c r="BO147" s="6" t="s">
        <v>187</v>
      </c>
      <c r="BP147" s="42">
        <v>77101700</v>
      </c>
      <c r="BQ147" s="13" t="s">
        <v>1046</v>
      </c>
      <c r="BR147" s="70">
        <v>43860</v>
      </c>
      <c r="BS147" s="4" t="s">
        <v>180</v>
      </c>
      <c r="BT147" s="13" t="s">
        <v>230</v>
      </c>
      <c r="BU147" s="93">
        <v>43861</v>
      </c>
      <c r="BV147" s="6" t="s">
        <v>348</v>
      </c>
      <c r="BW147" s="93">
        <v>43861</v>
      </c>
      <c r="BX147" s="93">
        <v>43861</v>
      </c>
      <c r="BY147" s="222">
        <v>44135</v>
      </c>
      <c r="BZ147" s="4">
        <f t="shared" si="84"/>
        <v>274</v>
      </c>
      <c r="CA147" s="16">
        <f t="shared" si="85"/>
        <v>9.1333333333333329</v>
      </c>
      <c r="CB147" s="108" t="s">
        <v>1810</v>
      </c>
      <c r="CC147" s="9">
        <f>BD_2!E145</f>
        <v>0</v>
      </c>
      <c r="CD147" s="9">
        <f>BD_2!BA145</f>
        <v>22000000</v>
      </c>
      <c r="CE147" s="4">
        <f>BD_2!BZ145</f>
        <v>60</v>
      </c>
      <c r="CF147" s="42" t="str">
        <f>BD_2!CA145</f>
        <v>2 NO</v>
      </c>
      <c r="CG147" s="160" t="str">
        <f>BD_2!CF145</f>
        <v>2 NO</v>
      </c>
      <c r="CH147" s="4" t="s">
        <v>181</v>
      </c>
      <c r="CI147">
        <f t="shared" si="86"/>
        <v>334</v>
      </c>
      <c r="CJ147" s="161">
        <f t="shared" si="87"/>
        <v>43861</v>
      </c>
      <c r="CK147" s="161">
        <f t="shared" si="88"/>
        <v>44195</v>
      </c>
      <c r="CL147" s="14">
        <f t="shared" ca="1" si="89"/>
        <v>1.3832335329341316</v>
      </c>
      <c r="CM147" s="9">
        <f t="shared" si="97"/>
        <v>121000000</v>
      </c>
      <c r="CN147" s="42" t="str">
        <f t="shared" ca="1" si="90"/>
        <v>FINALIZADO</v>
      </c>
      <c r="CO147" s="4"/>
      <c r="CQ147" s="17"/>
      <c r="CR147" s="87"/>
      <c r="CS147" s="6"/>
      <c r="CT147" s="13" t="s">
        <v>1321</v>
      </c>
      <c r="CU147" s="4" t="s">
        <v>1322</v>
      </c>
      <c r="CV147" s="4" t="s">
        <v>3330</v>
      </c>
      <c r="CW147" s="42" t="str">
        <f t="shared" si="65"/>
        <v>enero</v>
      </c>
      <c r="CX147" s="4" t="s">
        <v>180</v>
      </c>
      <c r="CY147" t="s">
        <v>361</v>
      </c>
      <c r="CZ147" t="s">
        <v>362</v>
      </c>
    </row>
    <row r="148" spans="1:104" x14ac:dyDescent="0.25">
      <c r="A148" s="76" t="str">
        <f t="shared" si="74"/>
        <v/>
      </c>
      <c r="B148" s="77" t="str">
        <f t="shared" si="91"/>
        <v/>
      </c>
      <c r="C148" s="76" t="str">
        <f t="shared" si="92"/>
        <v/>
      </c>
      <c r="D148" s="76" t="str">
        <f t="shared" si="93"/>
        <v/>
      </c>
      <c r="E148" s="76" t="str">
        <f t="shared" si="94"/>
        <v/>
      </c>
      <c r="F148" s="77" t="str">
        <f t="shared" ca="1" si="82"/>
        <v>F</v>
      </c>
      <c r="G148" s="3" t="str">
        <f t="shared" si="95"/>
        <v/>
      </c>
      <c r="H148" s="3" t="str">
        <f t="shared" si="96"/>
        <v/>
      </c>
      <c r="I148" s="3" t="str">
        <f t="shared" si="83"/>
        <v/>
      </c>
      <c r="J148" s="4">
        <v>2020</v>
      </c>
      <c r="K148" s="5">
        <v>144</v>
      </c>
      <c r="L148" s="98" t="s">
        <v>1435</v>
      </c>
      <c r="M148" s="4" t="s">
        <v>115</v>
      </c>
      <c r="N148" s="6" t="s">
        <v>116</v>
      </c>
      <c r="O148" s="6" t="s">
        <v>138</v>
      </c>
      <c r="P148" s="6" t="s">
        <v>150</v>
      </c>
      <c r="Q148" s="6" t="s">
        <v>249</v>
      </c>
      <c r="R148" s="4" t="s">
        <v>114</v>
      </c>
      <c r="S148" s="4" t="s">
        <v>166</v>
      </c>
      <c r="T148" s="18" t="s">
        <v>964</v>
      </c>
      <c r="U148" s="79" t="s">
        <v>173</v>
      </c>
      <c r="V148" s="4" t="s">
        <v>174</v>
      </c>
      <c r="W148" s="7">
        <v>1032368661</v>
      </c>
      <c r="X148" s="18">
        <v>6</v>
      </c>
      <c r="Y148" s="92">
        <v>31629</v>
      </c>
      <c r="Z148" s="71">
        <f ca="1">+($F$1-Tabla3[[#This Row],[FECHA DE NACIMIENTO]])/365</f>
        <v>34.778082191780825</v>
      </c>
      <c r="AA148" s="108" t="s">
        <v>1763</v>
      </c>
      <c r="AB148" s="108"/>
      <c r="AC148" s="4" t="s">
        <v>114</v>
      </c>
      <c r="AD148" s="4" t="s">
        <v>114</v>
      </c>
      <c r="AE148" s="8" t="s">
        <v>114</v>
      </c>
      <c r="AF148" s="4" t="s">
        <v>181</v>
      </c>
      <c r="AG148" s="105" t="s">
        <v>958</v>
      </c>
      <c r="AH148" s="6" t="s">
        <v>958</v>
      </c>
      <c r="AI148" s="18" t="s">
        <v>985</v>
      </c>
      <c r="AJ148" s="6" t="s">
        <v>1811</v>
      </c>
      <c r="AK148" s="108" t="s">
        <v>1812</v>
      </c>
      <c r="AL148" s="82">
        <v>57200000</v>
      </c>
      <c r="AM148" s="82">
        <v>57200000</v>
      </c>
      <c r="AN148" s="82">
        <v>5200000</v>
      </c>
      <c r="AO148" s="4" t="s">
        <v>209</v>
      </c>
      <c r="AP148" s="6" t="s">
        <v>181</v>
      </c>
      <c r="AQ148" s="6" t="s">
        <v>168</v>
      </c>
      <c r="AR148" s="83"/>
      <c r="AS148" s="84"/>
      <c r="AT148" s="7"/>
      <c r="AU148" s="101">
        <v>5720</v>
      </c>
      <c r="AV148" s="92">
        <v>43840</v>
      </c>
      <c r="AW148" s="18">
        <v>32220</v>
      </c>
      <c r="AX148" s="93">
        <v>43860</v>
      </c>
      <c r="AY148" s="6" t="s">
        <v>215</v>
      </c>
      <c r="AZ148" s="18" t="s">
        <v>1070</v>
      </c>
      <c r="BA148" s="6" t="s">
        <v>181</v>
      </c>
      <c r="BB148" s="18"/>
      <c r="BC148" s="18"/>
      <c r="BD148" s="18" t="s">
        <v>1240</v>
      </c>
      <c r="BE148" s="6" t="s">
        <v>1241</v>
      </c>
      <c r="BF148" s="70">
        <v>43859</v>
      </c>
      <c r="BG148" s="4" t="s">
        <v>220</v>
      </c>
      <c r="BH148" s="4" t="s">
        <v>220</v>
      </c>
      <c r="BI148" s="6" t="s">
        <v>221</v>
      </c>
      <c r="BJ148" s="6" t="s">
        <v>2151</v>
      </c>
      <c r="BK148" s="6" t="s">
        <v>174</v>
      </c>
      <c r="BL148" s="12">
        <v>71580559</v>
      </c>
      <c r="BM148" s="4">
        <v>0</v>
      </c>
      <c r="BN148" s="6" t="s">
        <v>3857</v>
      </c>
      <c r="BO148" s="6" t="s">
        <v>187</v>
      </c>
      <c r="BP148" s="42">
        <v>77101700</v>
      </c>
      <c r="BQ148" s="13" t="s">
        <v>1047</v>
      </c>
      <c r="BR148" s="70">
        <v>43859</v>
      </c>
      <c r="BS148" s="4" t="s">
        <v>180</v>
      </c>
      <c r="BT148" s="13" t="s">
        <v>230</v>
      </c>
      <c r="BU148" s="93">
        <v>43859</v>
      </c>
      <c r="BV148" s="6" t="s">
        <v>348</v>
      </c>
      <c r="BW148" s="93">
        <v>43860</v>
      </c>
      <c r="BX148" s="93">
        <v>43860</v>
      </c>
      <c r="BY148" s="222">
        <v>44195</v>
      </c>
      <c r="BZ148" s="4">
        <f t="shared" si="84"/>
        <v>335</v>
      </c>
      <c r="CA148" s="16">
        <f t="shared" si="85"/>
        <v>11.166666666666666</v>
      </c>
      <c r="CB148" s="108" t="s">
        <v>1799</v>
      </c>
      <c r="CC148" s="9">
        <f>BD_2!E146</f>
        <v>0</v>
      </c>
      <c r="CD148" s="9">
        <f>BD_2!BA146</f>
        <v>0</v>
      </c>
      <c r="CE148" s="4">
        <f>BD_2!BZ146</f>
        <v>0</v>
      </c>
      <c r="CF148" s="42" t="str">
        <f>BD_2!CA146</f>
        <v>2 NO</v>
      </c>
      <c r="CG148" s="160" t="str">
        <f>BD_2!CF146</f>
        <v>2 NO</v>
      </c>
      <c r="CH148" s="4" t="s">
        <v>181</v>
      </c>
      <c r="CI148">
        <f t="shared" si="86"/>
        <v>335</v>
      </c>
      <c r="CJ148" s="161">
        <f t="shared" si="87"/>
        <v>43860</v>
      </c>
      <c r="CK148" s="161">
        <f t="shared" si="88"/>
        <v>44195</v>
      </c>
      <c r="CL148" s="14">
        <f t="shared" ca="1" si="89"/>
        <v>1.3820895522388059</v>
      </c>
      <c r="CM148" s="9">
        <f t="shared" si="97"/>
        <v>57200000</v>
      </c>
      <c r="CN148" s="42" t="str">
        <f t="shared" ca="1" si="90"/>
        <v>FINALIZADO</v>
      </c>
      <c r="CO148" s="4"/>
      <c r="CQ148" s="17"/>
      <c r="CR148" s="87"/>
      <c r="CS148" s="6"/>
      <c r="CT148" s="13" t="s">
        <v>1321</v>
      </c>
      <c r="CU148" s="4" t="s">
        <v>1322</v>
      </c>
      <c r="CV148" s="4" t="s">
        <v>3330</v>
      </c>
      <c r="CW148" s="42" t="str">
        <f t="shared" si="65"/>
        <v>enero</v>
      </c>
      <c r="CX148" s="4" t="s">
        <v>180</v>
      </c>
      <c r="CY148" t="s">
        <v>361</v>
      </c>
      <c r="CZ148" t="s">
        <v>362</v>
      </c>
    </row>
    <row r="149" spans="1:104" x14ac:dyDescent="0.25">
      <c r="A149" s="76" t="str">
        <f t="shared" si="74"/>
        <v/>
      </c>
      <c r="B149" s="77" t="str">
        <f t="shared" si="91"/>
        <v/>
      </c>
      <c r="C149" s="76" t="str">
        <f t="shared" si="92"/>
        <v/>
      </c>
      <c r="D149" s="76" t="str">
        <f t="shared" si="93"/>
        <v/>
      </c>
      <c r="E149" s="76" t="str">
        <f t="shared" si="94"/>
        <v/>
      </c>
      <c r="F149" s="77" t="str">
        <f t="shared" ca="1" si="82"/>
        <v>F</v>
      </c>
      <c r="G149" s="3" t="str">
        <f t="shared" si="95"/>
        <v/>
      </c>
      <c r="H149" s="3" t="str">
        <f t="shared" si="96"/>
        <v/>
      </c>
      <c r="I149" s="3" t="str">
        <f t="shared" si="83"/>
        <v/>
      </c>
      <c r="J149" s="4">
        <v>2020</v>
      </c>
      <c r="K149" s="5">
        <v>145</v>
      </c>
      <c r="L149" s="98" t="s">
        <v>1435</v>
      </c>
      <c r="M149" s="4" t="s">
        <v>115</v>
      </c>
      <c r="N149" s="6" t="s">
        <v>116</v>
      </c>
      <c r="O149" s="6" t="s">
        <v>138</v>
      </c>
      <c r="P149" s="6" t="s">
        <v>150</v>
      </c>
      <c r="Q149" s="6" t="s">
        <v>249</v>
      </c>
      <c r="R149" s="4" t="s">
        <v>114</v>
      </c>
      <c r="S149" s="4" t="s">
        <v>166</v>
      </c>
      <c r="T149" s="18" t="s">
        <v>965</v>
      </c>
      <c r="U149" s="79" t="s">
        <v>173</v>
      </c>
      <c r="V149" s="4" t="s">
        <v>174</v>
      </c>
      <c r="W149" s="7">
        <v>79864893</v>
      </c>
      <c r="X149" s="18">
        <v>5</v>
      </c>
      <c r="Y149" s="92">
        <v>28249</v>
      </c>
      <c r="Z149" s="71">
        <f ca="1">+($F$1-Tabla3[[#This Row],[FECHA DE NACIMIENTO]])/365</f>
        <v>44.038356164383565</v>
      </c>
      <c r="AA149" s="108" t="s">
        <v>564</v>
      </c>
      <c r="AB149" s="108"/>
      <c r="AC149" s="4" t="s">
        <v>114</v>
      </c>
      <c r="AD149" s="4" t="s">
        <v>114</v>
      </c>
      <c r="AE149" s="8" t="s">
        <v>114</v>
      </c>
      <c r="AF149" s="4" t="s">
        <v>181</v>
      </c>
      <c r="AG149" s="105" t="s">
        <v>958</v>
      </c>
      <c r="AH149" s="6" t="s">
        <v>958</v>
      </c>
      <c r="AI149" s="18" t="s">
        <v>984</v>
      </c>
      <c r="AJ149" s="6" t="s">
        <v>1813</v>
      </c>
      <c r="AK149" s="108" t="s">
        <v>1814</v>
      </c>
      <c r="AL149" s="82">
        <v>88000000</v>
      </c>
      <c r="AM149" s="82">
        <v>88000000</v>
      </c>
      <c r="AN149" s="82">
        <v>8000000</v>
      </c>
      <c r="AO149" s="4" t="s">
        <v>209</v>
      </c>
      <c r="AP149" s="6" t="s">
        <v>181</v>
      </c>
      <c r="AQ149" s="6" t="s">
        <v>168</v>
      </c>
      <c r="AR149" s="83"/>
      <c r="AS149" s="84"/>
      <c r="AT149" s="7"/>
      <c r="AU149" s="101">
        <v>5720</v>
      </c>
      <c r="AV149" s="92">
        <v>43840</v>
      </c>
      <c r="AW149" s="18">
        <v>36620</v>
      </c>
      <c r="AX149" s="93">
        <v>43864</v>
      </c>
      <c r="AY149" s="6" t="s">
        <v>215</v>
      </c>
      <c r="AZ149" s="18" t="s">
        <v>572</v>
      </c>
      <c r="BA149" s="6" t="s">
        <v>181</v>
      </c>
      <c r="BB149" s="18"/>
      <c r="BC149" s="18"/>
      <c r="BD149" s="18" t="s">
        <v>1242</v>
      </c>
      <c r="BE149" s="6" t="s">
        <v>1243</v>
      </c>
      <c r="BF149" s="70">
        <v>43859</v>
      </c>
      <c r="BG149" s="4" t="s">
        <v>220</v>
      </c>
      <c r="BH149" s="4" t="s">
        <v>220</v>
      </c>
      <c r="BI149" s="6" t="s">
        <v>221</v>
      </c>
      <c r="BJ149" s="6" t="s">
        <v>2151</v>
      </c>
      <c r="BK149" s="6" t="s">
        <v>174</v>
      </c>
      <c r="BL149" s="12">
        <v>71580559</v>
      </c>
      <c r="BM149" s="4">
        <v>0</v>
      </c>
      <c r="BN149" s="6" t="s">
        <v>3857</v>
      </c>
      <c r="BO149" s="6" t="s">
        <v>187</v>
      </c>
      <c r="BP149" s="42">
        <v>77101700</v>
      </c>
      <c r="BQ149" s="13" t="s">
        <v>1048</v>
      </c>
      <c r="BR149" s="70">
        <v>43859</v>
      </c>
      <c r="BS149" s="4" t="s">
        <v>180</v>
      </c>
      <c r="BT149" s="13" t="s">
        <v>230</v>
      </c>
      <c r="BU149" s="93">
        <v>43860</v>
      </c>
      <c r="BV149" s="6" t="s">
        <v>348</v>
      </c>
      <c r="BW149" s="93">
        <v>43860</v>
      </c>
      <c r="BX149" s="93">
        <v>43860</v>
      </c>
      <c r="BY149" s="222">
        <v>44195</v>
      </c>
      <c r="BZ149" s="4">
        <f t="shared" si="84"/>
        <v>335</v>
      </c>
      <c r="CA149" s="16">
        <f t="shared" si="85"/>
        <v>11.166666666666666</v>
      </c>
      <c r="CB149" s="108" t="s">
        <v>1799</v>
      </c>
      <c r="CC149" s="9">
        <f>BD_2!E147</f>
        <v>533333</v>
      </c>
      <c r="CD149" s="9">
        <f>BD_2!BA147</f>
        <v>0</v>
      </c>
      <c r="CE149" s="4">
        <f>BD_2!BZ147</f>
        <v>0</v>
      </c>
      <c r="CF149" s="42" t="str">
        <f>BD_2!CA147</f>
        <v>2 NO</v>
      </c>
      <c r="CG149" s="160" t="str">
        <f>BD_2!CF147</f>
        <v>2 NO</v>
      </c>
      <c r="CH149" s="4" t="s">
        <v>181</v>
      </c>
      <c r="CI149">
        <f t="shared" si="86"/>
        <v>335</v>
      </c>
      <c r="CJ149" s="161">
        <f t="shared" si="87"/>
        <v>43860</v>
      </c>
      <c r="CK149" s="161">
        <f t="shared" si="88"/>
        <v>44195</v>
      </c>
      <c r="CL149" s="14">
        <f t="shared" ca="1" si="89"/>
        <v>1.3820895522388059</v>
      </c>
      <c r="CM149" s="9">
        <f t="shared" si="97"/>
        <v>87466667</v>
      </c>
      <c r="CN149" s="42" t="str">
        <f t="shared" ca="1" si="90"/>
        <v>FINALIZADO</v>
      </c>
      <c r="CO149" s="4"/>
      <c r="CQ149" s="17"/>
      <c r="CR149" s="87"/>
      <c r="CS149" s="6"/>
      <c r="CT149" s="13" t="s">
        <v>1321</v>
      </c>
      <c r="CU149" s="4" t="s">
        <v>1322</v>
      </c>
      <c r="CV149" s="4" t="s">
        <v>3330</v>
      </c>
      <c r="CW149" s="42" t="str">
        <f t="shared" si="65"/>
        <v>enero</v>
      </c>
      <c r="CX149" s="4" t="s">
        <v>180</v>
      </c>
      <c r="CY149" t="s">
        <v>361</v>
      </c>
      <c r="CZ149" t="s">
        <v>362</v>
      </c>
    </row>
    <row r="150" spans="1:104" x14ac:dyDescent="0.25">
      <c r="A150" s="76" t="str">
        <f t="shared" si="74"/>
        <v>A</v>
      </c>
      <c r="B150" s="77" t="str">
        <f t="shared" si="91"/>
        <v>PR</v>
      </c>
      <c r="C150" s="76" t="str">
        <f t="shared" si="92"/>
        <v/>
      </c>
      <c r="D150" s="76" t="str">
        <f t="shared" si="93"/>
        <v/>
      </c>
      <c r="E150" s="76" t="str">
        <f t="shared" si="94"/>
        <v/>
      </c>
      <c r="F150" s="77" t="str">
        <f t="shared" ca="1" si="82"/>
        <v>F</v>
      </c>
      <c r="G150" s="3" t="str">
        <f t="shared" si="95"/>
        <v/>
      </c>
      <c r="H150" s="3" t="str">
        <f t="shared" si="96"/>
        <v/>
      </c>
      <c r="I150" s="3" t="str">
        <f t="shared" si="83"/>
        <v/>
      </c>
      <c r="J150" s="4">
        <v>2020</v>
      </c>
      <c r="K150" s="5">
        <v>146</v>
      </c>
      <c r="L150" s="13" t="s">
        <v>1440</v>
      </c>
      <c r="M150" s="4" t="s">
        <v>115</v>
      </c>
      <c r="N150" s="6" t="s">
        <v>116</v>
      </c>
      <c r="O150" s="6" t="s">
        <v>138</v>
      </c>
      <c r="P150" s="6" t="s">
        <v>150</v>
      </c>
      <c r="Q150" s="6" t="s">
        <v>249</v>
      </c>
      <c r="R150" s="4" t="s">
        <v>114</v>
      </c>
      <c r="S150" s="4" t="s">
        <v>166</v>
      </c>
      <c r="T150" s="18" t="s">
        <v>1815</v>
      </c>
      <c r="U150" s="79" t="s">
        <v>173</v>
      </c>
      <c r="V150" s="4" t="s">
        <v>174</v>
      </c>
      <c r="W150" s="7">
        <v>80417376</v>
      </c>
      <c r="X150" s="18">
        <v>6</v>
      </c>
      <c r="Y150" s="92">
        <v>25460</v>
      </c>
      <c r="Z150" s="71">
        <f ca="1">+($F$1-Tabla3[[#This Row],[FECHA DE NACIMIENTO]])/365</f>
        <v>51.679452054794524</v>
      </c>
      <c r="AA150" s="108" t="s">
        <v>178</v>
      </c>
      <c r="AB150" s="108"/>
      <c r="AC150" s="4" t="s">
        <v>114</v>
      </c>
      <c r="AD150" s="4" t="s">
        <v>114</v>
      </c>
      <c r="AE150" s="8" t="s">
        <v>114</v>
      </c>
      <c r="AF150" s="4" t="s">
        <v>181</v>
      </c>
      <c r="AG150" s="6" t="s">
        <v>183</v>
      </c>
      <c r="AH150" s="6" t="s">
        <v>183</v>
      </c>
      <c r="AI150" s="18" t="s">
        <v>986</v>
      </c>
      <c r="AJ150" s="108" t="s">
        <v>2585</v>
      </c>
      <c r="AK150" s="108" t="s">
        <v>2609</v>
      </c>
      <c r="AL150" s="82">
        <v>80000000</v>
      </c>
      <c r="AM150" s="82">
        <v>80000000</v>
      </c>
      <c r="AN150" s="82">
        <v>8000000</v>
      </c>
      <c r="AO150" s="4" t="s">
        <v>209</v>
      </c>
      <c r="AP150" s="6" t="s">
        <v>181</v>
      </c>
      <c r="AQ150" s="6" t="s">
        <v>168</v>
      </c>
      <c r="AR150" s="83"/>
      <c r="AS150" s="84"/>
      <c r="AT150" s="7"/>
      <c r="AU150" s="101">
        <v>4920</v>
      </c>
      <c r="AV150" s="107">
        <v>43839</v>
      </c>
      <c r="AW150" s="18">
        <v>29820</v>
      </c>
      <c r="AX150" s="93">
        <v>43859</v>
      </c>
      <c r="AY150" s="6" t="s">
        <v>215</v>
      </c>
      <c r="AZ150" s="18" t="s">
        <v>806</v>
      </c>
      <c r="BA150" s="6" t="s">
        <v>181</v>
      </c>
      <c r="BB150" s="18"/>
      <c r="BC150" s="18"/>
      <c r="BD150" s="18" t="s">
        <v>1245</v>
      </c>
      <c r="BE150" s="6" t="s">
        <v>1244</v>
      </c>
      <c r="BF150" s="70">
        <v>43859</v>
      </c>
      <c r="BG150" s="4" t="s">
        <v>220</v>
      </c>
      <c r="BH150" s="4" t="s">
        <v>220</v>
      </c>
      <c r="BI150" s="6" t="s">
        <v>221</v>
      </c>
      <c r="BJ150" t="s">
        <v>1147</v>
      </c>
      <c r="BK150" t="s">
        <v>174</v>
      </c>
      <c r="BL150" s="90">
        <v>73583484</v>
      </c>
      <c r="BM150" s="79">
        <v>8</v>
      </c>
      <c r="BN150" t="s">
        <v>519</v>
      </c>
      <c r="BO150" t="s">
        <v>183</v>
      </c>
      <c r="BP150" s="42">
        <v>77101600</v>
      </c>
      <c r="BQ150" s="13" t="s">
        <v>1049</v>
      </c>
      <c r="BR150" s="70">
        <v>43859</v>
      </c>
      <c r="BS150" s="4" t="s">
        <v>180</v>
      </c>
      <c r="BT150" s="13" t="s">
        <v>230</v>
      </c>
      <c r="BU150" s="93">
        <v>43861</v>
      </c>
      <c r="BV150" s="6" t="s">
        <v>348</v>
      </c>
      <c r="BW150" s="93">
        <v>43861</v>
      </c>
      <c r="BX150" s="93">
        <v>43861</v>
      </c>
      <c r="BY150" s="222">
        <v>44166</v>
      </c>
      <c r="BZ150" s="4">
        <f t="shared" si="84"/>
        <v>305</v>
      </c>
      <c r="CA150" s="16">
        <f t="shared" si="85"/>
        <v>10.166666666666666</v>
      </c>
      <c r="CB150" s="108" t="s">
        <v>2507</v>
      </c>
      <c r="CC150" s="9">
        <f>BD_2!E148</f>
        <v>0</v>
      </c>
      <c r="CD150" s="9">
        <f>BD_2!BA148</f>
        <v>8000000</v>
      </c>
      <c r="CE150" s="4">
        <f>BD_2!BZ148</f>
        <v>30</v>
      </c>
      <c r="CF150" s="42" t="str">
        <f>BD_2!CA148</f>
        <v>2 NO</v>
      </c>
      <c r="CG150" s="160" t="str">
        <f>BD_2!CF148</f>
        <v>2 NO</v>
      </c>
      <c r="CH150" s="4" t="s">
        <v>181</v>
      </c>
      <c r="CI150">
        <f t="shared" si="86"/>
        <v>335</v>
      </c>
      <c r="CJ150" s="161">
        <f t="shared" si="87"/>
        <v>43861</v>
      </c>
      <c r="CK150" s="161">
        <f t="shared" si="88"/>
        <v>44196</v>
      </c>
      <c r="CL150" s="14">
        <f t="shared" ca="1" si="89"/>
        <v>1.3791044776119403</v>
      </c>
      <c r="CM150" s="9">
        <f t="shared" si="97"/>
        <v>88000000</v>
      </c>
      <c r="CN150" s="42" t="str">
        <f t="shared" ca="1" si="90"/>
        <v>FINALIZADO</v>
      </c>
      <c r="CO150" s="4"/>
      <c r="CQ150" s="17"/>
      <c r="CR150" s="87"/>
      <c r="CS150" s="6"/>
      <c r="CT150" s="13" t="s">
        <v>1321</v>
      </c>
      <c r="CU150" s="4" t="s">
        <v>1322</v>
      </c>
      <c r="CV150" s="4" t="s">
        <v>3330</v>
      </c>
      <c r="CW150" s="42" t="str">
        <f t="shared" si="65"/>
        <v>enero</v>
      </c>
      <c r="CX150" s="4" t="s">
        <v>180</v>
      </c>
      <c r="CY150" t="s">
        <v>361</v>
      </c>
      <c r="CZ150" t="s">
        <v>362</v>
      </c>
    </row>
    <row r="151" spans="1:104" x14ac:dyDescent="0.25">
      <c r="A151" s="76" t="str">
        <f t="shared" si="74"/>
        <v/>
      </c>
      <c r="B151" s="77" t="str">
        <f t="shared" si="91"/>
        <v/>
      </c>
      <c r="C151" s="76" t="str">
        <f t="shared" si="92"/>
        <v/>
      </c>
      <c r="D151" s="76" t="str">
        <f t="shared" si="93"/>
        <v/>
      </c>
      <c r="E151" s="76" t="str">
        <f t="shared" si="94"/>
        <v/>
      </c>
      <c r="F151" s="77" t="str">
        <f t="shared" ca="1" si="82"/>
        <v>F</v>
      </c>
      <c r="G151" s="3" t="str">
        <f t="shared" si="95"/>
        <v/>
      </c>
      <c r="H151" s="3" t="str">
        <f t="shared" si="96"/>
        <v/>
      </c>
      <c r="I151" s="3" t="str">
        <f t="shared" si="83"/>
        <v/>
      </c>
      <c r="J151" s="4">
        <v>2020</v>
      </c>
      <c r="K151" s="5">
        <v>147</v>
      </c>
      <c r="L151" s="98" t="s">
        <v>1435</v>
      </c>
      <c r="M151" s="4" t="s">
        <v>115</v>
      </c>
      <c r="N151" s="6" t="s">
        <v>116</v>
      </c>
      <c r="O151" s="6" t="s">
        <v>138</v>
      </c>
      <c r="P151" s="6" t="s">
        <v>150</v>
      </c>
      <c r="Q151" s="6" t="s">
        <v>249</v>
      </c>
      <c r="R151" s="4" t="s">
        <v>114</v>
      </c>
      <c r="S151" s="4" t="s">
        <v>166</v>
      </c>
      <c r="T151" s="18" t="s">
        <v>966</v>
      </c>
      <c r="U151" s="79" t="s">
        <v>173</v>
      </c>
      <c r="V151" s="4" t="s">
        <v>174</v>
      </c>
      <c r="W151" s="7">
        <v>74181237</v>
      </c>
      <c r="X151" s="18">
        <v>3</v>
      </c>
      <c r="Y151" s="92">
        <v>27875</v>
      </c>
      <c r="Z151" s="71">
        <f ca="1">+($F$1-Tabla3[[#This Row],[FECHA DE NACIMIENTO]])/365</f>
        <v>45.063013698630137</v>
      </c>
      <c r="AA151" s="108" t="s">
        <v>178</v>
      </c>
      <c r="AB151" s="108"/>
      <c r="AC151" s="4" t="s">
        <v>114</v>
      </c>
      <c r="AD151" s="4" t="s">
        <v>114</v>
      </c>
      <c r="AE151" s="8" t="s">
        <v>114</v>
      </c>
      <c r="AF151" s="4" t="s">
        <v>181</v>
      </c>
      <c r="AG151" s="105" t="s">
        <v>959</v>
      </c>
      <c r="AH151" s="6" t="s">
        <v>959</v>
      </c>
      <c r="AI151" s="18" t="s">
        <v>987</v>
      </c>
      <c r="AJ151" s="18"/>
      <c r="AK151" s="108" t="s">
        <v>3020</v>
      </c>
      <c r="AL151" s="82">
        <v>99000000</v>
      </c>
      <c r="AM151" s="82">
        <v>99000000</v>
      </c>
      <c r="AN151" s="82">
        <v>9000000</v>
      </c>
      <c r="AO151" s="4" t="s">
        <v>209</v>
      </c>
      <c r="AP151" s="6" t="s">
        <v>181</v>
      </c>
      <c r="AQ151" s="6" t="s">
        <v>168</v>
      </c>
      <c r="AR151" s="83"/>
      <c r="AS151" s="84"/>
      <c r="AT151" s="7"/>
      <c r="AU151" s="101">
        <v>6120</v>
      </c>
      <c r="AV151" s="92">
        <v>43843</v>
      </c>
      <c r="AW151" s="18">
        <v>29420</v>
      </c>
      <c r="AX151" s="93">
        <v>43859</v>
      </c>
      <c r="AY151" s="6" t="s">
        <v>215</v>
      </c>
      <c r="AZ151" s="18" t="s">
        <v>1071</v>
      </c>
      <c r="BA151" s="6" t="s">
        <v>181</v>
      </c>
      <c r="BB151" s="18"/>
      <c r="BC151" s="18"/>
      <c r="BD151" s="18" t="s">
        <v>1247</v>
      </c>
      <c r="BE151" s="6" t="s">
        <v>1248</v>
      </c>
      <c r="BF151" s="70">
        <v>43858</v>
      </c>
      <c r="BG151" s="4" t="s">
        <v>220</v>
      </c>
      <c r="BH151" s="4" t="s">
        <v>220</v>
      </c>
      <c r="BI151" s="6" t="s">
        <v>221</v>
      </c>
      <c r="BJ151" s="6" t="s">
        <v>1246</v>
      </c>
      <c r="BK151" s="6" t="s">
        <v>174</v>
      </c>
      <c r="BL151" s="12">
        <v>79461036</v>
      </c>
      <c r="BM151" s="4">
        <v>1</v>
      </c>
      <c r="BN151" s="6" t="s">
        <v>1291</v>
      </c>
      <c r="BO151" s="6" t="s">
        <v>959</v>
      </c>
      <c r="BP151" s="42">
        <v>77101706</v>
      </c>
      <c r="BQ151" s="13" t="s">
        <v>1050</v>
      </c>
      <c r="BR151" s="70">
        <v>43858</v>
      </c>
      <c r="BS151" s="4" t="s">
        <v>181</v>
      </c>
      <c r="BT151" s="13" t="s">
        <v>235</v>
      </c>
      <c r="BU151" s="93" t="s">
        <v>168</v>
      </c>
      <c r="BV151" s="6" t="s">
        <v>256</v>
      </c>
      <c r="BW151" s="93">
        <v>43859</v>
      </c>
      <c r="BX151" s="93">
        <v>43859</v>
      </c>
      <c r="BY151" s="222">
        <v>44193</v>
      </c>
      <c r="BZ151" s="4">
        <f t="shared" si="84"/>
        <v>334</v>
      </c>
      <c r="CA151" s="16">
        <f t="shared" si="85"/>
        <v>11.133333333333333</v>
      </c>
      <c r="CB151" s="108" t="s">
        <v>3021</v>
      </c>
      <c r="CC151" s="9">
        <f>BD_2!E149</f>
        <v>0</v>
      </c>
      <c r="CD151" s="9">
        <f>BD_2!BA149</f>
        <v>0</v>
      </c>
      <c r="CE151" s="4">
        <f>BD_2!BZ149</f>
        <v>0</v>
      </c>
      <c r="CF151" s="42" t="str">
        <f>BD_2!CA149</f>
        <v>2 NO</v>
      </c>
      <c r="CG151" s="160" t="str">
        <f>BD_2!CF149</f>
        <v>2 NO</v>
      </c>
      <c r="CH151" s="4" t="s">
        <v>181</v>
      </c>
      <c r="CI151">
        <f t="shared" si="86"/>
        <v>334</v>
      </c>
      <c r="CJ151" s="161">
        <f t="shared" si="87"/>
        <v>43859</v>
      </c>
      <c r="CK151" s="161">
        <f t="shared" si="88"/>
        <v>44193</v>
      </c>
      <c r="CL151" s="14">
        <f t="shared" ca="1" si="89"/>
        <v>1.3892215568862276</v>
      </c>
      <c r="CM151" s="9">
        <f t="shared" si="97"/>
        <v>99000000</v>
      </c>
      <c r="CN151" s="42" t="str">
        <f t="shared" ca="1" si="90"/>
        <v>FINALIZADO</v>
      </c>
      <c r="CO151" s="4"/>
      <c r="CQ151" s="17"/>
      <c r="CR151" s="87"/>
      <c r="CS151" s="6"/>
      <c r="CT151" s="13" t="s">
        <v>1321</v>
      </c>
      <c r="CU151" s="4" t="s">
        <v>1322</v>
      </c>
      <c r="CV151" s="4" t="s">
        <v>3330</v>
      </c>
      <c r="CW151" s="42" t="str">
        <f t="shared" si="65"/>
        <v>enero</v>
      </c>
      <c r="CX151" s="4" t="s">
        <v>180</v>
      </c>
      <c r="CY151" t="s">
        <v>361</v>
      </c>
      <c r="CZ151" t="s">
        <v>362</v>
      </c>
    </row>
    <row r="152" spans="1:104" x14ac:dyDescent="0.25">
      <c r="A152" s="76" t="str">
        <f t="shared" si="74"/>
        <v/>
      </c>
      <c r="B152" s="77" t="str">
        <f t="shared" si="91"/>
        <v/>
      </c>
      <c r="C152" s="76" t="str">
        <f t="shared" si="92"/>
        <v/>
      </c>
      <c r="D152" s="76" t="str">
        <f t="shared" si="93"/>
        <v/>
      </c>
      <c r="E152" s="76" t="str">
        <f t="shared" si="94"/>
        <v/>
      </c>
      <c r="F152" s="77" t="str">
        <f t="shared" ca="1" si="82"/>
        <v>F</v>
      </c>
      <c r="G152" s="3" t="str">
        <f t="shared" si="95"/>
        <v/>
      </c>
      <c r="H152" s="3" t="str">
        <f t="shared" si="96"/>
        <v/>
      </c>
      <c r="I152" s="3" t="str">
        <f t="shared" si="83"/>
        <v/>
      </c>
      <c r="J152" s="4">
        <v>2020</v>
      </c>
      <c r="K152" s="5">
        <v>148</v>
      </c>
      <c r="L152" s="98" t="s">
        <v>1438</v>
      </c>
      <c r="M152" s="4" t="s">
        <v>115</v>
      </c>
      <c r="N152" s="6" t="s">
        <v>116</v>
      </c>
      <c r="O152" s="6" t="s">
        <v>138</v>
      </c>
      <c r="P152" s="6" t="s">
        <v>150</v>
      </c>
      <c r="Q152" s="6" t="s">
        <v>249</v>
      </c>
      <c r="R152" s="4" t="s">
        <v>114</v>
      </c>
      <c r="S152" s="4" t="s">
        <v>167</v>
      </c>
      <c r="T152" s="18" t="s">
        <v>1816</v>
      </c>
      <c r="U152" s="79" t="s">
        <v>173</v>
      </c>
      <c r="V152" s="4" t="s">
        <v>174</v>
      </c>
      <c r="W152" s="7">
        <v>80062012</v>
      </c>
      <c r="X152" s="18">
        <v>5</v>
      </c>
      <c r="Y152" s="92">
        <v>28787</v>
      </c>
      <c r="Z152" s="71">
        <f ca="1">+($F$1-Tabla3[[#This Row],[FECHA DE NACIMIENTO]])/365</f>
        <v>42.564383561643837</v>
      </c>
      <c r="AA152" s="108" t="s">
        <v>367</v>
      </c>
      <c r="AB152" s="108"/>
      <c r="AC152" s="4" t="s">
        <v>114</v>
      </c>
      <c r="AD152" s="4" t="s">
        <v>114</v>
      </c>
      <c r="AE152" s="8" t="s">
        <v>114</v>
      </c>
      <c r="AF152" s="4" t="s">
        <v>181</v>
      </c>
      <c r="AG152" s="6" t="s">
        <v>193</v>
      </c>
      <c r="AH152" s="6" t="s">
        <v>201</v>
      </c>
      <c r="AI152" s="18" t="s">
        <v>669</v>
      </c>
      <c r="AJ152" s="6" t="s">
        <v>1817</v>
      </c>
      <c r="AK152" s="108" t="s">
        <v>1818</v>
      </c>
      <c r="AL152" s="82">
        <v>22440000</v>
      </c>
      <c r="AM152" s="82">
        <v>22440000</v>
      </c>
      <c r="AN152" s="82">
        <v>2040000</v>
      </c>
      <c r="AO152" s="4" t="s">
        <v>209</v>
      </c>
      <c r="AP152" s="6" t="s">
        <v>181</v>
      </c>
      <c r="AQ152" s="6" t="s">
        <v>168</v>
      </c>
      <c r="AR152" s="83"/>
      <c r="AS152" s="84"/>
      <c r="AT152" s="7"/>
      <c r="AU152" s="101">
        <v>3520</v>
      </c>
      <c r="AV152" s="92">
        <v>43838</v>
      </c>
      <c r="AW152" s="18">
        <v>32020</v>
      </c>
      <c r="AX152" s="93">
        <v>43860</v>
      </c>
      <c r="AY152" s="6" t="s">
        <v>215</v>
      </c>
      <c r="AZ152" s="18" t="s">
        <v>581</v>
      </c>
      <c r="BA152" s="6" t="s">
        <v>181</v>
      </c>
      <c r="BB152" s="18"/>
      <c r="BC152" s="18"/>
      <c r="BD152" s="18" t="s">
        <v>1250</v>
      </c>
      <c r="BE152" s="6" t="s">
        <v>1249</v>
      </c>
      <c r="BF152" s="70">
        <v>43859</v>
      </c>
      <c r="BG152" s="4" t="s">
        <v>220</v>
      </c>
      <c r="BH152" s="4" t="s">
        <v>220</v>
      </c>
      <c r="BI152" s="6" t="s">
        <v>221</v>
      </c>
      <c r="BJ152" s="6" t="s">
        <v>582</v>
      </c>
      <c r="BK152" s="6" t="s">
        <v>174</v>
      </c>
      <c r="BL152" s="12">
        <v>53093005</v>
      </c>
      <c r="BM152" s="4">
        <v>8</v>
      </c>
      <c r="BN152" s="6" t="s">
        <v>622</v>
      </c>
      <c r="BO152" s="6" t="s">
        <v>193</v>
      </c>
      <c r="BP152" s="42">
        <v>80161501</v>
      </c>
      <c r="BQ152" s="13" t="s">
        <v>1051</v>
      </c>
      <c r="BR152" s="70">
        <v>43859</v>
      </c>
      <c r="BS152" s="4" t="s">
        <v>180</v>
      </c>
      <c r="BT152" s="13" t="s">
        <v>230</v>
      </c>
      <c r="BU152" s="93">
        <v>43860</v>
      </c>
      <c r="BV152" s="6" t="s">
        <v>348</v>
      </c>
      <c r="BW152" s="93">
        <v>43860</v>
      </c>
      <c r="BX152" s="93">
        <v>43860</v>
      </c>
      <c r="BY152" s="222">
        <v>44195</v>
      </c>
      <c r="BZ152" s="4">
        <f t="shared" si="84"/>
        <v>335</v>
      </c>
      <c r="CA152" s="16">
        <f t="shared" si="85"/>
        <v>11.166666666666666</v>
      </c>
      <c r="CB152" s="108" t="s">
        <v>839</v>
      </c>
      <c r="CC152" s="9">
        <f>BD_2!E150</f>
        <v>136000</v>
      </c>
      <c r="CD152" s="9">
        <f>BD_2!BA150</f>
        <v>0</v>
      </c>
      <c r="CE152" s="4">
        <f>BD_2!BZ150</f>
        <v>0</v>
      </c>
      <c r="CF152" s="42" t="str">
        <f>BD_2!CA150</f>
        <v>2 NO</v>
      </c>
      <c r="CG152" s="160" t="str">
        <f>BD_2!CF150</f>
        <v>2 NO</v>
      </c>
      <c r="CH152" s="4" t="s">
        <v>181</v>
      </c>
      <c r="CI152">
        <f t="shared" si="86"/>
        <v>335</v>
      </c>
      <c r="CJ152" s="161">
        <f t="shared" si="87"/>
        <v>43860</v>
      </c>
      <c r="CK152" s="161">
        <f t="shared" si="88"/>
        <v>44195</v>
      </c>
      <c r="CL152" s="14">
        <f t="shared" ca="1" si="89"/>
        <v>1.3820895522388059</v>
      </c>
      <c r="CM152" s="9">
        <f t="shared" si="97"/>
        <v>22304000</v>
      </c>
      <c r="CN152" s="42" t="str">
        <f t="shared" ca="1" si="90"/>
        <v>FINALIZADO</v>
      </c>
      <c r="CO152" s="4"/>
      <c r="CQ152" s="17"/>
      <c r="CR152" s="87"/>
      <c r="CS152" s="6"/>
      <c r="CT152" s="13" t="s">
        <v>1321</v>
      </c>
      <c r="CU152" s="4" t="s">
        <v>1322</v>
      </c>
      <c r="CV152" s="4" t="s">
        <v>3330</v>
      </c>
      <c r="CW152" s="42" t="str">
        <f t="shared" si="65"/>
        <v>enero</v>
      </c>
      <c r="CX152" s="4" t="s">
        <v>180</v>
      </c>
      <c r="CY152" t="s">
        <v>361</v>
      </c>
      <c r="CZ152" t="s">
        <v>362</v>
      </c>
    </row>
    <row r="153" spans="1:104" x14ac:dyDescent="0.25">
      <c r="A153" s="76" t="str">
        <f t="shared" si="74"/>
        <v/>
      </c>
      <c r="B153" s="77" t="str">
        <f t="shared" si="91"/>
        <v/>
      </c>
      <c r="C153" s="76" t="str">
        <f t="shared" si="92"/>
        <v/>
      </c>
      <c r="D153" s="76" t="str">
        <f t="shared" si="93"/>
        <v/>
      </c>
      <c r="E153" s="76" t="str">
        <f t="shared" si="94"/>
        <v/>
      </c>
      <c r="F153" s="77" t="str">
        <f t="shared" ca="1" si="82"/>
        <v>F</v>
      </c>
      <c r="G153" s="3" t="str">
        <f t="shared" si="95"/>
        <v/>
      </c>
      <c r="H153" s="3" t="str">
        <f t="shared" si="96"/>
        <v/>
      </c>
      <c r="I153" s="3" t="str">
        <f t="shared" si="83"/>
        <v/>
      </c>
      <c r="J153" s="4">
        <v>2020</v>
      </c>
      <c r="K153" s="5">
        <v>149</v>
      </c>
      <c r="L153" s="98" t="s">
        <v>1435</v>
      </c>
      <c r="M153" s="4" t="s">
        <v>115</v>
      </c>
      <c r="N153" s="6" t="s">
        <v>116</v>
      </c>
      <c r="O153" s="6" t="s">
        <v>138</v>
      </c>
      <c r="P153" s="6" t="s">
        <v>150</v>
      </c>
      <c r="Q153" s="6" t="s">
        <v>249</v>
      </c>
      <c r="R153" s="4" t="s">
        <v>114</v>
      </c>
      <c r="S153" s="4" t="s">
        <v>167</v>
      </c>
      <c r="T153" s="18" t="s">
        <v>967</v>
      </c>
      <c r="U153" s="79" t="s">
        <v>173</v>
      </c>
      <c r="V153" s="4" t="s">
        <v>174</v>
      </c>
      <c r="W153" s="7">
        <v>46450548</v>
      </c>
      <c r="X153" s="18">
        <v>1</v>
      </c>
      <c r="Y153" s="92">
        <v>28851</v>
      </c>
      <c r="Z153" s="71">
        <f ca="1">+($F$1-Tabla3[[#This Row],[FECHA DE NACIMIENTO]])/365</f>
        <v>42.389041095890413</v>
      </c>
      <c r="AA153" s="108" t="s">
        <v>848</v>
      </c>
      <c r="AB153" s="108"/>
      <c r="AC153" s="4" t="s">
        <v>114</v>
      </c>
      <c r="AD153" s="4" t="s">
        <v>114</v>
      </c>
      <c r="AE153" s="8" t="s">
        <v>114</v>
      </c>
      <c r="AF153" s="4" t="s">
        <v>181</v>
      </c>
      <c r="AG153" s="105" t="s">
        <v>958</v>
      </c>
      <c r="AH153" s="6" t="s">
        <v>958</v>
      </c>
      <c r="AI153" s="18" t="s">
        <v>988</v>
      </c>
      <c r="AJ153" s="6" t="s">
        <v>2610</v>
      </c>
      <c r="AK153" s="108" t="s">
        <v>2611</v>
      </c>
      <c r="AL153" s="82">
        <v>35200000</v>
      </c>
      <c r="AM153" s="82">
        <v>35200000</v>
      </c>
      <c r="AN153" s="82">
        <v>3200000</v>
      </c>
      <c r="AO153" s="4" t="s">
        <v>209</v>
      </c>
      <c r="AP153" s="6" t="s">
        <v>181</v>
      </c>
      <c r="AQ153" s="6" t="s">
        <v>168</v>
      </c>
      <c r="AR153" s="83"/>
      <c r="AS153" s="84"/>
      <c r="AT153" s="7"/>
      <c r="AU153" s="101">
        <v>5720</v>
      </c>
      <c r="AV153" s="92">
        <v>43840</v>
      </c>
      <c r="AW153" s="18">
        <v>32320</v>
      </c>
      <c r="AX153" s="93">
        <v>43860</v>
      </c>
      <c r="AY153" s="6" t="s">
        <v>215</v>
      </c>
      <c r="AZ153" s="18" t="s">
        <v>1070</v>
      </c>
      <c r="BA153" s="6" t="s">
        <v>181</v>
      </c>
      <c r="BB153" s="18"/>
      <c r="BC153" s="18"/>
      <c r="BD153" s="18" t="s">
        <v>1252</v>
      </c>
      <c r="BE153" s="6" t="s">
        <v>1251</v>
      </c>
      <c r="BF153" s="70">
        <v>43859</v>
      </c>
      <c r="BG153" s="4" t="s">
        <v>220</v>
      </c>
      <c r="BH153" s="4" t="s">
        <v>220</v>
      </c>
      <c r="BI153" s="6" t="s">
        <v>221</v>
      </c>
      <c r="BJ153" s="6" t="s">
        <v>2151</v>
      </c>
      <c r="BK153" s="6" t="s">
        <v>174</v>
      </c>
      <c r="BL153" s="12">
        <v>71580559</v>
      </c>
      <c r="BM153" s="4">
        <v>0</v>
      </c>
      <c r="BN153" s="6" t="s">
        <v>3857</v>
      </c>
      <c r="BO153" s="6" t="s">
        <v>187</v>
      </c>
      <c r="BP153" s="42">
        <v>80161500</v>
      </c>
      <c r="BQ153" s="13" t="s">
        <v>1052</v>
      </c>
      <c r="BR153" s="70">
        <v>43859</v>
      </c>
      <c r="BS153" s="4" t="s">
        <v>180</v>
      </c>
      <c r="BT153" s="13" t="s">
        <v>230</v>
      </c>
      <c r="BU153" s="93">
        <v>43860</v>
      </c>
      <c r="BV153" s="6" t="s">
        <v>348</v>
      </c>
      <c r="BW153" s="93">
        <v>43860</v>
      </c>
      <c r="BX153" s="93">
        <v>43860</v>
      </c>
      <c r="BY153" s="222">
        <v>44195</v>
      </c>
      <c r="BZ153" s="4">
        <f t="shared" si="84"/>
        <v>335</v>
      </c>
      <c r="CA153" s="16">
        <f t="shared" si="85"/>
        <v>11.166666666666666</v>
      </c>
      <c r="CB153" s="108" t="s">
        <v>1799</v>
      </c>
      <c r="CC153" s="9">
        <f>BD_2!E151</f>
        <v>0</v>
      </c>
      <c r="CD153" s="9">
        <f>BD_2!BA151</f>
        <v>0</v>
      </c>
      <c r="CE153" s="4">
        <f>BD_2!BZ151</f>
        <v>0</v>
      </c>
      <c r="CF153" s="42" t="str">
        <f>BD_2!CA151</f>
        <v>2 NO</v>
      </c>
      <c r="CG153" s="160" t="str">
        <f>BD_2!CF151</f>
        <v>2 NO</v>
      </c>
      <c r="CH153" s="4" t="s">
        <v>181</v>
      </c>
      <c r="CI153">
        <f t="shared" si="86"/>
        <v>335</v>
      </c>
      <c r="CJ153" s="161">
        <f t="shared" si="87"/>
        <v>43860</v>
      </c>
      <c r="CK153" s="161">
        <f t="shared" si="88"/>
        <v>44195</v>
      </c>
      <c r="CL153" s="14">
        <f t="shared" ca="1" si="89"/>
        <v>1.3820895522388059</v>
      </c>
      <c r="CM153" s="9">
        <f t="shared" si="97"/>
        <v>35200000</v>
      </c>
      <c r="CN153" s="42" t="str">
        <f t="shared" ca="1" si="90"/>
        <v>FINALIZADO</v>
      </c>
      <c r="CO153" s="4"/>
      <c r="CQ153" s="17"/>
      <c r="CR153" s="87"/>
      <c r="CS153" s="6"/>
      <c r="CT153" s="13" t="s">
        <v>1321</v>
      </c>
      <c r="CU153" s="4" t="s">
        <v>1322</v>
      </c>
      <c r="CV153" s="4" t="s">
        <v>3330</v>
      </c>
      <c r="CW153" s="42" t="str">
        <f t="shared" si="65"/>
        <v>enero</v>
      </c>
      <c r="CX153" s="4" t="s">
        <v>180</v>
      </c>
      <c r="CY153" t="s">
        <v>361</v>
      </c>
      <c r="CZ153" t="s">
        <v>362</v>
      </c>
    </row>
    <row r="154" spans="1:104" x14ac:dyDescent="0.25">
      <c r="A154" s="76" t="str">
        <f t="shared" si="74"/>
        <v/>
      </c>
      <c r="B154" s="77" t="str">
        <f t="shared" si="91"/>
        <v/>
      </c>
      <c r="C154" s="76" t="str">
        <f t="shared" si="92"/>
        <v/>
      </c>
      <c r="D154" s="76" t="str">
        <f t="shared" si="93"/>
        <v/>
      </c>
      <c r="E154" s="76" t="str">
        <f t="shared" si="94"/>
        <v/>
      </c>
      <c r="F154" s="77" t="str">
        <f t="shared" ca="1" si="82"/>
        <v>F</v>
      </c>
      <c r="G154" s="3" t="str">
        <f t="shared" si="95"/>
        <v/>
      </c>
      <c r="H154" s="3" t="str">
        <f t="shared" si="96"/>
        <v/>
      </c>
      <c r="I154" s="3" t="str">
        <f t="shared" si="83"/>
        <v/>
      </c>
      <c r="J154" s="4">
        <v>2020</v>
      </c>
      <c r="K154" s="5">
        <v>150</v>
      </c>
      <c r="L154" s="98" t="s">
        <v>1437</v>
      </c>
      <c r="M154" s="4" t="s">
        <v>115</v>
      </c>
      <c r="N154" s="6" t="s">
        <v>116</v>
      </c>
      <c r="O154" s="6" t="s">
        <v>138</v>
      </c>
      <c r="P154" s="6" t="s">
        <v>150</v>
      </c>
      <c r="Q154" s="6" t="s">
        <v>249</v>
      </c>
      <c r="R154" s="4" t="s">
        <v>114</v>
      </c>
      <c r="S154" s="4" t="s">
        <v>166</v>
      </c>
      <c r="T154" s="18" t="s">
        <v>968</v>
      </c>
      <c r="U154" s="79" t="s">
        <v>173</v>
      </c>
      <c r="V154" s="4" t="s">
        <v>174</v>
      </c>
      <c r="W154" s="7">
        <v>52822494</v>
      </c>
      <c r="X154" s="18">
        <v>1</v>
      </c>
      <c r="Y154" s="92">
        <v>30640</v>
      </c>
      <c r="Z154" s="71">
        <f ca="1">+($F$1-Tabla3[[#This Row],[FECHA DE NACIMIENTO]])/365</f>
        <v>37.487671232876714</v>
      </c>
      <c r="AA154" s="108" t="s">
        <v>1819</v>
      </c>
      <c r="AB154" s="108"/>
      <c r="AC154" s="4" t="s">
        <v>114</v>
      </c>
      <c r="AD154" s="4" t="s">
        <v>114</v>
      </c>
      <c r="AE154" s="8" t="s">
        <v>114</v>
      </c>
      <c r="AF154" s="4" t="s">
        <v>181</v>
      </c>
      <c r="AG154" s="13" t="s">
        <v>185</v>
      </c>
      <c r="AH154" s="13" t="s">
        <v>185</v>
      </c>
      <c r="AI154" s="18" t="s">
        <v>989</v>
      </c>
      <c r="AJ154" s="6" t="s">
        <v>2612</v>
      </c>
      <c r="AK154" s="108" t="s">
        <v>2613</v>
      </c>
      <c r="AL154" s="82">
        <v>77000000</v>
      </c>
      <c r="AM154" s="82">
        <v>77000000</v>
      </c>
      <c r="AN154" s="82">
        <v>7000000</v>
      </c>
      <c r="AO154" s="4" t="s">
        <v>209</v>
      </c>
      <c r="AP154" s="6" t="s">
        <v>181</v>
      </c>
      <c r="AQ154" s="6" t="s">
        <v>168</v>
      </c>
      <c r="AR154" s="83"/>
      <c r="AS154" s="84"/>
      <c r="AT154" s="7"/>
      <c r="AU154" s="101">
        <v>9020</v>
      </c>
      <c r="AV154" s="92">
        <v>43844</v>
      </c>
      <c r="AW154" s="18">
        <v>31920</v>
      </c>
      <c r="AX154" s="93">
        <v>43860</v>
      </c>
      <c r="AY154" s="6" t="s">
        <v>215</v>
      </c>
      <c r="AZ154" s="18" t="s">
        <v>810</v>
      </c>
      <c r="BA154" s="6" t="s">
        <v>181</v>
      </c>
      <c r="BB154" s="18"/>
      <c r="BC154" s="18"/>
      <c r="BD154" s="18" t="s">
        <v>1254</v>
      </c>
      <c r="BE154" s="6" t="s">
        <v>1253</v>
      </c>
      <c r="BF154" s="70">
        <v>43859</v>
      </c>
      <c r="BG154" s="4" t="s">
        <v>220</v>
      </c>
      <c r="BH154" s="4" t="s">
        <v>220</v>
      </c>
      <c r="BI154" s="6" t="s">
        <v>221</v>
      </c>
      <c r="BJ154" s="6" t="s">
        <v>3009</v>
      </c>
      <c r="BK154" s="6" t="s">
        <v>174</v>
      </c>
      <c r="BL154" s="12">
        <v>14396089</v>
      </c>
      <c r="BM154" s="4">
        <v>5</v>
      </c>
      <c r="BN154" s="6" t="s">
        <v>1289</v>
      </c>
      <c r="BO154" s="13" t="s">
        <v>185</v>
      </c>
      <c r="BP154" s="42">
        <v>77101706</v>
      </c>
      <c r="BQ154" s="13" t="s">
        <v>1053</v>
      </c>
      <c r="BR154" s="70">
        <v>43859</v>
      </c>
      <c r="BS154" s="4" t="s">
        <v>180</v>
      </c>
      <c r="BT154" s="13" t="s">
        <v>230</v>
      </c>
      <c r="BU154" s="93">
        <v>43860</v>
      </c>
      <c r="BV154" s="6" t="s">
        <v>348</v>
      </c>
      <c r="BW154" s="93">
        <v>43860</v>
      </c>
      <c r="BX154" s="93">
        <v>43860</v>
      </c>
      <c r="BY154" s="222">
        <v>44194</v>
      </c>
      <c r="BZ154" s="4">
        <f t="shared" si="84"/>
        <v>334</v>
      </c>
      <c r="CA154" s="16">
        <f t="shared" si="85"/>
        <v>11.133333333333333</v>
      </c>
      <c r="CB154" s="108" t="s">
        <v>2635</v>
      </c>
      <c r="CC154" s="9">
        <f>BD_2!E152</f>
        <v>0</v>
      </c>
      <c r="CD154" s="9">
        <f>BD_2!BA152</f>
        <v>0</v>
      </c>
      <c r="CE154" s="4">
        <f>BD_2!BZ152</f>
        <v>0</v>
      </c>
      <c r="CF154" s="42" t="str">
        <f>BD_2!CA152</f>
        <v>2 NO</v>
      </c>
      <c r="CG154" s="160" t="str">
        <f>BD_2!CF152</f>
        <v>2 NO</v>
      </c>
      <c r="CH154" s="4" t="s">
        <v>181</v>
      </c>
      <c r="CI154">
        <f t="shared" si="86"/>
        <v>334</v>
      </c>
      <c r="CJ154" s="161">
        <f t="shared" si="87"/>
        <v>43860</v>
      </c>
      <c r="CK154" s="161">
        <f t="shared" si="88"/>
        <v>44194</v>
      </c>
      <c r="CL154" s="14">
        <f t="shared" ca="1" si="89"/>
        <v>1.3862275449101797</v>
      </c>
      <c r="CM154" s="9">
        <f t="shared" si="97"/>
        <v>77000000</v>
      </c>
      <c r="CN154" s="42" t="str">
        <f t="shared" ca="1" si="90"/>
        <v>FINALIZADO</v>
      </c>
      <c r="CO154" s="4"/>
      <c r="CQ154" s="17"/>
      <c r="CR154" s="87"/>
      <c r="CS154" s="6"/>
      <c r="CT154" s="13" t="s">
        <v>1321</v>
      </c>
      <c r="CU154" s="4" t="s">
        <v>1322</v>
      </c>
      <c r="CV154" s="4" t="s">
        <v>3330</v>
      </c>
      <c r="CW154" s="42" t="str">
        <f t="shared" si="65"/>
        <v>enero</v>
      </c>
      <c r="CX154" s="4" t="s">
        <v>180</v>
      </c>
      <c r="CY154" t="s">
        <v>361</v>
      </c>
      <c r="CZ154" t="s">
        <v>362</v>
      </c>
    </row>
    <row r="155" spans="1:104" x14ac:dyDescent="0.25">
      <c r="A155" s="76" t="str">
        <f t="shared" si="74"/>
        <v/>
      </c>
      <c r="B155" s="77" t="str">
        <f t="shared" si="91"/>
        <v/>
      </c>
      <c r="C155" s="76" t="str">
        <f t="shared" si="92"/>
        <v/>
      </c>
      <c r="D155" s="76" t="str">
        <f t="shared" si="93"/>
        <v/>
      </c>
      <c r="E155" s="76" t="str">
        <f t="shared" si="94"/>
        <v/>
      </c>
      <c r="F155" s="77" t="str">
        <f t="shared" ca="1" si="82"/>
        <v>F</v>
      </c>
      <c r="G155" s="3" t="str">
        <f t="shared" si="95"/>
        <v/>
      </c>
      <c r="H155" s="3" t="str">
        <f t="shared" si="96"/>
        <v/>
      </c>
      <c r="I155" s="3" t="str">
        <f t="shared" si="83"/>
        <v/>
      </c>
      <c r="J155" s="4">
        <v>2020</v>
      </c>
      <c r="K155" s="5">
        <v>151</v>
      </c>
      <c r="L155" s="98" t="s">
        <v>1433</v>
      </c>
      <c r="M155" s="4" t="s">
        <v>115</v>
      </c>
      <c r="N155" s="6" t="s">
        <v>116</v>
      </c>
      <c r="O155" s="6" t="s">
        <v>138</v>
      </c>
      <c r="P155" s="6" t="s">
        <v>150</v>
      </c>
      <c r="Q155" s="6" t="s">
        <v>249</v>
      </c>
      <c r="R155" s="4" t="s">
        <v>114</v>
      </c>
      <c r="S155" s="4" t="s">
        <v>166</v>
      </c>
      <c r="T155" s="18" t="s">
        <v>969</v>
      </c>
      <c r="U155" s="79" t="s">
        <v>173</v>
      </c>
      <c r="V155" s="4" t="s">
        <v>174</v>
      </c>
      <c r="W155" s="7">
        <v>1061722812</v>
      </c>
      <c r="X155" s="18">
        <v>5</v>
      </c>
      <c r="Y155" s="92">
        <v>32756</v>
      </c>
      <c r="Z155" s="71">
        <f ca="1">+($F$1-Tabla3[[#This Row],[FECHA DE NACIMIENTO]])/365</f>
        <v>31.69041095890411</v>
      </c>
      <c r="AA155" s="108" t="s">
        <v>540</v>
      </c>
      <c r="AB155" s="108"/>
      <c r="AC155" s="4" t="s">
        <v>114</v>
      </c>
      <c r="AD155" s="4" t="s">
        <v>114</v>
      </c>
      <c r="AE155" s="8" t="s">
        <v>114</v>
      </c>
      <c r="AF155" s="4" t="s">
        <v>181</v>
      </c>
      <c r="AG155" s="13" t="s">
        <v>185</v>
      </c>
      <c r="AH155" s="13" t="s">
        <v>185</v>
      </c>
      <c r="AI155" s="18" t="s">
        <v>990</v>
      </c>
      <c r="AJ155" s="6" t="s">
        <v>2614</v>
      </c>
      <c r="AK155" s="108" t="s">
        <v>2615</v>
      </c>
      <c r="AL155" s="82">
        <v>57200000</v>
      </c>
      <c r="AM155" s="82">
        <v>57200000</v>
      </c>
      <c r="AN155" s="82">
        <v>5200000</v>
      </c>
      <c r="AO155" s="4" t="s">
        <v>209</v>
      </c>
      <c r="AP155" s="6" t="s">
        <v>181</v>
      </c>
      <c r="AQ155" s="6" t="s">
        <v>168</v>
      </c>
      <c r="AR155" s="83"/>
      <c r="AS155" s="84"/>
      <c r="AT155" s="7"/>
      <c r="AU155" s="101">
        <v>9020</v>
      </c>
      <c r="AV155" s="92">
        <v>43844</v>
      </c>
      <c r="AW155" s="18">
        <v>29620</v>
      </c>
      <c r="AX155" s="93">
        <v>43859</v>
      </c>
      <c r="AY155" s="6" t="s">
        <v>215</v>
      </c>
      <c r="AZ155" s="18" t="s">
        <v>810</v>
      </c>
      <c r="BA155" s="6" t="s">
        <v>181</v>
      </c>
      <c r="BB155" s="18"/>
      <c r="BC155" s="18"/>
      <c r="BD155" s="18" t="s">
        <v>1255</v>
      </c>
      <c r="BE155" s="6" t="s">
        <v>1256</v>
      </c>
      <c r="BF155" s="70">
        <v>43859</v>
      </c>
      <c r="BG155" s="4" t="s">
        <v>220</v>
      </c>
      <c r="BH155" s="4" t="s">
        <v>220</v>
      </c>
      <c r="BI155" s="6" t="s">
        <v>221</v>
      </c>
      <c r="BJ155" s="6" t="s">
        <v>1163</v>
      </c>
      <c r="BK155" s="6" t="s">
        <v>174</v>
      </c>
      <c r="BL155" s="12">
        <v>79403515</v>
      </c>
      <c r="BM155" s="4">
        <v>9</v>
      </c>
      <c r="BN155" s="6" t="s">
        <v>1286</v>
      </c>
      <c r="BO155" s="13" t="s">
        <v>185</v>
      </c>
      <c r="BP155" s="42">
        <v>77101701</v>
      </c>
      <c r="BQ155" s="13" t="s">
        <v>1054</v>
      </c>
      <c r="BR155" s="70">
        <v>43859</v>
      </c>
      <c r="BS155" s="4" t="s">
        <v>180</v>
      </c>
      <c r="BT155" s="13" t="s">
        <v>230</v>
      </c>
      <c r="BU155" s="93">
        <v>43859</v>
      </c>
      <c r="BV155" s="6" t="s">
        <v>348</v>
      </c>
      <c r="BW155" s="93">
        <v>43860</v>
      </c>
      <c r="BX155" s="93">
        <v>43860</v>
      </c>
      <c r="BY155" s="222">
        <v>44195</v>
      </c>
      <c r="BZ155" s="4">
        <f t="shared" si="84"/>
        <v>335</v>
      </c>
      <c r="CA155" s="16">
        <f t="shared" si="85"/>
        <v>11.166666666666666</v>
      </c>
      <c r="CB155" s="108" t="s">
        <v>2636</v>
      </c>
      <c r="CC155" s="9">
        <f>BD_2!E153</f>
        <v>0</v>
      </c>
      <c r="CD155" s="9">
        <f>BD_2!BA153</f>
        <v>0</v>
      </c>
      <c r="CE155" s="4">
        <f>BD_2!BZ153</f>
        <v>0</v>
      </c>
      <c r="CF155" s="42" t="str">
        <f>BD_2!CA153</f>
        <v>2 NO</v>
      </c>
      <c r="CG155" s="160" t="str">
        <f>BD_2!CF153</f>
        <v>2 NO</v>
      </c>
      <c r="CH155" s="4" t="s">
        <v>181</v>
      </c>
      <c r="CI155">
        <f t="shared" si="86"/>
        <v>335</v>
      </c>
      <c r="CJ155" s="161">
        <f t="shared" si="87"/>
        <v>43860</v>
      </c>
      <c r="CK155" s="161">
        <f t="shared" si="88"/>
        <v>44195</v>
      </c>
      <c r="CL155" s="14">
        <f t="shared" ca="1" si="89"/>
        <v>1.3820895522388059</v>
      </c>
      <c r="CM155" s="9">
        <f t="shared" si="97"/>
        <v>57200000</v>
      </c>
      <c r="CN155" s="42" t="str">
        <f t="shared" ca="1" si="90"/>
        <v>FINALIZADO</v>
      </c>
      <c r="CO155" s="4"/>
      <c r="CQ155" s="17"/>
      <c r="CR155" s="87"/>
      <c r="CS155" s="6"/>
      <c r="CT155" s="13" t="s">
        <v>1321</v>
      </c>
      <c r="CU155" s="4" t="s">
        <v>1322</v>
      </c>
      <c r="CV155" s="4" t="s">
        <v>3330</v>
      </c>
      <c r="CW155" s="42" t="str">
        <f t="shared" si="65"/>
        <v>enero</v>
      </c>
      <c r="CX155" s="4" t="s">
        <v>180</v>
      </c>
      <c r="CY155" t="s">
        <v>361</v>
      </c>
      <c r="CZ155" t="s">
        <v>362</v>
      </c>
    </row>
    <row r="156" spans="1:104" x14ac:dyDescent="0.25">
      <c r="A156" s="76" t="str">
        <f t="shared" si="74"/>
        <v/>
      </c>
      <c r="B156" s="77" t="str">
        <f t="shared" si="91"/>
        <v/>
      </c>
      <c r="C156" s="76" t="str">
        <f t="shared" si="92"/>
        <v/>
      </c>
      <c r="D156" s="76" t="str">
        <f t="shared" si="93"/>
        <v/>
      </c>
      <c r="E156" s="76" t="str">
        <f t="shared" si="94"/>
        <v/>
      </c>
      <c r="F156" s="77" t="str">
        <f t="shared" ca="1" si="82"/>
        <v>F</v>
      </c>
      <c r="G156" s="3" t="str">
        <f t="shared" si="95"/>
        <v/>
      </c>
      <c r="H156" s="3" t="str">
        <f t="shared" si="96"/>
        <v/>
      </c>
      <c r="I156" s="3" t="str">
        <f t="shared" si="83"/>
        <v/>
      </c>
      <c r="J156" s="4">
        <v>2020</v>
      </c>
      <c r="K156" s="5">
        <v>152</v>
      </c>
      <c r="L156" s="98" t="s">
        <v>1433</v>
      </c>
      <c r="M156" s="4" t="s">
        <v>115</v>
      </c>
      <c r="N156" s="6" t="s">
        <v>116</v>
      </c>
      <c r="O156" s="6" t="s">
        <v>138</v>
      </c>
      <c r="P156" s="6" t="s">
        <v>150</v>
      </c>
      <c r="Q156" s="6" t="s">
        <v>249</v>
      </c>
      <c r="R156" s="4" t="s">
        <v>114</v>
      </c>
      <c r="S156" s="4" t="s">
        <v>166</v>
      </c>
      <c r="T156" s="18" t="s">
        <v>970</v>
      </c>
      <c r="U156" s="79" t="s">
        <v>173</v>
      </c>
      <c r="V156" s="4" t="s">
        <v>174</v>
      </c>
      <c r="W156" s="7">
        <v>80544407</v>
      </c>
      <c r="X156" s="18">
        <v>1</v>
      </c>
      <c r="Y156" s="92">
        <v>28026</v>
      </c>
      <c r="Z156" s="71">
        <f ca="1">+($F$1-Tabla3[[#This Row],[FECHA DE NACIMIENTO]])/365</f>
        <v>44.649315068493152</v>
      </c>
      <c r="AA156" s="108" t="s">
        <v>849</v>
      </c>
      <c r="AB156" s="108"/>
      <c r="AC156" s="4" t="s">
        <v>114</v>
      </c>
      <c r="AD156" s="4" t="s">
        <v>114</v>
      </c>
      <c r="AE156" s="8" t="s">
        <v>114</v>
      </c>
      <c r="AF156" s="4" t="s">
        <v>181</v>
      </c>
      <c r="AG156" s="13" t="s">
        <v>185</v>
      </c>
      <c r="AH156" s="13" t="s">
        <v>185</v>
      </c>
      <c r="AI156" s="18" t="s">
        <v>991</v>
      </c>
      <c r="AJ156" s="6" t="s">
        <v>2616</v>
      </c>
      <c r="AK156" s="108" t="s">
        <v>2617</v>
      </c>
      <c r="AL156" s="82">
        <v>73645000</v>
      </c>
      <c r="AM156" s="82">
        <v>73645000</v>
      </c>
      <c r="AN156" s="82">
        <v>6695000</v>
      </c>
      <c r="AO156" s="4" t="s">
        <v>209</v>
      </c>
      <c r="AP156" s="6" t="s">
        <v>181</v>
      </c>
      <c r="AQ156" s="6" t="s">
        <v>168</v>
      </c>
      <c r="AR156" s="83"/>
      <c r="AS156" s="84"/>
      <c r="AT156" s="7"/>
      <c r="AU156" s="101">
        <v>9020</v>
      </c>
      <c r="AV156" s="92">
        <v>43844</v>
      </c>
      <c r="AW156" s="18">
        <v>34020</v>
      </c>
      <c r="AX156" s="93">
        <v>43861</v>
      </c>
      <c r="AY156" s="6" t="s">
        <v>215</v>
      </c>
      <c r="AZ156" s="18" t="s">
        <v>810</v>
      </c>
      <c r="BA156" s="6" t="s">
        <v>181</v>
      </c>
      <c r="BB156" s="18"/>
      <c r="BC156" s="18"/>
      <c r="BD156" s="18" t="s">
        <v>1258</v>
      </c>
      <c r="BE156" s="6" t="s">
        <v>1257</v>
      </c>
      <c r="BF156" s="70">
        <v>43860</v>
      </c>
      <c r="BG156" s="4" t="s">
        <v>220</v>
      </c>
      <c r="BH156" s="4" t="s">
        <v>220</v>
      </c>
      <c r="BI156" s="6" t="s">
        <v>221</v>
      </c>
      <c r="BJ156" s="6" t="s">
        <v>1163</v>
      </c>
      <c r="BK156" s="6" t="s">
        <v>174</v>
      </c>
      <c r="BL156" s="12">
        <v>79403515</v>
      </c>
      <c r="BM156" s="4">
        <v>9</v>
      </c>
      <c r="BN156" s="6" t="s">
        <v>1286</v>
      </c>
      <c r="BO156" s="13" t="s">
        <v>185</v>
      </c>
      <c r="BP156" s="42">
        <v>77101701</v>
      </c>
      <c r="BQ156" s="13" t="s">
        <v>1055</v>
      </c>
      <c r="BR156" s="70">
        <v>43860</v>
      </c>
      <c r="BS156" s="4" t="s">
        <v>180</v>
      </c>
      <c r="BT156" s="13" t="s">
        <v>230</v>
      </c>
      <c r="BU156" s="93">
        <v>43861</v>
      </c>
      <c r="BV156" s="6" t="s">
        <v>348</v>
      </c>
      <c r="BW156" s="93">
        <v>43861</v>
      </c>
      <c r="BX156" s="93">
        <v>43861</v>
      </c>
      <c r="BY156" s="222">
        <v>44196</v>
      </c>
      <c r="BZ156" s="4">
        <f t="shared" si="84"/>
        <v>335</v>
      </c>
      <c r="CA156" s="16">
        <f t="shared" si="85"/>
        <v>11.166666666666666</v>
      </c>
      <c r="CB156" s="108" t="s">
        <v>2637</v>
      </c>
      <c r="CC156" s="9">
        <f>BD_2!E154</f>
        <v>0</v>
      </c>
      <c r="CD156" s="9">
        <f>BD_2!BA154</f>
        <v>0</v>
      </c>
      <c r="CE156" s="4">
        <f>BD_2!BZ154</f>
        <v>0</v>
      </c>
      <c r="CF156" s="42" t="str">
        <f>BD_2!CA154</f>
        <v>2 NO</v>
      </c>
      <c r="CG156" s="160" t="str">
        <f>BD_2!CF154</f>
        <v>2 NO</v>
      </c>
      <c r="CH156" s="4" t="s">
        <v>181</v>
      </c>
      <c r="CI156">
        <f t="shared" si="86"/>
        <v>335</v>
      </c>
      <c r="CJ156" s="161">
        <f t="shared" si="87"/>
        <v>43861</v>
      </c>
      <c r="CK156" s="161">
        <f t="shared" si="88"/>
        <v>44196</v>
      </c>
      <c r="CL156" s="14">
        <f t="shared" ca="1" si="89"/>
        <v>1.3791044776119403</v>
      </c>
      <c r="CM156" s="9">
        <f t="shared" si="97"/>
        <v>73645000</v>
      </c>
      <c r="CN156" s="42" t="str">
        <f t="shared" ca="1" si="90"/>
        <v>FINALIZADO</v>
      </c>
      <c r="CO156" s="4"/>
      <c r="CQ156" s="17"/>
      <c r="CR156" s="87"/>
      <c r="CS156" s="6"/>
      <c r="CT156" s="13" t="s">
        <v>1321</v>
      </c>
      <c r="CU156" s="4" t="s">
        <v>1322</v>
      </c>
      <c r="CV156" s="4" t="s">
        <v>3330</v>
      </c>
      <c r="CW156" s="42" t="str">
        <f t="shared" si="65"/>
        <v>enero</v>
      </c>
      <c r="CX156" s="4" t="s">
        <v>180</v>
      </c>
      <c r="CY156" t="s">
        <v>361</v>
      </c>
      <c r="CZ156" t="s">
        <v>362</v>
      </c>
    </row>
    <row r="157" spans="1:104" x14ac:dyDescent="0.25">
      <c r="A157" s="76" t="str">
        <f t="shared" si="74"/>
        <v/>
      </c>
      <c r="B157" s="77" t="str">
        <f t="shared" si="91"/>
        <v/>
      </c>
      <c r="C157" s="76" t="str">
        <f t="shared" si="92"/>
        <v/>
      </c>
      <c r="D157" s="76" t="str">
        <f t="shared" si="93"/>
        <v/>
      </c>
      <c r="E157" s="76" t="str">
        <f t="shared" si="94"/>
        <v/>
      </c>
      <c r="F157" s="77" t="str">
        <f t="shared" ca="1" si="82"/>
        <v>F</v>
      </c>
      <c r="G157" s="3" t="str">
        <f t="shared" si="95"/>
        <v/>
      </c>
      <c r="H157" s="3" t="str">
        <f t="shared" si="96"/>
        <v/>
      </c>
      <c r="I157" s="3" t="str">
        <f t="shared" si="83"/>
        <v/>
      </c>
      <c r="J157" s="4">
        <v>2020</v>
      </c>
      <c r="K157" s="5">
        <v>153</v>
      </c>
      <c r="L157" s="98" t="s">
        <v>1433</v>
      </c>
      <c r="M157" s="4" t="s">
        <v>115</v>
      </c>
      <c r="N157" s="6" t="s">
        <v>116</v>
      </c>
      <c r="O157" s="6" t="s">
        <v>138</v>
      </c>
      <c r="P157" s="6" t="s">
        <v>150</v>
      </c>
      <c r="Q157" s="6" t="s">
        <v>249</v>
      </c>
      <c r="R157" s="4" t="s">
        <v>114</v>
      </c>
      <c r="S157" s="4" t="s">
        <v>166</v>
      </c>
      <c r="T157" s="18" t="s">
        <v>971</v>
      </c>
      <c r="U157" s="79" t="s">
        <v>173</v>
      </c>
      <c r="V157" s="4" t="s">
        <v>174</v>
      </c>
      <c r="W157" s="7">
        <v>63506593</v>
      </c>
      <c r="X157" s="18">
        <v>8</v>
      </c>
      <c r="Y157" s="92">
        <v>27714</v>
      </c>
      <c r="Z157" s="71">
        <f ca="1">+($F$1-Tabla3[[#This Row],[FECHA DE NACIMIENTO]])/365</f>
        <v>45.504109589041093</v>
      </c>
      <c r="AA157" s="108" t="s">
        <v>1820</v>
      </c>
      <c r="AB157" s="108"/>
      <c r="AC157" s="4" t="s">
        <v>114</v>
      </c>
      <c r="AD157" s="4" t="s">
        <v>114</v>
      </c>
      <c r="AE157" s="8" t="s">
        <v>114</v>
      </c>
      <c r="AF157" s="4" t="s">
        <v>181</v>
      </c>
      <c r="AG157" s="13" t="s">
        <v>185</v>
      </c>
      <c r="AH157" s="13" t="s">
        <v>185</v>
      </c>
      <c r="AI157" s="18" t="s">
        <v>991</v>
      </c>
      <c r="AJ157" s="6" t="s">
        <v>2618</v>
      </c>
      <c r="AK157" s="108" t="s">
        <v>2619</v>
      </c>
      <c r="AL157" s="82">
        <v>73645000</v>
      </c>
      <c r="AM157" s="82">
        <v>73645000</v>
      </c>
      <c r="AN157" s="82">
        <v>6695000</v>
      </c>
      <c r="AO157" s="4" t="s">
        <v>209</v>
      </c>
      <c r="AP157" s="6" t="s">
        <v>181</v>
      </c>
      <c r="AQ157" s="6" t="s">
        <v>168</v>
      </c>
      <c r="AR157" s="83"/>
      <c r="AS157" s="84"/>
      <c r="AT157" s="7"/>
      <c r="AU157" s="101">
        <v>9020</v>
      </c>
      <c r="AV157" s="92">
        <v>43844</v>
      </c>
      <c r="AW157" s="18">
        <v>34220</v>
      </c>
      <c r="AX157" s="93">
        <v>43861</v>
      </c>
      <c r="AY157" s="6" t="s">
        <v>215</v>
      </c>
      <c r="AZ157" s="18" t="s">
        <v>810</v>
      </c>
      <c r="BA157" s="6" t="s">
        <v>181</v>
      </c>
      <c r="BB157" s="18"/>
      <c r="BC157" s="18"/>
      <c r="BD157" s="18" t="s">
        <v>1259</v>
      </c>
      <c r="BE157" s="6" t="s">
        <v>1260</v>
      </c>
      <c r="BF157" s="70">
        <v>43860</v>
      </c>
      <c r="BG157" s="4" t="s">
        <v>220</v>
      </c>
      <c r="BH157" s="4" t="s">
        <v>220</v>
      </c>
      <c r="BI157" s="6" t="s">
        <v>221</v>
      </c>
      <c r="BJ157" s="6" t="s">
        <v>1163</v>
      </c>
      <c r="BK157" s="6" t="s">
        <v>174</v>
      </c>
      <c r="BL157" s="12">
        <v>79403515</v>
      </c>
      <c r="BM157" s="4">
        <v>9</v>
      </c>
      <c r="BN157" s="6" t="s">
        <v>1286</v>
      </c>
      <c r="BO157" s="13" t="s">
        <v>185</v>
      </c>
      <c r="BP157" s="42">
        <v>77101701</v>
      </c>
      <c r="BQ157" s="13" t="s">
        <v>1056</v>
      </c>
      <c r="BR157" s="70">
        <v>43860</v>
      </c>
      <c r="BS157" s="4" t="s">
        <v>180</v>
      </c>
      <c r="BT157" s="13" t="s">
        <v>230</v>
      </c>
      <c r="BU157" s="93">
        <v>43861</v>
      </c>
      <c r="BV157" s="6" t="s">
        <v>348</v>
      </c>
      <c r="BW157" s="93">
        <v>43861</v>
      </c>
      <c r="BX157" s="93">
        <v>43861</v>
      </c>
      <c r="BY157" s="222">
        <v>44196</v>
      </c>
      <c r="BZ157" s="4">
        <f t="shared" si="84"/>
        <v>335</v>
      </c>
      <c r="CA157" s="16">
        <f t="shared" si="85"/>
        <v>11.166666666666666</v>
      </c>
      <c r="CB157" s="108" t="s">
        <v>2638</v>
      </c>
      <c r="CC157" s="9">
        <f>BD_2!E155</f>
        <v>0</v>
      </c>
      <c r="CD157" s="9">
        <f>BD_2!BA155</f>
        <v>0</v>
      </c>
      <c r="CE157" s="4">
        <f>BD_2!BZ155</f>
        <v>0</v>
      </c>
      <c r="CF157" s="42" t="str">
        <f>BD_2!CA155</f>
        <v>2 NO</v>
      </c>
      <c r="CG157" s="160" t="str">
        <f>BD_2!CF155</f>
        <v>2 NO</v>
      </c>
      <c r="CH157" s="4" t="s">
        <v>181</v>
      </c>
      <c r="CI157">
        <f t="shared" si="86"/>
        <v>335</v>
      </c>
      <c r="CJ157" s="161">
        <f t="shared" si="87"/>
        <v>43861</v>
      </c>
      <c r="CK157" s="161">
        <f t="shared" si="88"/>
        <v>44196</v>
      </c>
      <c r="CL157" s="14">
        <f t="shared" ca="1" si="89"/>
        <v>1.3791044776119403</v>
      </c>
      <c r="CM157" s="9">
        <f t="shared" si="97"/>
        <v>73645000</v>
      </c>
      <c r="CN157" s="42" t="str">
        <f t="shared" ca="1" si="90"/>
        <v>FINALIZADO</v>
      </c>
      <c r="CO157" s="4"/>
      <c r="CQ157" s="17"/>
      <c r="CR157" s="87"/>
      <c r="CS157" s="6"/>
      <c r="CT157" s="13" t="s">
        <v>1321</v>
      </c>
      <c r="CU157" s="4" t="s">
        <v>1322</v>
      </c>
      <c r="CV157" s="4" t="s">
        <v>3330</v>
      </c>
      <c r="CW157" s="42" t="str">
        <f t="shared" si="65"/>
        <v>enero</v>
      </c>
      <c r="CX157" s="4" t="s">
        <v>180</v>
      </c>
      <c r="CY157" t="s">
        <v>361</v>
      </c>
      <c r="CZ157" t="s">
        <v>362</v>
      </c>
    </row>
    <row r="158" spans="1:104" x14ac:dyDescent="0.25">
      <c r="A158" s="76" t="str">
        <f t="shared" si="74"/>
        <v/>
      </c>
      <c r="B158" s="77" t="str">
        <f t="shared" si="91"/>
        <v/>
      </c>
      <c r="C158" s="76" t="str">
        <f t="shared" si="92"/>
        <v/>
      </c>
      <c r="D158" s="76" t="str">
        <f t="shared" si="93"/>
        <v/>
      </c>
      <c r="E158" s="76" t="str">
        <f t="shared" si="94"/>
        <v/>
      </c>
      <c r="F158" s="77" t="str">
        <f t="shared" ca="1" si="82"/>
        <v>F</v>
      </c>
      <c r="G158" s="3" t="str">
        <f t="shared" si="95"/>
        <v/>
      </c>
      <c r="H158" s="3" t="str">
        <f t="shared" si="96"/>
        <v/>
      </c>
      <c r="I158" s="3" t="str">
        <f t="shared" si="83"/>
        <v/>
      </c>
      <c r="J158" s="4">
        <v>2020</v>
      </c>
      <c r="K158" s="5">
        <v>154</v>
      </c>
      <c r="L158" s="13" t="s">
        <v>1440</v>
      </c>
      <c r="M158" s="4" t="s">
        <v>115</v>
      </c>
      <c r="N158" s="6" t="s">
        <v>116</v>
      </c>
      <c r="O158" s="6" t="s">
        <v>138</v>
      </c>
      <c r="P158" s="6" t="s">
        <v>150</v>
      </c>
      <c r="Q158" s="6" t="s">
        <v>249</v>
      </c>
      <c r="R158" s="4" t="s">
        <v>114</v>
      </c>
      <c r="S158" s="4" t="s">
        <v>167</v>
      </c>
      <c r="T158" s="18" t="s">
        <v>972</v>
      </c>
      <c r="U158" s="79" t="s">
        <v>173</v>
      </c>
      <c r="V158" s="4" t="s">
        <v>174</v>
      </c>
      <c r="W158" s="7">
        <v>80061755</v>
      </c>
      <c r="X158" s="18">
        <v>4</v>
      </c>
      <c r="Y158" s="92">
        <v>28880</v>
      </c>
      <c r="Z158" s="71">
        <f ca="1">+($F$1-Tabla3[[#This Row],[FECHA DE NACIMIENTO]])/365</f>
        <v>42.30958904109589</v>
      </c>
      <c r="AA158" s="108" t="s">
        <v>367</v>
      </c>
      <c r="AB158" s="108"/>
      <c r="AC158" s="4" t="s">
        <v>114</v>
      </c>
      <c r="AD158" s="4" t="s">
        <v>114</v>
      </c>
      <c r="AE158" s="8" t="s">
        <v>114</v>
      </c>
      <c r="AF158" s="4" t="s">
        <v>181</v>
      </c>
      <c r="AG158" s="6" t="s">
        <v>183</v>
      </c>
      <c r="AH158" s="6" t="s">
        <v>183</v>
      </c>
      <c r="AI158" s="18" t="s">
        <v>992</v>
      </c>
      <c r="AJ158" s="108" t="s">
        <v>2620</v>
      </c>
      <c r="AK158" s="108" t="s">
        <v>2621</v>
      </c>
      <c r="AL158" s="82">
        <v>28875000</v>
      </c>
      <c r="AM158" s="82">
        <v>28875000</v>
      </c>
      <c r="AN158" s="82">
        <v>2625000</v>
      </c>
      <c r="AO158" s="4" t="s">
        <v>209</v>
      </c>
      <c r="AP158" s="6" t="s">
        <v>181</v>
      </c>
      <c r="AQ158" s="6" t="s">
        <v>168</v>
      </c>
      <c r="AR158" s="83"/>
      <c r="AS158" s="84"/>
      <c r="AT158" s="7"/>
      <c r="AU158" s="101">
        <v>4920</v>
      </c>
      <c r="AV158" s="107">
        <v>43839</v>
      </c>
      <c r="AW158" s="18">
        <v>33120</v>
      </c>
      <c r="AX158" s="93">
        <v>43861</v>
      </c>
      <c r="AY158" s="6" t="s">
        <v>215</v>
      </c>
      <c r="AZ158" s="18" t="s">
        <v>806</v>
      </c>
      <c r="BA158" s="6" t="s">
        <v>181</v>
      </c>
      <c r="BB158" s="18"/>
      <c r="BC158" s="18"/>
      <c r="BD158" s="18" t="s">
        <v>1264</v>
      </c>
      <c r="BE158" s="6" t="s">
        <v>1263</v>
      </c>
      <c r="BF158" s="70">
        <v>43860</v>
      </c>
      <c r="BG158" s="4" t="s">
        <v>220</v>
      </c>
      <c r="BH158" s="4" t="s">
        <v>220</v>
      </c>
      <c r="BI158" s="6" t="s">
        <v>221</v>
      </c>
      <c r="BJ158" t="s">
        <v>1147</v>
      </c>
      <c r="BK158" t="s">
        <v>174</v>
      </c>
      <c r="BL158" s="90">
        <v>73583484</v>
      </c>
      <c r="BM158" s="79">
        <v>8</v>
      </c>
      <c r="BN158" t="s">
        <v>519</v>
      </c>
      <c r="BO158" t="s">
        <v>183</v>
      </c>
      <c r="BP158" s="42">
        <v>77101600</v>
      </c>
      <c r="BQ158" s="13" t="s">
        <v>1057</v>
      </c>
      <c r="BR158" s="70">
        <v>43860</v>
      </c>
      <c r="BS158" s="4" t="s">
        <v>180</v>
      </c>
      <c r="BT158" s="13" t="s">
        <v>230</v>
      </c>
      <c r="BU158" s="93">
        <v>43861</v>
      </c>
      <c r="BV158" s="6" t="s">
        <v>348</v>
      </c>
      <c r="BW158" s="93">
        <v>43861</v>
      </c>
      <c r="BX158" s="93">
        <v>43861</v>
      </c>
      <c r="BY158" s="222">
        <v>44197</v>
      </c>
      <c r="BZ158" s="4">
        <f t="shared" si="84"/>
        <v>336</v>
      </c>
      <c r="CA158" s="16">
        <f t="shared" si="85"/>
        <v>11.2</v>
      </c>
      <c r="CB158" s="108" t="s">
        <v>2639</v>
      </c>
      <c r="CC158" s="9">
        <f>BD_2!E156</f>
        <v>0</v>
      </c>
      <c r="CD158" s="9">
        <f>BD_2!BA156</f>
        <v>0</v>
      </c>
      <c r="CE158" s="4">
        <f>BD_2!BZ156</f>
        <v>0</v>
      </c>
      <c r="CF158" s="42" t="str">
        <f>BD_2!CA156</f>
        <v>2 NO</v>
      </c>
      <c r="CG158" s="160" t="str">
        <f>BD_2!CF156</f>
        <v>2 NO</v>
      </c>
      <c r="CH158" s="4" t="s">
        <v>181</v>
      </c>
      <c r="CI158">
        <f t="shared" si="86"/>
        <v>336</v>
      </c>
      <c r="CJ158" s="161">
        <f t="shared" si="87"/>
        <v>43861</v>
      </c>
      <c r="CK158" s="161">
        <f t="shared" si="88"/>
        <v>44197</v>
      </c>
      <c r="CL158" s="14">
        <f t="shared" ca="1" si="89"/>
        <v>1.375</v>
      </c>
      <c r="CM158" s="9">
        <f t="shared" si="97"/>
        <v>28875000</v>
      </c>
      <c r="CN158" s="42" t="str">
        <f t="shared" ca="1" si="90"/>
        <v>FINALIZADO</v>
      </c>
      <c r="CO158" s="4"/>
      <c r="CQ158" s="17"/>
      <c r="CR158" s="87"/>
      <c r="CS158" s="6"/>
      <c r="CT158" s="13" t="s">
        <v>1321</v>
      </c>
      <c r="CU158" s="4" t="s">
        <v>1322</v>
      </c>
      <c r="CV158" s="4" t="s">
        <v>3330</v>
      </c>
      <c r="CW158" s="42" t="str">
        <f t="shared" si="65"/>
        <v>enero</v>
      </c>
      <c r="CX158" s="4" t="s">
        <v>180</v>
      </c>
      <c r="CY158" t="s">
        <v>361</v>
      </c>
      <c r="CZ158" t="s">
        <v>362</v>
      </c>
    </row>
    <row r="159" spans="1:104" x14ac:dyDescent="0.25">
      <c r="A159" s="76" t="str">
        <f t="shared" si="74"/>
        <v/>
      </c>
      <c r="B159" s="77" t="str">
        <f t="shared" si="91"/>
        <v/>
      </c>
      <c r="C159" s="76" t="str">
        <f t="shared" si="92"/>
        <v/>
      </c>
      <c r="D159" s="76" t="str">
        <f t="shared" si="93"/>
        <v/>
      </c>
      <c r="E159" s="76" t="str">
        <f t="shared" si="94"/>
        <v/>
      </c>
      <c r="F159" s="77" t="str">
        <f t="shared" ca="1" si="82"/>
        <v>F</v>
      </c>
      <c r="G159" s="3" t="str">
        <f t="shared" si="95"/>
        <v/>
      </c>
      <c r="H159" s="3" t="str">
        <f t="shared" si="96"/>
        <v/>
      </c>
      <c r="I159" s="3" t="str">
        <f t="shared" si="83"/>
        <v/>
      </c>
      <c r="J159" s="4">
        <v>2020</v>
      </c>
      <c r="K159" s="5">
        <v>155</v>
      </c>
      <c r="L159" s="98" t="s">
        <v>1433</v>
      </c>
      <c r="M159" s="4" t="s">
        <v>115</v>
      </c>
      <c r="N159" s="6" t="s">
        <v>116</v>
      </c>
      <c r="O159" s="6" t="s">
        <v>138</v>
      </c>
      <c r="P159" s="6" t="s">
        <v>150</v>
      </c>
      <c r="Q159" s="6" t="s">
        <v>249</v>
      </c>
      <c r="R159" s="4" t="s">
        <v>114</v>
      </c>
      <c r="S159" s="4" t="s">
        <v>166</v>
      </c>
      <c r="T159" s="18" t="s">
        <v>973</v>
      </c>
      <c r="U159" s="79" t="s">
        <v>173</v>
      </c>
      <c r="V159" s="4" t="s">
        <v>174</v>
      </c>
      <c r="W159" s="7">
        <v>1020804214</v>
      </c>
      <c r="X159" s="18">
        <v>4</v>
      </c>
      <c r="Y159" s="92">
        <v>34803</v>
      </c>
      <c r="Z159" s="71">
        <f ca="1">+($F$1-Tabla3[[#This Row],[FECHA DE NACIMIENTO]])/365</f>
        <v>26.082191780821919</v>
      </c>
      <c r="AA159" s="108" t="s">
        <v>1821</v>
      </c>
      <c r="AB159" s="108"/>
      <c r="AC159" s="4" t="s">
        <v>114</v>
      </c>
      <c r="AD159" s="4" t="s">
        <v>114</v>
      </c>
      <c r="AE159" s="8" t="s">
        <v>114</v>
      </c>
      <c r="AF159" s="4" t="s">
        <v>181</v>
      </c>
      <c r="AG159" s="13" t="s">
        <v>185</v>
      </c>
      <c r="AH159" s="13" t="s">
        <v>185</v>
      </c>
      <c r="AI159" s="18" t="s">
        <v>993</v>
      </c>
      <c r="AJ159" s="108" t="s">
        <v>2622</v>
      </c>
      <c r="AK159" s="108" t="s">
        <v>2623</v>
      </c>
      <c r="AL159" s="82">
        <v>49500011</v>
      </c>
      <c r="AM159" s="82">
        <v>49500011</v>
      </c>
      <c r="AN159" s="82">
        <v>4500001</v>
      </c>
      <c r="AO159" s="4" t="s">
        <v>209</v>
      </c>
      <c r="AP159" s="6" t="s">
        <v>181</v>
      </c>
      <c r="AQ159" s="6" t="s">
        <v>168</v>
      </c>
      <c r="AR159" s="83"/>
      <c r="AS159" s="84"/>
      <c r="AT159" s="7"/>
      <c r="AU159" s="101">
        <v>9020</v>
      </c>
      <c r="AV159" s="92">
        <v>43844</v>
      </c>
      <c r="AW159" s="18">
        <v>36520</v>
      </c>
      <c r="AX159" s="93">
        <v>43864</v>
      </c>
      <c r="AY159" s="6" t="s">
        <v>215</v>
      </c>
      <c r="AZ159" s="18" t="s">
        <v>810</v>
      </c>
      <c r="BA159" s="6" t="s">
        <v>181</v>
      </c>
      <c r="BB159" s="18"/>
      <c r="BC159" s="18"/>
      <c r="BD159" s="18" t="s">
        <v>1261</v>
      </c>
      <c r="BE159" s="6" t="s">
        <v>1262</v>
      </c>
      <c r="BF159" s="70">
        <v>43859</v>
      </c>
      <c r="BG159" s="4" t="s">
        <v>220</v>
      </c>
      <c r="BH159" s="4" t="s">
        <v>220</v>
      </c>
      <c r="BI159" s="6" t="s">
        <v>221</v>
      </c>
      <c r="BJ159" s="6" t="s">
        <v>1163</v>
      </c>
      <c r="BK159" s="6" t="s">
        <v>174</v>
      </c>
      <c r="BL159" s="12">
        <v>79403515</v>
      </c>
      <c r="BM159" s="4">
        <v>9</v>
      </c>
      <c r="BN159" s="6" t="s">
        <v>1286</v>
      </c>
      <c r="BO159" s="13" t="s">
        <v>185</v>
      </c>
      <c r="BP159" s="42">
        <v>77101701</v>
      </c>
      <c r="BQ159" s="13" t="s">
        <v>1058</v>
      </c>
      <c r="BR159" s="70">
        <v>43859</v>
      </c>
      <c r="BS159" s="4" t="s">
        <v>180</v>
      </c>
      <c r="BT159" s="13" t="s">
        <v>230</v>
      </c>
      <c r="BU159" s="93">
        <v>43861</v>
      </c>
      <c r="BV159" s="6" t="s">
        <v>348</v>
      </c>
      <c r="BW159" s="93">
        <v>43860</v>
      </c>
      <c r="BX159" s="93">
        <v>43860</v>
      </c>
      <c r="BY159" s="222">
        <v>44195</v>
      </c>
      <c r="BZ159" s="4">
        <f t="shared" si="84"/>
        <v>335</v>
      </c>
      <c r="CA159" s="16">
        <f t="shared" si="85"/>
        <v>11.166666666666666</v>
      </c>
      <c r="CB159" s="108" t="s">
        <v>2640</v>
      </c>
      <c r="CC159" s="9">
        <f>BD_2!E157</f>
        <v>300000</v>
      </c>
      <c r="CD159" s="9">
        <f>BD_2!BA157</f>
        <v>0</v>
      </c>
      <c r="CE159" s="4">
        <f>BD_2!BZ157</f>
        <v>0</v>
      </c>
      <c r="CF159" s="42" t="str">
        <f>BD_2!CA157</f>
        <v>2 NO</v>
      </c>
      <c r="CG159" s="160" t="str">
        <f>BD_2!CF157</f>
        <v>2 NO</v>
      </c>
      <c r="CH159" s="4" t="s">
        <v>181</v>
      </c>
      <c r="CI159">
        <f t="shared" si="86"/>
        <v>335</v>
      </c>
      <c r="CJ159" s="161">
        <f t="shared" si="87"/>
        <v>43860</v>
      </c>
      <c r="CK159" s="161">
        <f t="shared" si="88"/>
        <v>44195</v>
      </c>
      <c r="CL159" s="14">
        <f t="shared" ca="1" si="89"/>
        <v>1.3820895522388059</v>
      </c>
      <c r="CM159" s="9">
        <f t="shared" si="97"/>
        <v>49200011</v>
      </c>
      <c r="CN159" s="42" t="str">
        <f t="shared" ca="1" si="90"/>
        <v>FINALIZADO</v>
      </c>
      <c r="CO159" s="4"/>
      <c r="CQ159" s="17"/>
      <c r="CR159" s="87"/>
      <c r="CS159" s="6"/>
      <c r="CT159" s="13" t="s">
        <v>1321</v>
      </c>
      <c r="CU159" s="4" t="s">
        <v>1322</v>
      </c>
      <c r="CV159" s="4" t="s">
        <v>3330</v>
      </c>
      <c r="CW159" s="42" t="str">
        <f t="shared" si="65"/>
        <v>enero</v>
      </c>
      <c r="CX159" s="4" t="s">
        <v>180</v>
      </c>
      <c r="CY159" t="s">
        <v>361</v>
      </c>
      <c r="CZ159" t="s">
        <v>362</v>
      </c>
    </row>
    <row r="160" spans="1:104" x14ac:dyDescent="0.25">
      <c r="A160" s="76" t="str">
        <f t="shared" si="74"/>
        <v/>
      </c>
      <c r="B160" s="77" t="str">
        <f t="shared" si="91"/>
        <v/>
      </c>
      <c r="C160" s="76" t="str">
        <f t="shared" si="92"/>
        <v/>
      </c>
      <c r="D160" s="76" t="str">
        <f t="shared" si="93"/>
        <v/>
      </c>
      <c r="E160" s="76" t="str">
        <f t="shared" si="94"/>
        <v/>
      </c>
      <c r="F160" s="77" t="str">
        <f t="shared" ca="1" si="82"/>
        <v>F</v>
      </c>
      <c r="G160" s="3" t="str">
        <f t="shared" si="95"/>
        <v/>
      </c>
      <c r="H160" s="3" t="str">
        <f t="shared" si="96"/>
        <v/>
      </c>
      <c r="I160" s="3" t="str">
        <f t="shared" si="83"/>
        <v/>
      </c>
      <c r="J160" s="4">
        <v>2020</v>
      </c>
      <c r="K160" s="5">
        <v>156</v>
      </c>
      <c r="L160" s="98" t="s">
        <v>1433</v>
      </c>
      <c r="M160" s="4" t="s">
        <v>115</v>
      </c>
      <c r="N160" s="6" t="s">
        <v>116</v>
      </c>
      <c r="O160" s="6" t="s">
        <v>138</v>
      </c>
      <c r="P160" s="6" t="s">
        <v>150</v>
      </c>
      <c r="Q160" s="6" t="s">
        <v>249</v>
      </c>
      <c r="R160" s="4" t="s">
        <v>114</v>
      </c>
      <c r="S160" s="4" t="s">
        <v>166</v>
      </c>
      <c r="T160" s="18" t="s">
        <v>974</v>
      </c>
      <c r="U160" s="79" t="s">
        <v>173</v>
      </c>
      <c r="V160" s="4" t="s">
        <v>174</v>
      </c>
      <c r="W160" s="7">
        <v>1047455673</v>
      </c>
      <c r="X160" s="18">
        <v>1</v>
      </c>
      <c r="Y160" s="92">
        <v>33999</v>
      </c>
      <c r="Z160" s="71">
        <f ca="1">+($F$1-Tabla3[[#This Row],[FECHA DE NACIMIENTO]])/365</f>
        <v>28.284931506849315</v>
      </c>
      <c r="AA160" s="108" t="s">
        <v>178</v>
      </c>
      <c r="AB160" s="108"/>
      <c r="AC160" s="4" t="s">
        <v>114</v>
      </c>
      <c r="AD160" s="4" t="s">
        <v>114</v>
      </c>
      <c r="AE160" s="8" t="s">
        <v>114</v>
      </c>
      <c r="AF160" s="4" t="s">
        <v>181</v>
      </c>
      <c r="AG160" s="13" t="s">
        <v>185</v>
      </c>
      <c r="AH160" s="13" t="s">
        <v>185</v>
      </c>
      <c r="AI160" s="18" t="s">
        <v>994</v>
      </c>
      <c r="AJ160" s="108" t="s">
        <v>2624</v>
      </c>
      <c r="AK160" s="108" t="s">
        <v>2625</v>
      </c>
      <c r="AL160" s="82">
        <v>49500011</v>
      </c>
      <c r="AM160" s="82">
        <v>49500011</v>
      </c>
      <c r="AN160" s="82">
        <v>4500001</v>
      </c>
      <c r="AO160" s="4" t="s">
        <v>209</v>
      </c>
      <c r="AP160" s="6" t="s">
        <v>181</v>
      </c>
      <c r="AQ160" s="6" t="s">
        <v>168</v>
      </c>
      <c r="AR160" s="83"/>
      <c r="AS160" s="84"/>
      <c r="AT160" s="7"/>
      <c r="AU160" s="101">
        <v>9020</v>
      </c>
      <c r="AV160" s="92">
        <v>43844</v>
      </c>
      <c r="AW160" s="18">
        <v>33320</v>
      </c>
      <c r="AX160" s="93">
        <v>43861</v>
      </c>
      <c r="AY160" s="6" t="s">
        <v>215</v>
      </c>
      <c r="AZ160" s="18" t="s">
        <v>810</v>
      </c>
      <c r="BA160" s="6" t="s">
        <v>181</v>
      </c>
      <c r="BB160" s="18"/>
      <c r="BC160" s="18"/>
      <c r="BD160" s="18" t="s">
        <v>1267</v>
      </c>
      <c r="BE160" s="6" t="s">
        <v>1266</v>
      </c>
      <c r="BF160" s="70">
        <v>43860</v>
      </c>
      <c r="BG160" s="4" t="s">
        <v>220</v>
      </c>
      <c r="BH160" s="4" t="s">
        <v>220</v>
      </c>
      <c r="BI160" s="6" t="s">
        <v>221</v>
      </c>
      <c r="BJ160" s="6" t="s">
        <v>4199</v>
      </c>
      <c r="BK160" s="6" t="s">
        <v>174</v>
      </c>
      <c r="BL160" s="12">
        <v>91423177</v>
      </c>
      <c r="BM160" s="4">
        <v>6</v>
      </c>
      <c r="BN160" s="6" t="s">
        <v>4200</v>
      </c>
      <c r="BO160" s="6" t="s">
        <v>957</v>
      </c>
      <c r="BP160" s="42">
        <v>77101706</v>
      </c>
      <c r="BQ160" s="13" t="s">
        <v>1059</v>
      </c>
      <c r="BR160" s="70">
        <v>43860</v>
      </c>
      <c r="BS160" s="4" t="s">
        <v>181</v>
      </c>
      <c r="BT160" s="13" t="s">
        <v>235</v>
      </c>
      <c r="BU160" s="93" t="s">
        <v>168</v>
      </c>
      <c r="BV160" s="6" t="s">
        <v>256</v>
      </c>
      <c r="BW160" s="93">
        <v>43861</v>
      </c>
      <c r="BX160" s="93">
        <v>43861</v>
      </c>
      <c r="BY160" s="222">
        <v>44195</v>
      </c>
      <c r="BZ160" s="4">
        <f t="shared" si="84"/>
        <v>334</v>
      </c>
      <c r="CA160" s="16">
        <f t="shared" si="85"/>
        <v>11.133333333333333</v>
      </c>
      <c r="CB160" s="108" t="s">
        <v>2595</v>
      </c>
      <c r="CC160" s="9">
        <f>BD_2!E158</f>
        <v>0</v>
      </c>
      <c r="CD160" s="9">
        <f>BD_2!BA158</f>
        <v>0</v>
      </c>
      <c r="CE160" s="4">
        <f>BD_2!BZ158</f>
        <v>0</v>
      </c>
      <c r="CF160" s="42" t="str">
        <f>BD_2!CA158</f>
        <v>2 NO</v>
      </c>
      <c r="CG160" s="160" t="str">
        <f>BD_2!CF158</f>
        <v>2 NO</v>
      </c>
      <c r="CH160" s="4" t="s">
        <v>181</v>
      </c>
      <c r="CI160">
        <f t="shared" si="86"/>
        <v>334</v>
      </c>
      <c r="CJ160" s="161">
        <f t="shared" si="87"/>
        <v>43861</v>
      </c>
      <c r="CK160" s="161">
        <f t="shared" si="88"/>
        <v>44195</v>
      </c>
      <c r="CL160" s="14">
        <f t="shared" ca="1" si="89"/>
        <v>1.3832335329341316</v>
      </c>
      <c r="CM160" s="9">
        <f t="shared" si="97"/>
        <v>49500011</v>
      </c>
      <c r="CN160" s="42" t="str">
        <f t="shared" ca="1" si="90"/>
        <v>FINALIZADO</v>
      </c>
      <c r="CO160" s="4"/>
      <c r="CQ160" s="17"/>
      <c r="CR160" s="87"/>
      <c r="CS160" s="6"/>
      <c r="CT160" s="13" t="s">
        <v>1321</v>
      </c>
      <c r="CU160" s="4" t="s">
        <v>1322</v>
      </c>
      <c r="CV160" s="4" t="s">
        <v>3330</v>
      </c>
      <c r="CW160" s="42" t="str">
        <f t="shared" si="65"/>
        <v>enero</v>
      </c>
      <c r="CX160" s="4" t="s">
        <v>180</v>
      </c>
      <c r="CY160" t="s">
        <v>361</v>
      </c>
      <c r="CZ160" t="s">
        <v>362</v>
      </c>
    </row>
    <row r="161" spans="1:104" x14ac:dyDescent="0.25">
      <c r="A161" s="76" t="str">
        <f t="shared" si="74"/>
        <v/>
      </c>
      <c r="B161" s="77" t="str">
        <f t="shared" si="91"/>
        <v/>
      </c>
      <c r="C161" s="76" t="str">
        <f t="shared" si="92"/>
        <v/>
      </c>
      <c r="D161" s="76" t="str">
        <f t="shared" si="93"/>
        <v/>
      </c>
      <c r="E161" s="76" t="str">
        <f t="shared" si="94"/>
        <v/>
      </c>
      <c r="F161" s="77" t="str">
        <f t="shared" ca="1" si="82"/>
        <v>F</v>
      </c>
      <c r="G161" s="3" t="str">
        <f t="shared" si="95"/>
        <v/>
      </c>
      <c r="H161" s="3" t="str">
        <f t="shared" si="96"/>
        <v/>
      </c>
      <c r="I161" s="3" t="str">
        <f t="shared" si="83"/>
        <v/>
      </c>
      <c r="J161" s="4">
        <v>2020</v>
      </c>
      <c r="K161" s="5">
        <v>157</v>
      </c>
      <c r="L161" s="6" t="s">
        <v>515</v>
      </c>
      <c r="M161" s="4" t="s">
        <v>115</v>
      </c>
      <c r="N161" s="6" t="s">
        <v>116</v>
      </c>
      <c r="O161" s="6" t="s">
        <v>138</v>
      </c>
      <c r="P161" s="6" t="s">
        <v>150</v>
      </c>
      <c r="Q161" s="6" t="s">
        <v>249</v>
      </c>
      <c r="R161" s="4" t="s">
        <v>114</v>
      </c>
      <c r="S161" s="4" t="s">
        <v>166</v>
      </c>
      <c r="T161" s="18" t="s">
        <v>1306</v>
      </c>
      <c r="U161" s="79" t="s">
        <v>173</v>
      </c>
      <c r="V161" s="4" t="s">
        <v>174</v>
      </c>
      <c r="W161" s="7">
        <v>51984445</v>
      </c>
      <c r="X161" s="18">
        <v>1</v>
      </c>
      <c r="Y161" s="92">
        <v>25294</v>
      </c>
      <c r="Z161" s="71">
        <f ca="1">+($F$1-Tabla3[[#This Row],[FECHA DE NACIMIENTO]])/365</f>
        <v>52.134246575342466</v>
      </c>
      <c r="AA161" s="108" t="s">
        <v>562</v>
      </c>
      <c r="AB161" s="108"/>
      <c r="AC161" s="4" t="s">
        <v>114</v>
      </c>
      <c r="AD161" s="4" t="s">
        <v>114</v>
      </c>
      <c r="AE161" s="8" t="s">
        <v>114</v>
      </c>
      <c r="AF161" s="4" t="s">
        <v>181</v>
      </c>
      <c r="AG161" s="13" t="s">
        <v>713</v>
      </c>
      <c r="AH161" s="13" t="s">
        <v>713</v>
      </c>
      <c r="AI161" s="18" t="s">
        <v>960</v>
      </c>
      <c r="AJ161" s="108" t="s">
        <v>2626</v>
      </c>
      <c r="AK161" s="108" t="s">
        <v>2481</v>
      </c>
      <c r="AL161" s="82">
        <v>50000000</v>
      </c>
      <c r="AM161" s="82">
        <v>50000000</v>
      </c>
      <c r="AN161" s="82">
        <v>5000000</v>
      </c>
      <c r="AO161" s="4" t="s">
        <v>209</v>
      </c>
      <c r="AP161" s="6" t="s">
        <v>181</v>
      </c>
      <c r="AQ161" s="6" t="s">
        <v>168</v>
      </c>
      <c r="AR161" s="83"/>
      <c r="AS161" s="84"/>
      <c r="AT161" s="7"/>
      <c r="AU161" s="101">
        <v>6320</v>
      </c>
      <c r="AV161" s="92">
        <v>43843</v>
      </c>
      <c r="AW161" s="18">
        <v>44720</v>
      </c>
      <c r="AX161" s="93">
        <v>43867</v>
      </c>
      <c r="AY161" s="6" t="s">
        <v>215</v>
      </c>
      <c r="AZ161" s="18" t="s">
        <v>1692</v>
      </c>
      <c r="BA161" s="6" t="s">
        <v>181</v>
      </c>
      <c r="BB161" s="18"/>
      <c r="BC161" s="18"/>
      <c r="BD161" s="18" t="s">
        <v>2483</v>
      </c>
      <c r="BE161" s="6" t="s">
        <v>2482</v>
      </c>
      <c r="BF161" s="70">
        <v>43866</v>
      </c>
      <c r="BG161" s="4" t="s">
        <v>220</v>
      </c>
      <c r="BH161" s="4" t="s">
        <v>220</v>
      </c>
      <c r="BI161" s="6" t="s">
        <v>221</v>
      </c>
      <c r="BJ161" s="6" t="s">
        <v>1168</v>
      </c>
      <c r="BK161" s="6" t="s">
        <v>174</v>
      </c>
      <c r="BL161" s="12">
        <v>52527301</v>
      </c>
      <c r="BM161" s="4">
        <v>4</v>
      </c>
      <c r="BN161" s="6" t="s">
        <v>1288</v>
      </c>
      <c r="BO161" s="6" t="s">
        <v>713</v>
      </c>
      <c r="BP161" s="42">
        <v>81131500</v>
      </c>
      <c r="BQ161" s="13" t="s">
        <v>1268</v>
      </c>
      <c r="BR161" s="70">
        <v>43866</v>
      </c>
      <c r="BS161" s="4" t="s">
        <v>180</v>
      </c>
      <c r="BT161" s="13" t="s">
        <v>230</v>
      </c>
      <c r="BU161" s="93">
        <v>43867</v>
      </c>
      <c r="BV161" s="6" t="s">
        <v>349</v>
      </c>
      <c r="BW161" s="93">
        <v>43867</v>
      </c>
      <c r="BX161" s="93">
        <v>43867</v>
      </c>
      <c r="BY161" s="222">
        <v>44170</v>
      </c>
      <c r="BZ161" s="4">
        <f t="shared" si="84"/>
        <v>303</v>
      </c>
      <c r="CA161" s="16">
        <f t="shared" si="85"/>
        <v>10.1</v>
      </c>
      <c r="CB161" s="108" t="s">
        <v>2641</v>
      </c>
      <c r="CC161" s="9">
        <f>BD_2!E159</f>
        <v>0</v>
      </c>
      <c r="CD161" s="9">
        <f>BD_2!BA159</f>
        <v>0</v>
      </c>
      <c r="CE161" s="4">
        <f>BD_2!BZ159</f>
        <v>0</v>
      </c>
      <c r="CF161" s="42" t="str">
        <f>BD_2!CA159</f>
        <v>2 NO</v>
      </c>
      <c r="CG161" s="160" t="str">
        <f>BD_2!CF159</f>
        <v>2 NO</v>
      </c>
      <c r="CH161" s="4" t="s">
        <v>181</v>
      </c>
      <c r="CI161">
        <f t="shared" si="86"/>
        <v>303</v>
      </c>
      <c r="CJ161" s="161">
        <f t="shared" si="87"/>
        <v>43867</v>
      </c>
      <c r="CK161" s="161">
        <f t="shared" si="88"/>
        <v>44170</v>
      </c>
      <c r="CL161" s="14">
        <f t="shared" ca="1" si="89"/>
        <v>1.504950495049505</v>
      </c>
      <c r="CM161" s="9">
        <f t="shared" si="97"/>
        <v>50000000</v>
      </c>
      <c r="CN161" s="42" t="str">
        <f t="shared" ca="1" si="90"/>
        <v>FINALIZADO</v>
      </c>
      <c r="CO161" s="4"/>
      <c r="CQ161" s="17"/>
      <c r="CR161" s="87"/>
      <c r="CS161" s="6"/>
      <c r="CT161" s="13" t="s">
        <v>1321</v>
      </c>
      <c r="CU161" s="4" t="s">
        <v>1322</v>
      </c>
      <c r="CV161" s="4" t="s">
        <v>3330</v>
      </c>
      <c r="CW161" s="42" t="str">
        <f t="shared" si="65"/>
        <v>febrero</v>
      </c>
      <c r="CX161" s="4" t="s">
        <v>180</v>
      </c>
      <c r="CY161" t="s">
        <v>361</v>
      </c>
      <c r="CZ161" t="s">
        <v>362</v>
      </c>
    </row>
    <row r="162" spans="1:104" x14ac:dyDescent="0.25">
      <c r="A162" s="76" t="str">
        <f t="shared" si="74"/>
        <v/>
      </c>
      <c r="B162" s="77" t="str">
        <f t="shared" si="91"/>
        <v/>
      </c>
      <c r="C162" s="76" t="str">
        <f t="shared" si="92"/>
        <v/>
      </c>
      <c r="D162" s="76" t="str">
        <f t="shared" si="93"/>
        <v/>
      </c>
      <c r="E162" s="76" t="str">
        <f t="shared" si="94"/>
        <v/>
      </c>
      <c r="F162" s="77" t="str">
        <f t="shared" ca="1" si="82"/>
        <v>F</v>
      </c>
      <c r="G162" s="3" t="str">
        <f t="shared" si="95"/>
        <v/>
      </c>
      <c r="H162" s="3" t="str">
        <f t="shared" si="96"/>
        <v/>
      </c>
      <c r="I162" s="3" t="str">
        <f t="shared" si="83"/>
        <v/>
      </c>
      <c r="J162" s="4">
        <v>2020</v>
      </c>
      <c r="K162" s="5">
        <v>158</v>
      </c>
      <c r="L162" s="98" t="s">
        <v>1438</v>
      </c>
      <c r="M162" s="4" t="s">
        <v>115</v>
      </c>
      <c r="N162" s="6" t="s">
        <v>116</v>
      </c>
      <c r="O162" s="6" t="s">
        <v>138</v>
      </c>
      <c r="P162" s="6" t="s">
        <v>150</v>
      </c>
      <c r="Q162" s="6" t="s">
        <v>249</v>
      </c>
      <c r="R162" s="4" t="s">
        <v>114</v>
      </c>
      <c r="S162" s="4" t="s">
        <v>167</v>
      </c>
      <c r="T162" s="18" t="s">
        <v>975</v>
      </c>
      <c r="U162" s="79" t="s">
        <v>173</v>
      </c>
      <c r="V162" s="4" t="s">
        <v>174</v>
      </c>
      <c r="W162" s="7">
        <v>52961394</v>
      </c>
      <c r="X162" s="18">
        <v>9</v>
      </c>
      <c r="Y162" s="92">
        <v>30294</v>
      </c>
      <c r="Z162" s="71">
        <f ca="1">+($F$1-Tabla3[[#This Row],[FECHA DE NACIMIENTO]])/365</f>
        <v>38.435616438356163</v>
      </c>
      <c r="AA162" s="108" t="s">
        <v>367</v>
      </c>
      <c r="AB162" s="108"/>
      <c r="AC162" s="4" t="s">
        <v>114</v>
      </c>
      <c r="AD162" s="4" t="s">
        <v>114</v>
      </c>
      <c r="AE162" s="8" t="s">
        <v>114</v>
      </c>
      <c r="AF162" s="4" t="s">
        <v>181</v>
      </c>
      <c r="AG162" s="6" t="s">
        <v>193</v>
      </c>
      <c r="AH162" s="6" t="s">
        <v>201</v>
      </c>
      <c r="AI162" s="18" t="s">
        <v>995</v>
      </c>
      <c r="AJ162" s="108" t="s">
        <v>2627</v>
      </c>
      <c r="AK162" s="108" t="s">
        <v>2628</v>
      </c>
      <c r="AL162" s="82">
        <v>23182500</v>
      </c>
      <c r="AM162" s="82">
        <v>23182500</v>
      </c>
      <c r="AN162" s="82">
        <v>2107500</v>
      </c>
      <c r="AO162" s="4" t="s">
        <v>209</v>
      </c>
      <c r="AP162" s="6" t="s">
        <v>181</v>
      </c>
      <c r="AQ162" s="6" t="s">
        <v>168</v>
      </c>
      <c r="AR162" s="83"/>
      <c r="AS162" s="84"/>
      <c r="AT162" s="7"/>
      <c r="AU162" s="101">
        <v>3520</v>
      </c>
      <c r="AV162" s="92">
        <v>43838</v>
      </c>
      <c r="AW162" s="18">
        <v>33520</v>
      </c>
      <c r="AX162" s="93">
        <v>43861</v>
      </c>
      <c r="AY162" s="6" t="s">
        <v>215</v>
      </c>
      <c r="AZ162" s="18" t="s">
        <v>581</v>
      </c>
      <c r="BA162" s="6" t="s">
        <v>181</v>
      </c>
      <c r="BB162" s="18"/>
      <c r="BC162" s="18"/>
      <c r="BD162" s="18" t="s">
        <v>1269</v>
      </c>
      <c r="BE162" s="6" t="s">
        <v>1270</v>
      </c>
      <c r="BF162" s="70">
        <v>43860</v>
      </c>
      <c r="BG162" s="4" t="s">
        <v>220</v>
      </c>
      <c r="BH162" s="4" t="s">
        <v>220</v>
      </c>
      <c r="BI162" s="6" t="s">
        <v>221</v>
      </c>
      <c r="BJ162" s="6" t="s">
        <v>582</v>
      </c>
      <c r="BK162" s="6" t="s">
        <v>174</v>
      </c>
      <c r="BL162" s="12">
        <v>53093005</v>
      </c>
      <c r="BM162" s="4">
        <v>8</v>
      </c>
      <c r="BN162" s="6" t="s">
        <v>622</v>
      </c>
      <c r="BO162" s="6" t="s">
        <v>193</v>
      </c>
      <c r="BP162" s="42">
        <v>80161501</v>
      </c>
      <c r="BQ162" s="13" t="s">
        <v>1060</v>
      </c>
      <c r="BR162" s="70">
        <v>43860</v>
      </c>
      <c r="BS162" s="4" t="s">
        <v>180</v>
      </c>
      <c r="BT162" s="13" t="s">
        <v>230</v>
      </c>
      <c r="BU162" s="93">
        <v>43861</v>
      </c>
      <c r="BV162" s="6" t="s">
        <v>348</v>
      </c>
      <c r="BW162" s="93">
        <v>43861</v>
      </c>
      <c r="BX162" s="93">
        <v>43861</v>
      </c>
      <c r="BY162" s="222">
        <v>44196</v>
      </c>
      <c r="BZ162" s="4">
        <f t="shared" si="84"/>
        <v>335</v>
      </c>
      <c r="CA162" s="16">
        <f t="shared" si="85"/>
        <v>11.166666666666666</v>
      </c>
      <c r="CB162" s="108" t="s">
        <v>839</v>
      </c>
      <c r="CC162" s="9">
        <f>BD_2!E160</f>
        <v>0</v>
      </c>
      <c r="CD162" s="9">
        <f>BD_2!BA160</f>
        <v>0</v>
      </c>
      <c r="CE162" s="4">
        <f>BD_2!BZ160</f>
        <v>0</v>
      </c>
      <c r="CF162" s="42" t="str">
        <f>BD_2!CA160</f>
        <v>2 NO</v>
      </c>
      <c r="CG162" s="160" t="str">
        <f>BD_2!CF160</f>
        <v>2 NO</v>
      </c>
      <c r="CH162" s="4" t="s">
        <v>181</v>
      </c>
      <c r="CI162">
        <f t="shared" si="86"/>
        <v>335</v>
      </c>
      <c r="CJ162" s="161">
        <f t="shared" si="87"/>
        <v>43861</v>
      </c>
      <c r="CK162" s="161">
        <f t="shared" si="88"/>
        <v>44196</v>
      </c>
      <c r="CL162" s="14">
        <f t="shared" ca="1" si="89"/>
        <v>1.3791044776119403</v>
      </c>
      <c r="CM162" s="9">
        <f t="shared" si="97"/>
        <v>23182500</v>
      </c>
      <c r="CN162" s="42" t="str">
        <f t="shared" ca="1" si="90"/>
        <v>FINALIZADO</v>
      </c>
      <c r="CO162" s="4"/>
      <c r="CQ162" s="17"/>
      <c r="CR162" s="87"/>
      <c r="CS162" s="6"/>
      <c r="CT162" s="13" t="s">
        <v>1321</v>
      </c>
      <c r="CU162" s="4" t="s">
        <v>1322</v>
      </c>
      <c r="CV162" s="4" t="s">
        <v>3330</v>
      </c>
      <c r="CW162" s="42" t="str">
        <f t="shared" si="65"/>
        <v>enero</v>
      </c>
      <c r="CX162" s="4" t="s">
        <v>180</v>
      </c>
      <c r="CY162" t="s">
        <v>361</v>
      </c>
      <c r="CZ162" t="s">
        <v>362</v>
      </c>
    </row>
    <row r="163" spans="1:104" x14ac:dyDescent="0.25">
      <c r="A163" s="76" t="str">
        <f t="shared" si="74"/>
        <v>A</v>
      </c>
      <c r="B163" s="77" t="str">
        <f t="shared" si="91"/>
        <v>PR</v>
      </c>
      <c r="C163" s="76" t="str">
        <f t="shared" si="92"/>
        <v/>
      </c>
      <c r="D163" s="76" t="str">
        <f t="shared" si="93"/>
        <v/>
      </c>
      <c r="E163" s="76" t="str">
        <f t="shared" si="94"/>
        <v/>
      </c>
      <c r="F163" s="77" t="str">
        <f t="shared" ca="1" si="82"/>
        <v>F</v>
      </c>
      <c r="G163" s="3" t="str">
        <f t="shared" si="95"/>
        <v/>
      </c>
      <c r="H163" s="3" t="str">
        <f t="shared" si="96"/>
        <v/>
      </c>
      <c r="I163" s="3" t="str">
        <f t="shared" si="83"/>
        <v/>
      </c>
      <c r="J163" s="4">
        <v>2020</v>
      </c>
      <c r="K163" s="5">
        <v>159</v>
      </c>
      <c r="L163" s="98" t="s">
        <v>1439</v>
      </c>
      <c r="M163" s="4" t="s">
        <v>115</v>
      </c>
      <c r="N163" s="6" t="s">
        <v>116</v>
      </c>
      <c r="O163" s="6" t="s">
        <v>138</v>
      </c>
      <c r="P163" s="6" t="s">
        <v>150</v>
      </c>
      <c r="Q163" s="6" t="s">
        <v>249</v>
      </c>
      <c r="R163" s="4" t="s">
        <v>114</v>
      </c>
      <c r="S163" s="4" t="s">
        <v>166</v>
      </c>
      <c r="T163" s="18" t="s">
        <v>976</v>
      </c>
      <c r="U163" s="79" t="s">
        <v>173</v>
      </c>
      <c r="V163" s="4" t="s">
        <v>174</v>
      </c>
      <c r="W163" s="7">
        <v>30236558</v>
      </c>
      <c r="X163" s="18">
        <v>0</v>
      </c>
      <c r="Y163" s="92">
        <v>30582</v>
      </c>
      <c r="Z163" s="71">
        <f ca="1">+($F$1-Tabla3[[#This Row],[FECHA DE NACIMIENTO]])/365</f>
        <v>37.646575342465752</v>
      </c>
      <c r="AA163" s="108" t="s">
        <v>564</v>
      </c>
      <c r="AB163" s="108"/>
      <c r="AC163" s="4" t="s">
        <v>114</v>
      </c>
      <c r="AD163" s="4" t="s">
        <v>114</v>
      </c>
      <c r="AE163" s="8" t="s">
        <v>114</v>
      </c>
      <c r="AF163" s="4" t="s">
        <v>181</v>
      </c>
      <c r="AG163" s="6" t="s">
        <v>197</v>
      </c>
      <c r="AH163" s="6" t="s">
        <v>197</v>
      </c>
      <c r="AI163" s="18" t="s">
        <v>996</v>
      </c>
      <c r="AJ163" s="108" t="s">
        <v>2629</v>
      </c>
      <c r="AK163" s="108" t="s">
        <v>1428</v>
      </c>
      <c r="AL163" s="82">
        <v>58100000</v>
      </c>
      <c r="AM163" s="82">
        <v>58100000</v>
      </c>
      <c r="AN163" s="82">
        <v>5810000</v>
      </c>
      <c r="AO163" s="4" t="s">
        <v>209</v>
      </c>
      <c r="AP163" s="6" t="s">
        <v>181</v>
      </c>
      <c r="AQ163" s="6" t="s">
        <v>168</v>
      </c>
      <c r="AR163" s="83"/>
      <c r="AS163" s="84"/>
      <c r="AT163" s="7"/>
      <c r="AU163" s="101">
        <v>5220</v>
      </c>
      <c r="AV163" s="107">
        <v>43839</v>
      </c>
      <c r="AW163" s="18">
        <v>33920</v>
      </c>
      <c r="AX163" s="93">
        <v>43861</v>
      </c>
      <c r="AY163" s="6" t="s">
        <v>215</v>
      </c>
      <c r="AZ163" s="18" t="s">
        <v>1072</v>
      </c>
      <c r="BA163" s="6" t="s">
        <v>181</v>
      </c>
      <c r="BB163" s="18"/>
      <c r="BC163" s="18"/>
      <c r="BD163" s="18" t="s">
        <v>1272</v>
      </c>
      <c r="BE163" s="6" t="s">
        <v>1271</v>
      </c>
      <c r="BF163" s="70">
        <v>43860</v>
      </c>
      <c r="BG163" s="4" t="s">
        <v>220</v>
      </c>
      <c r="BH163" s="4" t="s">
        <v>220</v>
      </c>
      <c r="BI163" s="6" t="s">
        <v>221</v>
      </c>
      <c r="BJ163" s="6" t="s">
        <v>3985</v>
      </c>
      <c r="BK163" s="6" t="s">
        <v>174</v>
      </c>
      <c r="BL163" s="12">
        <v>1020747214</v>
      </c>
      <c r="BM163" s="4">
        <v>1</v>
      </c>
      <c r="BN163" s="6" t="s">
        <v>2292</v>
      </c>
      <c r="BO163" s="6" t="s">
        <v>197</v>
      </c>
      <c r="BP163" s="42">
        <v>80101600</v>
      </c>
      <c r="BQ163" s="13" t="s">
        <v>1061</v>
      </c>
      <c r="BR163" s="70">
        <v>43860</v>
      </c>
      <c r="BS163" s="4" t="s">
        <v>180</v>
      </c>
      <c r="BT163" s="13" t="s">
        <v>230</v>
      </c>
      <c r="BU163" s="93">
        <v>43864</v>
      </c>
      <c r="BV163" s="6" t="s">
        <v>348</v>
      </c>
      <c r="BW163" s="93">
        <v>43864</v>
      </c>
      <c r="BX163" s="93">
        <v>43864</v>
      </c>
      <c r="BY163" s="222">
        <v>44167</v>
      </c>
      <c r="BZ163" s="4">
        <f t="shared" si="84"/>
        <v>303</v>
      </c>
      <c r="CA163" s="16">
        <f t="shared" si="85"/>
        <v>10.1</v>
      </c>
      <c r="CB163" s="108" t="s">
        <v>1415</v>
      </c>
      <c r="CC163" s="9">
        <f>BD_2!E161</f>
        <v>0</v>
      </c>
      <c r="CD163" s="9">
        <f>BD_2!BA161</f>
        <v>5422667</v>
      </c>
      <c r="CE163" s="4">
        <f>BD_2!BZ161</f>
        <v>28</v>
      </c>
      <c r="CF163" s="42" t="str">
        <f>BD_2!CA161</f>
        <v>2 NO</v>
      </c>
      <c r="CG163" s="160" t="str">
        <f>BD_2!CF161</f>
        <v>2 NO</v>
      </c>
      <c r="CH163" s="4" t="s">
        <v>181</v>
      </c>
      <c r="CI163">
        <f t="shared" si="86"/>
        <v>331</v>
      </c>
      <c r="CJ163" s="161">
        <f t="shared" si="87"/>
        <v>43864</v>
      </c>
      <c r="CK163" s="161">
        <f t="shared" si="88"/>
        <v>44195</v>
      </c>
      <c r="CL163" s="14">
        <f t="shared" ca="1" si="89"/>
        <v>1.3867069486404835</v>
      </c>
      <c r="CM163" s="9">
        <f t="shared" si="97"/>
        <v>63522667</v>
      </c>
      <c r="CN163" s="42" t="str">
        <f t="shared" ca="1" si="90"/>
        <v>FINALIZADO</v>
      </c>
      <c r="CO163" s="4"/>
      <c r="CQ163" s="17"/>
      <c r="CR163" s="87"/>
      <c r="CS163" s="6"/>
      <c r="CT163" s="13" t="s">
        <v>1321</v>
      </c>
      <c r="CU163" s="4" t="s">
        <v>1322</v>
      </c>
      <c r="CV163" s="4" t="s">
        <v>3330</v>
      </c>
      <c r="CW163" s="42" t="str">
        <f t="shared" ref="CW163:CW190" si="98">TEXT(BF163,"MMMM")</f>
        <v>enero</v>
      </c>
      <c r="CX163" s="4" t="s">
        <v>180</v>
      </c>
      <c r="CY163" t="s">
        <v>361</v>
      </c>
      <c r="CZ163" t="s">
        <v>362</v>
      </c>
    </row>
    <row r="164" spans="1:104" x14ac:dyDescent="0.25">
      <c r="A164" s="76" t="str">
        <f t="shared" si="74"/>
        <v>A</v>
      </c>
      <c r="B164" s="77" t="str">
        <f t="shared" si="91"/>
        <v>PR</v>
      </c>
      <c r="C164" s="76" t="str">
        <f t="shared" si="92"/>
        <v/>
      </c>
      <c r="D164" s="76" t="str">
        <f t="shared" si="93"/>
        <v/>
      </c>
      <c r="E164" s="76" t="str">
        <f t="shared" si="94"/>
        <v/>
      </c>
      <c r="F164" s="77" t="str">
        <f t="shared" ca="1" si="82"/>
        <v>F</v>
      </c>
      <c r="G164" s="3" t="str">
        <f t="shared" si="95"/>
        <v/>
      </c>
      <c r="H164" s="3" t="str">
        <f t="shared" si="96"/>
        <v/>
      </c>
      <c r="I164" s="3" t="str">
        <f t="shared" si="83"/>
        <v/>
      </c>
      <c r="J164" s="4">
        <v>2020</v>
      </c>
      <c r="K164" s="5">
        <v>160</v>
      </c>
      <c r="L164" s="98" t="s">
        <v>1439</v>
      </c>
      <c r="M164" s="4" t="s">
        <v>115</v>
      </c>
      <c r="N164" s="6" t="s">
        <v>116</v>
      </c>
      <c r="O164" s="6" t="s">
        <v>138</v>
      </c>
      <c r="P164" s="6" t="s">
        <v>150</v>
      </c>
      <c r="Q164" s="6" t="s">
        <v>249</v>
      </c>
      <c r="R164" s="4" t="s">
        <v>114</v>
      </c>
      <c r="S164" s="4" t="s">
        <v>166</v>
      </c>
      <c r="T164" s="18" t="s">
        <v>1075</v>
      </c>
      <c r="U164" s="79" t="s">
        <v>173</v>
      </c>
      <c r="V164" s="4" t="s">
        <v>174</v>
      </c>
      <c r="W164" s="7">
        <v>1030594649</v>
      </c>
      <c r="X164" s="18">
        <v>8</v>
      </c>
      <c r="Y164" s="92">
        <v>33346</v>
      </c>
      <c r="Z164" s="71">
        <f ca="1">+($F$1-Tabla3[[#This Row],[FECHA DE NACIMIENTO]])/365</f>
        <v>30.073972602739726</v>
      </c>
      <c r="AA164" s="108" t="s">
        <v>540</v>
      </c>
      <c r="AB164" s="108"/>
      <c r="AC164" s="4" t="s">
        <v>114</v>
      </c>
      <c r="AD164" s="4" t="s">
        <v>114</v>
      </c>
      <c r="AE164" s="8" t="s">
        <v>114</v>
      </c>
      <c r="AF164" s="4" t="s">
        <v>181</v>
      </c>
      <c r="AG164" s="6" t="s">
        <v>197</v>
      </c>
      <c r="AH164" s="6" t="s">
        <v>197</v>
      </c>
      <c r="AI164" s="18" t="s">
        <v>997</v>
      </c>
      <c r="AJ164" s="108" t="s">
        <v>2630</v>
      </c>
      <c r="AK164" s="108" t="s">
        <v>2064</v>
      </c>
      <c r="AL164" s="82">
        <v>45100000</v>
      </c>
      <c r="AM164" s="82">
        <v>45100000</v>
      </c>
      <c r="AN164" s="82">
        <v>4510000</v>
      </c>
      <c r="AO164" s="4" t="s">
        <v>209</v>
      </c>
      <c r="AP164" s="6" t="s">
        <v>181</v>
      </c>
      <c r="AQ164" s="6" t="s">
        <v>168</v>
      </c>
      <c r="AR164" s="83"/>
      <c r="AS164" s="84"/>
      <c r="AT164" s="7"/>
      <c r="AU164" s="101">
        <v>5220</v>
      </c>
      <c r="AV164" s="107">
        <v>43839</v>
      </c>
      <c r="AW164" s="18">
        <v>33220</v>
      </c>
      <c r="AX164" s="93">
        <v>43861</v>
      </c>
      <c r="AY164" s="6" t="s">
        <v>215</v>
      </c>
      <c r="AZ164" s="18" t="s">
        <v>1073</v>
      </c>
      <c r="BA164" s="6" t="s">
        <v>181</v>
      </c>
      <c r="BB164" s="18"/>
      <c r="BC164" s="18"/>
      <c r="BD164" s="18" t="s">
        <v>1275</v>
      </c>
      <c r="BE164" s="6" t="s">
        <v>1276</v>
      </c>
      <c r="BF164" s="70">
        <v>43861</v>
      </c>
      <c r="BG164" s="4" t="s">
        <v>220</v>
      </c>
      <c r="BH164" s="4" t="s">
        <v>220</v>
      </c>
      <c r="BI164" s="6" t="s">
        <v>221</v>
      </c>
      <c r="BJ164" s="6" t="s">
        <v>1274</v>
      </c>
      <c r="BK164" s="6" t="s">
        <v>174</v>
      </c>
      <c r="BL164" s="12">
        <v>52961276</v>
      </c>
      <c r="BM164" s="4">
        <v>8</v>
      </c>
      <c r="BN164" s="6" t="s">
        <v>2291</v>
      </c>
      <c r="BO164" s="6" t="s">
        <v>197</v>
      </c>
      <c r="BP164" s="42">
        <v>77101600</v>
      </c>
      <c r="BQ164" s="13" t="s">
        <v>1062</v>
      </c>
      <c r="BR164" s="70">
        <v>43861</v>
      </c>
      <c r="BS164" s="4" t="s">
        <v>180</v>
      </c>
      <c r="BT164" s="13" t="s">
        <v>230</v>
      </c>
      <c r="BU164" s="93">
        <v>43864</v>
      </c>
      <c r="BV164" s="6" t="s">
        <v>348</v>
      </c>
      <c r="BW164" s="93">
        <v>43864</v>
      </c>
      <c r="BX164" s="93">
        <v>43864</v>
      </c>
      <c r="BY164" s="222">
        <v>44167</v>
      </c>
      <c r="BZ164" s="4">
        <f t="shared" si="84"/>
        <v>303</v>
      </c>
      <c r="CA164" s="16">
        <f t="shared" si="85"/>
        <v>10.1</v>
      </c>
      <c r="CB164" s="108" t="s">
        <v>1415</v>
      </c>
      <c r="CC164" s="9">
        <f>BD_2!E162</f>
        <v>0</v>
      </c>
      <c r="CD164" s="9">
        <f>BD_2!BA162</f>
        <v>4209333</v>
      </c>
      <c r="CE164" s="4">
        <f>BD_2!BZ162</f>
        <v>28</v>
      </c>
      <c r="CF164" s="42" t="str">
        <f>BD_2!CA162</f>
        <v>2 NO</v>
      </c>
      <c r="CG164" s="160" t="str">
        <f>BD_2!CF162</f>
        <v>2 NO</v>
      </c>
      <c r="CH164" s="4" t="s">
        <v>181</v>
      </c>
      <c r="CI164">
        <f t="shared" si="86"/>
        <v>331</v>
      </c>
      <c r="CJ164" s="161">
        <f t="shared" si="87"/>
        <v>43864</v>
      </c>
      <c r="CK164" s="161">
        <f t="shared" si="88"/>
        <v>44195</v>
      </c>
      <c r="CL164" s="14">
        <f t="shared" ca="1" si="89"/>
        <v>1.3867069486404835</v>
      </c>
      <c r="CM164" s="9">
        <f t="shared" si="97"/>
        <v>49309333</v>
      </c>
      <c r="CN164" s="42" t="str">
        <f t="shared" ca="1" si="90"/>
        <v>FINALIZADO</v>
      </c>
      <c r="CO164" s="4"/>
      <c r="CQ164" s="17"/>
      <c r="CR164" s="87"/>
      <c r="CS164" s="6"/>
      <c r="CT164" s="13" t="s">
        <v>1321</v>
      </c>
      <c r="CU164" s="4" t="s">
        <v>1322</v>
      </c>
      <c r="CV164" s="4" t="s">
        <v>3330</v>
      </c>
      <c r="CW164" s="42" t="str">
        <f t="shared" si="98"/>
        <v>enero</v>
      </c>
      <c r="CX164" s="4" t="s">
        <v>180</v>
      </c>
      <c r="CY164" t="s">
        <v>361</v>
      </c>
      <c r="CZ164" t="s">
        <v>362</v>
      </c>
    </row>
    <row r="165" spans="1:104" x14ac:dyDescent="0.25">
      <c r="A165" s="76" t="str">
        <f t="shared" si="74"/>
        <v/>
      </c>
      <c r="B165" s="77" t="str">
        <f t="shared" si="91"/>
        <v/>
      </c>
      <c r="C165" s="76" t="str">
        <f t="shared" si="92"/>
        <v/>
      </c>
      <c r="D165" s="76" t="str">
        <f t="shared" si="93"/>
        <v/>
      </c>
      <c r="E165" s="76" t="str">
        <f t="shared" si="94"/>
        <v/>
      </c>
      <c r="F165" s="77" t="str">
        <f t="shared" ca="1" si="82"/>
        <v>F</v>
      </c>
      <c r="G165" s="3" t="str">
        <f t="shared" si="95"/>
        <v/>
      </c>
      <c r="H165" s="3" t="str">
        <f t="shared" si="96"/>
        <v/>
      </c>
      <c r="I165" s="3" t="str">
        <f t="shared" si="83"/>
        <v/>
      </c>
      <c r="J165" s="4">
        <v>2020</v>
      </c>
      <c r="K165" s="5">
        <v>161</v>
      </c>
      <c r="L165" s="98" t="s">
        <v>1433</v>
      </c>
      <c r="M165" s="4" t="s">
        <v>115</v>
      </c>
      <c r="N165" s="6" t="s">
        <v>116</v>
      </c>
      <c r="O165" s="6" t="s">
        <v>138</v>
      </c>
      <c r="P165" s="6" t="s">
        <v>150</v>
      </c>
      <c r="Q165" s="6" t="s">
        <v>249</v>
      </c>
      <c r="R165" s="4" t="s">
        <v>114</v>
      </c>
      <c r="S165" s="4" t="s">
        <v>166</v>
      </c>
      <c r="T165" s="18" t="s">
        <v>977</v>
      </c>
      <c r="U165" s="79" t="s">
        <v>173</v>
      </c>
      <c r="V165" s="4" t="s">
        <v>174</v>
      </c>
      <c r="W165" s="7">
        <v>7171873</v>
      </c>
      <c r="X165" s="18">
        <v>1</v>
      </c>
      <c r="Y165" s="92">
        <v>28086</v>
      </c>
      <c r="Z165" s="71">
        <f ca="1">+($F$1-Tabla3[[#This Row],[FECHA DE NACIMIENTO]])/365</f>
        <v>44.484931506849314</v>
      </c>
      <c r="AA165" s="108" t="s">
        <v>1728</v>
      </c>
      <c r="AB165" s="108"/>
      <c r="AC165" s="4" t="s">
        <v>114</v>
      </c>
      <c r="AD165" s="4" t="s">
        <v>114</v>
      </c>
      <c r="AE165" s="8" t="s">
        <v>114</v>
      </c>
      <c r="AF165" s="4" t="s">
        <v>181</v>
      </c>
      <c r="AG165" s="13" t="s">
        <v>185</v>
      </c>
      <c r="AH165" s="13" t="s">
        <v>185</v>
      </c>
      <c r="AI165" s="18" t="s">
        <v>993</v>
      </c>
      <c r="AJ165" s="108" t="s">
        <v>2631</v>
      </c>
      <c r="AK165" s="108" t="s">
        <v>2632</v>
      </c>
      <c r="AL165" s="82">
        <v>79200000</v>
      </c>
      <c r="AM165" s="82">
        <v>79200000</v>
      </c>
      <c r="AN165" s="82">
        <v>7200000</v>
      </c>
      <c r="AO165" s="4" t="s">
        <v>209</v>
      </c>
      <c r="AP165" s="6" t="s">
        <v>181</v>
      </c>
      <c r="AQ165" s="6" t="s">
        <v>168</v>
      </c>
      <c r="AR165" s="83"/>
      <c r="AS165" s="84"/>
      <c r="AT165" s="7"/>
      <c r="AU165" s="101">
        <v>9020</v>
      </c>
      <c r="AV165" s="92">
        <v>43844</v>
      </c>
      <c r="AW165" s="18">
        <v>32120</v>
      </c>
      <c r="AX165" s="93">
        <v>43860</v>
      </c>
      <c r="AY165" s="6" t="s">
        <v>215</v>
      </c>
      <c r="AZ165" s="18" t="s">
        <v>810</v>
      </c>
      <c r="BA165" s="6" t="s">
        <v>181</v>
      </c>
      <c r="BB165" s="18"/>
      <c r="BC165" s="18"/>
      <c r="BD165" s="18" t="s">
        <v>1278</v>
      </c>
      <c r="BE165" s="6" t="s">
        <v>1277</v>
      </c>
      <c r="BF165" s="70">
        <v>43859</v>
      </c>
      <c r="BG165" s="4" t="s">
        <v>220</v>
      </c>
      <c r="BH165" s="4" t="s">
        <v>220</v>
      </c>
      <c r="BI165" s="6" t="s">
        <v>221</v>
      </c>
      <c r="BJ165" s="6" t="s">
        <v>1163</v>
      </c>
      <c r="BK165" s="6" t="s">
        <v>174</v>
      </c>
      <c r="BL165" s="12">
        <v>79403515</v>
      </c>
      <c r="BM165" s="4">
        <v>9</v>
      </c>
      <c r="BN165" s="6" t="s">
        <v>1286</v>
      </c>
      <c r="BO165" s="13" t="s">
        <v>185</v>
      </c>
      <c r="BP165" s="42">
        <v>77101701</v>
      </c>
      <c r="BQ165" s="13" t="s">
        <v>1063</v>
      </c>
      <c r="BR165" s="70">
        <v>43859</v>
      </c>
      <c r="BS165" s="4" t="s">
        <v>180</v>
      </c>
      <c r="BT165" s="13" t="s">
        <v>230</v>
      </c>
      <c r="BU165" s="93">
        <v>43860</v>
      </c>
      <c r="BV165" s="6" t="s">
        <v>348</v>
      </c>
      <c r="BW165" s="93">
        <v>43860</v>
      </c>
      <c r="BX165" s="93">
        <v>43860</v>
      </c>
      <c r="BY165" s="222">
        <v>44195</v>
      </c>
      <c r="BZ165" s="4">
        <f t="shared" si="84"/>
        <v>335</v>
      </c>
      <c r="CA165" s="16">
        <f t="shared" si="85"/>
        <v>11.166666666666666</v>
      </c>
      <c r="CB165" s="108" t="s">
        <v>2642</v>
      </c>
      <c r="CC165" s="9">
        <f>BD_2!E163</f>
        <v>0</v>
      </c>
      <c r="CD165" s="9">
        <f>BD_2!BA163</f>
        <v>0</v>
      </c>
      <c r="CE165" s="4">
        <f>BD_2!BZ163</f>
        <v>0</v>
      </c>
      <c r="CF165" s="42" t="str">
        <f>BD_2!CA163</f>
        <v>2 NO</v>
      </c>
      <c r="CG165" s="160" t="str">
        <f>BD_2!CF163</f>
        <v>2 NO</v>
      </c>
      <c r="CH165" s="4" t="s">
        <v>181</v>
      </c>
      <c r="CI165">
        <f t="shared" si="86"/>
        <v>335</v>
      </c>
      <c r="CJ165" s="161">
        <f t="shared" si="87"/>
        <v>43860</v>
      </c>
      <c r="CK165" s="161">
        <f t="shared" si="88"/>
        <v>44195</v>
      </c>
      <c r="CL165" s="14">
        <f t="shared" ca="1" si="89"/>
        <v>1.3820895522388059</v>
      </c>
      <c r="CM165" s="9">
        <f t="shared" si="97"/>
        <v>79200000</v>
      </c>
      <c r="CN165" s="42" t="str">
        <f t="shared" ca="1" si="90"/>
        <v>FINALIZADO</v>
      </c>
      <c r="CO165" s="4"/>
      <c r="CQ165" s="17"/>
      <c r="CR165" s="87"/>
      <c r="CS165" s="6"/>
      <c r="CT165" s="13" t="s">
        <v>1321</v>
      </c>
      <c r="CU165" s="4" t="s">
        <v>1322</v>
      </c>
      <c r="CV165" s="4" t="s">
        <v>3330</v>
      </c>
      <c r="CW165" s="42" t="str">
        <f t="shared" si="98"/>
        <v>enero</v>
      </c>
      <c r="CX165" s="4" t="s">
        <v>180</v>
      </c>
      <c r="CY165" t="s">
        <v>361</v>
      </c>
      <c r="CZ165" t="s">
        <v>362</v>
      </c>
    </row>
    <row r="166" spans="1:104" x14ac:dyDescent="0.25">
      <c r="A166" s="76" t="str">
        <f t="shared" si="74"/>
        <v/>
      </c>
      <c r="B166" s="77" t="str">
        <f t="shared" si="91"/>
        <v/>
      </c>
      <c r="C166" s="76" t="str">
        <f t="shared" si="92"/>
        <v/>
      </c>
      <c r="D166" s="76" t="str">
        <f t="shared" si="93"/>
        <v/>
      </c>
      <c r="E166" s="76" t="str">
        <f t="shared" si="94"/>
        <v/>
      </c>
      <c r="F166" s="77" t="str">
        <f t="shared" ca="1" si="82"/>
        <v>F</v>
      </c>
      <c r="G166" s="3" t="str">
        <f t="shared" si="95"/>
        <v/>
      </c>
      <c r="H166" s="3" t="str">
        <f t="shared" si="96"/>
        <v/>
      </c>
      <c r="I166" s="3" t="str">
        <f t="shared" si="83"/>
        <v/>
      </c>
      <c r="J166" s="4">
        <v>2020</v>
      </c>
      <c r="K166" s="5">
        <v>162</v>
      </c>
      <c r="L166" s="98" t="s">
        <v>1433</v>
      </c>
      <c r="M166" s="4" t="s">
        <v>115</v>
      </c>
      <c r="N166" s="6" t="s">
        <v>116</v>
      </c>
      <c r="O166" s="6" t="s">
        <v>138</v>
      </c>
      <c r="P166" s="6" t="s">
        <v>150</v>
      </c>
      <c r="Q166" s="6" t="s">
        <v>249</v>
      </c>
      <c r="R166" s="4" t="s">
        <v>114</v>
      </c>
      <c r="S166" s="4" t="s">
        <v>166</v>
      </c>
      <c r="T166" s="18" t="s">
        <v>978</v>
      </c>
      <c r="U166" s="79" t="s">
        <v>173</v>
      </c>
      <c r="V166" s="4" t="s">
        <v>174</v>
      </c>
      <c r="W166" s="7">
        <v>1032365212</v>
      </c>
      <c r="X166" s="18">
        <v>9</v>
      </c>
      <c r="Y166" s="92">
        <v>31572</v>
      </c>
      <c r="Z166" s="71">
        <f ca="1">+($F$1-Tabla3[[#This Row],[FECHA DE NACIMIENTO]])/365</f>
        <v>34.934246575342463</v>
      </c>
      <c r="AA166" s="108" t="s">
        <v>1822</v>
      </c>
      <c r="AB166" s="108"/>
      <c r="AC166" s="4" t="s">
        <v>114</v>
      </c>
      <c r="AD166" s="4" t="s">
        <v>114</v>
      </c>
      <c r="AE166" s="8" t="s">
        <v>114</v>
      </c>
      <c r="AF166" s="4" t="s">
        <v>181</v>
      </c>
      <c r="AG166" s="13" t="s">
        <v>185</v>
      </c>
      <c r="AH166" s="13" t="s">
        <v>185</v>
      </c>
      <c r="AI166" s="18" t="s">
        <v>998</v>
      </c>
      <c r="AJ166" s="108" t="s">
        <v>2633</v>
      </c>
      <c r="AK166" s="108" t="s">
        <v>2634</v>
      </c>
      <c r="AL166" s="82">
        <v>55000000</v>
      </c>
      <c r="AM166" s="82">
        <v>55000000</v>
      </c>
      <c r="AN166" s="82">
        <v>5000000</v>
      </c>
      <c r="AO166" s="4" t="s">
        <v>209</v>
      </c>
      <c r="AP166" s="6" t="s">
        <v>181</v>
      </c>
      <c r="AQ166" s="6" t="s">
        <v>168</v>
      </c>
      <c r="AR166" s="83"/>
      <c r="AS166" s="84"/>
      <c r="AT166" s="7"/>
      <c r="AU166" s="101">
        <v>9020</v>
      </c>
      <c r="AV166" s="92">
        <v>43844</v>
      </c>
      <c r="AW166" s="18">
        <v>33420</v>
      </c>
      <c r="AX166" s="93">
        <v>43861</v>
      </c>
      <c r="AY166" s="6" t="s">
        <v>215</v>
      </c>
      <c r="AZ166" s="18" t="s">
        <v>810</v>
      </c>
      <c r="BA166" s="6" t="s">
        <v>181</v>
      </c>
      <c r="BB166" s="18"/>
      <c r="BC166" s="18"/>
      <c r="BD166" s="18" t="s">
        <v>1279</v>
      </c>
      <c r="BE166" s="6" t="s">
        <v>1280</v>
      </c>
      <c r="BF166" s="70">
        <v>43860</v>
      </c>
      <c r="BG166" s="4" t="s">
        <v>220</v>
      </c>
      <c r="BH166" s="4" t="s">
        <v>220</v>
      </c>
      <c r="BI166" s="6" t="s">
        <v>221</v>
      </c>
      <c r="BJ166" s="6" t="s">
        <v>1163</v>
      </c>
      <c r="BK166" s="6" t="s">
        <v>174</v>
      </c>
      <c r="BL166" s="12">
        <v>79403515</v>
      </c>
      <c r="BM166" s="4">
        <v>9</v>
      </c>
      <c r="BN166" s="6" t="s">
        <v>1286</v>
      </c>
      <c r="BO166" s="13" t="s">
        <v>185</v>
      </c>
      <c r="BP166" s="42">
        <v>77101701</v>
      </c>
      <c r="BQ166" s="13" t="s">
        <v>1064</v>
      </c>
      <c r="BR166" s="70">
        <v>43860</v>
      </c>
      <c r="BS166" s="4" t="s">
        <v>180</v>
      </c>
      <c r="BT166" s="13" t="s">
        <v>230</v>
      </c>
      <c r="BU166" s="93">
        <v>43861</v>
      </c>
      <c r="BV166" s="6" t="s">
        <v>348</v>
      </c>
      <c r="BW166" s="93">
        <v>43861</v>
      </c>
      <c r="BX166" s="93">
        <v>43861</v>
      </c>
      <c r="BY166" s="222">
        <v>44196</v>
      </c>
      <c r="BZ166" s="4">
        <f t="shared" si="84"/>
        <v>335</v>
      </c>
      <c r="CA166" s="16">
        <f t="shared" si="85"/>
        <v>11.166666666666666</v>
      </c>
      <c r="CB166" s="108" t="s">
        <v>2643</v>
      </c>
      <c r="CC166" s="9">
        <f>BD_2!E164</f>
        <v>0</v>
      </c>
      <c r="CD166" s="9">
        <f>BD_2!BA164</f>
        <v>0</v>
      </c>
      <c r="CE166" s="4">
        <f>BD_2!BZ164</f>
        <v>0</v>
      </c>
      <c r="CF166" s="42" t="str">
        <f>BD_2!CA164</f>
        <v>2 NO</v>
      </c>
      <c r="CG166" s="160" t="str">
        <f>BD_2!CF164</f>
        <v>2 NO</v>
      </c>
      <c r="CH166" s="4" t="s">
        <v>181</v>
      </c>
      <c r="CI166">
        <f t="shared" si="86"/>
        <v>335</v>
      </c>
      <c r="CJ166" s="161">
        <f t="shared" si="87"/>
        <v>43861</v>
      </c>
      <c r="CK166" s="161">
        <f t="shared" si="88"/>
        <v>44196</v>
      </c>
      <c r="CL166" s="14">
        <f t="shared" ca="1" si="89"/>
        <v>1.3791044776119403</v>
      </c>
      <c r="CM166" s="9">
        <f t="shared" si="97"/>
        <v>55000000</v>
      </c>
      <c r="CN166" s="42" t="str">
        <f t="shared" ca="1" si="90"/>
        <v>FINALIZADO</v>
      </c>
      <c r="CO166" s="4"/>
      <c r="CQ166" s="17"/>
      <c r="CR166" s="87"/>
      <c r="CS166" s="6"/>
      <c r="CT166" s="13" t="s">
        <v>1321</v>
      </c>
      <c r="CU166" s="4" t="s">
        <v>1322</v>
      </c>
      <c r="CV166" s="4" t="s">
        <v>3330</v>
      </c>
      <c r="CW166" s="42" t="str">
        <f t="shared" si="98"/>
        <v>enero</v>
      </c>
      <c r="CX166" s="4" t="s">
        <v>180</v>
      </c>
      <c r="CY166" t="s">
        <v>361</v>
      </c>
      <c r="CZ166" t="s">
        <v>362</v>
      </c>
    </row>
    <row r="167" spans="1:104" x14ac:dyDescent="0.25">
      <c r="A167" s="76" t="str">
        <f t="shared" si="74"/>
        <v>A</v>
      </c>
      <c r="B167" s="77" t="str">
        <f t="shared" si="91"/>
        <v>PR</v>
      </c>
      <c r="C167" s="76" t="str">
        <f t="shared" si="92"/>
        <v/>
      </c>
      <c r="D167" s="76" t="str">
        <f t="shared" si="93"/>
        <v/>
      </c>
      <c r="E167" s="76" t="str">
        <f t="shared" si="94"/>
        <v/>
      </c>
      <c r="F167" s="77" t="str">
        <f t="shared" ca="1" si="82"/>
        <v>F</v>
      </c>
      <c r="G167" s="3" t="str">
        <f t="shared" si="95"/>
        <v/>
      </c>
      <c r="H167" s="3" t="str">
        <f t="shared" si="96"/>
        <v/>
      </c>
      <c r="I167" s="3" t="str">
        <f t="shared" si="83"/>
        <v/>
      </c>
      <c r="J167" s="4">
        <v>2020</v>
      </c>
      <c r="K167" s="5">
        <v>163</v>
      </c>
      <c r="L167" s="98" t="s">
        <v>714</v>
      </c>
      <c r="M167" s="4" t="s">
        <v>115</v>
      </c>
      <c r="N167" s="6" t="s">
        <v>116</v>
      </c>
      <c r="O167" s="6" t="s">
        <v>138</v>
      </c>
      <c r="P167" s="6" t="s">
        <v>150</v>
      </c>
      <c r="Q167" s="6" t="s">
        <v>249</v>
      </c>
      <c r="R167" s="4" t="s">
        <v>114</v>
      </c>
      <c r="S167" s="4" t="s">
        <v>166</v>
      </c>
      <c r="T167" s="18" t="s">
        <v>979</v>
      </c>
      <c r="U167" s="79" t="s">
        <v>173</v>
      </c>
      <c r="V167" s="4" t="s">
        <v>174</v>
      </c>
      <c r="W167" s="7">
        <v>52936018</v>
      </c>
      <c r="X167" s="18">
        <v>9</v>
      </c>
      <c r="Y167" s="92">
        <v>30632</v>
      </c>
      <c r="Z167" s="71">
        <f ca="1">+($F$1-Tabla3[[#This Row],[FECHA DE NACIMIENTO]])/365</f>
        <v>37.509589041095893</v>
      </c>
      <c r="AA167" s="108" t="s">
        <v>558</v>
      </c>
      <c r="AB167" s="108"/>
      <c r="AC167" s="4" t="s">
        <v>114</v>
      </c>
      <c r="AD167" s="4" t="s">
        <v>114</v>
      </c>
      <c r="AE167" s="8" t="s">
        <v>114</v>
      </c>
      <c r="AF167" s="4" t="s">
        <v>181</v>
      </c>
      <c r="AG167" s="105" t="s">
        <v>958</v>
      </c>
      <c r="AH167" s="6" t="s">
        <v>958</v>
      </c>
      <c r="AI167" s="18" t="s">
        <v>999</v>
      </c>
      <c r="AJ167" s="108" t="s">
        <v>3396</v>
      </c>
      <c r="AK167" s="18" t="s">
        <v>3397</v>
      </c>
      <c r="AL167" s="82">
        <v>63994000</v>
      </c>
      <c r="AM167" s="82">
        <v>63994000</v>
      </c>
      <c r="AN167" s="82">
        <v>9142000</v>
      </c>
      <c r="AO167" s="4" t="s">
        <v>209</v>
      </c>
      <c r="AP167" s="6" t="s">
        <v>181</v>
      </c>
      <c r="AQ167" s="6" t="s">
        <v>168</v>
      </c>
      <c r="AR167" s="83"/>
      <c r="AS167" s="84"/>
      <c r="AT167" s="7"/>
      <c r="AU167" s="101">
        <v>5720</v>
      </c>
      <c r="AV167" s="92">
        <v>43840</v>
      </c>
      <c r="AW167" s="18">
        <v>33720</v>
      </c>
      <c r="AX167" s="93">
        <v>43861</v>
      </c>
      <c r="AY167" s="6" t="s">
        <v>215</v>
      </c>
      <c r="AZ167" s="18" t="s">
        <v>572</v>
      </c>
      <c r="BA167" s="6" t="s">
        <v>181</v>
      </c>
      <c r="BB167" s="18"/>
      <c r="BC167" s="18"/>
      <c r="BD167" s="18" t="s">
        <v>1282</v>
      </c>
      <c r="BE167" s="6" t="s">
        <v>1281</v>
      </c>
      <c r="BF167" s="70">
        <v>43860</v>
      </c>
      <c r="BG167" s="4" t="s">
        <v>220</v>
      </c>
      <c r="BH167" s="4" t="s">
        <v>220</v>
      </c>
      <c r="BI167" s="6" t="s">
        <v>221</v>
      </c>
      <c r="BJ167" s="6" t="s">
        <v>2151</v>
      </c>
      <c r="BK167" s="6" t="s">
        <v>174</v>
      </c>
      <c r="BL167" s="12">
        <v>71580559</v>
      </c>
      <c r="BM167" s="4">
        <v>0</v>
      </c>
      <c r="BN167" s="6" t="s">
        <v>3857</v>
      </c>
      <c r="BO167" s="6" t="s">
        <v>187</v>
      </c>
      <c r="BP167" s="42">
        <v>77101700</v>
      </c>
      <c r="BQ167" s="13" t="s">
        <v>1065</v>
      </c>
      <c r="BR167" s="70">
        <v>43860</v>
      </c>
      <c r="BS167" s="4" t="s">
        <v>180</v>
      </c>
      <c r="BT167" s="13" t="s">
        <v>230</v>
      </c>
      <c r="BU167" s="93">
        <v>43861</v>
      </c>
      <c r="BV167" s="6" t="s">
        <v>348</v>
      </c>
      <c r="BW167" s="93">
        <v>43861</v>
      </c>
      <c r="BX167" s="93">
        <v>43861</v>
      </c>
      <c r="BY167" s="222">
        <v>44073</v>
      </c>
      <c r="BZ167" s="4">
        <f t="shared" si="84"/>
        <v>212</v>
      </c>
      <c r="CA167" s="16">
        <f t="shared" si="85"/>
        <v>7.0666666666666664</v>
      </c>
      <c r="CB167" s="18" t="s">
        <v>3398</v>
      </c>
      <c r="CC167" s="9">
        <f>BD_2!E165</f>
        <v>0</v>
      </c>
      <c r="CD167" s="9">
        <f>BD_2!BA165</f>
        <v>32911200</v>
      </c>
      <c r="CE167" s="4">
        <f>BD_2!BZ165</f>
        <v>110</v>
      </c>
      <c r="CF167" s="42" t="str">
        <f>BD_2!CA165</f>
        <v>2 NO</v>
      </c>
      <c r="CG167" s="160" t="str">
        <f>BD_2!CF165</f>
        <v>2 NO</v>
      </c>
      <c r="CH167" s="4" t="s">
        <v>181</v>
      </c>
      <c r="CI167">
        <f t="shared" si="86"/>
        <v>322</v>
      </c>
      <c r="CJ167" s="161">
        <f t="shared" si="87"/>
        <v>43861</v>
      </c>
      <c r="CK167" s="161">
        <f t="shared" si="88"/>
        <v>44183</v>
      </c>
      <c r="CL167" s="14">
        <f t="shared" ca="1" si="89"/>
        <v>1.4347826086956521</v>
      </c>
      <c r="CM167" s="9">
        <f t="shared" si="97"/>
        <v>96905200</v>
      </c>
      <c r="CN167" s="42" t="str">
        <f t="shared" ca="1" si="90"/>
        <v>FINALIZADO</v>
      </c>
      <c r="CO167" s="4"/>
      <c r="CQ167" s="17"/>
      <c r="CR167" s="87"/>
      <c r="CS167" s="6"/>
      <c r="CT167" s="13" t="s">
        <v>1321</v>
      </c>
      <c r="CU167" s="4" t="s">
        <v>1322</v>
      </c>
      <c r="CV167" s="4" t="s">
        <v>3330</v>
      </c>
      <c r="CW167" s="42" t="str">
        <f t="shared" si="98"/>
        <v>enero</v>
      </c>
      <c r="CX167" s="4" t="s">
        <v>180</v>
      </c>
      <c r="CY167" t="s">
        <v>361</v>
      </c>
      <c r="CZ167" t="s">
        <v>362</v>
      </c>
    </row>
    <row r="168" spans="1:104" x14ac:dyDescent="0.25">
      <c r="A168" s="76" t="str">
        <f t="shared" si="74"/>
        <v>A</v>
      </c>
      <c r="B168" s="77" t="str">
        <f t="shared" si="91"/>
        <v>PR</v>
      </c>
      <c r="C168" s="76" t="str">
        <f t="shared" si="92"/>
        <v/>
      </c>
      <c r="D168" s="76" t="str">
        <f t="shared" si="93"/>
        <v/>
      </c>
      <c r="E168" s="76" t="str">
        <f t="shared" si="94"/>
        <v/>
      </c>
      <c r="F168" s="77" t="str">
        <f t="shared" ca="1" si="82"/>
        <v>F</v>
      </c>
      <c r="G168" s="3" t="str">
        <f t="shared" si="95"/>
        <v/>
      </c>
      <c r="H168" s="3" t="str">
        <f t="shared" si="96"/>
        <v/>
      </c>
      <c r="I168" s="3" t="str">
        <f t="shared" si="83"/>
        <v/>
      </c>
      <c r="J168" s="4">
        <v>2020</v>
      </c>
      <c r="K168" s="5">
        <v>164</v>
      </c>
      <c r="L168" s="98" t="s">
        <v>714</v>
      </c>
      <c r="M168" s="4" t="s">
        <v>115</v>
      </c>
      <c r="N168" s="6" t="s">
        <v>116</v>
      </c>
      <c r="O168" s="6" t="s">
        <v>138</v>
      </c>
      <c r="P168" s="6" t="s">
        <v>150</v>
      </c>
      <c r="Q168" s="6" t="s">
        <v>249</v>
      </c>
      <c r="R168" s="4" t="s">
        <v>114</v>
      </c>
      <c r="S168" s="4" t="s">
        <v>166</v>
      </c>
      <c r="T168" s="18" t="s">
        <v>980</v>
      </c>
      <c r="U168" s="79" t="s">
        <v>173</v>
      </c>
      <c r="V168" s="4" t="s">
        <v>174</v>
      </c>
      <c r="W168" s="7">
        <v>52713319</v>
      </c>
      <c r="X168" s="18">
        <v>3</v>
      </c>
      <c r="Y168" s="92">
        <v>29706</v>
      </c>
      <c r="Z168" s="71">
        <f ca="1">+($F$1-Tabla3[[#This Row],[FECHA DE NACIMIENTO]])/365</f>
        <v>40.046575342465751</v>
      </c>
      <c r="AA168" s="108" t="s">
        <v>1762</v>
      </c>
      <c r="AB168" s="108"/>
      <c r="AC168" s="4" t="s">
        <v>114</v>
      </c>
      <c r="AD168" s="4" t="s">
        <v>114</v>
      </c>
      <c r="AE168" s="8" t="s">
        <v>114</v>
      </c>
      <c r="AF168" s="4" t="s">
        <v>181</v>
      </c>
      <c r="AG168" s="105" t="s">
        <v>958</v>
      </c>
      <c r="AH168" s="6" t="s">
        <v>958</v>
      </c>
      <c r="AI168" s="18" t="s">
        <v>999</v>
      </c>
      <c r="AJ168" s="108" t="s">
        <v>2644</v>
      </c>
      <c r="AK168" s="108" t="s">
        <v>2645</v>
      </c>
      <c r="AL168" s="82">
        <v>64000000</v>
      </c>
      <c r="AM168" s="82">
        <v>64000000</v>
      </c>
      <c r="AN168" s="82">
        <v>8000000</v>
      </c>
      <c r="AO168" s="4" t="s">
        <v>209</v>
      </c>
      <c r="AP168" s="6" t="s">
        <v>181</v>
      </c>
      <c r="AQ168" s="6" t="s">
        <v>168</v>
      </c>
      <c r="AR168" s="83"/>
      <c r="AS168" s="84"/>
      <c r="AT168" s="7"/>
      <c r="AU168" s="101">
        <v>5720</v>
      </c>
      <c r="AV168" s="92">
        <v>43840</v>
      </c>
      <c r="AW168" s="18">
        <v>34120</v>
      </c>
      <c r="AX168" s="93">
        <v>43861</v>
      </c>
      <c r="AY168" s="6" t="s">
        <v>215</v>
      </c>
      <c r="AZ168" s="18" t="s">
        <v>1069</v>
      </c>
      <c r="BA168" s="6" t="s">
        <v>181</v>
      </c>
      <c r="BB168" s="18"/>
      <c r="BC168" s="18"/>
      <c r="BD168" s="18" t="s">
        <v>1284</v>
      </c>
      <c r="BE168" s="6" t="s">
        <v>1283</v>
      </c>
      <c r="BF168" s="70">
        <v>43860</v>
      </c>
      <c r="BG168" s="4" t="s">
        <v>220</v>
      </c>
      <c r="BH168" s="4" t="s">
        <v>220</v>
      </c>
      <c r="BI168" s="6" t="s">
        <v>221</v>
      </c>
      <c r="BJ168" s="6" t="s">
        <v>2151</v>
      </c>
      <c r="BK168" s="6" t="s">
        <v>174</v>
      </c>
      <c r="BL168" s="12">
        <v>71580559</v>
      </c>
      <c r="BM168" s="4">
        <v>0</v>
      </c>
      <c r="BN168" s="6" t="s">
        <v>3857</v>
      </c>
      <c r="BO168" s="6" t="s">
        <v>187</v>
      </c>
      <c r="BP168" s="42">
        <v>77101700</v>
      </c>
      <c r="BQ168" s="13" t="s">
        <v>1066</v>
      </c>
      <c r="BR168" s="70">
        <v>43860</v>
      </c>
      <c r="BS168" s="4" t="s">
        <v>180</v>
      </c>
      <c r="BT168" s="13" t="s">
        <v>230</v>
      </c>
      <c r="BU168" s="93">
        <v>43861</v>
      </c>
      <c r="BV168" s="6" t="s">
        <v>348</v>
      </c>
      <c r="BW168" s="93">
        <v>43861</v>
      </c>
      <c r="BX168" s="93">
        <v>43861</v>
      </c>
      <c r="BY168" s="222">
        <v>44105</v>
      </c>
      <c r="BZ168" s="4">
        <f t="shared" si="84"/>
        <v>244</v>
      </c>
      <c r="CA168" s="16">
        <f t="shared" si="85"/>
        <v>8.1333333333333329</v>
      </c>
      <c r="CB168" s="108" t="s">
        <v>1496</v>
      </c>
      <c r="CC168" s="9">
        <f>BD_2!E166</f>
        <v>0</v>
      </c>
      <c r="CD168" s="9">
        <f>BD_2!BA166</f>
        <v>20800000</v>
      </c>
      <c r="CE168" s="4">
        <f>BD_2!BZ166</f>
        <v>78</v>
      </c>
      <c r="CF168" s="42" t="str">
        <f>BD_2!CA166</f>
        <v>2 NO</v>
      </c>
      <c r="CG168" s="160" t="str">
        <f>BD_2!CF166</f>
        <v>2 NO</v>
      </c>
      <c r="CH168" s="4" t="s">
        <v>181</v>
      </c>
      <c r="CI168">
        <f t="shared" si="86"/>
        <v>322</v>
      </c>
      <c r="CJ168" s="161">
        <f t="shared" si="87"/>
        <v>43861</v>
      </c>
      <c r="CK168" s="161">
        <f t="shared" si="88"/>
        <v>44183</v>
      </c>
      <c r="CL168" s="14">
        <f t="shared" ca="1" si="89"/>
        <v>1.4347826086956521</v>
      </c>
      <c r="CM168" s="9">
        <f t="shared" si="97"/>
        <v>84800000</v>
      </c>
      <c r="CN168" s="42" t="str">
        <f t="shared" ca="1" si="90"/>
        <v>FINALIZADO</v>
      </c>
      <c r="CO168" s="4"/>
      <c r="CQ168" s="17"/>
      <c r="CR168" s="87"/>
      <c r="CS168" s="6"/>
      <c r="CT168" s="13" t="s">
        <v>1321</v>
      </c>
      <c r="CU168" s="4" t="s">
        <v>1322</v>
      </c>
      <c r="CV168" s="4" t="s">
        <v>3330</v>
      </c>
      <c r="CW168" s="42" t="str">
        <f t="shared" si="98"/>
        <v>enero</v>
      </c>
      <c r="CX168" s="4" t="s">
        <v>180</v>
      </c>
      <c r="CY168" t="s">
        <v>361</v>
      </c>
      <c r="CZ168" t="s">
        <v>362</v>
      </c>
    </row>
    <row r="169" spans="1:104" x14ac:dyDescent="0.25">
      <c r="A169" s="76" t="str">
        <f t="shared" si="74"/>
        <v>A</v>
      </c>
      <c r="B169" s="77" t="str">
        <f t="shared" si="91"/>
        <v>PR</v>
      </c>
      <c r="C169" s="76" t="str">
        <f t="shared" si="92"/>
        <v/>
      </c>
      <c r="D169" s="76" t="str">
        <f t="shared" si="93"/>
        <v/>
      </c>
      <c r="E169" s="76" t="str">
        <f t="shared" si="94"/>
        <v/>
      </c>
      <c r="F169" s="77" t="str">
        <f t="shared" ca="1" si="82"/>
        <v>F</v>
      </c>
      <c r="G169" s="3" t="str">
        <f t="shared" si="95"/>
        <v/>
      </c>
      <c r="H169" s="3" t="str">
        <f t="shared" si="96"/>
        <v/>
      </c>
      <c r="I169" s="3" t="str">
        <f t="shared" si="83"/>
        <v/>
      </c>
      <c r="J169" s="4">
        <v>2020</v>
      </c>
      <c r="K169" s="5">
        <v>165</v>
      </c>
      <c r="L169" s="98" t="s">
        <v>1439</v>
      </c>
      <c r="M169" s="4" t="s">
        <v>115</v>
      </c>
      <c r="N169" s="6" t="s">
        <v>116</v>
      </c>
      <c r="O169" s="6" t="s">
        <v>138</v>
      </c>
      <c r="P169" s="6" t="s">
        <v>150</v>
      </c>
      <c r="Q169" s="6" t="s">
        <v>249</v>
      </c>
      <c r="R169" s="4" t="s">
        <v>114</v>
      </c>
      <c r="S169" s="4" t="s">
        <v>166</v>
      </c>
      <c r="T169" s="18" t="s">
        <v>1304</v>
      </c>
      <c r="U169" s="79" t="s">
        <v>173</v>
      </c>
      <c r="V169" s="4" t="s">
        <v>174</v>
      </c>
      <c r="W169" s="7">
        <v>1015411644</v>
      </c>
      <c r="X169" s="18">
        <v>2</v>
      </c>
      <c r="Y169" s="92">
        <v>32623</v>
      </c>
      <c r="Z169" s="71">
        <f ca="1">+($F$1-Tabla3[[#This Row],[FECHA DE NACIMIENTO]])/365</f>
        <v>32.054794520547944</v>
      </c>
      <c r="AA169" s="108" t="s">
        <v>1823</v>
      </c>
      <c r="AB169" s="108"/>
      <c r="AC169" s="4" t="s">
        <v>114</v>
      </c>
      <c r="AD169" s="4" t="s">
        <v>114</v>
      </c>
      <c r="AE169" s="8" t="s">
        <v>114</v>
      </c>
      <c r="AF169" s="4" t="s">
        <v>181</v>
      </c>
      <c r="AG169" s="6" t="s">
        <v>197</v>
      </c>
      <c r="AH169" s="6" t="s">
        <v>197</v>
      </c>
      <c r="AI169" s="18" t="s">
        <v>1693</v>
      </c>
      <c r="AJ169" s="18" t="s">
        <v>1983</v>
      </c>
      <c r="AK169" s="18" t="s">
        <v>2079</v>
      </c>
      <c r="AL169" s="82">
        <v>45100000</v>
      </c>
      <c r="AM169" s="82">
        <v>45100000</v>
      </c>
      <c r="AN169" s="82">
        <v>4510000</v>
      </c>
      <c r="AO169" s="4" t="s">
        <v>209</v>
      </c>
      <c r="AP169" s="6" t="s">
        <v>181</v>
      </c>
      <c r="AQ169" s="6" t="s">
        <v>168</v>
      </c>
      <c r="AR169" s="83"/>
      <c r="AS169" s="84"/>
      <c r="AT169" s="7"/>
      <c r="AU169" s="101">
        <v>5220</v>
      </c>
      <c r="AV169" s="107">
        <v>43839</v>
      </c>
      <c r="AW169" s="18">
        <v>46120</v>
      </c>
      <c r="AX169" s="93">
        <v>43868</v>
      </c>
      <c r="AY169" s="6" t="s">
        <v>215</v>
      </c>
      <c r="AZ169" s="18" t="s">
        <v>573</v>
      </c>
      <c r="BA169" s="6" t="s">
        <v>181</v>
      </c>
      <c r="BB169" s="18"/>
      <c r="BC169" s="18"/>
      <c r="BD169" s="18" t="s">
        <v>2760</v>
      </c>
      <c r="BE169" s="6" t="s">
        <v>1579</v>
      </c>
      <c r="BF169" s="70">
        <v>43867</v>
      </c>
      <c r="BG169" s="4" t="s">
        <v>220</v>
      </c>
      <c r="BH169" s="4" t="s">
        <v>220</v>
      </c>
      <c r="BI169" s="6" t="s">
        <v>221</v>
      </c>
      <c r="BJ169" s="6" t="s">
        <v>2151</v>
      </c>
      <c r="BK169" s="6" t="s">
        <v>174</v>
      </c>
      <c r="BL169" s="12">
        <v>71580559</v>
      </c>
      <c r="BM169" s="4">
        <v>0</v>
      </c>
      <c r="BN169" s="6" t="s">
        <v>3857</v>
      </c>
      <c r="BO169" s="6" t="s">
        <v>187</v>
      </c>
      <c r="BP169" s="42">
        <v>77101600</v>
      </c>
      <c r="BQ169" s="13" t="s">
        <v>1669</v>
      </c>
      <c r="BR169" s="70">
        <v>43867</v>
      </c>
      <c r="BS169" s="4" t="s">
        <v>180</v>
      </c>
      <c r="BT169" s="13" t="s">
        <v>230</v>
      </c>
      <c r="BU169" s="93">
        <v>43871</v>
      </c>
      <c r="BV169" s="6" t="s">
        <v>348</v>
      </c>
      <c r="BW169" s="93">
        <v>43871</v>
      </c>
      <c r="BX169" s="93">
        <v>43871</v>
      </c>
      <c r="BY169" s="222">
        <v>44174</v>
      </c>
      <c r="BZ169" s="4">
        <f t="shared" si="84"/>
        <v>303</v>
      </c>
      <c r="CA169" s="16">
        <f t="shared" si="85"/>
        <v>10.1</v>
      </c>
      <c r="CB169" s="18" t="s">
        <v>2089</v>
      </c>
      <c r="CC169" s="9">
        <f>BD_2!E167</f>
        <v>0</v>
      </c>
      <c r="CD169" s="9">
        <f>BD_2!BA167</f>
        <v>3157000</v>
      </c>
      <c r="CE169" s="4">
        <f>BD_2!BZ167</f>
        <v>20</v>
      </c>
      <c r="CF169" s="42" t="str">
        <f>BD_2!CA167</f>
        <v>2 NO</v>
      </c>
      <c r="CG169" s="160" t="str">
        <f>BD_2!CF167</f>
        <v>2 NO</v>
      </c>
      <c r="CH169" s="4" t="s">
        <v>181</v>
      </c>
      <c r="CI169">
        <f t="shared" si="86"/>
        <v>323</v>
      </c>
      <c r="CJ169" s="161">
        <f t="shared" si="87"/>
        <v>43871</v>
      </c>
      <c r="CK169" s="161">
        <f t="shared" si="88"/>
        <v>44194</v>
      </c>
      <c r="CL169" s="14">
        <f t="shared" ca="1" si="89"/>
        <v>1.3993808049535603</v>
      </c>
      <c r="CM169" s="9">
        <f t="shared" si="97"/>
        <v>48257000</v>
      </c>
      <c r="CN169" s="42" t="str">
        <f t="shared" ca="1" si="90"/>
        <v>FINALIZADO</v>
      </c>
      <c r="CO169" s="4"/>
      <c r="CQ169" s="17"/>
      <c r="CR169" s="87"/>
      <c r="CS169" s="6"/>
      <c r="CT169" s="13" t="s">
        <v>1321</v>
      </c>
      <c r="CU169" s="4" t="s">
        <v>1322</v>
      </c>
      <c r="CV169" s="4" t="s">
        <v>3330</v>
      </c>
      <c r="CW169" s="42" t="str">
        <f t="shared" si="98"/>
        <v>febrero</v>
      </c>
      <c r="CX169" s="4" t="s">
        <v>180</v>
      </c>
      <c r="CY169" t="s">
        <v>361</v>
      </c>
      <c r="CZ169" t="s">
        <v>362</v>
      </c>
    </row>
    <row r="170" spans="1:104" x14ac:dyDescent="0.25">
      <c r="A170" s="76" t="str">
        <f t="shared" si="74"/>
        <v>A</v>
      </c>
      <c r="B170" s="77" t="str">
        <f t="shared" si="91"/>
        <v>PR</v>
      </c>
      <c r="C170" s="76" t="str">
        <f t="shared" si="92"/>
        <v/>
      </c>
      <c r="D170" s="76" t="str">
        <f t="shared" si="93"/>
        <v/>
      </c>
      <c r="E170" s="76" t="str">
        <f t="shared" si="94"/>
        <v/>
      </c>
      <c r="F170" s="77" t="str">
        <f t="shared" ca="1" si="82"/>
        <v>F</v>
      </c>
      <c r="G170" s="3" t="str">
        <f t="shared" si="95"/>
        <v/>
      </c>
      <c r="H170" s="3" t="str">
        <f t="shared" si="96"/>
        <v/>
      </c>
      <c r="I170" s="3" t="str">
        <f t="shared" si="83"/>
        <v/>
      </c>
      <c r="J170" s="4">
        <v>2020</v>
      </c>
      <c r="K170" s="5">
        <v>166</v>
      </c>
      <c r="L170" s="98" t="s">
        <v>1439</v>
      </c>
      <c r="M170" s="4" t="s">
        <v>115</v>
      </c>
      <c r="N170" s="6" t="s">
        <v>116</v>
      </c>
      <c r="O170" s="6" t="s">
        <v>138</v>
      </c>
      <c r="P170" s="6" t="s">
        <v>150</v>
      </c>
      <c r="Q170" s="6" t="s">
        <v>249</v>
      </c>
      <c r="R170" s="4" t="s">
        <v>114</v>
      </c>
      <c r="S170" s="4" t="s">
        <v>166</v>
      </c>
      <c r="T170" s="18" t="s">
        <v>1305</v>
      </c>
      <c r="U170" s="79" t="s">
        <v>173</v>
      </c>
      <c r="V170" s="4" t="s">
        <v>174</v>
      </c>
      <c r="W170" s="7">
        <v>81745016</v>
      </c>
      <c r="X170" s="18">
        <v>1</v>
      </c>
      <c r="Y170" s="92">
        <v>31097</v>
      </c>
      <c r="Z170" s="71">
        <f ca="1">+($F$1-Tabla3[[#This Row],[FECHA DE NACIMIENTO]])/365</f>
        <v>36.235616438356168</v>
      </c>
      <c r="AA170" s="108" t="s">
        <v>1824</v>
      </c>
      <c r="AB170" s="108"/>
      <c r="AC170" s="4" t="s">
        <v>114</v>
      </c>
      <c r="AD170" s="4" t="s">
        <v>114</v>
      </c>
      <c r="AE170" s="8" t="s">
        <v>114</v>
      </c>
      <c r="AF170" s="4" t="s">
        <v>181</v>
      </c>
      <c r="AG170" s="6" t="s">
        <v>197</v>
      </c>
      <c r="AH170" s="6" t="s">
        <v>197</v>
      </c>
      <c r="AI170" s="18" t="s">
        <v>1348</v>
      </c>
      <c r="AJ170" s="18" t="s">
        <v>1984</v>
      </c>
      <c r="AK170" s="18" t="s">
        <v>1972</v>
      </c>
      <c r="AL170" s="82">
        <v>32000000</v>
      </c>
      <c r="AM170" s="82">
        <v>32000000</v>
      </c>
      <c r="AN170" s="82">
        <v>3200000</v>
      </c>
      <c r="AO170" s="4" t="s">
        <v>209</v>
      </c>
      <c r="AP170" s="6" t="s">
        <v>181</v>
      </c>
      <c r="AQ170" s="6" t="s">
        <v>168</v>
      </c>
      <c r="AR170" s="83"/>
      <c r="AS170" s="84"/>
      <c r="AT170" s="7"/>
      <c r="AU170" s="101">
        <v>5220</v>
      </c>
      <c r="AV170" s="107">
        <v>43839</v>
      </c>
      <c r="AW170" s="18">
        <v>43520</v>
      </c>
      <c r="AX170" s="93">
        <v>43867</v>
      </c>
      <c r="AY170" s="6" t="s">
        <v>215</v>
      </c>
      <c r="AZ170" s="18" t="s">
        <v>1072</v>
      </c>
      <c r="BA170" s="6" t="s">
        <v>181</v>
      </c>
      <c r="BB170" s="18"/>
      <c r="BC170" s="18"/>
      <c r="BD170" s="18" t="s">
        <v>2761</v>
      </c>
      <c r="BE170" s="6" t="s">
        <v>1580</v>
      </c>
      <c r="BF170" s="70">
        <v>43866</v>
      </c>
      <c r="BG170" s="4" t="s">
        <v>220</v>
      </c>
      <c r="BH170" s="4" t="s">
        <v>220</v>
      </c>
      <c r="BI170" s="6" t="s">
        <v>221</v>
      </c>
      <c r="BJ170" s="6" t="s">
        <v>2484</v>
      </c>
      <c r="BK170" s="6" t="s">
        <v>174</v>
      </c>
      <c r="BL170" s="12">
        <v>7550202</v>
      </c>
      <c r="BM170" s="4">
        <v>6</v>
      </c>
      <c r="BN170" s="6" t="s">
        <v>2485</v>
      </c>
      <c r="BO170" s="6" t="s">
        <v>197</v>
      </c>
      <c r="BP170" s="42">
        <v>77101801</v>
      </c>
      <c r="BQ170" s="13" t="s">
        <v>1670</v>
      </c>
      <c r="BR170" s="70">
        <v>43866</v>
      </c>
      <c r="BS170" s="4" t="s">
        <v>180</v>
      </c>
      <c r="BT170" s="13" t="s">
        <v>230</v>
      </c>
      <c r="BU170" s="93">
        <v>43867</v>
      </c>
      <c r="BV170" s="6" t="s">
        <v>348</v>
      </c>
      <c r="BW170" s="93">
        <v>43868</v>
      </c>
      <c r="BX170" s="93">
        <v>43868</v>
      </c>
      <c r="BY170" s="222">
        <v>44171</v>
      </c>
      <c r="BZ170" s="4">
        <f t="shared" si="84"/>
        <v>303</v>
      </c>
      <c r="CA170" s="16">
        <f t="shared" si="85"/>
        <v>10.1</v>
      </c>
      <c r="CB170" s="18" t="s">
        <v>1415</v>
      </c>
      <c r="CC170" s="9">
        <f>BD_2!E168</f>
        <v>0</v>
      </c>
      <c r="CD170" s="9">
        <f>BD_2!BA168</f>
        <v>2560000</v>
      </c>
      <c r="CE170" s="4">
        <f>BD_2!BZ168</f>
        <v>24</v>
      </c>
      <c r="CF170" s="42" t="str">
        <f>BD_2!CA168</f>
        <v>2 NO</v>
      </c>
      <c r="CG170" s="160" t="str">
        <f>BD_2!CF168</f>
        <v>2 NO</v>
      </c>
      <c r="CH170" s="4" t="s">
        <v>181</v>
      </c>
      <c r="CI170">
        <f t="shared" si="86"/>
        <v>327</v>
      </c>
      <c r="CJ170" s="161">
        <f t="shared" si="87"/>
        <v>43868</v>
      </c>
      <c r="CK170" s="161">
        <f t="shared" si="88"/>
        <v>44195</v>
      </c>
      <c r="CL170" s="14">
        <f t="shared" ca="1" si="89"/>
        <v>1.3914373088685015</v>
      </c>
      <c r="CM170" s="9">
        <f t="shared" si="97"/>
        <v>34560000</v>
      </c>
      <c r="CN170" s="42" t="str">
        <f t="shared" ca="1" si="90"/>
        <v>FINALIZADO</v>
      </c>
      <c r="CO170" s="4"/>
      <c r="CQ170" s="17"/>
      <c r="CR170" s="87"/>
      <c r="CS170" s="6"/>
      <c r="CT170" s="13" t="s">
        <v>1321</v>
      </c>
      <c r="CU170" s="4" t="s">
        <v>1322</v>
      </c>
      <c r="CV170" s="4" t="s">
        <v>3330</v>
      </c>
      <c r="CW170" s="42" t="str">
        <f t="shared" si="98"/>
        <v>febrero</v>
      </c>
      <c r="CX170" s="4" t="s">
        <v>180</v>
      </c>
      <c r="CY170" t="s">
        <v>361</v>
      </c>
      <c r="CZ170" t="s">
        <v>362</v>
      </c>
    </row>
    <row r="171" spans="1:104" x14ac:dyDescent="0.25">
      <c r="A171" s="76" t="str">
        <f t="shared" si="74"/>
        <v/>
      </c>
      <c r="B171" s="77" t="str">
        <f t="shared" si="91"/>
        <v/>
      </c>
      <c r="C171" s="76" t="str">
        <f t="shared" si="92"/>
        <v/>
      </c>
      <c r="D171" s="76" t="str">
        <f t="shared" si="93"/>
        <v/>
      </c>
      <c r="E171" s="76" t="str">
        <f t="shared" si="94"/>
        <v/>
      </c>
      <c r="F171" s="77" t="str">
        <f t="shared" ca="1" si="82"/>
        <v>F</v>
      </c>
      <c r="G171" s="3" t="str">
        <f t="shared" si="95"/>
        <v/>
      </c>
      <c r="H171" s="3" t="str">
        <f t="shared" si="96"/>
        <v/>
      </c>
      <c r="I171" s="3" t="str">
        <f t="shared" si="83"/>
        <v/>
      </c>
      <c r="J171" s="4">
        <v>2020</v>
      </c>
      <c r="K171" s="5">
        <v>167</v>
      </c>
      <c r="L171" s="98" t="s">
        <v>1432</v>
      </c>
      <c r="M171" s="4" t="s">
        <v>115</v>
      </c>
      <c r="N171" s="6" t="s">
        <v>116</v>
      </c>
      <c r="O171" s="6" t="s">
        <v>138</v>
      </c>
      <c r="P171" s="6" t="s">
        <v>150</v>
      </c>
      <c r="Q171" s="6" t="s">
        <v>249</v>
      </c>
      <c r="R171" s="4" t="s">
        <v>114</v>
      </c>
      <c r="S171" s="4" t="s">
        <v>166</v>
      </c>
      <c r="T171" s="18" t="s">
        <v>1307</v>
      </c>
      <c r="U171" s="79" t="s">
        <v>173</v>
      </c>
      <c r="V171" s="4" t="s">
        <v>174</v>
      </c>
      <c r="W171" s="7">
        <v>11439435</v>
      </c>
      <c r="X171" s="18">
        <v>6</v>
      </c>
      <c r="Y171" s="92">
        <v>26929</v>
      </c>
      <c r="Z171" s="71">
        <f ca="1">+($F$1-Tabla3[[#This Row],[FECHA DE NACIMIENTO]])/365</f>
        <v>47.654794520547945</v>
      </c>
      <c r="AA171" s="108" t="s">
        <v>3621</v>
      </c>
      <c r="AB171" s="108"/>
      <c r="AC171" s="4" t="s">
        <v>114</v>
      </c>
      <c r="AD171" s="4" t="s">
        <v>114</v>
      </c>
      <c r="AE171" s="8" t="s">
        <v>114</v>
      </c>
      <c r="AF171" s="4" t="s">
        <v>181</v>
      </c>
      <c r="AG171" s="13" t="s">
        <v>2944</v>
      </c>
      <c r="AH171" s="13" t="s">
        <v>2944</v>
      </c>
      <c r="AI171" s="18" t="s">
        <v>1351</v>
      </c>
      <c r="AJ171" s="18" t="s">
        <v>1985</v>
      </c>
      <c r="AK171" s="18" t="s">
        <v>2080</v>
      </c>
      <c r="AL171" s="82">
        <v>98000000</v>
      </c>
      <c r="AM171" s="82">
        <v>98000000</v>
      </c>
      <c r="AN171" s="82">
        <v>9800000</v>
      </c>
      <c r="AO171" s="4" t="s">
        <v>209</v>
      </c>
      <c r="AP171" s="6" t="s">
        <v>181</v>
      </c>
      <c r="AQ171" s="6" t="s">
        <v>168</v>
      </c>
      <c r="AR171" s="83"/>
      <c r="AS171" s="84"/>
      <c r="AT171" s="7"/>
      <c r="AU171" s="101">
        <v>10920</v>
      </c>
      <c r="AV171" s="92">
        <v>43847</v>
      </c>
      <c r="AW171" s="18">
        <v>36320</v>
      </c>
      <c r="AX171" s="93">
        <v>43864</v>
      </c>
      <c r="AY171" s="6" t="s">
        <v>215</v>
      </c>
      <c r="AZ171" s="18" t="s">
        <v>1694</v>
      </c>
      <c r="BA171" s="6" t="s">
        <v>181</v>
      </c>
      <c r="BB171" s="18"/>
      <c r="BC171" s="18"/>
      <c r="BD171" s="18" t="s">
        <v>1581</v>
      </c>
      <c r="BE171" s="6" t="s">
        <v>1582</v>
      </c>
      <c r="BF171" s="70">
        <v>43861</v>
      </c>
      <c r="BG171" s="4" t="s">
        <v>220</v>
      </c>
      <c r="BH171" s="4" t="s">
        <v>220</v>
      </c>
      <c r="BI171" s="6" t="s">
        <v>221</v>
      </c>
      <c r="BJ171" s="6" t="s">
        <v>2487</v>
      </c>
      <c r="BK171" s="6" t="s">
        <v>174</v>
      </c>
      <c r="BL171" s="12">
        <v>52211792</v>
      </c>
      <c r="BM171" s="4">
        <v>1</v>
      </c>
      <c r="BN171" s="6" t="s">
        <v>2486</v>
      </c>
      <c r="BO171" s="6" t="s">
        <v>188</v>
      </c>
      <c r="BP171" s="4">
        <v>77101701</v>
      </c>
      <c r="BQ171" s="13" t="s">
        <v>1671</v>
      </c>
      <c r="BR171" s="70">
        <v>43861</v>
      </c>
      <c r="BS171" s="4" t="s">
        <v>180</v>
      </c>
      <c r="BT171" s="13" t="s">
        <v>230</v>
      </c>
      <c r="BU171" s="93">
        <v>43865</v>
      </c>
      <c r="BV171" s="6" t="s">
        <v>348</v>
      </c>
      <c r="BW171" s="93">
        <v>43866</v>
      </c>
      <c r="BX171" s="97">
        <v>43866</v>
      </c>
      <c r="BY171" s="222">
        <v>44169</v>
      </c>
      <c r="BZ171" s="4">
        <f t="shared" si="84"/>
        <v>303</v>
      </c>
      <c r="CA171" s="16">
        <f t="shared" si="85"/>
        <v>10.1</v>
      </c>
      <c r="CB171" s="18" t="s">
        <v>2090</v>
      </c>
      <c r="CC171" s="9">
        <f>BD_2!E169</f>
        <v>0</v>
      </c>
      <c r="CD171" s="9">
        <f>BD_2!BA169</f>
        <v>0</v>
      </c>
      <c r="CE171" s="4">
        <f>BD_2!BZ169</f>
        <v>0</v>
      </c>
      <c r="CF171" s="42" t="str">
        <f>BD_2!CA169</f>
        <v>2 NO</v>
      </c>
      <c r="CG171" s="160" t="str">
        <f>BD_2!CF169</f>
        <v>2 NO</v>
      </c>
      <c r="CH171" s="4" t="s">
        <v>181</v>
      </c>
      <c r="CI171">
        <f t="shared" si="86"/>
        <v>303</v>
      </c>
      <c r="CJ171" s="161">
        <f t="shared" si="87"/>
        <v>43866</v>
      </c>
      <c r="CK171" s="161">
        <f t="shared" si="88"/>
        <v>44169</v>
      </c>
      <c r="CL171" s="14">
        <f t="shared" ca="1" si="89"/>
        <v>1.5082508250825082</v>
      </c>
      <c r="CM171" s="9">
        <f t="shared" si="97"/>
        <v>98000000</v>
      </c>
      <c r="CN171" s="42" t="str">
        <f t="shared" ca="1" si="90"/>
        <v>FINALIZADO</v>
      </c>
      <c r="CO171" s="4"/>
      <c r="CQ171" s="17"/>
      <c r="CR171" s="87"/>
      <c r="CS171" s="6"/>
      <c r="CT171" s="13" t="s">
        <v>1321</v>
      </c>
      <c r="CU171" s="4" t="s">
        <v>1322</v>
      </c>
      <c r="CV171" s="4" t="s">
        <v>3330</v>
      </c>
      <c r="CW171" s="42" t="str">
        <f t="shared" si="98"/>
        <v>enero</v>
      </c>
      <c r="CX171" s="4" t="s">
        <v>180</v>
      </c>
      <c r="CY171" t="s">
        <v>361</v>
      </c>
      <c r="CZ171" t="s">
        <v>362</v>
      </c>
    </row>
    <row r="172" spans="1:104" x14ac:dyDescent="0.25">
      <c r="A172" s="76" t="str">
        <f t="shared" si="74"/>
        <v/>
      </c>
      <c r="B172" s="77" t="str">
        <f t="shared" si="91"/>
        <v/>
      </c>
      <c r="C172" s="76" t="str">
        <f t="shared" si="92"/>
        <v/>
      </c>
      <c r="D172" s="76" t="str">
        <f t="shared" si="93"/>
        <v/>
      </c>
      <c r="E172" s="76" t="str">
        <f t="shared" si="94"/>
        <v/>
      </c>
      <c r="F172" s="77" t="str">
        <f t="shared" ca="1" si="82"/>
        <v>F</v>
      </c>
      <c r="G172" s="3" t="str">
        <f t="shared" si="95"/>
        <v/>
      </c>
      <c r="H172" s="3" t="str">
        <f t="shared" si="96"/>
        <v/>
      </c>
      <c r="I172" s="3" t="str">
        <f t="shared" si="83"/>
        <v/>
      </c>
      <c r="J172" s="4">
        <v>2020</v>
      </c>
      <c r="K172" s="5">
        <v>168</v>
      </c>
      <c r="L172" s="98" t="s">
        <v>1432</v>
      </c>
      <c r="M172" s="4" t="s">
        <v>115</v>
      </c>
      <c r="N172" s="6" t="s">
        <v>116</v>
      </c>
      <c r="O172" s="6" t="s">
        <v>138</v>
      </c>
      <c r="P172" s="6" t="s">
        <v>150</v>
      </c>
      <c r="Q172" s="6" t="s">
        <v>249</v>
      </c>
      <c r="R172" s="4" t="s">
        <v>114</v>
      </c>
      <c r="S172" s="4" t="s">
        <v>166</v>
      </c>
      <c r="T172" s="18" t="s">
        <v>1341</v>
      </c>
      <c r="U172" s="79" t="s">
        <v>173</v>
      </c>
      <c r="V172" s="4" t="s">
        <v>174</v>
      </c>
      <c r="W172" s="7">
        <v>2956117</v>
      </c>
      <c r="X172" s="18">
        <v>3</v>
      </c>
      <c r="Y172" s="92">
        <v>27288</v>
      </c>
      <c r="Z172" s="71">
        <f ca="1">+($F$1-Tabla3[[#This Row],[FECHA DE NACIMIENTO]])/365</f>
        <v>46.671232876712331</v>
      </c>
      <c r="AA172" s="108" t="s">
        <v>614</v>
      </c>
      <c r="AB172" s="108"/>
      <c r="AC172" s="4" t="s">
        <v>114</v>
      </c>
      <c r="AD172" s="4" t="s">
        <v>114</v>
      </c>
      <c r="AE172" s="8" t="s">
        <v>114</v>
      </c>
      <c r="AF172" s="4" t="s">
        <v>181</v>
      </c>
      <c r="AG172" s="13" t="s">
        <v>2944</v>
      </c>
      <c r="AH172" s="13" t="s">
        <v>2944</v>
      </c>
      <c r="AI172" s="18" t="s">
        <v>1349</v>
      </c>
      <c r="AJ172" s="18" t="s">
        <v>1986</v>
      </c>
      <c r="AK172" s="18" t="s">
        <v>2081</v>
      </c>
      <c r="AL172" s="82">
        <v>98000000</v>
      </c>
      <c r="AM172" s="82">
        <v>98000000</v>
      </c>
      <c r="AN172" s="82">
        <v>9800000</v>
      </c>
      <c r="AO172" s="4" t="s">
        <v>209</v>
      </c>
      <c r="AP172" s="6" t="s">
        <v>181</v>
      </c>
      <c r="AQ172" s="6" t="s">
        <v>168</v>
      </c>
      <c r="AR172" s="83"/>
      <c r="AS172" s="84"/>
      <c r="AT172" s="7"/>
      <c r="AU172" s="101">
        <v>10920</v>
      </c>
      <c r="AV172" s="92">
        <v>43847</v>
      </c>
      <c r="AW172" s="18">
        <v>36820</v>
      </c>
      <c r="AX172" s="93">
        <v>43865</v>
      </c>
      <c r="AY172" s="6" t="s">
        <v>215</v>
      </c>
      <c r="AZ172" s="18" t="s">
        <v>813</v>
      </c>
      <c r="BA172" s="6" t="s">
        <v>181</v>
      </c>
      <c r="BB172" s="18"/>
      <c r="BC172" s="18"/>
      <c r="BD172" s="18" t="s">
        <v>1583</v>
      </c>
      <c r="BE172" s="6" t="s">
        <v>1584</v>
      </c>
      <c r="BF172" s="70">
        <v>43864</v>
      </c>
      <c r="BG172" s="4" t="s">
        <v>220</v>
      </c>
      <c r="BH172" s="4" t="s">
        <v>220</v>
      </c>
      <c r="BI172" s="6" t="s">
        <v>221</v>
      </c>
      <c r="BJ172" s="6" t="s">
        <v>2487</v>
      </c>
      <c r="BK172" s="6" t="s">
        <v>174</v>
      </c>
      <c r="BL172" s="12">
        <v>52211792</v>
      </c>
      <c r="BM172" s="4">
        <v>1</v>
      </c>
      <c r="BN172" s="6" t="s">
        <v>2486</v>
      </c>
      <c r="BO172" s="6" t="s">
        <v>188</v>
      </c>
      <c r="BP172" s="4">
        <v>77101701</v>
      </c>
      <c r="BQ172" s="13" t="s">
        <v>1672</v>
      </c>
      <c r="BR172" s="70">
        <v>43864</v>
      </c>
      <c r="BS172" s="4" t="s">
        <v>180</v>
      </c>
      <c r="BT172" s="13" t="s">
        <v>230</v>
      </c>
      <c r="BU172" s="93">
        <v>43865</v>
      </c>
      <c r="BV172" s="6" t="s">
        <v>348</v>
      </c>
      <c r="BW172" s="93">
        <v>43867</v>
      </c>
      <c r="BX172" s="93">
        <v>43867</v>
      </c>
      <c r="BY172" s="222">
        <v>44170</v>
      </c>
      <c r="BZ172" s="4">
        <f t="shared" si="84"/>
        <v>303</v>
      </c>
      <c r="CA172" s="16">
        <f t="shared" si="85"/>
        <v>10.1</v>
      </c>
      <c r="CB172" s="18" t="s">
        <v>2090</v>
      </c>
      <c r="CC172" s="9">
        <f>BD_2!E170</f>
        <v>0</v>
      </c>
      <c r="CD172" s="9">
        <f>BD_2!BA170</f>
        <v>0</v>
      </c>
      <c r="CE172" s="4">
        <f>BD_2!BZ170</f>
        <v>0</v>
      </c>
      <c r="CF172" s="42" t="str">
        <f>BD_2!CA170</f>
        <v>2 NO</v>
      </c>
      <c r="CG172" s="160" t="str">
        <f>BD_2!CF170</f>
        <v>2 NO</v>
      </c>
      <c r="CH172" s="4" t="s">
        <v>181</v>
      </c>
      <c r="CI172">
        <f t="shared" si="86"/>
        <v>303</v>
      </c>
      <c r="CJ172" s="161">
        <f t="shared" si="87"/>
        <v>43867</v>
      </c>
      <c r="CK172" s="161">
        <f t="shared" si="88"/>
        <v>44170</v>
      </c>
      <c r="CL172" s="14">
        <f t="shared" ca="1" si="89"/>
        <v>1.504950495049505</v>
      </c>
      <c r="CM172" s="9">
        <f t="shared" si="97"/>
        <v>98000000</v>
      </c>
      <c r="CN172" s="42" t="str">
        <f t="shared" ca="1" si="90"/>
        <v>FINALIZADO</v>
      </c>
      <c r="CO172" s="4"/>
      <c r="CQ172" s="17"/>
      <c r="CR172" s="87"/>
      <c r="CS172" s="6"/>
      <c r="CT172" s="13" t="s">
        <v>1321</v>
      </c>
      <c r="CU172" s="4" t="s">
        <v>1322</v>
      </c>
      <c r="CV172" s="4" t="s">
        <v>3330</v>
      </c>
      <c r="CW172" s="42" t="str">
        <f t="shared" si="98"/>
        <v>febrero</v>
      </c>
      <c r="CX172" s="4" t="s">
        <v>180</v>
      </c>
      <c r="CY172" t="s">
        <v>361</v>
      </c>
      <c r="CZ172" t="s">
        <v>362</v>
      </c>
    </row>
    <row r="173" spans="1:104" x14ac:dyDescent="0.25">
      <c r="A173" s="76" t="str">
        <f t="shared" si="74"/>
        <v/>
      </c>
      <c r="B173" s="77" t="str">
        <f t="shared" ref="B173:B204" si="99">+IF(CK173&gt;BY173,"PR","")</f>
        <v/>
      </c>
      <c r="C173" s="76" t="str">
        <f t="shared" ref="C173:C204" si="100">IF($CG173= "1 SI", "T","")</f>
        <v/>
      </c>
      <c r="D173" s="76" t="str">
        <f t="shared" ref="D173:D204" si="101">+IF($CF173="1 SI","S","")</f>
        <v/>
      </c>
      <c r="E173" s="76" t="str">
        <f t="shared" ref="E173:E204" si="102">+IF(CH173="1 SI","C","")</f>
        <v/>
      </c>
      <c r="F173" s="77" t="str">
        <f t="shared" ca="1" si="82"/>
        <v>F</v>
      </c>
      <c r="G173" s="3" t="str">
        <f t="shared" ref="G173:G204" si="103">+IF($CO173="MUTUO ACUERDO", "L","")</f>
        <v/>
      </c>
      <c r="H173" s="3" t="str">
        <f t="shared" ref="H173:H204" si="104">IF($CX173="1 SI","","NE")</f>
        <v/>
      </c>
      <c r="I173" s="3" t="str">
        <f t="shared" si="83"/>
        <v/>
      </c>
      <c r="J173" s="4">
        <v>2020</v>
      </c>
      <c r="K173" s="5">
        <v>169</v>
      </c>
      <c r="L173" s="98" t="s">
        <v>1432</v>
      </c>
      <c r="M173" s="4" t="s">
        <v>115</v>
      </c>
      <c r="N173" s="6" t="s">
        <v>116</v>
      </c>
      <c r="O173" s="6" t="s">
        <v>138</v>
      </c>
      <c r="P173" s="6" t="s">
        <v>150</v>
      </c>
      <c r="Q173" s="6" t="s">
        <v>249</v>
      </c>
      <c r="R173" s="4" t="s">
        <v>114</v>
      </c>
      <c r="S173" s="4" t="s">
        <v>166</v>
      </c>
      <c r="T173" s="18" t="s">
        <v>1308</v>
      </c>
      <c r="U173" s="79" t="s">
        <v>173</v>
      </c>
      <c r="V173" s="4" t="s">
        <v>174</v>
      </c>
      <c r="W173" s="7">
        <v>52717637</v>
      </c>
      <c r="X173" s="18">
        <v>9</v>
      </c>
      <c r="Y173" s="92">
        <v>30021</v>
      </c>
      <c r="Z173" s="71">
        <f ca="1">+($F$1-Tabla3[[#This Row],[FECHA DE NACIMIENTO]])/365</f>
        <v>39.183561643835617</v>
      </c>
      <c r="AA173" s="108" t="s">
        <v>558</v>
      </c>
      <c r="AB173" s="108"/>
      <c r="AC173" s="4" t="s">
        <v>114</v>
      </c>
      <c r="AD173" s="4" t="s">
        <v>114</v>
      </c>
      <c r="AE173" s="8" t="s">
        <v>114</v>
      </c>
      <c r="AF173" s="4" t="s">
        <v>181</v>
      </c>
      <c r="AG173" s="13" t="s">
        <v>2944</v>
      </c>
      <c r="AH173" s="13" t="s">
        <v>2944</v>
      </c>
      <c r="AI173" s="18" t="s">
        <v>1349</v>
      </c>
      <c r="AJ173" s="18" t="s">
        <v>1987</v>
      </c>
      <c r="AK173" s="18" t="s">
        <v>2082</v>
      </c>
      <c r="AL173" s="82">
        <v>98000000</v>
      </c>
      <c r="AM173" s="82">
        <v>98000000</v>
      </c>
      <c r="AN173" s="82">
        <v>9800000</v>
      </c>
      <c r="AO173" s="4" t="s">
        <v>209</v>
      </c>
      <c r="AP173" s="6" t="s">
        <v>181</v>
      </c>
      <c r="AQ173" s="6" t="s">
        <v>168</v>
      </c>
      <c r="AR173" s="83"/>
      <c r="AS173" s="84"/>
      <c r="AT173" s="7"/>
      <c r="AU173" s="101">
        <v>10920</v>
      </c>
      <c r="AV173" s="92">
        <v>43847</v>
      </c>
      <c r="AW173" s="18">
        <v>36920</v>
      </c>
      <c r="AX173" s="93">
        <v>43865</v>
      </c>
      <c r="AY173" s="6" t="s">
        <v>215</v>
      </c>
      <c r="AZ173" s="18" t="s">
        <v>813</v>
      </c>
      <c r="BA173" s="6" t="s">
        <v>181</v>
      </c>
      <c r="BB173" s="18"/>
      <c r="BC173" s="18"/>
      <c r="BD173" s="18" t="s">
        <v>1585</v>
      </c>
      <c r="BE173" s="6" t="s">
        <v>1586</v>
      </c>
      <c r="BF173" s="70">
        <v>43864</v>
      </c>
      <c r="BG173" s="4" t="s">
        <v>220</v>
      </c>
      <c r="BH173" s="4" t="s">
        <v>220</v>
      </c>
      <c r="BI173" s="6" t="s">
        <v>221</v>
      </c>
      <c r="BJ173" s="6" t="s">
        <v>2487</v>
      </c>
      <c r="BK173" s="6" t="s">
        <v>174</v>
      </c>
      <c r="BL173" s="12">
        <v>52211792</v>
      </c>
      <c r="BM173" s="4">
        <v>1</v>
      </c>
      <c r="BN173" s="6" t="s">
        <v>2486</v>
      </c>
      <c r="BO173" s="6" t="s">
        <v>188</v>
      </c>
      <c r="BP173" s="4">
        <v>77101701</v>
      </c>
      <c r="BQ173" s="13" t="s">
        <v>1673</v>
      </c>
      <c r="BR173" s="70">
        <v>43864</v>
      </c>
      <c r="BS173" s="4" t="s">
        <v>180</v>
      </c>
      <c r="BT173" s="13" t="s">
        <v>230</v>
      </c>
      <c r="BU173" s="93">
        <v>43865</v>
      </c>
      <c r="BV173" s="6" t="s">
        <v>348</v>
      </c>
      <c r="BW173" s="93">
        <v>43867</v>
      </c>
      <c r="BX173" s="93">
        <v>43867</v>
      </c>
      <c r="BY173" s="222">
        <v>44170</v>
      </c>
      <c r="BZ173" s="4">
        <f t="shared" si="84"/>
        <v>303</v>
      </c>
      <c r="CA173" s="16">
        <f t="shared" si="85"/>
        <v>10.1</v>
      </c>
      <c r="CB173" s="18" t="s">
        <v>2090</v>
      </c>
      <c r="CC173" s="9">
        <f>BD_2!E171</f>
        <v>0</v>
      </c>
      <c r="CD173" s="9">
        <f>BD_2!BA171</f>
        <v>0</v>
      </c>
      <c r="CE173" s="4">
        <f>BD_2!BZ171</f>
        <v>0</v>
      </c>
      <c r="CF173" s="42" t="str">
        <f>BD_2!CA171</f>
        <v>2 NO</v>
      </c>
      <c r="CG173" s="160" t="str">
        <f>BD_2!CF171</f>
        <v>2 NO</v>
      </c>
      <c r="CH173" s="4" t="s">
        <v>181</v>
      </c>
      <c r="CI173">
        <f t="shared" si="86"/>
        <v>303</v>
      </c>
      <c r="CJ173" s="161">
        <f t="shared" si="87"/>
        <v>43867</v>
      </c>
      <c r="CK173" s="161">
        <f t="shared" si="88"/>
        <v>44170</v>
      </c>
      <c r="CL173" s="14">
        <f t="shared" ca="1" si="89"/>
        <v>1.504950495049505</v>
      </c>
      <c r="CM173" s="9">
        <f t="shared" ref="CM173:CM204" si="105">$AM173+$CD173-$CC173</f>
        <v>98000000</v>
      </c>
      <c r="CN173" s="42" t="str">
        <f t="shared" ca="1" si="90"/>
        <v>FINALIZADO</v>
      </c>
      <c r="CO173" s="4"/>
      <c r="CQ173" s="17"/>
      <c r="CR173" s="87"/>
      <c r="CS173" s="6"/>
      <c r="CT173" s="13" t="s">
        <v>1321</v>
      </c>
      <c r="CU173" s="4" t="s">
        <v>1322</v>
      </c>
      <c r="CV173" s="4" t="s">
        <v>3330</v>
      </c>
      <c r="CW173" s="42" t="str">
        <f t="shared" si="98"/>
        <v>febrero</v>
      </c>
      <c r="CX173" s="4" t="s">
        <v>180</v>
      </c>
      <c r="CY173" t="s">
        <v>361</v>
      </c>
      <c r="CZ173" t="s">
        <v>362</v>
      </c>
    </row>
    <row r="174" spans="1:104" x14ac:dyDescent="0.25">
      <c r="A174" s="76" t="str">
        <f t="shared" si="74"/>
        <v/>
      </c>
      <c r="B174" s="77" t="str">
        <f t="shared" si="99"/>
        <v/>
      </c>
      <c r="C174" s="76" t="str">
        <f t="shared" si="100"/>
        <v/>
      </c>
      <c r="D174" s="76" t="str">
        <f t="shared" si="101"/>
        <v/>
      </c>
      <c r="E174" s="76" t="str">
        <f t="shared" si="102"/>
        <v/>
      </c>
      <c r="F174" s="77" t="str">
        <f t="shared" ca="1" si="82"/>
        <v>F</v>
      </c>
      <c r="G174" s="3" t="str">
        <f t="shared" si="103"/>
        <v/>
      </c>
      <c r="H174" s="3" t="str">
        <f t="shared" si="104"/>
        <v/>
      </c>
      <c r="I174" s="3" t="str">
        <f t="shared" si="83"/>
        <v/>
      </c>
      <c r="J174" s="4">
        <v>2020</v>
      </c>
      <c r="K174" s="5">
        <v>170</v>
      </c>
      <c r="L174" s="98" t="s">
        <v>1432</v>
      </c>
      <c r="M174" s="4" t="s">
        <v>115</v>
      </c>
      <c r="N174" s="6" t="s">
        <v>116</v>
      </c>
      <c r="O174" s="6" t="s">
        <v>138</v>
      </c>
      <c r="P174" s="6" t="s">
        <v>150</v>
      </c>
      <c r="Q174" s="6" t="s">
        <v>249</v>
      </c>
      <c r="R174" s="4" t="s">
        <v>114</v>
      </c>
      <c r="S174" s="4" t="s">
        <v>166</v>
      </c>
      <c r="T174" s="18" t="s">
        <v>1309</v>
      </c>
      <c r="U174" s="79" t="s">
        <v>173</v>
      </c>
      <c r="V174" s="4" t="s">
        <v>174</v>
      </c>
      <c r="W174" s="7">
        <v>1014179803</v>
      </c>
      <c r="X174" s="18">
        <v>9</v>
      </c>
      <c r="Y174" s="92">
        <v>31629</v>
      </c>
      <c r="Z174" s="71">
        <f ca="1">+($F$1-Tabla3[[#This Row],[FECHA DE NACIMIENTO]])/365</f>
        <v>34.778082191780825</v>
      </c>
      <c r="AA174" s="108" t="s">
        <v>1761</v>
      </c>
      <c r="AB174" s="108"/>
      <c r="AC174" s="4" t="s">
        <v>114</v>
      </c>
      <c r="AD174" s="4" t="s">
        <v>114</v>
      </c>
      <c r="AE174" s="8" t="s">
        <v>114</v>
      </c>
      <c r="AF174" s="4" t="s">
        <v>181</v>
      </c>
      <c r="AG174" s="13" t="s">
        <v>2944</v>
      </c>
      <c r="AH174" s="13" t="s">
        <v>2944</v>
      </c>
      <c r="AI174" s="18" t="s">
        <v>1350</v>
      </c>
      <c r="AJ174" s="18" t="s">
        <v>1988</v>
      </c>
      <c r="AK174" s="18" t="s">
        <v>2083</v>
      </c>
      <c r="AL174" s="82">
        <v>98000000</v>
      </c>
      <c r="AM174" s="82">
        <v>98000000</v>
      </c>
      <c r="AN174" s="82">
        <v>9800000</v>
      </c>
      <c r="AO174" s="4" t="s">
        <v>209</v>
      </c>
      <c r="AP174" s="6" t="s">
        <v>181</v>
      </c>
      <c r="AQ174" s="6" t="s">
        <v>168</v>
      </c>
      <c r="AR174" s="83"/>
      <c r="AS174" s="84"/>
      <c r="AT174" s="7"/>
      <c r="AU174" s="101">
        <v>10920</v>
      </c>
      <c r="AV174" s="92">
        <v>43847</v>
      </c>
      <c r="AW174" s="18">
        <v>37020</v>
      </c>
      <c r="AX174" s="93">
        <v>43865</v>
      </c>
      <c r="AY174" s="6" t="s">
        <v>215</v>
      </c>
      <c r="AZ174" s="18" t="s">
        <v>1694</v>
      </c>
      <c r="BA174" s="6" t="s">
        <v>181</v>
      </c>
      <c r="BB174" s="18"/>
      <c r="BC174" s="18"/>
      <c r="BD174" s="18" t="s">
        <v>1587</v>
      </c>
      <c r="BE174" s="6" t="s">
        <v>1588</v>
      </c>
      <c r="BF174" s="70">
        <v>43864</v>
      </c>
      <c r="BG174" s="4" t="s">
        <v>220</v>
      </c>
      <c r="BH174" s="4" t="s">
        <v>220</v>
      </c>
      <c r="BI174" s="6" t="s">
        <v>221</v>
      </c>
      <c r="BJ174" s="6" t="s">
        <v>2487</v>
      </c>
      <c r="BK174" s="6" t="s">
        <v>174</v>
      </c>
      <c r="BL174" s="12">
        <v>52211792</v>
      </c>
      <c r="BM174" s="4">
        <v>1</v>
      </c>
      <c r="BN174" s="6" t="s">
        <v>2486</v>
      </c>
      <c r="BO174" s="6" t="s">
        <v>188</v>
      </c>
      <c r="BP174" s="4">
        <v>77101701</v>
      </c>
      <c r="BQ174" s="13" t="s">
        <v>1674</v>
      </c>
      <c r="BR174" s="70">
        <v>43864</v>
      </c>
      <c r="BS174" s="4" t="s">
        <v>180</v>
      </c>
      <c r="BT174" s="13" t="s">
        <v>230</v>
      </c>
      <c r="BU174" s="93">
        <v>43865</v>
      </c>
      <c r="BV174" s="6" t="s">
        <v>348</v>
      </c>
      <c r="BW174" s="97">
        <v>43867</v>
      </c>
      <c r="BX174" s="93">
        <v>43867</v>
      </c>
      <c r="BY174" s="222">
        <v>44170</v>
      </c>
      <c r="BZ174" s="4">
        <f t="shared" si="84"/>
        <v>303</v>
      </c>
      <c r="CA174" s="16">
        <f t="shared" si="85"/>
        <v>10.1</v>
      </c>
      <c r="CB174" s="18" t="s">
        <v>2090</v>
      </c>
      <c r="CC174" s="9">
        <f>BD_2!E172</f>
        <v>0</v>
      </c>
      <c r="CD174" s="9">
        <f>BD_2!BA172</f>
        <v>0</v>
      </c>
      <c r="CE174" s="4">
        <f>BD_2!BZ172</f>
        <v>0</v>
      </c>
      <c r="CF174" s="42" t="str">
        <f>BD_2!CA172</f>
        <v>2 NO</v>
      </c>
      <c r="CG174" s="160" t="str">
        <f>BD_2!CF172</f>
        <v>2 NO</v>
      </c>
      <c r="CH174" s="4" t="s">
        <v>181</v>
      </c>
      <c r="CI174">
        <f t="shared" si="86"/>
        <v>303</v>
      </c>
      <c r="CJ174" s="161">
        <f t="shared" si="87"/>
        <v>43867</v>
      </c>
      <c r="CK174" s="161">
        <f t="shared" si="88"/>
        <v>44170</v>
      </c>
      <c r="CL174" s="14">
        <f t="shared" ca="1" si="89"/>
        <v>1.504950495049505</v>
      </c>
      <c r="CM174" s="9">
        <f t="shared" si="105"/>
        <v>98000000</v>
      </c>
      <c r="CN174" s="42" t="str">
        <f t="shared" ca="1" si="90"/>
        <v>FINALIZADO</v>
      </c>
      <c r="CO174" s="4"/>
      <c r="CQ174" s="17"/>
      <c r="CR174" s="87"/>
      <c r="CS174" s="6"/>
      <c r="CT174" s="13" t="s">
        <v>1321</v>
      </c>
      <c r="CU174" s="4" t="s">
        <v>1322</v>
      </c>
      <c r="CV174" s="4" t="s">
        <v>3330</v>
      </c>
      <c r="CW174" s="42" t="str">
        <f t="shared" si="98"/>
        <v>febrero</v>
      </c>
      <c r="CX174" s="4" t="s">
        <v>180</v>
      </c>
      <c r="CY174" t="s">
        <v>361</v>
      </c>
      <c r="CZ174" t="s">
        <v>362</v>
      </c>
    </row>
    <row r="175" spans="1:104" x14ac:dyDescent="0.25">
      <c r="A175" s="76" t="str">
        <f t="shared" si="74"/>
        <v/>
      </c>
      <c r="B175" s="77" t="str">
        <f t="shared" si="99"/>
        <v/>
      </c>
      <c r="C175" s="76" t="str">
        <f t="shared" si="100"/>
        <v/>
      </c>
      <c r="D175" s="76" t="str">
        <f t="shared" si="101"/>
        <v/>
      </c>
      <c r="E175" s="76" t="str">
        <f t="shared" si="102"/>
        <v/>
      </c>
      <c r="F175" s="77" t="str">
        <f t="shared" ca="1" si="82"/>
        <v>F</v>
      </c>
      <c r="G175" s="3" t="str">
        <f t="shared" si="103"/>
        <v/>
      </c>
      <c r="H175" s="3" t="str">
        <f t="shared" si="104"/>
        <v/>
      </c>
      <c r="I175" s="3" t="str">
        <f t="shared" si="83"/>
        <v/>
      </c>
      <c r="J175" s="4">
        <v>2020</v>
      </c>
      <c r="K175" s="5">
        <v>171</v>
      </c>
      <c r="L175" s="98" t="s">
        <v>1432</v>
      </c>
      <c r="M175" s="4" t="s">
        <v>115</v>
      </c>
      <c r="N175" s="6" t="s">
        <v>116</v>
      </c>
      <c r="O175" s="6" t="s">
        <v>138</v>
      </c>
      <c r="P175" s="6" t="s">
        <v>150</v>
      </c>
      <c r="Q175" s="6" t="s">
        <v>249</v>
      </c>
      <c r="R175" s="4" t="s">
        <v>114</v>
      </c>
      <c r="S175" s="4" t="s">
        <v>166</v>
      </c>
      <c r="T175" s="18" t="s">
        <v>1310</v>
      </c>
      <c r="U175" s="79" t="s">
        <v>173</v>
      </c>
      <c r="V175" s="4" t="s">
        <v>174</v>
      </c>
      <c r="W175" s="7">
        <v>71290034</v>
      </c>
      <c r="X175" s="18">
        <v>1</v>
      </c>
      <c r="Y175" s="92">
        <v>30742</v>
      </c>
      <c r="Z175" s="71">
        <f ca="1">+($F$1-Tabla3[[#This Row],[FECHA DE NACIMIENTO]])/365</f>
        <v>37.208219178082189</v>
      </c>
      <c r="AA175" s="108" t="s">
        <v>1825</v>
      </c>
      <c r="AB175" s="108"/>
      <c r="AC175" s="4" t="s">
        <v>114</v>
      </c>
      <c r="AD175" s="4" t="s">
        <v>114</v>
      </c>
      <c r="AE175" s="8" t="s">
        <v>114</v>
      </c>
      <c r="AF175" s="4" t="s">
        <v>181</v>
      </c>
      <c r="AG175" s="13" t="s">
        <v>2944</v>
      </c>
      <c r="AH175" s="13" t="s">
        <v>2944</v>
      </c>
      <c r="AI175" s="18" t="s">
        <v>1349</v>
      </c>
      <c r="AJ175" s="18" t="s">
        <v>1989</v>
      </c>
      <c r="AK175" s="18" t="s">
        <v>2084</v>
      </c>
      <c r="AL175" s="82">
        <v>125000010</v>
      </c>
      <c r="AM175" s="82">
        <v>125000010</v>
      </c>
      <c r="AN175" s="82">
        <v>12500001</v>
      </c>
      <c r="AO175" s="4" t="s">
        <v>209</v>
      </c>
      <c r="AP175" s="6" t="s">
        <v>181</v>
      </c>
      <c r="AQ175" s="6" t="s">
        <v>168</v>
      </c>
      <c r="AR175" s="83"/>
      <c r="AS175" s="84"/>
      <c r="AT175" s="7"/>
      <c r="AU175" s="101">
        <v>10920</v>
      </c>
      <c r="AV175" s="92">
        <v>43847</v>
      </c>
      <c r="AW175" s="18">
        <v>37120</v>
      </c>
      <c r="AX175" s="93">
        <v>43865</v>
      </c>
      <c r="AY175" s="6" t="s">
        <v>215</v>
      </c>
      <c r="AZ175" s="18" t="s">
        <v>813</v>
      </c>
      <c r="BA175" s="6" t="s">
        <v>181</v>
      </c>
      <c r="BB175" s="18"/>
      <c r="BC175" s="18"/>
      <c r="BD175" s="18" t="s">
        <v>1589</v>
      </c>
      <c r="BE175" s="6" t="s">
        <v>1590</v>
      </c>
      <c r="BF175" s="70">
        <v>43864</v>
      </c>
      <c r="BG175" s="4" t="s">
        <v>220</v>
      </c>
      <c r="BH175" s="4" t="s">
        <v>220</v>
      </c>
      <c r="BI175" s="6" t="s">
        <v>221</v>
      </c>
      <c r="BJ175" s="6" t="s">
        <v>2487</v>
      </c>
      <c r="BK175" s="6" t="s">
        <v>174</v>
      </c>
      <c r="BL175" s="12">
        <v>52211792</v>
      </c>
      <c r="BM175" s="4">
        <v>1</v>
      </c>
      <c r="BN175" s="6" t="s">
        <v>2486</v>
      </c>
      <c r="BO175" s="6" t="s">
        <v>188</v>
      </c>
      <c r="BP175" s="4">
        <v>77101701</v>
      </c>
      <c r="BQ175" s="13" t="s">
        <v>1675</v>
      </c>
      <c r="BR175" s="70">
        <v>43864</v>
      </c>
      <c r="BS175" s="4" t="s">
        <v>180</v>
      </c>
      <c r="BT175" s="13" t="s">
        <v>230</v>
      </c>
      <c r="BU175" s="93">
        <v>43865</v>
      </c>
      <c r="BV175" s="6" t="s">
        <v>348</v>
      </c>
      <c r="BW175" s="93">
        <v>43867</v>
      </c>
      <c r="BX175" s="93">
        <v>43867</v>
      </c>
      <c r="BY175" s="222">
        <v>44170</v>
      </c>
      <c r="BZ175" s="4">
        <f t="shared" si="84"/>
        <v>303</v>
      </c>
      <c r="CA175" s="16">
        <f t="shared" si="85"/>
        <v>10.1</v>
      </c>
      <c r="CB175" s="18" t="s">
        <v>2090</v>
      </c>
      <c r="CC175" s="9">
        <f>BD_2!E173</f>
        <v>0</v>
      </c>
      <c r="CD175" s="9">
        <f>BD_2!BA173</f>
        <v>0</v>
      </c>
      <c r="CE175" s="4">
        <f>BD_2!BZ173</f>
        <v>0</v>
      </c>
      <c r="CF175" s="42" t="str">
        <f>BD_2!CA173</f>
        <v>2 NO</v>
      </c>
      <c r="CG175" s="160" t="str">
        <f>BD_2!CF173</f>
        <v>2 NO</v>
      </c>
      <c r="CH175" s="4" t="s">
        <v>181</v>
      </c>
      <c r="CI175">
        <f t="shared" si="86"/>
        <v>303</v>
      </c>
      <c r="CJ175" s="161">
        <f t="shared" si="87"/>
        <v>43867</v>
      </c>
      <c r="CK175" s="161">
        <f t="shared" si="88"/>
        <v>44170</v>
      </c>
      <c r="CL175" s="14">
        <f t="shared" ca="1" si="89"/>
        <v>1.504950495049505</v>
      </c>
      <c r="CM175" s="9">
        <f t="shared" si="105"/>
        <v>125000010</v>
      </c>
      <c r="CN175" s="42" t="str">
        <f t="shared" ca="1" si="90"/>
        <v>FINALIZADO</v>
      </c>
      <c r="CO175" s="4"/>
      <c r="CQ175" s="17"/>
      <c r="CR175" s="87"/>
      <c r="CS175" s="6"/>
      <c r="CT175" s="13" t="s">
        <v>1321</v>
      </c>
      <c r="CU175" s="4" t="s">
        <v>1322</v>
      </c>
      <c r="CV175" s="4" t="s">
        <v>3330</v>
      </c>
      <c r="CW175" s="42" t="str">
        <f t="shared" si="98"/>
        <v>febrero</v>
      </c>
      <c r="CX175" s="4" t="s">
        <v>180</v>
      </c>
      <c r="CY175" t="s">
        <v>361</v>
      </c>
      <c r="CZ175" t="s">
        <v>362</v>
      </c>
    </row>
    <row r="176" spans="1:104" x14ac:dyDescent="0.25">
      <c r="A176" s="76" t="str">
        <f t="shared" si="74"/>
        <v/>
      </c>
      <c r="B176" s="77" t="str">
        <f t="shared" si="99"/>
        <v/>
      </c>
      <c r="C176" s="76" t="str">
        <f t="shared" si="100"/>
        <v/>
      </c>
      <c r="D176" s="76" t="str">
        <f t="shared" si="101"/>
        <v/>
      </c>
      <c r="E176" s="76" t="str">
        <f t="shared" si="102"/>
        <v/>
      </c>
      <c r="F176" s="77" t="str">
        <f t="shared" ca="1" si="82"/>
        <v>F</v>
      </c>
      <c r="G176" s="3" t="str">
        <f t="shared" si="103"/>
        <v/>
      </c>
      <c r="H176" s="3" t="str">
        <f t="shared" si="104"/>
        <v/>
      </c>
      <c r="I176" s="3" t="str">
        <f t="shared" si="83"/>
        <v/>
      </c>
      <c r="J176" s="4">
        <v>2020</v>
      </c>
      <c r="K176" s="5">
        <v>172</v>
      </c>
      <c r="L176" s="98" t="s">
        <v>1432</v>
      </c>
      <c r="M176" s="4" t="s">
        <v>115</v>
      </c>
      <c r="N176" s="6" t="s">
        <v>116</v>
      </c>
      <c r="O176" s="6" t="s">
        <v>138</v>
      </c>
      <c r="P176" s="6" t="s">
        <v>150</v>
      </c>
      <c r="Q176" s="6" t="s">
        <v>249</v>
      </c>
      <c r="R176" s="4" t="s">
        <v>114</v>
      </c>
      <c r="S176" s="4" t="s">
        <v>166</v>
      </c>
      <c r="T176" s="18" t="s">
        <v>1311</v>
      </c>
      <c r="U176" s="79" t="s">
        <v>173</v>
      </c>
      <c r="V176" s="4" t="s">
        <v>174</v>
      </c>
      <c r="W176" s="7">
        <v>80088484</v>
      </c>
      <c r="X176" s="18">
        <v>0</v>
      </c>
      <c r="Y176" s="92">
        <v>29689</v>
      </c>
      <c r="Z176" s="71">
        <f ca="1">+($F$1-Tabla3[[#This Row],[FECHA DE NACIMIENTO]])/365</f>
        <v>40.093150684931508</v>
      </c>
      <c r="AA176" s="108" t="s">
        <v>540</v>
      </c>
      <c r="AB176" s="108"/>
      <c r="AC176" s="4" t="s">
        <v>114</v>
      </c>
      <c r="AD176" s="4" t="s">
        <v>114</v>
      </c>
      <c r="AE176" s="8" t="s">
        <v>114</v>
      </c>
      <c r="AF176" s="4" t="s">
        <v>181</v>
      </c>
      <c r="AG176" s="13" t="s">
        <v>2944</v>
      </c>
      <c r="AH176" s="13" t="s">
        <v>2944</v>
      </c>
      <c r="AI176" s="18" t="s">
        <v>1351</v>
      </c>
      <c r="AJ176" s="18" t="s">
        <v>1990</v>
      </c>
      <c r="AK176" s="18" t="s">
        <v>2083</v>
      </c>
      <c r="AL176" s="82">
        <v>98000000</v>
      </c>
      <c r="AM176" s="82">
        <v>98000000</v>
      </c>
      <c r="AN176" s="82">
        <v>9800000</v>
      </c>
      <c r="AO176" s="4" t="s">
        <v>209</v>
      </c>
      <c r="AP176" s="6" t="s">
        <v>181</v>
      </c>
      <c r="AQ176" s="6" t="s">
        <v>168</v>
      </c>
      <c r="AR176" s="83"/>
      <c r="AS176" s="84"/>
      <c r="AT176" s="7"/>
      <c r="AU176" s="101">
        <v>10920</v>
      </c>
      <c r="AV176" s="92">
        <v>43847</v>
      </c>
      <c r="AW176" s="18">
        <v>37220</v>
      </c>
      <c r="AX176" s="93">
        <v>43865</v>
      </c>
      <c r="AY176" s="6" t="s">
        <v>215</v>
      </c>
      <c r="AZ176" s="18" t="s">
        <v>1694</v>
      </c>
      <c r="BA176" s="6" t="s">
        <v>181</v>
      </c>
      <c r="BB176" s="18"/>
      <c r="BC176" s="18"/>
      <c r="BD176" s="18" t="s">
        <v>1591</v>
      </c>
      <c r="BE176" s="6" t="s">
        <v>1592</v>
      </c>
      <c r="BF176" s="70">
        <v>43864</v>
      </c>
      <c r="BG176" s="4" t="s">
        <v>220</v>
      </c>
      <c r="BH176" s="4" t="s">
        <v>220</v>
      </c>
      <c r="BI176" s="6" t="s">
        <v>221</v>
      </c>
      <c r="BJ176" s="6" t="s">
        <v>2487</v>
      </c>
      <c r="BK176" s="6" t="s">
        <v>174</v>
      </c>
      <c r="BL176" s="12">
        <v>52211792</v>
      </c>
      <c r="BM176" s="4">
        <v>1</v>
      </c>
      <c r="BN176" s="6" t="s">
        <v>2486</v>
      </c>
      <c r="BO176" s="6" t="s">
        <v>188</v>
      </c>
      <c r="BP176" s="4">
        <v>77101701</v>
      </c>
      <c r="BQ176" s="13" t="s">
        <v>1676</v>
      </c>
      <c r="BR176" s="70">
        <v>43864</v>
      </c>
      <c r="BS176" s="4" t="s">
        <v>180</v>
      </c>
      <c r="BT176" s="13" t="s">
        <v>230</v>
      </c>
      <c r="BU176" s="93">
        <v>43865</v>
      </c>
      <c r="BV176" s="6" t="s">
        <v>348</v>
      </c>
      <c r="BW176" s="93">
        <v>43867</v>
      </c>
      <c r="BX176" s="93">
        <v>43867</v>
      </c>
      <c r="BY176" s="222">
        <v>44170</v>
      </c>
      <c r="BZ176" s="4">
        <f t="shared" si="84"/>
        <v>303</v>
      </c>
      <c r="CA176" s="16">
        <f t="shared" si="85"/>
        <v>10.1</v>
      </c>
      <c r="CB176" s="18" t="s">
        <v>2091</v>
      </c>
      <c r="CC176" s="9">
        <f>BD_2!E174</f>
        <v>0</v>
      </c>
      <c r="CD176" s="9">
        <f>BD_2!BA174</f>
        <v>0</v>
      </c>
      <c r="CE176" s="4">
        <f>BD_2!BZ174</f>
        <v>0</v>
      </c>
      <c r="CF176" s="42" t="str">
        <f>BD_2!CA174</f>
        <v>2 NO</v>
      </c>
      <c r="CG176" s="160" t="str">
        <f>BD_2!CF174</f>
        <v>2 NO</v>
      </c>
      <c r="CH176" s="4" t="s">
        <v>181</v>
      </c>
      <c r="CI176">
        <f t="shared" si="86"/>
        <v>303</v>
      </c>
      <c r="CJ176" s="161">
        <f t="shared" si="87"/>
        <v>43867</v>
      </c>
      <c r="CK176" s="161">
        <f t="shared" si="88"/>
        <v>44170</v>
      </c>
      <c r="CL176" s="14">
        <f t="shared" ca="1" si="89"/>
        <v>1.504950495049505</v>
      </c>
      <c r="CM176" s="9">
        <f t="shared" si="105"/>
        <v>98000000</v>
      </c>
      <c r="CN176" s="42" t="str">
        <f t="shared" ca="1" si="90"/>
        <v>FINALIZADO</v>
      </c>
      <c r="CO176" s="4"/>
      <c r="CQ176" s="17"/>
      <c r="CR176" s="87"/>
      <c r="CS176" s="6"/>
      <c r="CT176" s="13" t="s">
        <v>1321</v>
      </c>
      <c r="CU176" s="4" t="s">
        <v>1322</v>
      </c>
      <c r="CV176" s="4" t="s">
        <v>3330</v>
      </c>
      <c r="CW176" s="42" t="str">
        <f t="shared" si="98"/>
        <v>febrero</v>
      </c>
      <c r="CX176" s="4" t="s">
        <v>180</v>
      </c>
      <c r="CY176" t="s">
        <v>361</v>
      </c>
      <c r="CZ176" t="s">
        <v>362</v>
      </c>
    </row>
    <row r="177" spans="1:104" x14ac:dyDescent="0.25">
      <c r="A177" s="76" t="str">
        <f t="shared" si="74"/>
        <v/>
      </c>
      <c r="B177" s="77" t="str">
        <f t="shared" si="99"/>
        <v/>
      </c>
      <c r="C177" s="76" t="str">
        <f t="shared" si="100"/>
        <v/>
      </c>
      <c r="D177" s="76" t="str">
        <f t="shared" si="101"/>
        <v/>
      </c>
      <c r="E177" s="76" t="str">
        <f t="shared" si="102"/>
        <v>C</v>
      </c>
      <c r="F177" s="77" t="str">
        <f t="shared" ca="1" si="82"/>
        <v>F</v>
      </c>
      <c r="G177" s="3" t="str">
        <f t="shared" si="103"/>
        <v/>
      </c>
      <c r="H177" s="3" t="str">
        <f t="shared" si="104"/>
        <v/>
      </c>
      <c r="I177" s="3" t="str">
        <f t="shared" si="83"/>
        <v/>
      </c>
      <c r="J177" s="4">
        <v>2020</v>
      </c>
      <c r="K177" s="5">
        <v>173</v>
      </c>
      <c r="L177" s="98" t="s">
        <v>1432</v>
      </c>
      <c r="M177" s="4" t="s">
        <v>115</v>
      </c>
      <c r="N177" s="6" t="s">
        <v>116</v>
      </c>
      <c r="O177" s="6" t="s">
        <v>138</v>
      </c>
      <c r="P177" s="6" t="s">
        <v>150</v>
      </c>
      <c r="Q177" s="6" t="s">
        <v>249</v>
      </c>
      <c r="R177" s="4" t="s">
        <v>114</v>
      </c>
      <c r="S177" s="4" t="s">
        <v>166</v>
      </c>
      <c r="T177" s="18" t="s">
        <v>1312</v>
      </c>
      <c r="U177" s="79" t="s">
        <v>173</v>
      </c>
      <c r="V177" s="4" t="s">
        <v>174</v>
      </c>
      <c r="W177" s="7">
        <v>1097390728</v>
      </c>
      <c r="X177" s="18">
        <v>9</v>
      </c>
      <c r="Y177" s="92">
        <v>32005</v>
      </c>
      <c r="Z177" s="71">
        <f ca="1">+($F$1-Tabla3[[#This Row],[FECHA DE NACIMIENTO]])/365</f>
        <v>33.747945205479454</v>
      </c>
      <c r="AA177" s="108" t="s">
        <v>178</v>
      </c>
      <c r="AB177" s="108"/>
      <c r="AC177" s="4" t="s">
        <v>114</v>
      </c>
      <c r="AD177" s="4" t="s">
        <v>114</v>
      </c>
      <c r="AE177" s="8" t="s">
        <v>114</v>
      </c>
      <c r="AF177" s="4" t="s">
        <v>181</v>
      </c>
      <c r="AG177" s="13" t="s">
        <v>198</v>
      </c>
      <c r="AH177" s="6" t="s">
        <v>197</v>
      </c>
      <c r="AI177" s="18" t="s">
        <v>1352</v>
      </c>
      <c r="AJ177" s="18" t="s">
        <v>1991</v>
      </c>
      <c r="AK177" s="18" t="s">
        <v>2085</v>
      </c>
      <c r="AL177" s="82">
        <v>58000010</v>
      </c>
      <c r="AM177" s="82">
        <v>58000010</v>
      </c>
      <c r="AN177" s="82">
        <v>5800001</v>
      </c>
      <c r="AO177" s="4" t="s">
        <v>209</v>
      </c>
      <c r="AP177" s="6" t="s">
        <v>181</v>
      </c>
      <c r="AQ177" s="6" t="s">
        <v>168</v>
      </c>
      <c r="AR177" s="83"/>
      <c r="AS177" s="84"/>
      <c r="AT177" s="7"/>
      <c r="AU177" s="101">
        <v>5620</v>
      </c>
      <c r="AV177" s="92">
        <v>43840</v>
      </c>
      <c r="AW177" s="18">
        <v>36720</v>
      </c>
      <c r="AX177" s="93">
        <v>43865</v>
      </c>
      <c r="AY177" s="6" t="s">
        <v>215</v>
      </c>
      <c r="AZ177" s="18" t="s">
        <v>573</v>
      </c>
      <c r="BA177" s="6" t="s">
        <v>181</v>
      </c>
      <c r="BB177" s="18"/>
      <c r="BC177" s="18"/>
      <c r="BD177" s="18" t="s">
        <v>1593</v>
      </c>
      <c r="BE177" s="6" t="s">
        <v>1594</v>
      </c>
      <c r="BF177" s="70">
        <v>43864</v>
      </c>
      <c r="BG177" s="4" t="s">
        <v>220</v>
      </c>
      <c r="BH177" s="4" t="s">
        <v>220</v>
      </c>
      <c r="BI177" s="6" t="s">
        <v>221</v>
      </c>
      <c r="BJ177" s="6" t="s">
        <v>1157</v>
      </c>
      <c r="BK177" s="6" t="s">
        <v>174</v>
      </c>
      <c r="BL177" s="12">
        <v>51982340</v>
      </c>
      <c r="BM177" s="4">
        <v>8</v>
      </c>
      <c r="BN177" s="6" t="s">
        <v>1160</v>
      </c>
      <c r="BO177" s="6" t="s">
        <v>3898</v>
      </c>
      <c r="BP177" s="4">
        <v>77101706</v>
      </c>
      <c r="BQ177" s="13" t="s">
        <v>1677</v>
      </c>
      <c r="BR177" s="70">
        <v>43864</v>
      </c>
      <c r="BS177" s="4" t="s">
        <v>180</v>
      </c>
      <c r="BT177" s="13" t="s">
        <v>230</v>
      </c>
      <c r="BU177" s="93">
        <v>43865</v>
      </c>
      <c r="BV177" s="6" t="s">
        <v>348</v>
      </c>
      <c r="BW177" s="93">
        <v>43866</v>
      </c>
      <c r="BX177" s="93">
        <v>43866</v>
      </c>
      <c r="BY177" s="222">
        <v>44169</v>
      </c>
      <c r="BZ177" s="4">
        <f t="shared" si="84"/>
        <v>303</v>
      </c>
      <c r="CA177" s="16">
        <f t="shared" si="85"/>
        <v>10.1</v>
      </c>
      <c r="CB177" s="18" t="s">
        <v>2092</v>
      </c>
      <c r="CC177" s="9">
        <f>BD_2!E175</f>
        <v>15466669</v>
      </c>
      <c r="CD177" s="9">
        <f>BD_2!BA175</f>
        <v>0</v>
      </c>
      <c r="CE177" s="4">
        <f>BD_2!BZ175</f>
        <v>-81</v>
      </c>
      <c r="CF177" s="42" t="str">
        <f>BD_2!CA175</f>
        <v>2 NO</v>
      </c>
      <c r="CG177" s="160" t="str">
        <f>BD_2!CF175</f>
        <v>2 NO</v>
      </c>
      <c r="CH177" s="4" t="s">
        <v>180</v>
      </c>
      <c r="CI177">
        <f t="shared" si="86"/>
        <v>222</v>
      </c>
      <c r="CJ177" s="161">
        <f t="shared" si="87"/>
        <v>43866</v>
      </c>
      <c r="CK177" s="161">
        <f t="shared" si="88"/>
        <v>44088</v>
      </c>
      <c r="CL177" s="14">
        <f t="shared" ca="1" si="89"/>
        <v>2.0585585585585586</v>
      </c>
      <c r="CM177" s="9">
        <f t="shared" si="105"/>
        <v>42533341</v>
      </c>
      <c r="CN177" s="42" t="str">
        <f t="shared" ca="1" si="90"/>
        <v>FINALIZADO</v>
      </c>
      <c r="CO177" s="4"/>
      <c r="CQ177" s="17"/>
      <c r="CR177" s="87"/>
      <c r="CS177" s="6"/>
      <c r="CT177" s="13" t="s">
        <v>1321</v>
      </c>
      <c r="CU177" s="4" t="s">
        <v>1322</v>
      </c>
      <c r="CV177" s="4" t="s">
        <v>3330</v>
      </c>
      <c r="CW177" s="42" t="str">
        <f t="shared" si="98"/>
        <v>febrero</v>
      </c>
      <c r="CX177" s="4" t="s">
        <v>180</v>
      </c>
      <c r="CY177" t="s">
        <v>361</v>
      </c>
      <c r="CZ177" t="s">
        <v>362</v>
      </c>
    </row>
    <row r="178" spans="1:104" x14ac:dyDescent="0.25">
      <c r="A178" s="76" t="str">
        <f>+IF($CM178&gt;$AM178,"A", "")</f>
        <v>A</v>
      </c>
      <c r="B178" s="77" t="str">
        <f>+IF(CK178&gt;BY178,"PR","")</f>
        <v>PR</v>
      </c>
      <c r="C178" s="76" t="str">
        <f>IF($CG178= "1 SI", "T","")</f>
        <v/>
      </c>
      <c r="D178" s="76" t="str">
        <f>+IF($CF178="1 SI","S","")</f>
        <v/>
      </c>
      <c r="E178" s="76" t="str">
        <f>+IF(CH178="1 SI","C","")</f>
        <v/>
      </c>
      <c r="F178" s="77" t="str">
        <f ca="1">+IF($CK178&lt;=$F$1,"F","E")</f>
        <v>F</v>
      </c>
      <c r="G178" s="3" t="str">
        <f>+IF($CO178="MUTUO ACUERDO", "L","")</f>
        <v/>
      </c>
      <c r="H178" s="3" t="str">
        <f>IF($CX178="1 SI","","NE")</f>
        <v/>
      </c>
      <c r="I178" s="3" t="str">
        <f>IF(CV178="1. SI","ANU","")</f>
        <v/>
      </c>
      <c r="J178" s="4">
        <v>2020</v>
      </c>
      <c r="K178" s="5" t="s">
        <v>4914</v>
      </c>
      <c r="L178" s="98" t="s">
        <v>1432</v>
      </c>
      <c r="M178" s="4" t="s">
        <v>115</v>
      </c>
      <c r="N178" s="6" t="s">
        <v>116</v>
      </c>
      <c r="O178" s="6" t="s">
        <v>138</v>
      </c>
      <c r="P178" s="6" t="s">
        <v>150</v>
      </c>
      <c r="Q178" s="6" t="s">
        <v>249</v>
      </c>
      <c r="R178" s="4" t="s">
        <v>114</v>
      </c>
      <c r="S178" s="4" t="s">
        <v>166</v>
      </c>
      <c r="T178" s="108" t="s">
        <v>4915</v>
      </c>
      <c r="U178" s="79" t="s">
        <v>173</v>
      </c>
      <c r="V178" s="4" t="s">
        <v>174</v>
      </c>
      <c r="W178" s="7">
        <v>49788477</v>
      </c>
      <c r="X178" s="108">
        <v>1</v>
      </c>
      <c r="Y178" s="162">
        <v>28777</v>
      </c>
      <c r="Z178" s="71">
        <f ca="1">+($F$1-Tabla3[[#This Row],[FECHA DE NACIMIENTO]])/365</f>
        <v>42.591780821917808</v>
      </c>
      <c r="AA178" s="108" t="s">
        <v>1819</v>
      </c>
      <c r="AB178" s="108"/>
      <c r="AC178" s="4" t="s">
        <v>114</v>
      </c>
      <c r="AD178" s="4" t="s">
        <v>114</v>
      </c>
      <c r="AE178" s="8" t="s">
        <v>114</v>
      </c>
      <c r="AF178" s="4" t="s">
        <v>181</v>
      </c>
      <c r="AG178" s="13" t="s">
        <v>198</v>
      </c>
      <c r="AH178" s="6" t="s">
        <v>197</v>
      </c>
      <c r="AI178" s="108" t="s">
        <v>1352</v>
      </c>
      <c r="AJ178" s="108" t="s">
        <v>1991</v>
      </c>
      <c r="AK178" s="108" t="s">
        <v>4916</v>
      </c>
      <c r="AL178" s="82">
        <v>15466669</v>
      </c>
      <c r="AM178" s="82">
        <v>15466669</v>
      </c>
      <c r="AN178" s="82">
        <v>5800001</v>
      </c>
      <c r="AO178" s="4" t="s">
        <v>209</v>
      </c>
      <c r="AP178" s="6" t="s">
        <v>181</v>
      </c>
      <c r="AQ178" s="6" t="s">
        <v>168</v>
      </c>
      <c r="AR178" s="83"/>
      <c r="AS178" s="84"/>
      <c r="AT178" s="7"/>
      <c r="AU178" s="101">
        <v>5620</v>
      </c>
      <c r="AV178" s="162">
        <v>43840</v>
      </c>
      <c r="AW178" s="108">
        <v>181720</v>
      </c>
      <c r="AX178" s="163">
        <v>44088</v>
      </c>
      <c r="AY178" s="6" t="s">
        <v>215</v>
      </c>
      <c r="AZ178" s="108" t="s">
        <v>573</v>
      </c>
      <c r="BA178" s="6" t="s">
        <v>181</v>
      </c>
      <c r="BB178" s="108"/>
      <c r="BC178" s="108"/>
      <c r="BD178" s="108" t="s">
        <v>4917</v>
      </c>
      <c r="BE178" s="6" t="s">
        <v>4918</v>
      </c>
      <c r="BF178" s="70">
        <v>44088</v>
      </c>
      <c r="BG178" s="4" t="s">
        <v>220</v>
      </c>
      <c r="BH178" s="4" t="s">
        <v>220</v>
      </c>
      <c r="BI178" s="6" t="s">
        <v>221</v>
      </c>
      <c r="BJ178" s="6" t="s">
        <v>1157</v>
      </c>
      <c r="BK178" s="6" t="s">
        <v>174</v>
      </c>
      <c r="BL178" s="12">
        <v>51982340</v>
      </c>
      <c r="BM178" s="4">
        <v>8</v>
      </c>
      <c r="BN178" s="6" t="s">
        <v>1160</v>
      </c>
      <c r="BO178" s="6" t="s">
        <v>3898</v>
      </c>
      <c r="BP178" s="4">
        <v>77101706</v>
      </c>
      <c r="BQ178" s="13" t="s">
        <v>1677</v>
      </c>
      <c r="BR178" s="70">
        <v>44088</v>
      </c>
      <c r="BS178" s="4" t="s">
        <v>180</v>
      </c>
      <c r="BT178" s="13" t="s">
        <v>230</v>
      </c>
      <c r="BU178" s="163">
        <v>44089</v>
      </c>
      <c r="BV178" s="6" t="s">
        <v>348</v>
      </c>
      <c r="BW178" s="163">
        <v>44090</v>
      </c>
      <c r="BX178" s="163">
        <v>44090</v>
      </c>
      <c r="BY178" s="222">
        <v>44169</v>
      </c>
      <c r="BZ178" s="4">
        <f>$BY178-$BX178</f>
        <v>79</v>
      </c>
      <c r="CA178" s="16">
        <f>$BZ178/30</f>
        <v>2.6333333333333333</v>
      </c>
      <c r="CB178" s="108"/>
      <c r="CC178" s="9">
        <f>BD_2!E176</f>
        <v>0</v>
      </c>
      <c r="CD178" s="9">
        <f>BD_2!BA176</f>
        <v>4833334</v>
      </c>
      <c r="CE178" s="4">
        <f>BD_2!BZ176</f>
        <v>26</v>
      </c>
      <c r="CF178" s="42" t="str">
        <f>BD_2!CA176</f>
        <v>2 NO</v>
      </c>
      <c r="CG178" s="163" t="str">
        <f>BD_2!CF176</f>
        <v>2 NO</v>
      </c>
      <c r="CH178" s="4" t="s">
        <v>181</v>
      </c>
      <c r="CI178">
        <f t="shared" si="86"/>
        <v>105</v>
      </c>
      <c r="CJ178" s="161">
        <f t="shared" si="87"/>
        <v>44090</v>
      </c>
      <c r="CK178" s="161">
        <f t="shared" si="88"/>
        <v>44195</v>
      </c>
      <c r="CL178" s="14">
        <f t="shared" ca="1" si="89"/>
        <v>2.2190476190476192</v>
      </c>
      <c r="CM178" s="9">
        <f>$AM178+$CD178-$CC178</f>
        <v>20300003</v>
      </c>
      <c r="CN178" s="42" t="str">
        <f ca="1">+IF($CK178&lt;=$F$1, "FINALIZADO","EJECUCIÓN")</f>
        <v>FINALIZADO</v>
      </c>
      <c r="CO178" s="4"/>
      <c r="CQ178" s="17"/>
      <c r="CR178" s="87"/>
      <c r="CS178" s="6"/>
      <c r="CT178" s="13" t="s">
        <v>1321</v>
      </c>
      <c r="CU178" s="4" t="s">
        <v>1322</v>
      </c>
      <c r="CV178" s="4" t="s">
        <v>3330</v>
      </c>
      <c r="CW178" s="42" t="str">
        <f t="shared" ref="CW178" si="106">TEXT(BF178,"MMMM")</f>
        <v>septiembre</v>
      </c>
      <c r="CX178" s="4" t="s">
        <v>180</v>
      </c>
      <c r="CY178" t="s">
        <v>361</v>
      </c>
      <c r="CZ178" t="s">
        <v>362</v>
      </c>
    </row>
    <row r="179" spans="1:104" x14ac:dyDescent="0.25">
      <c r="A179" s="76" t="str">
        <f t="shared" ref="A179:A209" si="107">+IF($CM179&gt;$AM179,"A", "")</f>
        <v>A</v>
      </c>
      <c r="B179" s="77" t="str">
        <f t="shared" si="99"/>
        <v>PR</v>
      </c>
      <c r="C179" s="76" t="str">
        <f t="shared" si="100"/>
        <v/>
      </c>
      <c r="D179" s="76" t="str">
        <f t="shared" si="101"/>
        <v/>
      </c>
      <c r="E179" s="76" t="str">
        <f t="shared" si="102"/>
        <v/>
      </c>
      <c r="F179" s="77" t="str">
        <f t="shared" ca="1" si="82"/>
        <v>F</v>
      </c>
      <c r="G179" s="3" t="str">
        <f t="shared" si="103"/>
        <v/>
      </c>
      <c r="H179" s="3" t="str">
        <f t="shared" si="104"/>
        <v/>
      </c>
      <c r="I179" s="3" t="str">
        <f t="shared" si="83"/>
        <v/>
      </c>
      <c r="J179" s="4">
        <v>2020</v>
      </c>
      <c r="K179" s="5">
        <v>174</v>
      </c>
      <c r="L179" s="6" t="s">
        <v>516</v>
      </c>
      <c r="M179" s="4" t="s">
        <v>115</v>
      </c>
      <c r="N179" s="6" t="s">
        <v>116</v>
      </c>
      <c r="O179" s="6" t="s">
        <v>138</v>
      </c>
      <c r="P179" s="6" t="s">
        <v>150</v>
      </c>
      <c r="Q179" s="6" t="s">
        <v>249</v>
      </c>
      <c r="R179" s="4" t="s">
        <v>114</v>
      </c>
      <c r="S179" s="4" t="s">
        <v>166</v>
      </c>
      <c r="T179" s="18" t="s">
        <v>1313</v>
      </c>
      <c r="U179" s="79" t="s">
        <v>173</v>
      </c>
      <c r="V179" s="4" t="s">
        <v>174</v>
      </c>
      <c r="W179" s="7">
        <v>1018447542</v>
      </c>
      <c r="X179" s="18">
        <v>6</v>
      </c>
      <c r="Y179" s="92">
        <v>33483</v>
      </c>
      <c r="Z179" s="71">
        <f ca="1">+($F$1-Tabla3[[#This Row],[FECHA DE NACIMIENTO]])/365</f>
        <v>29.698630136986303</v>
      </c>
      <c r="AA179" s="108" t="s">
        <v>1826</v>
      </c>
      <c r="AB179" s="108"/>
      <c r="AC179" s="4" t="s">
        <v>114</v>
      </c>
      <c r="AD179" s="4" t="s">
        <v>114</v>
      </c>
      <c r="AE179" s="8" t="s">
        <v>114</v>
      </c>
      <c r="AF179" s="4" t="s">
        <v>181</v>
      </c>
      <c r="AG179" s="13" t="s">
        <v>186</v>
      </c>
      <c r="AH179" s="13" t="s">
        <v>186</v>
      </c>
      <c r="AI179" s="18" t="s">
        <v>1353</v>
      </c>
      <c r="AJ179" s="18" t="s">
        <v>1992</v>
      </c>
      <c r="AK179" s="18" t="s">
        <v>2086</v>
      </c>
      <c r="AL179" s="82">
        <v>45000000</v>
      </c>
      <c r="AM179" s="82">
        <v>45000000</v>
      </c>
      <c r="AN179" s="82">
        <v>4500000</v>
      </c>
      <c r="AO179" s="4" t="s">
        <v>209</v>
      </c>
      <c r="AP179" s="6" t="s">
        <v>181</v>
      </c>
      <c r="AQ179" s="6" t="s">
        <v>168</v>
      </c>
      <c r="AR179" s="83"/>
      <c r="AS179" s="84"/>
      <c r="AT179" s="7"/>
      <c r="AU179" s="101">
        <v>5120</v>
      </c>
      <c r="AV179" s="107">
        <v>43839</v>
      </c>
      <c r="AW179" s="18">
        <v>44820</v>
      </c>
      <c r="AX179" s="93">
        <v>43867</v>
      </c>
      <c r="AY179" s="6" t="s">
        <v>215</v>
      </c>
      <c r="AZ179" s="18" t="s">
        <v>807</v>
      </c>
      <c r="BA179" s="6" t="s">
        <v>181</v>
      </c>
      <c r="BB179" s="18"/>
      <c r="BC179" s="18"/>
      <c r="BD179" s="18" t="s">
        <v>1595</v>
      </c>
      <c r="BE179" s="6" t="s">
        <v>1596</v>
      </c>
      <c r="BF179" s="70">
        <v>43866</v>
      </c>
      <c r="BG179" s="4" t="s">
        <v>220</v>
      </c>
      <c r="BH179" s="4" t="s">
        <v>220</v>
      </c>
      <c r="BI179" s="6" t="s">
        <v>221</v>
      </c>
      <c r="BJ179" s="6" t="s">
        <v>823</v>
      </c>
      <c r="BK179" s="6" t="s">
        <v>174</v>
      </c>
      <c r="BL179" s="12">
        <v>80082348</v>
      </c>
      <c r="BM179" s="4">
        <v>1</v>
      </c>
      <c r="BN179" s="6" t="s">
        <v>824</v>
      </c>
      <c r="BO179" s="6" t="s">
        <v>825</v>
      </c>
      <c r="BP179" s="42">
        <v>77102000</v>
      </c>
      <c r="BQ179" s="13" t="s">
        <v>1678</v>
      </c>
      <c r="BR179" s="70">
        <v>43866</v>
      </c>
      <c r="BS179" s="4" t="s">
        <v>180</v>
      </c>
      <c r="BT179" s="13" t="s">
        <v>230</v>
      </c>
      <c r="BU179" s="93">
        <v>43867</v>
      </c>
      <c r="BV179" s="6" t="s">
        <v>348</v>
      </c>
      <c r="BW179" s="93">
        <v>43868</v>
      </c>
      <c r="BX179" s="93">
        <v>43868</v>
      </c>
      <c r="BY179" s="222">
        <v>44171</v>
      </c>
      <c r="BZ179" s="4">
        <f t="shared" si="84"/>
        <v>303</v>
      </c>
      <c r="CA179" s="16">
        <f t="shared" si="85"/>
        <v>10.1</v>
      </c>
      <c r="CB179" s="18" t="s">
        <v>2049</v>
      </c>
      <c r="CC179" s="9">
        <f>BD_2!E177</f>
        <v>0</v>
      </c>
      <c r="CD179" s="9">
        <f>BD_2!BA177</f>
        <v>2460000</v>
      </c>
      <c r="CE179" s="4">
        <f>BD_2!BZ177</f>
        <v>22</v>
      </c>
      <c r="CF179" s="42" t="str">
        <f>BD_2!CA177</f>
        <v>2 NO</v>
      </c>
      <c r="CG179" s="163" t="str">
        <f>BD_2!CF177</f>
        <v>2 NO</v>
      </c>
      <c r="CH179" s="4" t="s">
        <v>181</v>
      </c>
      <c r="CI179">
        <f t="shared" si="86"/>
        <v>325</v>
      </c>
      <c r="CJ179" s="161">
        <f t="shared" si="87"/>
        <v>43868</v>
      </c>
      <c r="CK179" s="161">
        <f t="shared" si="88"/>
        <v>44193</v>
      </c>
      <c r="CL179" s="14">
        <f t="shared" ca="1" si="89"/>
        <v>1.4</v>
      </c>
      <c r="CM179" s="9">
        <f t="shared" si="105"/>
        <v>47460000</v>
      </c>
      <c r="CN179" s="42" t="str">
        <f t="shared" ca="1" si="90"/>
        <v>FINALIZADO</v>
      </c>
      <c r="CO179" s="4"/>
      <c r="CQ179" s="17"/>
      <c r="CR179" s="87"/>
      <c r="CS179" s="6"/>
      <c r="CT179" s="13" t="s">
        <v>1321</v>
      </c>
      <c r="CU179" s="4" t="s">
        <v>1322</v>
      </c>
      <c r="CV179" s="4" t="s">
        <v>3330</v>
      </c>
      <c r="CW179" s="42" t="str">
        <f t="shared" si="98"/>
        <v>febrero</v>
      </c>
      <c r="CX179" s="4" t="s">
        <v>180</v>
      </c>
      <c r="CY179" t="s">
        <v>361</v>
      </c>
      <c r="CZ179" t="s">
        <v>362</v>
      </c>
    </row>
    <row r="180" spans="1:104" x14ac:dyDescent="0.25">
      <c r="A180" s="76" t="str">
        <f t="shared" si="107"/>
        <v>A</v>
      </c>
      <c r="B180" s="77" t="str">
        <f t="shared" si="99"/>
        <v>PR</v>
      </c>
      <c r="C180" s="76" t="str">
        <f t="shared" si="100"/>
        <v/>
      </c>
      <c r="D180" s="76" t="str">
        <f t="shared" si="101"/>
        <v/>
      </c>
      <c r="E180" s="76" t="str">
        <f t="shared" si="102"/>
        <v/>
      </c>
      <c r="F180" s="77" t="str">
        <f t="shared" ca="1" si="82"/>
        <v>F</v>
      </c>
      <c r="G180" s="3" t="str">
        <f t="shared" si="103"/>
        <v/>
      </c>
      <c r="H180" s="3" t="str">
        <f t="shared" si="104"/>
        <v/>
      </c>
      <c r="I180" s="3" t="str">
        <f t="shared" si="83"/>
        <v/>
      </c>
      <c r="J180" s="4">
        <v>2020</v>
      </c>
      <c r="K180" s="5">
        <v>175</v>
      </c>
      <c r="L180" s="6" t="s">
        <v>516</v>
      </c>
      <c r="M180" s="4" t="s">
        <v>115</v>
      </c>
      <c r="N180" s="6" t="s">
        <v>116</v>
      </c>
      <c r="O180" s="6" t="s">
        <v>138</v>
      </c>
      <c r="P180" s="6" t="s">
        <v>150</v>
      </c>
      <c r="Q180" s="6" t="s">
        <v>249</v>
      </c>
      <c r="R180" s="4" t="s">
        <v>114</v>
      </c>
      <c r="S180" s="4" t="s">
        <v>166</v>
      </c>
      <c r="T180" s="18" t="s">
        <v>1314</v>
      </c>
      <c r="U180" s="79" t="s">
        <v>173</v>
      </c>
      <c r="V180" s="4" t="s">
        <v>174</v>
      </c>
      <c r="W180" s="7">
        <v>37087095</v>
      </c>
      <c r="X180" s="18">
        <v>8</v>
      </c>
      <c r="Y180" s="92">
        <v>31082</v>
      </c>
      <c r="Z180" s="71">
        <f ca="1">+($F$1-Tabla3[[#This Row],[FECHA DE NACIMIENTO]])/365</f>
        <v>36.276712328767125</v>
      </c>
      <c r="AA180" s="108" t="s">
        <v>1442</v>
      </c>
      <c r="AB180" s="108"/>
      <c r="AC180" s="4" t="s">
        <v>114</v>
      </c>
      <c r="AD180" s="4" t="s">
        <v>114</v>
      </c>
      <c r="AE180" s="8" t="s">
        <v>114</v>
      </c>
      <c r="AF180" s="4" t="s">
        <v>181</v>
      </c>
      <c r="AG180" s="13" t="s">
        <v>186</v>
      </c>
      <c r="AH180" s="13" t="s">
        <v>186</v>
      </c>
      <c r="AI180" s="18" t="s">
        <v>1354</v>
      </c>
      <c r="AJ180" s="18" t="s">
        <v>1993</v>
      </c>
      <c r="AK180" s="18" t="s">
        <v>2087</v>
      </c>
      <c r="AL180" s="82">
        <v>61500000</v>
      </c>
      <c r="AM180" s="82">
        <v>61500000</v>
      </c>
      <c r="AN180" s="82">
        <v>6150000</v>
      </c>
      <c r="AO180" s="4" t="s">
        <v>209</v>
      </c>
      <c r="AP180" s="6" t="s">
        <v>181</v>
      </c>
      <c r="AQ180" s="6" t="s">
        <v>168</v>
      </c>
      <c r="AR180" s="83"/>
      <c r="AS180" s="84"/>
      <c r="AT180" s="7"/>
      <c r="AU180" s="101">
        <v>5120</v>
      </c>
      <c r="AV180" s="107">
        <v>43839</v>
      </c>
      <c r="AW180" s="18">
        <v>44320</v>
      </c>
      <c r="AX180" s="93">
        <v>43867</v>
      </c>
      <c r="AY180" s="6" t="s">
        <v>215</v>
      </c>
      <c r="AZ180" s="18" t="s">
        <v>1695</v>
      </c>
      <c r="BA180" s="6" t="s">
        <v>181</v>
      </c>
      <c r="BB180" s="18"/>
      <c r="BC180" s="18"/>
      <c r="BD180" s="18" t="s">
        <v>1597</v>
      </c>
      <c r="BE180" s="6" t="s">
        <v>1598</v>
      </c>
      <c r="BF180" s="70">
        <v>43866</v>
      </c>
      <c r="BG180" s="4" t="s">
        <v>220</v>
      </c>
      <c r="BH180" s="4" t="s">
        <v>220</v>
      </c>
      <c r="BI180" s="6" t="s">
        <v>221</v>
      </c>
      <c r="BJ180" s="6" t="s">
        <v>823</v>
      </c>
      <c r="BK180" s="6" t="s">
        <v>174</v>
      </c>
      <c r="BL180" s="12">
        <v>80082348</v>
      </c>
      <c r="BM180" s="4">
        <v>1</v>
      </c>
      <c r="BN180" s="6" t="s">
        <v>824</v>
      </c>
      <c r="BO180" s="6" t="s">
        <v>825</v>
      </c>
      <c r="BP180" s="42">
        <v>77102000</v>
      </c>
      <c r="BQ180" s="13" t="s">
        <v>1679</v>
      </c>
      <c r="BR180" s="70">
        <v>43866</v>
      </c>
      <c r="BS180" s="4" t="s">
        <v>180</v>
      </c>
      <c r="BT180" s="13" t="s">
        <v>230</v>
      </c>
      <c r="BU180" s="93">
        <v>43867</v>
      </c>
      <c r="BV180" s="6" t="s">
        <v>348</v>
      </c>
      <c r="BW180" s="93">
        <v>43868</v>
      </c>
      <c r="BX180" s="93">
        <v>43868</v>
      </c>
      <c r="BY180" s="222">
        <v>44171</v>
      </c>
      <c r="BZ180" s="4">
        <f t="shared" si="84"/>
        <v>303</v>
      </c>
      <c r="CA180" s="16">
        <f t="shared" si="85"/>
        <v>10.1</v>
      </c>
      <c r="CB180" s="18" t="s">
        <v>2048</v>
      </c>
      <c r="CC180" s="9">
        <f>BD_2!E178</f>
        <v>0</v>
      </c>
      <c r="CD180" s="9">
        <f>BD_2!BA178</f>
        <v>2460000</v>
      </c>
      <c r="CE180" s="4">
        <f>BD_2!BZ178</f>
        <v>22</v>
      </c>
      <c r="CF180" s="42" t="str">
        <f>BD_2!CA178</f>
        <v>2 NO</v>
      </c>
      <c r="CG180" s="163" t="str">
        <f>BD_2!CF178</f>
        <v>2 NO</v>
      </c>
      <c r="CH180" s="4" t="s">
        <v>181</v>
      </c>
      <c r="CI180">
        <f t="shared" si="86"/>
        <v>325</v>
      </c>
      <c r="CJ180" s="161">
        <f t="shared" si="87"/>
        <v>43868</v>
      </c>
      <c r="CK180" s="161">
        <f t="shared" si="88"/>
        <v>44193</v>
      </c>
      <c r="CL180" s="14">
        <f t="shared" ca="1" si="89"/>
        <v>1.4</v>
      </c>
      <c r="CM180" s="9">
        <f t="shared" si="105"/>
        <v>63960000</v>
      </c>
      <c r="CN180" s="42" t="str">
        <f t="shared" ca="1" si="90"/>
        <v>FINALIZADO</v>
      </c>
      <c r="CO180" s="4"/>
      <c r="CQ180" s="17"/>
      <c r="CR180" s="87"/>
      <c r="CS180" s="6"/>
      <c r="CT180" s="13" t="s">
        <v>1321</v>
      </c>
      <c r="CU180" s="4" t="s">
        <v>1322</v>
      </c>
      <c r="CV180" s="4" t="s">
        <v>3330</v>
      </c>
      <c r="CW180" s="42" t="str">
        <f t="shared" si="98"/>
        <v>febrero</v>
      </c>
      <c r="CX180" s="4" t="s">
        <v>180</v>
      </c>
      <c r="CY180" t="s">
        <v>361</v>
      </c>
      <c r="CZ180" t="s">
        <v>362</v>
      </c>
    </row>
    <row r="181" spans="1:104" x14ac:dyDescent="0.25">
      <c r="A181" s="76" t="str">
        <f t="shared" si="107"/>
        <v>A</v>
      </c>
      <c r="B181" s="77" t="str">
        <f t="shared" si="99"/>
        <v>PR</v>
      </c>
      <c r="C181" s="76" t="str">
        <f t="shared" si="100"/>
        <v/>
      </c>
      <c r="D181" s="76" t="str">
        <f t="shared" si="101"/>
        <v/>
      </c>
      <c r="E181" s="76" t="str">
        <f t="shared" si="102"/>
        <v/>
      </c>
      <c r="F181" s="77" t="str">
        <f t="shared" ca="1" si="82"/>
        <v>F</v>
      </c>
      <c r="G181" s="3" t="str">
        <f t="shared" si="103"/>
        <v/>
      </c>
      <c r="H181" s="3" t="str">
        <f t="shared" si="104"/>
        <v/>
      </c>
      <c r="I181" s="3" t="str">
        <f t="shared" si="83"/>
        <v/>
      </c>
      <c r="J181" s="4">
        <v>2020</v>
      </c>
      <c r="K181" s="5">
        <v>176</v>
      </c>
      <c r="L181" s="98" t="s">
        <v>1439</v>
      </c>
      <c r="M181" s="4" t="s">
        <v>115</v>
      </c>
      <c r="N181" s="6" t="s">
        <v>116</v>
      </c>
      <c r="O181" s="6" t="s">
        <v>138</v>
      </c>
      <c r="P181" s="6" t="s">
        <v>150</v>
      </c>
      <c r="Q181" s="6" t="s">
        <v>249</v>
      </c>
      <c r="R181" s="4" t="s">
        <v>114</v>
      </c>
      <c r="S181" s="4" t="s">
        <v>166</v>
      </c>
      <c r="T181" s="18" t="s">
        <v>1315</v>
      </c>
      <c r="U181" s="79" t="s">
        <v>173</v>
      </c>
      <c r="V181" s="4" t="s">
        <v>174</v>
      </c>
      <c r="W181" s="7">
        <v>52354636</v>
      </c>
      <c r="X181" s="18">
        <v>2</v>
      </c>
      <c r="Y181" s="92">
        <v>29194</v>
      </c>
      <c r="Z181" s="71">
        <f ca="1">+($F$1-Tabla3[[#This Row],[FECHA DE NACIMIENTO]])/365</f>
        <v>41.449315068493149</v>
      </c>
      <c r="AA181" s="108" t="s">
        <v>540</v>
      </c>
      <c r="AB181" s="108"/>
      <c r="AC181" s="4" t="s">
        <v>114</v>
      </c>
      <c r="AD181" s="4" t="s">
        <v>114</v>
      </c>
      <c r="AE181" s="8" t="s">
        <v>114</v>
      </c>
      <c r="AF181" s="4" t="s">
        <v>181</v>
      </c>
      <c r="AG181" s="6" t="s">
        <v>197</v>
      </c>
      <c r="AH181" s="6" t="s">
        <v>197</v>
      </c>
      <c r="AI181" s="18" t="s">
        <v>1355</v>
      </c>
      <c r="AJ181" s="18" t="s">
        <v>1994</v>
      </c>
      <c r="AK181" s="18" t="s">
        <v>2088</v>
      </c>
      <c r="AL181" s="82">
        <v>52000000</v>
      </c>
      <c r="AM181" s="82">
        <v>52000000</v>
      </c>
      <c r="AN181" s="82">
        <v>5200000</v>
      </c>
      <c r="AO181" s="4" t="s">
        <v>209</v>
      </c>
      <c r="AP181" s="6" t="s">
        <v>181</v>
      </c>
      <c r="AQ181" s="6" t="s">
        <v>168</v>
      </c>
      <c r="AR181" s="83"/>
      <c r="AS181" s="84"/>
      <c r="AT181" s="7"/>
      <c r="AU181" s="101">
        <v>5220</v>
      </c>
      <c r="AV181" s="107">
        <v>43839</v>
      </c>
      <c r="AW181" s="18">
        <v>43720</v>
      </c>
      <c r="AX181" s="93">
        <v>43867</v>
      </c>
      <c r="AY181" s="6" t="s">
        <v>215</v>
      </c>
      <c r="AZ181" s="18" t="s">
        <v>1072</v>
      </c>
      <c r="BA181" s="6" t="s">
        <v>181</v>
      </c>
      <c r="BB181" s="18"/>
      <c r="BC181" s="18"/>
      <c r="BD181" s="18" t="s">
        <v>2757</v>
      </c>
      <c r="BE181" s="6" t="s">
        <v>1599</v>
      </c>
      <c r="BF181" s="70">
        <v>43866</v>
      </c>
      <c r="BG181" s="4" t="s">
        <v>220</v>
      </c>
      <c r="BH181" s="4" t="s">
        <v>220</v>
      </c>
      <c r="BI181" s="6" t="s">
        <v>221</v>
      </c>
      <c r="BJ181" s="6" t="s">
        <v>2484</v>
      </c>
      <c r="BK181" s="6" t="s">
        <v>174</v>
      </c>
      <c r="BL181" s="12">
        <v>7550202</v>
      </c>
      <c r="BM181" s="4">
        <v>6</v>
      </c>
      <c r="BN181" s="6" t="s">
        <v>2485</v>
      </c>
      <c r="BO181" s="6" t="s">
        <v>197</v>
      </c>
      <c r="BP181" s="42">
        <v>80101600</v>
      </c>
      <c r="BQ181" s="13" t="s">
        <v>1680</v>
      </c>
      <c r="BR181" s="70">
        <v>43866</v>
      </c>
      <c r="BS181" s="4" t="s">
        <v>180</v>
      </c>
      <c r="BT181" s="13" t="s">
        <v>230</v>
      </c>
      <c r="BU181" s="93">
        <v>43867</v>
      </c>
      <c r="BV181" s="6" t="s">
        <v>348</v>
      </c>
      <c r="BW181" s="93">
        <v>43868</v>
      </c>
      <c r="BX181" s="93">
        <v>43868</v>
      </c>
      <c r="BY181" s="222">
        <v>44171</v>
      </c>
      <c r="BZ181" s="4">
        <f t="shared" si="84"/>
        <v>303</v>
      </c>
      <c r="CA181" s="16">
        <f t="shared" si="85"/>
        <v>10.1</v>
      </c>
      <c r="CB181" s="18" t="s">
        <v>2093</v>
      </c>
      <c r="CC181" s="9">
        <f>BD_2!E179</f>
        <v>0</v>
      </c>
      <c r="CD181" s="9">
        <f>BD_2!BA179</f>
        <v>4160000</v>
      </c>
      <c r="CE181" s="4">
        <f>BD_2!BZ179</f>
        <v>24</v>
      </c>
      <c r="CF181" s="42" t="str">
        <f>BD_2!CA179</f>
        <v>2 NO</v>
      </c>
      <c r="CG181" s="163" t="str">
        <f>BD_2!CF179</f>
        <v>2 NO</v>
      </c>
      <c r="CH181" s="4" t="s">
        <v>181</v>
      </c>
      <c r="CI181">
        <f t="shared" si="86"/>
        <v>327</v>
      </c>
      <c r="CJ181" s="161">
        <f t="shared" si="87"/>
        <v>43868</v>
      </c>
      <c r="CK181" s="161">
        <f t="shared" si="88"/>
        <v>44195</v>
      </c>
      <c r="CL181" s="14">
        <f t="shared" ca="1" si="89"/>
        <v>1.3914373088685015</v>
      </c>
      <c r="CM181" s="9">
        <f t="shared" si="105"/>
        <v>56160000</v>
      </c>
      <c r="CN181" s="42" t="str">
        <f t="shared" ca="1" si="90"/>
        <v>FINALIZADO</v>
      </c>
      <c r="CO181" s="4"/>
      <c r="CQ181" s="17"/>
      <c r="CR181" s="87"/>
      <c r="CS181" s="6"/>
      <c r="CT181" s="13" t="s">
        <v>1321</v>
      </c>
      <c r="CU181" s="4" t="s">
        <v>1322</v>
      </c>
      <c r="CV181" s="4" t="s">
        <v>3330</v>
      </c>
      <c r="CW181" s="42" t="str">
        <f t="shared" si="98"/>
        <v>febrero</v>
      </c>
      <c r="CX181" s="4" t="s">
        <v>180</v>
      </c>
      <c r="CY181" t="s">
        <v>361</v>
      </c>
      <c r="CZ181" t="s">
        <v>362</v>
      </c>
    </row>
    <row r="182" spans="1:104" x14ac:dyDescent="0.25">
      <c r="A182" s="76" t="str">
        <f t="shared" si="107"/>
        <v/>
      </c>
      <c r="B182" s="77" t="str">
        <f t="shared" si="99"/>
        <v/>
      </c>
      <c r="C182" s="76" t="str">
        <f t="shared" si="100"/>
        <v/>
      </c>
      <c r="D182" s="76" t="str">
        <f t="shared" si="101"/>
        <v/>
      </c>
      <c r="E182" s="76" t="str">
        <f t="shared" si="102"/>
        <v/>
      </c>
      <c r="F182" s="77" t="str">
        <f t="shared" ca="1" si="82"/>
        <v>F</v>
      </c>
      <c r="G182" s="3" t="str">
        <f t="shared" si="103"/>
        <v/>
      </c>
      <c r="H182" s="3" t="str">
        <f t="shared" si="104"/>
        <v/>
      </c>
      <c r="I182" s="3" t="str">
        <f t="shared" si="83"/>
        <v/>
      </c>
      <c r="J182" s="4">
        <v>2020</v>
      </c>
      <c r="K182" s="5">
        <v>177</v>
      </c>
      <c r="L182" s="98" t="s">
        <v>1433</v>
      </c>
      <c r="M182" s="4" t="s">
        <v>115</v>
      </c>
      <c r="N182" s="6" t="s">
        <v>116</v>
      </c>
      <c r="O182" s="6" t="s">
        <v>138</v>
      </c>
      <c r="P182" s="6" t="s">
        <v>150</v>
      </c>
      <c r="Q182" s="6" t="s">
        <v>249</v>
      </c>
      <c r="R182" s="4" t="s">
        <v>114</v>
      </c>
      <c r="S182" s="4" t="s">
        <v>166</v>
      </c>
      <c r="T182" s="18" t="s">
        <v>3000</v>
      </c>
      <c r="U182" s="79" t="s">
        <v>173</v>
      </c>
      <c r="V182" s="4" t="s">
        <v>174</v>
      </c>
      <c r="W182" s="7">
        <v>1026299973</v>
      </c>
      <c r="X182" s="18">
        <v>0</v>
      </c>
      <c r="Y182" s="92">
        <v>35735</v>
      </c>
      <c r="Z182" s="71">
        <f ca="1">+($F$1-Tabla3[[#This Row],[FECHA DE NACIMIENTO]])/365</f>
        <v>23.528767123287672</v>
      </c>
      <c r="AA182" s="108" t="s">
        <v>540</v>
      </c>
      <c r="AB182" s="108"/>
      <c r="AC182" s="4" t="s">
        <v>114</v>
      </c>
      <c r="AD182" s="4" t="s">
        <v>114</v>
      </c>
      <c r="AE182" s="8" t="s">
        <v>114</v>
      </c>
      <c r="AF182" s="4" t="s">
        <v>181</v>
      </c>
      <c r="AG182" s="6" t="s">
        <v>183</v>
      </c>
      <c r="AH182" s="6" t="s">
        <v>183</v>
      </c>
      <c r="AI182" s="18" t="s">
        <v>1000</v>
      </c>
      <c r="AJ182" s="108" t="s">
        <v>2398</v>
      </c>
      <c r="AK182" s="18" t="s">
        <v>2399</v>
      </c>
      <c r="AL182" s="82">
        <v>31500007</v>
      </c>
      <c r="AM182" s="82">
        <v>31500007</v>
      </c>
      <c r="AN182" s="82">
        <v>4500001</v>
      </c>
      <c r="AO182" s="4" t="s">
        <v>209</v>
      </c>
      <c r="AP182" s="6" t="s">
        <v>181</v>
      </c>
      <c r="AQ182" s="6" t="s">
        <v>168</v>
      </c>
      <c r="AR182" s="83"/>
      <c r="AS182" s="84"/>
      <c r="AT182" s="7"/>
      <c r="AU182" s="18">
        <v>4920</v>
      </c>
      <c r="AV182" s="107">
        <v>43839</v>
      </c>
      <c r="AW182" s="18">
        <v>35320</v>
      </c>
      <c r="AX182" s="93">
        <v>43864</v>
      </c>
      <c r="AY182" s="6" t="s">
        <v>215</v>
      </c>
      <c r="AZ182" s="18" t="s">
        <v>806</v>
      </c>
      <c r="BA182" s="6" t="s">
        <v>181</v>
      </c>
      <c r="BB182" s="18"/>
      <c r="BC182" s="18"/>
      <c r="BD182" s="55" t="s">
        <v>2401</v>
      </c>
      <c r="BE182" s="6" t="s">
        <v>1285</v>
      </c>
      <c r="BF182" s="70">
        <v>43861</v>
      </c>
      <c r="BG182" s="4" t="s">
        <v>220</v>
      </c>
      <c r="BH182" s="4" t="s">
        <v>220</v>
      </c>
      <c r="BI182" s="6" t="s">
        <v>221</v>
      </c>
      <c r="BJ182" t="s">
        <v>1147</v>
      </c>
      <c r="BK182" t="s">
        <v>174</v>
      </c>
      <c r="BL182" s="90">
        <v>73583484</v>
      </c>
      <c r="BM182" s="79">
        <v>8</v>
      </c>
      <c r="BN182" t="s">
        <v>519</v>
      </c>
      <c r="BO182" t="s">
        <v>183</v>
      </c>
      <c r="BP182" s="42">
        <v>77101600</v>
      </c>
      <c r="BQ182" s="13" t="s">
        <v>1067</v>
      </c>
      <c r="BR182" s="70">
        <v>43861</v>
      </c>
      <c r="BS182" s="4" t="s">
        <v>180</v>
      </c>
      <c r="BT182" s="13" t="s">
        <v>230</v>
      </c>
      <c r="BU182" s="93">
        <v>43866</v>
      </c>
      <c r="BV182" s="6" t="s">
        <v>348</v>
      </c>
      <c r="BW182" s="93">
        <v>43867</v>
      </c>
      <c r="BX182" s="93">
        <v>43867</v>
      </c>
      <c r="BY182" s="222">
        <v>44079</v>
      </c>
      <c r="BZ182" s="4">
        <f t="shared" si="84"/>
        <v>212</v>
      </c>
      <c r="CA182" s="16">
        <f t="shared" si="85"/>
        <v>7.0666666666666664</v>
      </c>
      <c r="CB182" s="18" t="s">
        <v>2400</v>
      </c>
      <c r="CC182" s="9">
        <f>BD_2!E180</f>
        <v>0</v>
      </c>
      <c r="CD182" s="9">
        <f>BD_2!BA180</f>
        <v>0</v>
      </c>
      <c r="CE182" s="4">
        <f>BD_2!BZ180</f>
        <v>0</v>
      </c>
      <c r="CF182" s="42" t="str">
        <f>BD_2!CA180</f>
        <v>2 NO</v>
      </c>
      <c r="CG182" s="163" t="str">
        <f>BD_2!CF180</f>
        <v>2 NO</v>
      </c>
      <c r="CH182" s="4" t="s">
        <v>181</v>
      </c>
      <c r="CI182">
        <f t="shared" si="86"/>
        <v>212</v>
      </c>
      <c r="CJ182" s="161">
        <f t="shared" si="87"/>
        <v>43867</v>
      </c>
      <c r="CK182" s="161">
        <f t="shared" si="88"/>
        <v>44079</v>
      </c>
      <c r="CL182" s="14">
        <f t="shared" ca="1" si="89"/>
        <v>2.1509433962264151</v>
      </c>
      <c r="CM182" s="9">
        <f t="shared" si="105"/>
        <v>31500007</v>
      </c>
      <c r="CN182" s="42" t="str">
        <f t="shared" ca="1" si="90"/>
        <v>FINALIZADO</v>
      </c>
      <c r="CO182" s="4"/>
      <c r="CQ182" s="17"/>
      <c r="CR182" s="87"/>
      <c r="CS182" s="6"/>
      <c r="CT182" s="13" t="s">
        <v>1321</v>
      </c>
      <c r="CU182" s="4" t="s">
        <v>1322</v>
      </c>
      <c r="CV182" s="4" t="s">
        <v>3330</v>
      </c>
      <c r="CW182" s="42" t="str">
        <f t="shared" si="98"/>
        <v>enero</v>
      </c>
      <c r="CX182" s="4" t="s">
        <v>180</v>
      </c>
      <c r="CY182" t="s">
        <v>361</v>
      </c>
      <c r="CZ182" t="s">
        <v>362</v>
      </c>
    </row>
    <row r="183" spans="1:104" x14ac:dyDescent="0.25">
      <c r="A183" s="76" t="str">
        <f t="shared" si="107"/>
        <v/>
      </c>
      <c r="B183" s="77" t="str">
        <f t="shared" si="99"/>
        <v/>
      </c>
      <c r="C183" s="76" t="str">
        <f t="shared" si="100"/>
        <v/>
      </c>
      <c r="D183" s="76" t="str">
        <f t="shared" si="101"/>
        <v/>
      </c>
      <c r="E183" s="76" t="str">
        <f t="shared" si="102"/>
        <v>C</v>
      </c>
      <c r="F183" s="77" t="str">
        <f t="shared" ca="1" si="82"/>
        <v>F</v>
      </c>
      <c r="G183" s="3" t="str">
        <f t="shared" si="103"/>
        <v/>
      </c>
      <c r="H183" s="3" t="str">
        <f t="shared" si="104"/>
        <v/>
      </c>
      <c r="I183" s="3" t="str">
        <f t="shared" si="83"/>
        <v/>
      </c>
      <c r="J183" s="4">
        <v>2020</v>
      </c>
      <c r="K183" s="5">
        <v>178</v>
      </c>
      <c r="L183" s="98" t="s">
        <v>714</v>
      </c>
      <c r="M183" s="4" t="s">
        <v>115</v>
      </c>
      <c r="N183" s="6" t="s">
        <v>116</v>
      </c>
      <c r="O183" s="6" t="s">
        <v>138</v>
      </c>
      <c r="P183" s="6" t="s">
        <v>150</v>
      </c>
      <c r="Q183" s="6" t="s">
        <v>249</v>
      </c>
      <c r="R183" s="4" t="s">
        <v>114</v>
      </c>
      <c r="S183" s="4" t="s">
        <v>166</v>
      </c>
      <c r="T183" s="18" t="s">
        <v>1342</v>
      </c>
      <c r="U183" s="79" t="s">
        <v>173</v>
      </c>
      <c r="V183" s="4" t="s">
        <v>174</v>
      </c>
      <c r="W183" s="7">
        <v>1020745414</v>
      </c>
      <c r="X183" s="18">
        <v>7</v>
      </c>
      <c r="Y183" s="92">
        <v>32753</v>
      </c>
      <c r="Z183" s="71">
        <f ca="1">+($F$1-Tabla3[[#This Row],[FECHA DE NACIMIENTO]])/365</f>
        <v>31.698630136986303</v>
      </c>
      <c r="AA183" s="108" t="s">
        <v>178</v>
      </c>
      <c r="AB183" s="108"/>
      <c r="AC183" s="4" t="s">
        <v>114</v>
      </c>
      <c r="AD183" s="4" t="s">
        <v>114</v>
      </c>
      <c r="AE183" s="8" t="s">
        <v>114</v>
      </c>
      <c r="AF183" s="4" t="s">
        <v>181</v>
      </c>
      <c r="AG183" s="105" t="s">
        <v>959</v>
      </c>
      <c r="AH183" s="6" t="s">
        <v>959</v>
      </c>
      <c r="AI183" s="18" t="s">
        <v>1356</v>
      </c>
      <c r="AJ183" s="108" t="s">
        <v>2491</v>
      </c>
      <c r="AK183" s="18" t="s">
        <v>2492</v>
      </c>
      <c r="AL183" s="82">
        <v>66000000</v>
      </c>
      <c r="AM183" s="82">
        <v>66000000</v>
      </c>
      <c r="AN183" s="82">
        <v>6600000</v>
      </c>
      <c r="AO183" s="4" t="s">
        <v>209</v>
      </c>
      <c r="AP183" s="6" t="s">
        <v>181</v>
      </c>
      <c r="AQ183" s="6" t="s">
        <v>168</v>
      </c>
      <c r="AR183" s="83"/>
      <c r="AS183" s="84"/>
      <c r="AT183" s="7"/>
      <c r="AU183" s="101">
        <v>6120</v>
      </c>
      <c r="AV183" s="107">
        <v>43843</v>
      </c>
      <c r="AW183" s="18">
        <v>89720</v>
      </c>
      <c r="AX183" s="93">
        <v>43893</v>
      </c>
      <c r="AY183" s="6" t="s">
        <v>215</v>
      </c>
      <c r="AZ183" s="108" t="s">
        <v>2490</v>
      </c>
      <c r="BA183" s="6" t="s">
        <v>181</v>
      </c>
      <c r="BB183" s="18"/>
      <c r="BC183" s="18"/>
      <c r="BD183" s="18" t="s">
        <v>2756</v>
      </c>
      <c r="BE183" s="6" t="s">
        <v>1568</v>
      </c>
      <c r="BF183" s="70">
        <v>43865</v>
      </c>
      <c r="BG183" s="4" t="s">
        <v>220</v>
      </c>
      <c r="BH183" s="4" t="s">
        <v>220</v>
      </c>
      <c r="BI183" s="6" t="s">
        <v>221</v>
      </c>
      <c r="BJ183" s="6" t="s">
        <v>1246</v>
      </c>
      <c r="BK183" s="6" t="s">
        <v>174</v>
      </c>
      <c r="BL183" s="12">
        <v>79461036</v>
      </c>
      <c r="BM183" s="4">
        <v>1</v>
      </c>
      <c r="BN183" s="6" t="s">
        <v>1291</v>
      </c>
      <c r="BO183" s="6" t="s">
        <v>959</v>
      </c>
      <c r="BP183" s="42">
        <v>77101600</v>
      </c>
      <c r="BQ183" s="13" t="s">
        <v>1681</v>
      </c>
      <c r="BR183" s="70">
        <v>43865</v>
      </c>
      <c r="BS183" s="4" t="s">
        <v>180</v>
      </c>
      <c r="BT183" s="13" t="s">
        <v>230</v>
      </c>
      <c r="BU183" s="93">
        <v>43893</v>
      </c>
      <c r="BV183" s="6" t="s">
        <v>348</v>
      </c>
      <c r="BW183" s="93">
        <v>43893</v>
      </c>
      <c r="BX183" s="93">
        <v>43893</v>
      </c>
      <c r="BY183" s="222">
        <v>44196</v>
      </c>
      <c r="BZ183" s="4">
        <f t="shared" si="84"/>
        <v>303</v>
      </c>
      <c r="CA183" s="16">
        <f t="shared" si="85"/>
        <v>10.1</v>
      </c>
      <c r="CB183" s="18" t="s">
        <v>2493</v>
      </c>
      <c r="CC183" s="9">
        <f>BD_2!E181</f>
        <v>440000</v>
      </c>
      <c r="CD183" s="9">
        <f>BD_2!BA181</f>
        <v>-16500000</v>
      </c>
      <c r="CE183" s="4">
        <f>BD_2!BZ181</f>
        <v>-76</v>
      </c>
      <c r="CF183" s="42" t="str">
        <f>BD_2!CA181</f>
        <v>2 NO</v>
      </c>
      <c r="CG183" s="163" t="str">
        <f>BD_2!CF181</f>
        <v>2 NO</v>
      </c>
      <c r="CH183" s="4" t="s">
        <v>180</v>
      </c>
      <c r="CI183">
        <f t="shared" si="86"/>
        <v>227</v>
      </c>
      <c r="CJ183" s="161">
        <f t="shared" si="87"/>
        <v>43893</v>
      </c>
      <c r="CK183" s="161">
        <f t="shared" si="88"/>
        <v>44120</v>
      </c>
      <c r="CL183" s="14">
        <f t="shared" ca="1" si="89"/>
        <v>1.894273127753304</v>
      </c>
      <c r="CM183" s="9">
        <f t="shared" si="105"/>
        <v>49060000</v>
      </c>
      <c r="CN183" s="42" t="str">
        <f t="shared" ca="1" si="90"/>
        <v>FINALIZADO</v>
      </c>
      <c r="CO183" s="4"/>
      <c r="CQ183" s="17"/>
      <c r="CR183" s="87"/>
      <c r="CS183" s="6"/>
      <c r="CT183" s="13" t="s">
        <v>1321</v>
      </c>
      <c r="CU183" s="4" t="s">
        <v>1322</v>
      </c>
      <c r="CV183" s="4" t="s">
        <v>3330</v>
      </c>
      <c r="CW183" s="42" t="str">
        <f t="shared" si="98"/>
        <v>febrero</v>
      </c>
      <c r="CX183" s="4" t="s">
        <v>180</v>
      </c>
      <c r="CY183" t="s">
        <v>361</v>
      </c>
      <c r="CZ183" t="s">
        <v>362</v>
      </c>
    </row>
    <row r="184" spans="1:104" x14ac:dyDescent="0.25">
      <c r="A184" s="76" t="str">
        <f>+IF($CM184&gt;$AM184,"A", "")</f>
        <v/>
      </c>
      <c r="B184" s="77" t="str">
        <f>+IF(CK184&gt;BY184,"PR","")</f>
        <v/>
      </c>
      <c r="C184" s="76" t="str">
        <f>IF($CG184= "1 SI", "T","")</f>
        <v/>
      </c>
      <c r="D184" s="76" t="str">
        <f>+IF($CF184="1 SI","S","")</f>
        <v/>
      </c>
      <c r="E184" s="76" t="str">
        <f>+IF(CH184="1 SI","C","")</f>
        <v/>
      </c>
      <c r="F184" s="77" t="str">
        <f ca="1">+IF($CK184&lt;=$F$1,"F","E")</f>
        <v>F</v>
      </c>
      <c r="G184" s="3" t="str">
        <f>+IF($CO184="MUTUO ACUERDO", "L","")</f>
        <v/>
      </c>
      <c r="H184" s="3" t="str">
        <f>IF($CX184="1 SI","","NE")</f>
        <v/>
      </c>
      <c r="I184" s="3" t="str">
        <f>IF(CV184="1. SI","ANU","")</f>
        <v/>
      </c>
      <c r="J184" s="4">
        <v>2020</v>
      </c>
      <c r="K184" s="5" t="s">
        <v>5089</v>
      </c>
      <c r="L184" s="98" t="s">
        <v>1435</v>
      </c>
      <c r="M184" s="4" t="s">
        <v>115</v>
      </c>
      <c r="N184" s="6" t="s">
        <v>116</v>
      </c>
      <c r="O184" s="6" t="s">
        <v>138</v>
      </c>
      <c r="P184" s="6" t="s">
        <v>150</v>
      </c>
      <c r="Q184" s="6" t="s">
        <v>249</v>
      </c>
      <c r="R184" s="4" t="s">
        <v>114</v>
      </c>
      <c r="S184" s="4" t="s">
        <v>166</v>
      </c>
      <c r="T184" s="108" t="s">
        <v>5090</v>
      </c>
      <c r="U184" s="79" t="s">
        <v>173</v>
      </c>
      <c r="V184" s="4" t="s">
        <v>174</v>
      </c>
      <c r="W184" s="7">
        <v>46681766</v>
      </c>
      <c r="X184" s="108">
        <v>1</v>
      </c>
      <c r="Y184" s="198">
        <v>29110</v>
      </c>
      <c r="Z184" s="71">
        <f ca="1">+($F$1-Tabla3[[#This Row],[FECHA DE NACIMIENTO]])/365</f>
        <v>41.679452054794524</v>
      </c>
      <c r="AA184" s="108" t="s">
        <v>178</v>
      </c>
      <c r="AB184" s="108"/>
      <c r="AC184" s="4" t="s">
        <v>114</v>
      </c>
      <c r="AD184" s="4" t="s">
        <v>114</v>
      </c>
      <c r="AE184" s="8" t="s">
        <v>114</v>
      </c>
      <c r="AF184" s="4" t="s">
        <v>181</v>
      </c>
      <c r="AG184" s="105" t="s">
        <v>959</v>
      </c>
      <c r="AH184" s="6" t="s">
        <v>959</v>
      </c>
      <c r="AI184" s="108" t="s">
        <v>1356</v>
      </c>
      <c r="AJ184" s="108" t="s">
        <v>2491</v>
      </c>
      <c r="AK184" s="108"/>
      <c r="AL184" s="82">
        <v>16500000</v>
      </c>
      <c r="AM184" s="82">
        <v>16500000</v>
      </c>
      <c r="AN184" s="82">
        <v>6600000</v>
      </c>
      <c r="AO184" s="4" t="s">
        <v>209</v>
      </c>
      <c r="AP184" s="6" t="s">
        <v>181</v>
      </c>
      <c r="AQ184" s="6" t="s">
        <v>168</v>
      </c>
      <c r="AR184" s="83"/>
      <c r="AS184" s="84"/>
      <c r="AT184" s="7"/>
      <c r="AU184" s="101">
        <v>6120</v>
      </c>
      <c r="AV184" s="198">
        <v>43843</v>
      </c>
      <c r="AW184" s="108">
        <v>203220</v>
      </c>
      <c r="AX184" s="199">
        <v>44120</v>
      </c>
      <c r="AY184" s="6" t="s">
        <v>215</v>
      </c>
      <c r="AZ184" s="108" t="s">
        <v>2490</v>
      </c>
      <c r="BA184" s="6" t="s">
        <v>181</v>
      </c>
      <c r="BB184" s="108"/>
      <c r="BC184" s="108"/>
      <c r="BD184" s="108" t="s">
        <v>5092</v>
      </c>
      <c r="BE184" s="6" t="s">
        <v>5091</v>
      </c>
      <c r="BF184" s="70">
        <v>44119</v>
      </c>
      <c r="BG184" s="4" t="s">
        <v>220</v>
      </c>
      <c r="BH184" s="4" t="s">
        <v>220</v>
      </c>
      <c r="BI184" s="6" t="s">
        <v>221</v>
      </c>
      <c r="BJ184" s="6" t="s">
        <v>1246</v>
      </c>
      <c r="BK184" s="6" t="s">
        <v>174</v>
      </c>
      <c r="BL184" s="12">
        <v>79461036</v>
      </c>
      <c r="BM184" s="4">
        <v>1</v>
      </c>
      <c r="BN184" s="6" t="s">
        <v>1291</v>
      </c>
      <c r="BO184" s="6" t="s">
        <v>959</v>
      </c>
      <c r="BP184" s="42">
        <v>77101600</v>
      </c>
      <c r="BQ184" s="13" t="s">
        <v>1681</v>
      </c>
      <c r="BR184" s="70">
        <v>44119</v>
      </c>
      <c r="BS184" s="4" t="s">
        <v>180</v>
      </c>
      <c r="BT184" s="13" t="s">
        <v>230</v>
      </c>
      <c r="BU184" s="199">
        <v>44120</v>
      </c>
      <c r="BV184" s="6" t="s">
        <v>348</v>
      </c>
      <c r="BW184" s="199">
        <v>44120</v>
      </c>
      <c r="BX184" s="199">
        <v>44120</v>
      </c>
      <c r="BY184" s="222">
        <v>44196</v>
      </c>
      <c r="BZ184" s="4">
        <f>$BY184-$BX184</f>
        <v>76</v>
      </c>
      <c r="CA184" s="16">
        <f>$BZ184/30</f>
        <v>2.5333333333333332</v>
      </c>
      <c r="CB184" s="108"/>
      <c r="CC184" s="9">
        <f>BD_2!E182</f>
        <v>0</v>
      </c>
      <c r="CD184" s="9">
        <f>BD_2!BA182</f>
        <v>0</v>
      </c>
      <c r="CE184" s="4">
        <f>BD_2!BZ182</f>
        <v>0</v>
      </c>
      <c r="CF184" s="42" t="str">
        <f>BD_2!CA182</f>
        <v>2 NO</v>
      </c>
      <c r="CG184" s="199" t="str">
        <f>BD_2!CF182</f>
        <v>2 NO</v>
      </c>
      <c r="CH184" s="4" t="s">
        <v>181</v>
      </c>
      <c r="CI184">
        <f t="shared" si="86"/>
        <v>76</v>
      </c>
      <c r="CJ184" s="161">
        <f t="shared" si="87"/>
        <v>44120</v>
      </c>
      <c r="CK184" s="161">
        <f t="shared" si="88"/>
        <v>44196</v>
      </c>
      <c r="CL184" s="14">
        <f t="shared" ca="1" si="89"/>
        <v>2.6710526315789473</v>
      </c>
      <c r="CM184" s="9">
        <f t="shared" si="105"/>
        <v>16500000</v>
      </c>
      <c r="CN184" s="42" t="str">
        <f ca="1">+IF($CK184&lt;=$F$1, "FINALIZADO","EJECUCIÓN")</f>
        <v>FINALIZADO</v>
      </c>
      <c r="CO184" s="4"/>
      <c r="CQ184" s="17"/>
      <c r="CR184" s="87"/>
      <c r="CS184" s="6"/>
      <c r="CT184" s="13" t="s">
        <v>1321</v>
      </c>
      <c r="CU184" s="4" t="s">
        <v>1322</v>
      </c>
      <c r="CV184" s="4" t="s">
        <v>3330</v>
      </c>
      <c r="CW184" s="42" t="str">
        <f t="shared" ref="CW184" si="108">TEXT(BF184,"MMMM")</f>
        <v>octubre</v>
      </c>
      <c r="CX184" s="4" t="s">
        <v>180</v>
      </c>
      <c r="CY184" t="s">
        <v>361</v>
      </c>
      <c r="CZ184" t="s">
        <v>362</v>
      </c>
    </row>
    <row r="185" spans="1:104" x14ac:dyDescent="0.25">
      <c r="A185" s="76" t="str">
        <f t="shared" si="107"/>
        <v>A</v>
      </c>
      <c r="B185" s="77" t="str">
        <f t="shared" si="99"/>
        <v>PR</v>
      </c>
      <c r="C185" s="76" t="str">
        <f t="shared" si="100"/>
        <v/>
      </c>
      <c r="D185" s="76" t="str">
        <f t="shared" si="101"/>
        <v/>
      </c>
      <c r="E185" s="76" t="str">
        <f t="shared" si="102"/>
        <v/>
      </c>
      <c r="F185" s="77" t="str">
        <f t="shared" ca="1" si="82"/>
        <v>F</v>
      </c>
      <c r="G185" s="3" t="str">
        <f t="shared" si="103"/>
        <v/>
      </c>
      <c r="H185" s="3" t="str">
        <f t="shared" si="104"/>
        <v/>
      </c>
      <c r="I185" s="3" t="str">
        <f t="shared" si="83"/>
        <v/>
      </c>
      <c r="J185" s="4">
        <v>2020</v>
      </c>
      <c r="K185" s="5">
        <v>179</v>
      </c>
      <c r="L185" s="6" t="s">
        <v>516</v>
      </c>
      <c r="M185" s="4" t="s">
        <v>115</v>
      </c>
      <c r="N185" s="6" t="s">
        <v>116</v>
      </c>
      <c r="O185" s="6" t="s">
        <v>138</v>
      </c>
      <c r="P185" s="6" t="s">
        <v>150</v>
      </c>
      <c r="Q185" s="6" t="s">
        <v>249</v>
      </c>
      <c r="R185" s="4" t="s">
        <v>114</v>
      </c>
      <c r="S185" s="4" t="s">
        <v>166</v>
      </c>
      <c r="T185" s="18" t="s">
        <v>1316</v>
      </c>
      <c r="U185" s="79" t="s">
        <v>173</v>
      </c>
      <c r="V185" s="4" t="s">
        <v>174</v>
      </c>
      <c r="W185" s="7">
        <v>37751967</v>
      </c>
      <c r="X185" s="18">
        <v>3</v>
      </c>
      <c r="Y185" s="92">
        <v>29367</v>
      </c>
      <c r="Z185" s="71">
        <f ca="1">+($F$1-Tabla3[[#This Row],[FECHA DE NACIMIENTO]])/365</f>
        <v>40.975342465753428</v>
      </c>
      <c r="AA185" s="108" t="s">
        <v>1827</v>
      </c>
      <c r="AB185" s="108"/>
      <c r="AC185" s="4" t="s">
        <v>114</v>
      </c>
      <c r="AD185" s="4" t="s">
        <v>114</v>
      </c>
      <c r="AE185" s="8" t="s">
        <v>114</v>
      </c>
      <c r="AF185" s="4" t="s">
        <v>181</v>
      </c>
      <c r="AG185" s="13" t="s">
        <v>186</v>
      </c>
      <c r="AH185" s="13" t="s">
        <v>186</v>
      </c>
      <c r="AI185" s="18" t="s">
        <v>1357</v>
      </c>
      <c r="AJ185" s="108" t="s">
        <v>2494</v>
      </c>
      <c r="AK185" s="18" t="s">
        <v>2197</v>
      </c>
      <c r="AL185" s="82">
        <v>72000000</v>
      </c>
      <c r="AM185" s="82">
        <v>72000000</v>
      </c>
      <c r="AN185" s="82">
        <v>7200000</v>
      </c>
      <c r="AO185" s="4" t="s">
        <v>209</v>
      </c>
      <c r="AP185" s="6" t="s">
        <v>181</v>
      </c>
      <c r="AQ185" s="6" t="s">
        <v>168</v>
      </c>
      <c r="AR185" s="83"/>
      <c r="AS185" s="84"/>
      <c r="AT185" s="7"/>
      <c r="AU185" s="101">
        <v>5120</v>
      </c>
      <c r="AV185" s="107">
        <v>43839</v>
      </c>
      <c r="AW185" s="18">
        <v>46420</v>
      </c>
      <c r="AX185" s="93">
        <v>43868</v>
      </c>
      <c r="AY185" s="6" t="s">
        <v>215</v>
      </c>
      <c r="AZ185" s="18" t="s">
        <v>807</v>
      </c>
      <c r="BA185" s="6" t="s">
        <v>181</v>
      </c>
      <c r="BB185" s="18"/>
      <c r="BC185" s="18"/>
      <c r="BD185" s="18" t="s">
        <v>2755</v>
      </c>
      <c r="BE185" s="70" t="s">
        <v>1569</v>
      </c>
      <c r="BF185" s="70">
        <v>43867</v>
      </c>
      <c r="BG185" s="4" t="s">
        <v>220</v>
      </c>
      <c r="BH185" s="4" t="s">
        <v>220</v>
      </c>
      <c r="BI185" s="6" t="s">
        <v>221</v>
      </c>
      <c r="BJ185" s="6" t="s">
        <v>823</v>
      </c>
      <c r="BK185" s="6" t="s">
        <v>174</v>
      </c>
      <c r="BL185" s="12">
        <v>80082348</v>
      </c>
      <c r="BM185" s="4">
        <v>1</v>
      </c>
      <c r="BN185" s="6" t="s">
        <v>824</v>
      </c>
      <c r="BO185" s="6" t="s">
        <v>825</v>
      </c>
      <c r="BP185" s="42">
        <v>77101600</v>
      </c>
      <c r="BQ185" s="13" t="s">
        <v>1682</v>
      </c>
      <c r="BR185" s="70">
        <v>43867</v>
      </c>
      <c r="BS185" s="4" t="s">
        <v>180</v>
      </c>
      <c r="BT185" s="13" t="s">
        <v>230</v>
      </c>
      <c r="BU185" s="93">
        <v>43868</v>
      </c>
      <c r="BV185" s="6" t="s">
        <v>348</v>
      </c>
      <c r="BW185" s="93">
        <v>43868</v>
      </c>
      <c r="BX185" s="93">
        <v>43868</v>
      </c>
      <c r="BY185" s="222">
        <v>44171</v>
      </c>
      <c r="BZ185" s="4">
        <f t="shared" si="84"/>
        <v>303</v>
      </c>
      <c r="CA185" s="16">
        <f t="shared" si="85"/>
        <v>10.1</v>
      </c>
      <c r="CB185" s="18" t="s">
        <v>2048</v>
      </c>
      <c r="CC185" s="9">
        <f>BD_2!E183</f>
        <v>0</v>
      </c>
      <c r="CD185" s="9">
        <f>BD_2!BA183</f>
        <v>5760000</v>
      </c>
      <c r="CE185" s="4">
        <f>BD_2!BZ183</f>
        <v>24</v>
      </c>
      <c r="CF185" s="42" t="str">
        <f>BD_2!CA183</f>
        <v>2 NO</v>
      </c>
      <c r="CG185" s="163" t="str">
        <f>BD_2!CF183</f>
        <v>2 NO</v>
      </c>
      <c r="CH185" s="4" t="s">
        <v>181</v>
      </c>
      <c r="CI185">
        <f t="shared" si="86"/>
        <v>327</v>
      </c>
      <c r="CJ185" s="161">
        <f t="shared" si="87"/>
        <v>43868</v>
      </c>
      <c r="CK185" s="161">
        <f t="shared" si="88"/>
        <v>44195</v>
      </c>
      <c r="CL185" s="14">
        <f t="shared" ca="1" si="89"/>
        <v>1.3914373088685015</v>
      </c>
      <c r="CM185" s="9">
        <f t="shared" si="105"/>
        <v>77760000</v>
      </c>
      <c r="CN185" s="42" t="str">
        <f t="shared" ca="1" si="90"/>
        <v>FINALIZADO</v>
      </c>
      <c r="CO185" s="4"/>
      <c r="CQ185" s="17"/>
      <c r="CR185" s="87"/>
      <c r="CS185" s="6"/>
      <c r="CT185" s="13" t="s">
        <v>1321</v>
      </c>
      <c r="CU185" s="4" t="s">
        <v>1322</v>
      </c>
      <c r="CV185" s="4" t="s">
        <v>3330</v>
      </c>
      <c r="CW185" s="42" t="str">
        <f t="shared" si="98"/>
        <v>febrero</v>
      </c>
      <c r="CX185" s="4" t="s">
        <v>180</v>
      </c>
      <c r="CY185" t="s">
        <v>361</v>
      </c>
      <c r="CZ185" t="s">
        <v>362</v>
      </c>
    </row>
    <row r="186" spans="1:104" x14ac:dyDescent="0.25">
      <c r="A186" s="76" t="str">
        <f t="shared" si="107"/>
        <v>A</v>
      </c>
      <c r="B186" s="77" t="str">
        <f t="shared" si="99"/>
        <v>PR</v>
      </c>
      <c r="C186" s="76" t="str">
        <f t="shared" si="100"/>
        <v/>
      </c>
      <c r="D186" s="76" t="str">
        <f t="shared" si="101"/>
        <v/>
      </c>
      <c r="E186" s="76" t="str">
        <f t="shared" si="102"/>
        <v/>
      </c>
      <c r="F186" s="77" t="str">
        <f t="shared" ca="1" si="82"/>
        <v>F</v>
      </c>
      <c r="G186" s="3" t="str">
        <f t="shared" si="103"/>
        <v/>
      </c>
      <c r="H186" s="3" t="str">
        <f t="shared" si="104"/>
        <v/>
      </c>
      <c r="I186" s="3" t="str">
        <f t="shared" si="83"/>
        <v/>
      </c>
      <c r="J186" s="4">
        <v>2020</v>
      </c>
      <c r="K186" s="5">
        <v>180</v>
      </c>
      <c r="L186" s="6" t="s">
        <v>516</v>
      </c>
      <c r="M186" s="4" t="s">
        <v>115</v>
      </c>
      <c r="N186" s="6" t="s">
        <v>116</v>
      </c>
      <c r="O186" s="6" t="s">
        <v>138</v>
      </c>
      <c r="P186" s="6" t="s">
        <v>150</v>
      </c>
      <c r="Q186" s="6" t="s">
        <v>249</v>
      </c>
      <c r="R186" s="4" t="s">
        <v>114</v>
      </c>
      <c r="S186" s="4" t="s">
        <v>166</v>
      </c>
      <c r="T186" s="18" t="s">
        <v>1343</v>
      </c>
      <c r="U186" s="79" t="s">
        <v>173</v>
      </c>
      <c r="V186" s="4" t="s">
        <v>174</v>
      </c>
      <c r="W186" s="7">
        <v>1022390840</v>
      </c>
      <c r="X186" s="18">
        <v>3</v>
      </c>
      <c r="Y186" s="92">
        <v>34393</v>
      </c>
      <c r="Z186" s="71">
        <f ca="1">+($F$1-Tabla3[[#This Row],[FECHA DE NACIMIENTO]])/365</f>
        <v>27.205479452054796</v>
      </c>
      <c r="AA186" s="108" t="s">
        <v>540</v>
      </c>
      <c r="AB186" s="108"/>
      <c r="AC186" s="4" t="s">
        <v>114</v>
      </c>
      <c r="AD186" s="4" t="s">
        <v>114</v>
      </c>
      <c r="AE186" s="8" t="s">
        <v>114</v>
      </c>
      <c r="AF186" s="4" t="s">
        <v>181</v>
      </c>
      <c r="AG186" s="13" t="s">
        <v>186</v>
      </c>
      <c r="AH186" s="13" t="s">
        <v>186</v>
      </c>
      <c r="AI186" s="18" t="s">
        <v>1358</v>
      </c>
      <c r="AJ186" s="18" t="s">
        <v>1995</v>
      </c>
      <c r="AK186" s="18" t="s">
        <v>2495</v>
      </c>
      <c r="AL186" s="82">
        <v>45000000</v>
      </c>
      <c r="AM186" s="82">
        <v>45000000</v>
      </c>
      <c r="AN186" s="82">
        <v>4500000</v>
      </c>
      <c r="AO186" s="4" t="s">
        <v>209</v>
      </c>
      <c r="AP186" s="6" t="s">
        <v>181</v>
      </c>
      <c r="AQ186" s="6" t="s">
        <v>168</v>
      </c>
      <c r="AR186" s="83"/>
      <c r="AS186" s="84"/>
      <c r="AT186" s="7"/>
      <c r="AU186" s="101">
        <v>5120</v>
      </c>
      <c r="AV186" s="107">
        <v>43839</v>
      </c>
      <c r="AW186" s="18">
        <v>44520</v>
      </c>
      <c r="AX186" s="93">
        <v>43867</v>
      </c>
      <c r="AY186" s="6" t="s">
        <v>215</v>
      </c>
      <c r="AZ186" s="18" t="s">
        <v>1695</v>
      </c>
      <c r="BA186" s="6" t="s">
        <v>181</v>
      </c>
      <c r="BB186" s="18"/>
      <c r="BC186" s="18"/>
      <c r="BD186" s="18" t="s">
        <v>2754</v>
      </c>
      <c r="BE186" s="70" t="s">
        <v>1570</v>
      </c>
      <c r="BF186" s="70">
        <v>43866</v>
      </c>
      <c r="BG186" s="4" t="s">
        <v>220</v>
      </c>
      <c r="BH186" s="4" t="s">
        <v>220</v>
      </c>
      <c r="BI186" s="6" t="s">
        <v>221</v>
      </c>
      <c r="BJ186" s="6" t="s">
        <v>2858</v>
      </c>
      <c r="BK186" s="6" t="s">
        <v>174</v>
      </c>
      <c r="BL186" s="12">
        <v>79366558</v>
      </c>
      <c r="BM186" s="4">
        <v>6</v>
      </c>
      <c r="BN186" s="6" t="s">
        <v>1476</v>
      </c>
      <c r="BO186" s="6" t="s">
        <v>825</v>
      </c>
      <c r="BP186" s="42">
        <v>77102000</v>
      </c>
      <c r="BQ186" s="13" t="s">
        <v>1683</v>
      </c>
      <c r="BR186" s="70">
        <v>43866</v>
      </c>
      <c r="BS186" s="4" t="s">
        <v>180</v>
      </c>
      <c r="BT186" s="13" t="s">
        <v>230</v>
      </c>
      <c r="BU186" s="93">
        <v>43868</v>
      </c>
      <c r="BV186" s="6" t="s">
        <v>348</v>
      </c>
      <c r="BW186" s="93">
        <v>43868</v>
      </c>
      <c r="BX186" s="97">
        <v>43868</v>
      </c>
      <c r="BY186" s="222">
        <v>44171</v>
      </c>
      <c r="BZ186" s="4">
        <f t="shared" si="84"/>
        <v>303</v>
      </c>
      <c r="CA186" s="16">
        <f t="shared" si="85"/>
        <v>10.1</v>
      </c>
      <c r="CB186" s="18" t="s">
        <v>1495</v>
      </c>
      <c r="CC186" s="9">
        <f>BD_2!E184</f>
        <v>0</v>
      </c>
      <c r="CD186" s="9">
        <f>BD_2!BA184</f>
        <v>1800000</v>
      </c>
      <c r="CE186" s="4">
        <f>BD_2!BZ184</f>
        <v>22</v>
      </c>
      <c r="CF186" s="42" t="str">
        <f>BD_2!CA184</f>
        <v>2 NO</v>
      </c>
      <c r="CG186" s="163" t="str">
        <f>BD_2!CF184</f>
        <v>2 NO</v>
      </c>
      <c r="CH186" s="4" t="s">
        <v>181</v>
      </c>
      <c r="CI186">
        <f t="shared" si="86"/>
        <v>325</v>
      </c>
      <c r="CJ186" s="161">
        <f t="shared" si="87"/>
        <v>43868</v>
      </c>
      <c r="CK186" s="161">
        <f t="shared" si="88"/>
        <v>44193</v>
      </c>
      <c r="CL186" s="14">
        <f t="shared" ca="1" si="89"/>
        <v>1.4</v>
      </c>
      <c r="CM186" s="9">
        <f t="shared" si="105"/>
        <v>46800000</v>
      </c>
      <c r="CN186" s="42" t="str">
        <f t="shared" ca="1" si="90"/>
        <v>FINALIZADO</v>
      </c>
      <c r="CO186" s="4"/>
      <c r="CQ186" s="17"/>
      <c r="CR186" s="87"/>
      <c r="CS186" s="6"/>
      <c r="CT186" s="13" t="s">
        <v>1321</v>
      </c>
      <c r="CU186" s="4" t="s">
        <v>1322</v>
      </c>
      <c r="CV186" s="4" t="s">
        <v>3330</v>
      </c>
      <c r="CW186" s="42" t="str">
        <f t="shared" si="98"/>
        <v>febrero</v>
      </c>
      <c r="CX186" s="4" t="s">
        <v>180</v>
      </c>
      <c r="CY186" t="s">
        <v>361</v>
      </c>
      <c r="CZ186" t="s">
        <v>362</v>
      </c>
    </row>
    <row r="187" spans="1:104" x14ac:dyDescent="0.25">
      <c r="A187" s="76" t="str">
        <f t="shared" si="107"/>
        <v>A</v>
      </c>
      <c r="B187" s="77" t="str">
        <f t="shared" si="99"/>
        <v>PR</v>
      </c>
      <c r="C187" s="76" t="str">
        <f t="shared" si="100"/>
        <v/>
      </c>
      <c r="D187" s="76" t="str">
        <f t="shared" si="101"/>
        <v/>
      </c>
      <c r="E187" s="76" t="str">
        <f t="shared" si="102"/>
        <v/>
      </c>
      <c r="F187" s="77" t="str">
        <f t="shared" ca="1" si="82"/>
        <v>F</v>
      </c>
      <c r="G187" s="3" t="str">
        <f t="shared" si="103"/>
        <v/>
      </c>
      <c r="H187" s="3" t="str">
        <f t="shared" si="104"/>
        <v/>
      </c>
      <c r="I187" s="3" t="str">
        <f t="shared" si="83"/>
        <v/>
      </c>
      <c r="J187" s="4">
        <v>2020</v>
      </c>
      <c r="K187" s="5">
        <v>181</v>
      </c>
      <c r="L187" s="6" t="s">
        <v>516</v>
      </c>
      <c r="M187" s="4" t="s">
        <v>115</v>
      </c>
      <c r="N187" s="6" t="s">
        <v>116</v>
      </c>
      <c r="O187" s="6" t="s">
        <v>138</v>
      </c>
      <c r="P187" s="6" t="s">
        <v>150</v>
      </c>
      <c r="Q187" s="6" t="s">
        <v>249</v>
      </c>
      <c r="R187" s="4" t="s">
        <v>114</v>
      </c>
      <c r="S187" s="4" t="s">
        <v>166</v>
      </c>
      <c r="T187" s="18" t="s">
        <v>1317</v>
      </c>
      <c r="U187" s="79" t="s">
        <v>173</v>
      </c>
      <c r="V187" s="4" t="s">
        <v>174</v>
      </c>
      <c r="W187" s="7">
        <v>34319775</v>
      </c>
      <c r="X187" s="18">
        <v>4</v>
      </c>
      <c r="Y187" s="92">
        <v>30357</v>
      </c>
      <c r="Z187" s="71">
        <f ca="1">+($F$1-Tabla3[[#This Row],[FECHA DE NACIMIENTO]])/365</f>
        <v>38.263013698630139</v>
      </c>
      <c r="AA187" s="108" t="s">
        <v>558</v>
      </c>
      <c r="AB187" s="108"/>
      <c r="AC187" s="4" t="s">
        <v>114</v>
      </c>
      <c r="AD187" s="4" t="s">
        <v>114</v>
      </c>
      <c r="AE187" s="8" t="s">
        <v>114</v>
      </c>
      <c r="AF187" s="4" t="s">
        <v>181</v>
      </c>
      <c r="AG187" s="13" t="s">
        <v>186</v>
      </c>
      <c r="AH187" s="13" t="s">
        <v>186</v>
      </c>
      <c r="AI187" s="18" t="s">
        <v>1359</v>
      </c>
      <c r="AJ187" s="18" t="s">
        <v>1996</v>
      </c>
      <c r="AK187" s="18" t="s">
        <v>2496</v>
      </c>
      <c r="AL187" s="82">
        <v>64000000</v>
      </c>
      <c r="AM187" s="82">
        <v>64000000</v>
      </c>
      <c r="AN187" s="82">
        <v>6400000</v>
      </c>
      <c r="AO187" s="4" t="s">
        <v>209</v>
      </c>
      <c r="AP187" s="6" t="s">
        <v>181</v>
      </c>
      <c r="AQ187" s="6" t="s">
        <v>168</v>
      </c>
      <c r="AR187" s="83"/>
      <c r="AS187" s="84"/>
      <c r="AT187" s="7"/>
      <c r="AU187" s="101">
        <v>5120</v>
      </c>
      <c r="AV187" s="107">
        <v>43839</v>
      </c>
      <c r="AW187" s="18">
        <v>45520</v>
      </c>
      <c r="AX187" s="93">
        <v>43867</v>
      </c>
      <c r="AY187" s="6" t="s">
        <v>215</v>
      </c>
      <c r="AZ187" s="18" t="s">
        <v>807</v>
      </c>
      <c r="BA187" s="6" t="s">
        <v>181</v>
      </c>
      <c r="BB187" s="18"/>
      <c r="BC187" s="18"/>
      <c r="BD187" s="18" t="s">
        <v>2753</v>
      </c>
      <c r="BE187" s="70" t="s">
        <v>1571</v>
      </c>
      <c r="BF187" s="70">
        <v>43866</v>
      </c>
      <c r="BG187" s="4" t="s">
        <v>220</v>
      </c>
      <c r="BH187" s="4" t="s">
        <v>220</v>
      </c>
      <c r="BI187" s="6" t="s">
        <v>221</v>
      </c>
      <c r="BJ187" s="6" t="s">
        <v>2858</v>
      </c>
      <c r="BK187" s="6" t="s">
        <v>174</v>
      </c>
      <c r="BL187" s="12">
        <v>79366558</v>
      </c>
      <c r="BM187" s="4">
        <v>6</v>
      </c>
      <c r="BN187" s="6" t="s">
        <v>1476</v>
      </c>
      <c r="BO187" s="6" t="s">
        <v>825</v>
      </c>
      <c r="BP187" s="42">
        <v>77102000</v>
      </c>
      <c r="BQ187" s="13" t="s">
        <v>1684</v>
      </c>
      <c r="BR187" s="70">
        <v>43866</v>
      </c>
      <c r="BS187" s="4" t="s">
        <v>180</v>
      </c>
      <c r="BT187" s="13" t="s">
        <v>230</v>
      </c>
      <c r="BU187" s="93">
        <v>43868</v>
      </c>
      <c r="BV187" s="6" t="s">
        <v>348</v>
      </c>
      <c r="BW187" s="93">
        <v>43868</v>
      </c>
      <c r="BX187" s="93">
        <v>43868</v>
      </c>
      <c r="BY187" s="222">
        <v>44171</v>
      </c>
      <c r="BZ187" s="4">
        <f t="shared" si="84"/>
        <v>303</v>
      </c>
      <c r="CA187" s="16">
        <f t="shared" si="85"/>
        <v>10.1</v>
      </c>
      <c r="CB187" s="18" t="s">
        <v>1495</v>
      </c>
      <c r="CC187" s="9">
        <f>BD_2!E185</f>
        <v>0</v>
      </c>
      <c r="CD187" s="9">
        <f>BD_2!BA185</f>
        <v>5120000</v>
      </c>
      <c r="CE187" s="4">
        <f>BD_2!BZ185</f>
        <v>24</v>
      </c>
      <c r="CF187" s="42" t="str">
        <f>BD_2!CA185</f>
        <v>2 NO</v>
      </c>
      <c r="CG187" s="163" t="str">
        <f>BD_2!CF185</f>
        <v>2 NO</v>
      </c>
      <c r="CH187" s="4" t="s">
        <v>181</v>
      </c>
      <c r="CI187">
        <f t="shared" si="86"/>
        <v>327</v>
      </c>
      <c r="CJ187" s="161">
        <f t="shared" si="87"/>
        <v>43868</v>
      </c>
      <c r="CK187" s="161">
        <f t="shared" si="88"/>
        <v>44195</v>
      </c>
      <c r="CL187" s="14">
        <f t="shared" ca="1" si="89"/>
        <v>1.3914373088685015</v>
      </c>
      <c r="CM187" s="9">
        <f t="shared" si="105"/>
        <v>69120000</v>
      </c>
      <c r="CN187" s="42" t="str">
        <f t="shared" ca="1" si="90"/>
        <v>FINALIZADO</v>
      </c>
      <c r="CO187" s="4"/>
      <c r="CQ187" s="17"/>
      <c r="CR187" s="87"/>
      <c r="CS187" s="6"/>
      <c r="CT187" s="13" t="s">
        <v>1321</v>
      </c>
      <c r="CU187" s="4" t="s">
        <v>1322</v>
      </c>
      <c r="CV187" s="4" t="s">
        <v>3330</v>
      </c>
      <c r="CW187" s="42" t="str">
        <f t="shared" si="98"/>
        <v>febrero</v>
      </c>
      <c r="CX187" s="4" t="s">
        <v>180</v>
      </c>
      <c r="CY187" t="s">
        <v>361</v>
      </c>
      <c r="CZ187" t="s">
        <v>362</v>
      </c>
    </row>
    <row r="188" spans="1:104" x14ac:dyDescent="0.25">
      <c r="A188" s="76" t="str">
        <f t="shared" si="107"/>
        <v/>
      </c>
      <c r="B188" s="77" t="str">
        <f t="shared" si="99"/>
        <v/>
      </c>
      <c r="C188" s="76" t="str">
        <f t="shared" si="100"/>
        <v/>
      </c>
      <c r="D188" s="76" t="str">
        <f t="shared" si="101"/>
        <v/>
      </c>
      <c r="E188" s="76" t="str">
        <f t="shared" si="102"/>
        <v/>
      </c>
      <c r="F188" s="77" t="str">
        <f t="shared" ca="1" si="82"/>
        <v>F</v>
      </c>
      <c r="G188" s="3" t="str">
        <f t="shared" si="103"/>
        <v/>
      </c>
      <c r="H188" s="3" t="str">
        <f t="shared" si="104"/>
        <v/>
      </c>
      <c r="I188" s="3" t="str">
        <f t="shared" si="83"/>
        <v/>
      </c>
      <c r="J188" s="4">
        <v>2020</v>
      </c>
      <c r="K188" s="5">
        <v>182</v>
      </c>
      <c r="L188" s="98" t="s">
        <v>1436</v>
      </c>
      <c r="M188" s="4" t="s">
        <v>115</v>
      </c>
      <c r="N188" s="6" t="s">
        <v>116</v>
      </c>
      <c r="O188" s="6" t="s">
        <v>138</v>
      </c>
      <c r="P188" s="6" t="s">
        <v>150</v>
      </c>
      <c r="Q188" s="6" t="s">
        <v>249</v>
      </c>
      <c r="R188" s="4" t="s">
        <v>114</v>
      </c>
      <c r="S188" s="4" t="s">
        <v>166</v>
      </c>
      <c r="T188" s="18" t="s">
        <v>981</v>
      </c>
      <c r="U188" s="79" t="s">
        <v>173</v>
      </c>
      <c r="V188" s="4" t="s">
        <v>174</v>
      </c>
      <c r="W188" s="7">
        <v>1032363279</v>
      </c>
      <c r="X188" s="18">
        <v>2</v>
      </c>
      <c r="Y188" s="92">
        <v>31465</v>
      </c>
      <c r="Z188" s="71">
        <f ca="1">+($F$1-Tabla3[[#This Row],[FECHA DE NACIMIENTO]])/365</f>
        <v>35.227397260273975</v>
      </c>
      <c r="AA188" s="108" t="s">
        <v>1762</v>
      </c>
      <c r="AB188" s="108"/>
      <c r="AC188" s="4" t="s">
        <v>114</v>
      </c>
      <c r="AD188" s="4" t="s">
        <v>114</v>
      </c>
      <c r="AE188" s="8" t="s">
        <v>114</v>
      </c>
      <c r="AF188" s="4" t="s">
        <v>181</v>
      </c>
      <c r="AG188" s="105" t="s">
        <v>2144</v>
      </c>
      <c r="AH188" s="6" t="s">
        <v>201</v>
      </c>
      <c r="AI188" s="18" t="s">
        <v>3411</v>
      </c>
      <c r="AJ188" s="108" t="s">
        <v>2646</v>
      </c>
      <c r="AK188" s="108" t="s">
        <v>2647</v>
      </c>
      <c r="AL188" s="82">
        <v>60500000</v>
      </c>
      <c r="AM188" s="82">
        <v>60500000</v>
      </c>
      <c r="AN188" s="82">
        <v>5041666.666666667</v>
      </c>
      <c r="AO188" s="4" t="s">
        <v>209</v>
      </c>
      <c r="AP188" s="6" t="s">
        <v>181</v>
      </c>
      <c r="AQ188" s="6" t="s">
        <v>168</v>
      </c>
      <c r="AR188" s="83"/>
      <c r="AS188" s="84"/>
      <c r="AT188" s="7"/>
      <c r="AU188" s="100">
        <v>3420</v>
      </c>
      <c r="AV188" s="92">
        <v>43838</v>
      </c>
      <c r="AW188" s="18">
        <v>34420</v>
      </c>
      <c r="AX188" s="92">
        <v>43861</v>
      </c>
      <c r="AY188" s="6" t="s">
        <v>215</v>
      </c>
      <c r="AZ188" s="18" t="s">
        <v>581</v>
      </c>
      <c r="BA188" s="6" t="s">
        <v>181</v>
      </c>
      <c r="BB188" s="18"/>
      <c r="BC188" s="18"/>
      <c r="BD188" s="18" t="s">
        <v>1572</v>
      </c>
      <c r="BE188" s="70" t="s">
        <v>1573</v>
      </c>
      <c r="BF188" s="70">
        <v>43861</v>
      </c>
      <c r="BG188" s="4" t="s">
        <v>220</v>
      </c>
      <c r="BH188" s="4" t="s">
        <v>220</v>
      </c>
      <c r="BI188" s="6" t="s">
        <v>221</v>
      </c>
      <c r="BJ188" s="6" t="s">
        <v>2145</v>
      </c>
      <c r="BK188" t="s">
        <v>174</v>
      </c>
      <c r="BL188" s="12">
        <v>51973180</v>
      </c>
      <c r="BM188" s="4">
        <v>8</v>
      </c>
      <c r="BN188" s="6" t="s">
        <v>2144</v>
      </c>
      <c r="BO188" s="6" t="s">
        <v>2146</v>
      </c>
      <c r="BP188" s="42">
        <v>77101700</v>
      </c>
      <c r="BQ188" s="13" t="s">
        <v>1068</v>
      </c>
      <c r="BR188" s="70">
        <v>43861</v>
      </c>
      <c r="BS188" s="4" t="s">
        <v>180</v>
      </c>
      <c r="BT188" s="13" t="s">
        <v>230</v>
      </c>
      <c r="BU188" s="93">
        <v>43861</v>
      </c>
      <c r="BV188" s="6" t="s">
        <v>348</v>
      </c>
      <c r="BW188" s="93">
        <v>43862</v>
      </c>
      <c r="BX188" s="93">
        <v>43862</v>
      </c>
      <c r="BY188" s="222">
        <v>44196</v>
      </c>
      <c r="BZ188" s="4">
        <f t="shared" si="84"/>
        <v>334</v>
      </c>
      <c r="CA188" s="16">
        <f t="shared" si="85"/>
        <v>11.133333333333333</v>
      </c>
      <c r="CB188" s="108" t="s">
        <v>2648</v>
      </c>
      <c r="CC188" s="9">
        <f>BD_2!E186</f>
        <v>0</v>
      </c>
      <c r="CD188" s="9">
        <f>BD_2!BA186</f>
        <v>0</v>
      </c>
      <c r="CE188" s="4">
        <f>BD_2!BZ186</f>
        <v>0</v>
      </c>
      <c r="CF188" s="42" t="str">
        <f>BD_2!CA186</f>
        <v>2 NO</v>
      </c>
      <c r="CG188" s="163" t="str">
        <f>BD_2!CF186</f>
        <v>2 NO</v>
      </c>
      <c r="CH188" s="4" t="s">
        <v>181</v>
      </c>
      <c r="CI188">
        <f t="shared" si="86"/>
        <v>334</v>
      </c>
      <c r="CJ188" s="161">
        <f t="shared" si="87"/>
        <v>43862</v>
      </c>
      <c r="CK188" s="161">
        <f t="shared" si="88"/>
        <v>44196</v>
      </c>
      <c r="CL188" s="14">
        <f t="shared" ca="1" si="89"/>
        <v>1.3802395209580838</v>
      </c>
      <c r="CM188" s="9">
        <f t="shared" si="105"/>
        <v>60500000</v>
      </c>
      <c r="CN188" s="42" t="str">
        <f t="shared" ca="1" si="90"/>
        <v>FINALIZADO</v>
      </c>
      <c r="CO188" s="4"/>
      <c r="CQ188" s="17"/>
      <c r="CR188" s="87"/>
      <c r="CS188" s="6"/>
      <c r="CT188" s="13" t="s">
        <v>1321</v>
      </c>
      <c r="CU188" s="4" t="s">
        <v>1322</v>
      </c>
      <c r="CV188" s="4" t="s">
        <v>3330</v>
      </c>
      <c r="CW188" s="42" t="str">
        <f t="shared" si="98"/>
        <v>enero</v>
      </c>
      <c r="CX188" s="4" t="s">
        <v>180</v>
      </c>
      <c r="CY188" t="s">
        <v>361</v>
      </c>
      <c r="CZ188" t="s">
        <v>362</v>
      </c>
    </row>
    <row r="189" spans="1:104" x14ac:dyDescent="0.25">
      <c r="A189" s="76" t="str">
        <f t="shared" si="107"/>
        <v>A</v>
      </c>
      <c r="B189" s="77" t="str">
        <f t="shared" si="99"/>
        <v>PR</v>
      </c>
      <c r="C189" s="76" t="str">
        <f t="shared" si="100"/>
        <v/>
      </c>
      <c r="D189" s="76" t="str">
        <f t="shared" si="101"/>
        <v/>
      </c>
      <c r="E189" s="76" t="str">
        <f t="shared" si="102"/>
        <v/>
      </c>
      <c r="F189" s="77" t="str">
        <f t="shared" ca="1" si="82"/>
        <v>F</v>
      </c>
      <c r="G189" s="3" t="str">
        <f t="shared" si="103"/>
        <v/>
      </c>
      <c r="H189" s="3" t="str">
        <f t="shared" si="104"/>
        <v/>
      </c>
      <c r="I189" s="3" t="str">
        <f t="shared" si="83"/>
        <v/>
      </c>
      <c r="J189" s="4">
        <v>2020</v>
      </c>
      <c r="K189" s="5">
        <v>183</v>
      </c>
      <c r="L189" s="13" t="s">
        <v>1440</v>
      </c>
      <c r="M189" s="4" t="s">
        <v>115</v>
      </c>
      <c r="N189" s="6" t="s">
        <v>116</v>
      </c>
      <c r="O189" s="6" t="s">
        <v>138</v>
      </c>
      <c r="P189" s="6" t="s">
        <v>150</v>
      </c>
      <c r="Q189" s="6" t="s">
        <v>249</v>
      </c>
      <c r="R189" s="4" t="s">
        <v>114</v>
      </c>
      <c r="S189" s="4" t="s">
        <v>166</v>
      </c>
      <c r="T189" s="18" t="s">
        <v>2497</v>
      </c>
      <c r="U189" s="79" t="s">
        <v>173</v>
      </c>
      <c r="V189" s="4" t="s">
        <v>174</v>
      </c>
      <c r="W189" s="7">
        <v>1010204619</v>
      </c>
      <c r="X189" s="18">
        <v>2</v>
      </c>
      <c r="Y189" s="92">
        <v>33843</v>
      </c>
      <c r="Z189" s="71">
        <f ca="1">+($F$1-Tabla3[[#This Row],[FECHA DE NACIMIENTO]])/365</f>
        <v>28.712328767123289</v>
      </c>
      <c r="AA189" s="108" t="s">
        <v>1828</v>
      </c>
      <c r="AB189" s="108"/>
      <c r="AC189" s="4" t="s">
        <v>114</v>
      </c>
      <c r="AD189" s="4" t="s">
        <v>114</v>
      </c>
      <c r="AE189" s="8" t="s">
        <v>114</v>
      </c>
      <c r="AF189" s="4" t="s">
        <v>181</v>
      </c>
      <c r="AG189" s="6" t="s">
        <v>183</v>
      </c>
      <c r="AH189" s="6" t="s">
        <v>183</v>
      </c>
      <c r="AI189" s="18" t="s">
        <v>1360</v>
      </c>
      <c r="AJ189" s="108" t="s">
        <v>2498</v>
      </c>
      <c r="AK189" s="18" t="s">
        <v>2499</v>
      </c>
      <c r="AL189" s="82">
        <v>67600000</v>
      </c>
      <c r="AM189" s="82">
        <v>67600000</v>
      </c>
      <c r="AN189" s="82">
        <v>6760000</v>
      </c>
      <c r="AO189" s="4" t="s">
        <v>209</v>
      </c>
      <c r="AP189" s="6" t="s">
        <v>181</v>
      </c>
      <c r="AQ189" s="6" t="s">
        <v>168</v>
      </c>
      <c r="AR189" s="83"/>
      <c r="AS189" s="84"/>
      <c r="AT189" s="7"/>
      <c r="AU189" s="101">
        <v>4920</v>
      </c>
      <c r="AV189" s="107">
        <v>43839</v>
      </c>
      <c r="AW189" s="18">
        <v>44120</v>
      </c>
      <c r="AX189" s="93">
        <v>43867</v>
      </c>
      <c r="AY189" s="6" t="s">
        <v>215</v>
      </c>
      <c r="AZ189" s="18" t="s">
        <v>806</v>
      </c>
      <c r="BA189" s="6" t="s">
        <v>181</v>
      </c>
      <c r="BB189" s="18"/>
      <c r="BC189" s="18"/>
      <c r="BD189" s="18" t="s">
        <v>2752</v>
      </c>
      <c r="BE189" s="70" t="s">
        <v>1574</v>
      </c>
      <c r="BF189" s="70">
        <v>43866</v>
      </c>
      <c r="BG189" s="4" t="s">
        <v>220</v>
      </c>
      <c r="BH189" s="4" t="s">
        <v>220</v>
      </c>
      <c r="BI189" s="6" t="s">
        <v>221</v>
      </c>
      <c r="BJ189" s="6" t="s">
        <v>1147</v>
      </c>
      <c r="BK189" s="6" t="s">
        <v>174</v>
      </c>
      <c r="BL189" s="12">
        <v>73583484</v>
      </c>
      <c r="BM189" s="4">
        <v>8</v>
      </c>
      <c r="BN189" s="6" t="s">
        <v>519</v>
      </c>
      <c r="BO189" s="6" t="s">
        <v>183</v>
      </c>
      <c r="BP189" s="42">
        <v>77101600</v>
      </c>
      <c r="BQ189" s="13" t="s">
        <v>1685</v>
      </c>
      <c r="BR189" s="70">
        <v>43866</v>
      </c>
      <c r="BS189" s="4" t="s">
        <v>180</v>
      </c>
      <c r="BT189" s="13" t="s">
        <v>230</v>
      </c>
      <c r="BU189" s="93">
        <v>43867</v>
      </c>
      <c r="BV189" s="6" t="s">
        <v>348</v>
      </c>
      <c r="BW189" s="93">
        <v>43868</v>
      </c>
      <c r="BX189" s="97">
        <v>43868</v>
      </c>
      <c r="BY189" s="222">
        <v>44171</v>
      </c>
      <c r="BZ189" s="4">
        <f t="shared" si="84"/>
        <v>303</v>
      </c>
      <c r="CA189" s="16">
        <f t="shared" si="85"/>
        <v>10.1</v>
      </c>
      <c r="CB189" s="18" t="s">
        <v>2500</v>
      </c>
      <c r="CC189" s="9">
        <f>BD_2!E187</f>
        <v>0</v>
      </c>
      <c r="CD189" s="9">
        <f>BD_2!BA187</f>
        <v>5182667</v>
      </c>
      <c r="CE189" s="4">
        <f>BD_2!BZ187</f>
        <v>24</v>
      </c>
      <c r="CF189" s="42" t="str">
        <f>BD_2!CA187</f>
        <v>2 NO</v>
      </c>
      <c r="CG189" s="163" t="str">
        <f>BD_2!CF187</f>
        <v>2 NO</v>
      </c>
      <c r="CH189" s="4" t="s">
        <v>181</v>
      </c>
      <c r="CI189">
        <f t="shared" si="86"/>
        <v>327</v>
      </c>
      <c r="CJ189" s="161">
        <f t="shared" si="87"/>
        <v>43868</v>
      </c>
      <c r="CK189" s="161">
        <f t="shared" si="88"/>
        <v>44195</v>
      </c>
      <c r="CL189" s="14">
        <f t="shared" ca="1" si="89"/>
        <v>1.3914373088685015</v>
      </c>
      <c r="CM189" s="9">
        <f t="shared" si="105"/>
        <v>72782667</v>
      </c>
      <c r="CN189" s="42" t="str">
        <f t="shared" ca="1" si="90"/>
        <v>FINALIZADO</v>
      </c>
      <c r="CO189" s="4"/>
      <c r="CQ189" s="17"/>
      <c r="CR189" s="87"/>
      <c r="CS189" s="6"/>
      <c r="CT189" s="13" t="s">
        <v>1321</v>
      </c>
      <c r="CU189" s="4" t="s">
        <v>1322</v>
      </c>
      <c r="CV189" s="4" t="s">
        <v>3330</v>
      </c>
      <c r="CW189" s="42" t="str">
        <f t="shared" si="98"/>
        <v>febrero</v>
      </c>
      <c r="CX189" s="4" t="s">
        <v>180</v>
      </c>
      <c r="CY189" t="s">
        <v>361</v>
      </c>
      <c r="CZ189" t="s">
        <v>362</v>
      </c>
    </row>
    <row r="190" spans="1:104" x14ac:dyDescent="0.25">
      <c r="A190" s="76" t="str">
        <f t="shared" si="107"/>
        <v>A</v>
      </c>
      <c r="B190" s="77" t="str">
        <f t="shared" si="99"/>
        <v>PR</v>
      </c>
      <c r="C190" s="76" t="str">
        <f t="shared" si="100"/>
        <v/>
      </c>
      <c r="D190" s="76" t="str">
        <f t="shared" si="101"/>
        <v/>
      </c>
      <c r="E190" s="76" t="str">
        <f t="shared" si="102"/>
        <v/>
      </c>
      <c r="F190" s="77" t="str">
        <f t="shared" ca="1" si="82"/>
        <v>F</v>
      </c>
      <c r="G190" s="3" t="str">
        <f t="shared" si="103"/>
        <v/>
      </c>
      <c r="H190" s="3" t="str">
        <f t="shared" si="104"/>
        <v/>
      </c>
      <c r="I190" s="3" t="str">
        <f t="shared" si="83"/>
        <v/>
      </c>
      <c r="J190" s="4">
        <v>2020</v>
      </c>
      <c r="K190" s="5">
        <v>184</v>
      </c>
      <c r="L190" s="13" t="s">
        <v>1440</v>
      </c>
      <c r="M190" s="4" t="s">
        <v>115</v>
      </c>
      <c r="N190" s="6" t="s">
        <v>116</v>
      </c>
      <c r="O190" s="6" t="s">
        <v>138</v>
      </c>
      <c r="P190" s="6" t="s">
        <v>150</v>
      </c>
      <c r="Q190" s="6" t="s">
        <v>249</v>
      </c>
      <c r="R190" s="4" t="s">
        <v>114</v>
      </c>
      <c r="S190" s="4" t="s">
        <v>166</v>
      </c>
      <c r="T190" s="18" t="s">
        <v>2501</v>
      </c>
      <c r="U190" s="79" t="s">
        <v>173</v>
      </c>
      <c r="V190" s="4" t="s">
        <v>174</v>
      </c>
      <c r="W190" s="7">
        <v>1010224299</v>
      </c>
      <c r="X190" s="18">
        <v>4</v>
      </c>
      <c r="Y190" s="92">
        <v>34984</v>
      </c>
      <c r="Z190" s="71">
        <f ca="1">+($F$1-Tabla3[[#This Row],[FECHA DE NACIMIENTO]])/365</f>
        <v>25.586301369863012</v>
      </c>
      <c r="AA190" s="108" t="s">
        <v>1779</v>
      </c>
      <c r="AB190" s="108"/>
      <c r="AC190" s="4" t="s">
        <v>114</v>
      </c>
      <c r="AD190" s="4" t="s">
        <v>114</v>
      </c>
      <c r="AE190" s="8" t="s">
        <v>114</v>
      </c>
      <c r="AF190" s="4" t="s">
        <v>181</v>
      </c>
      <c r="AG190" s="6" t="s">
        <v>183</v>
      </c>
      <c r="AH190" s="6" t="s">
        <v>183</v>
      </c>
      <c r="AI190" s="18" t="s">
        <v>1361</v>
      </c>
      <c r="AJ190" s="108" t="s">
        <v>2502</v>
      </c>
      <c r="AK190" s="18" t="s">
        <v>2319</v>
      </c>
      <c r="AL190" s="82">
        <v>28800000</v>
      </c>
      <c r="AM190" s="82">
        <v>28800000</v>
      </c>
      <c r="AN190" s="82">
        <v>3200000</v>
      </c>
      <c r="AO190" s="4" t="s">
        <v>209</v>
      </c>
      <c r="AP190" s="6" t="s">
        <v>181</v>
      </c>
      <c r="AQ190" s="6" t="s">
        <v>168</v>
      </c>
      <c r="AR190" s="83"/>
      <c r="AS190" s="84"/>
      <c r="AT190" s="7"/>
      <c r="AU190" s="101">
        <v>4920</v>
      </c>
      <c r="AV190" s="107">
        <v>43839</v>
      </c>
      <c r="AW190" s="18">
        <v>43320</v>
      </c>
      <c r="AX190" s="93">
        <v>43867</v>
      </c>
      <c r="AY190" s="6" t="s">
        <v>215</v>
      </c>
      <c r="AZ190" s="18" t="s">
        <v>806</v>
      </c>
      <c r="BA190" s="6" t="s">
        <v>181</v>
      </c>
      <c r="BB190" s="18"/>
      <c r="BC190" s="18"/>
      <c r="BD190" s="18" t="s">
        <v>2751</v>
      </c>
      <c r="BE190" s="70" t="s">
        <v>1575</v>
      </c>
      <c r="BF190" s="70">
        <v>43866</v>
      </c>
      <c r="BG190" s="4" t="s">
        <v>220</v>
      </c>
      <c r="BH190" s="4" t="s">
        <v>220</v>
      </c>
      <c r="BI190" s="6" t="s">
        <v>221</v>
      </c>
      <c r="BJ190" s="6" t="s">
        <v>1463</v>
      </c>
      <c r="BK190" s="6" t="s">
        <v>174</v>
      </c>
      <c r="BL190" s="12">
        <v>12119466</v>
      </c>
      <c r="BM190" s="4">
        <v>5</v>
      </c>
      <c r="BN190" s="6" t="s">
        <v>2503</v>
      </c>
      <c r="BO190" s="6" t="s">
        <v>183</v>
      </c>
      <c r="BP190" s="42">
        <v>77101600</v>
      </c>
      <c r="BQ190" s="13" t="s">
        <v>1686</v>
      </c>
      <c r="BR190" s="70">
        <v>43866</v>
      </c>
      <c r="BS190" s="4" t="s">
        <v>180</v>
      </c>
      <c r="BT190" s="13" t="s">
        <v>230</v>
      </c>
      <c r="BU190" s="93">
        <v>43867</v>
      </c>
      <c r="BV190" s="6" t="s">
        <v>348</v>
      </c>
      <c r="BW190" s="93">
        <v>43868</v>
      </c>
      <c r="BX190" s="93">
        <v>43868</v>
      </c>
      <c r="BY190" s="222">
        <v>44141</v>
      </c>
      <c r="BZ190" s="4">
        <f t="shared" si="84"/>
        <v>273</v>
      </c>
      <c r="CA190" s="16">
        <f t="shared" si="85"/>
        <v>9.1</v>
      </c>
      <c r="CB190" s="18" t="s">
        <v>2504</v>
      </c>
      <c r="CC190" s="9">
        <f>BD_2!E188</f>
        <v>0</v>
      </c>
      <c r="CD190" s="9">
        <f>BD_2!BA188</f>
        <v>5653333</v>
      </c>
      <c r="CE190" s="4">
        <f>BD_2!BZ188</f>
        <v>54</v>
      </c>
      <c r="CF190" s="42" t="str">
        <f>BD_2!CA188</f>
        <v>2 NO</v>
      </c>
      <c r="CG190" s="163" t="str">
        <f>BD_2!CF188</f>
        <v>2 NO</v>
      </c>
      <c r="CH190" s="4" t="s">
        <v>181</v>
      </c>
      <c r="CI190">
        <f t="shared" si="86"/>
        <v>327</v>
      </c>
      <c r="CJ190" s="161">
        <f t="shared" si="87"/>
        <v>43868</v>
      </c>
      <c r="CK190" s="161">
        <f t="shared" si="88"/>
        <v>44195</v>
      </c>
      <c r="CL190" s="14">
        <f t="shared" ca="1" si="89"/>
        <v>1.3914373088685015</v>
      </c>
      <c r="CM190" s="9">
        <f t="shared" si="105"/>
        <v>34453333</v>
      </c>
      <c r="CN190" s="42" t="str">
        <f t="shared" ca="1" si="90"/>
        <v>FINALIZADO</v>
      </c>
      <c r="CO190" s="4"/>
      <c r="CQ190" s="17"/>
      <c r="CR190" s="87"/>
      <c r="CS190" s="6"/>
      <c r="CT190" s="13" t="s">
        <v>1321</v>
      </c>
      <c r="CU190" s="4" t="s">
        <v>1322</v>
      </c>
      <c r="CV190" s="4" t="s">
        <v>3330</v>
      </c>
      <c r="CW190" s="42" t="str">
        <f t="shared" si="98"/>
        <v>febrero</v>
      </c>
      <c r="CX190" s="4" t="s">
        <v>180</v>
      </c>
      <c r="CY190" t="s">
        <v>361</v>
      </c>
      <c r="CZ190" t="s">
        <v>362</v>
      </c>
    </row>
    <row r="191" spans="1:104" x14ac:dyDescent="0.25">
      <c r="A191" s="76" t="str">
        <f t="shared" si="107"/>
        <v/>
      </c>
      <c r="B191" s="77" t="str">
        <f t="shared" si="99"/>
        <v/>
      </c>
      <c r="C191" s="76" t="str">
        <f t="shared" si="100"/>
        <v/>
      </c>
      <c r="D191" s="76" t="str">
        <f t="shared" si="101"/>
        <v/>
      </c>
      <c r="E191" s="76" t="str">
        <f t="shared" si="102"/>
        <v/>
      </c>
      <c r="F191" s="77" t="str">
        <f t="shared" ca="1" si="82"/>
        <v>F</v>
      </c>
      <c r="G191" s="3" t="str">
        <f t="shared" si="103"/>
        <v/>
      </c>
      <c r="H191" s="3" t="str">
        <f t="shared" si="104"/>
        <v/>
      </c>
      <c r="I191" s="3" t="str">
        <f t="shared" si="83"/>
        <v>ANU</v>
      </c>
      <c r="J191" s="4">
        <v>2020</v>
      </c>
      <c r="K191" s="5">
        <v>185</v>
      </c>
      <c r="L191" s="13" t="s">
        <v>1440</v>
      </c>
      <c r="M191" s="4" t="s">
        <v>115</v>
      </c>
      <c r="N191" s="6" t="s">
        <v>116</v>
      </c>
      <c r="O191" s="6" t="s">
        <v>138</v>
      </c>
      <c r="P191" s="6" t="s">
        <v>150</v>
      </c>
      <c r="Q191" s="6" t="s">
        <v>249</v>
      </c>
      <c r="R191" s="4" t="s">
        <v>114</v>
      </c>
      <c r="S191" s="4" t="s">
        <v>166</v>
      </c>
      <c r="T191" s="18" t="s">
        <v>3315</v>
      </c>
      <c r="U191" s="79" t="s">
        <v>173</v>
      </c>
      <c r="V191" s="4" t="s">
        <v>174</v>
      </c>
      <c r="W191" s="7">
        <v>52882127</v>
      </c>
      <c r="X191" s="18">
        <v>1</v>
      </c>
      <c r="Y191" s="92">
        <v>29705</v>
      </c>
      <c r="Z191" s="71">
        <f ca="1">+($F$1-Tabla3[[#This Row],[FECHA DE NACIMIENTO]])/365</f>
        <v>40.049315068493151</v>
      </c>
      <c r="AA191" s="108" t="s">
        <v>1762</v>
      </c>
      <c r="AB191" s="108"/>
      <c r="AC191" s="4" t="s">
        <v>114</v>
      </c>
      <c r="AD191" s="4" t="s">
        <v>114</v>
      </c>
      <c r="AE191" s="8" t="s">
        <v>114</v>
      </c>
      <c r="AF191" s="4" t="s">
        <v>181</v>
      </c>
      <c r="AG191" s="6" t="s">
        <v>183</v>
      </c>
      <c r="AH191" s="6" t="s">
        <v>183</v>
      </c>
      <c r="AI191" s="18" t="s">
        <v>1378</v>
      </c>
      <c r="AJ191" s="18"/>
      <c r="AK191" s="18"/>
      <c r="AL191" s="82">
        <v>86100000</v>
      </c>
      <c r="AM191" s="82">
        <v>86100000</v>
      </c>
      <c r="AN191" s="82">
        <v>8610000</v>
      </c>
      <c r="AO191" s="4" t="s">
        <v>209</v>
      </c>
      <c r="AP191" s="6" t="s">
        <v>181</v>
      </c>
      <c r="AQ191" s="6" t="s">
        <v>168</v>
      </c>
      <c r="AR191" s="83"/>
      <c r="AS191" s="84"/>
      <c r="AT191" s="7"/>
      <c r="AU191" s="18"/>
      <c r="AV191" s="92"/>
      <c r="AW191" s="18"/>
      <c r="AX191" s="93"/>
      <c r="AZ191" s="18"/>
      <c r="BA191" s="6" t="s">
        <v>181</v>
      </c>
      <c r="BB191" s="18"/>
      <c r="BC191" s="18"/>
      <c r="BD191" s="18" t="s">
        <v>2154</v>
      </c>
      <c r="BE191" s="6" t="s">
        <v>2155</v>
      </c>
      <c r="BF191" s="70"/>
      <c r="BG191" s="4" t="s">
        <v>220</v>
      </c>
      <c r="BH191" s="4" t="s">
        <v>220</v>
      </c>
      <c r="BI191" s="6" t="s">
        <v>221</v>
      </c>
      <c r="BJ191" t="s">
        <v>1147</v>
      </c>
      <c r="BK191" t="s">
        <v>174</v>
      </c>
      <c r="BL191" s="90">
        <v>73583484</v>
      </c>
      <c r="BM191" s="79">
        <v>8</v>
      </c>
      <c r="BN191" t="s">
        <v>519</v>
      </c>
      <c r="BO191" t="s">
        <v>183</v>
      </c>
      <c r="BP191" s="42">
        <v>77101600</v>
      </c>
      <c r="BQ191" s="4"/>
      <c r="BR191" s="70"/>
      <c r="BS191" s="4" t="s">
        <v>180</v>
      </c>
      <c r="BT191" s="13" t="s">
        <v>230</v>
      </c>
      <c r="BU191" s="93"/>
      <c r="BV191" s="6"/>
      <c r="BW191" s="93"/>
      <c r="BX191" s="93"/>
      <c r="BY191" s="222"/>
      <c r="BZ191" s="4">
        <f t="shared" si="84"/>
        <v>0</v>
      </c>
      <c r="CA191" s="16">
        <f t="shared" si="85"/>
        <v>0</v>
      </c>
      <c r="CB191" s="18"/>
      <c r="CC191" s="9">
        <f>BD_2!E189</f>
        <v>0</v>
      </c>
      <c r="CD191" s="9">
        <f>BD_2!BA189</f>
        <v>0</v>
      </c>
      <c r="CE191" s="4">
        <f>BD_2!BZ189</f>
        <v>0</v>
      </c>
      <c r="CF191" s="42" t="str">
        <f>BD_2!CA189</f>
        <v>2 NO</v>
      </c>
      <c r="CG191" s="163" t="str">
        <f>BD_2!CF189</f>
        <v>2 NO</v>
      </c>
      <c r="CH191" s="4" t="s">
        <v>181</v>
      </c>
      <c r="CI191">
        <f t="shared" si="86"/>
        <v>0</v>
      </c>
      <c r="CJ191" s="161">
        <f t="shared" si="87"/>
        <v>0</v>
      </c>
      <c r="CK191" s="161">
        <f t="shared" si="88"/>
        <v>0</v>
      </c>
      <c r="CL191" s="14" t="e">
        <f t="shared" ca="1" si="89"/>
        <v>#DIV/0!</v>
      </c>
      <c r="CM191" s="9">
        <f t="shared" si="105"/>
        <v>86100000</v>
      </c>
      <c r="CN191" s="42" t="str">
        <f t="shared" ca="1" si="90"/>
        <v>FINALIZADO</v>
      </c>
      <c r="CO191" s="4"/>
      <c r="CQ191" s="17"/>
      <c r="CR191" s="87"/>
      <c r="CS191" s="6"/>
      <c r="CT191" s="13" t="s">
        <v>1320</v>
      </c>
      <c r="CU191" s="4" t="s">
        <v>2881</v>
      </c>
      <c r="CV191" s="4" t="s">
        <v>3329</v>
      </c>
      <c r="CW191" s="42" t="str">
        <f t="shared" ref="CW191:CW204" si="109">TEXT(BF191,"MMMM")</f>
        <v>enero</v>
      </c>
      <c r="CX191" s="4" t="s">
        <v>180</v>
      </c>
      <c r="CY191" t="s">
        <v>361</v>
      </c>
      <c r="CZ191" t="s">
        <v>362</v>
      </c>
    </row>
    <row r="192" spans="1:104" x14ac:dyDescent="0.25">
      <c r="A192" s="76" t="str">
        <f t="shared" si="107"/>
        <v>A</v>
      </c>
      <c r="B192" s="77" t="str">
        <f t="shared" si="99"/>
        <v>PR</v>
      </c>
      <c r="C192" s="76" t="str">
        <f t="shared" si="100"/>
        <v/>
      </c>
      <c r="D192" s="76" t="str">
        <f t="shared" si="101"/>
        <v/>
      </c>
      <c r="E192" s="76" t="str">
        <f t="shared" si="102"/>
        <v/>
      </c>
      <c r="F192" s="77" t="str">
        <f t="shared" ca="1" si="82"/>
        <v>F</v>
      </c>
      <c r="G192" s="3" t="str">
        <f t="shared" si="103"/>
        <v/>
      </c>
      <c r="H192" s="3" t="str">
        <f t="shared" si="104"/>
        <v/>
      </c>
      <c r="I192" s="3" t="str">
        <f t="shared" si="83"/>
        <v/>
      </c>
      <c r="J192" s="4">
        <v>2020</v>
      </c>
      <c r="K192" s="5">
        <v>186</v>
      </c>
      <c r="L192" s="13" t="s">
        <v>1440</v>
      </c>
      <c r="M192" s="4" t="s">
        <v>115</v>
      </c>
      <c r="N192" s="6" t="s">
        <v>116</v>
      </c>
      <c r="O192" s="6" t="s">
        <v>138</v>
      </c>
      <c r="P192" s="6" t="s">
        <v>150</v>
      </c>
      <c r="Q192" s="6" t="s">
        <v>249</v>
      </c>
      <c r="R192" s="4" t="s">
        <v>114</v>
      </c>
      <c r="S192" s="4" t="s">
        <v>166</v>
      </c>
      <c r="T192" s="18" t="s">
        <v>1077</v>
      </c>
      <c r="U192" s="79" t="s">
        <v>173</v>
      </c>
      <c r="V192" s="4" t="s">
        <v>174</v>
      </c>
      <c r="W192" s="7">
        <v>1026561976</v>
      </c>
      <c r="X192" s="18">
        <v>5</v>
      </c>
      <c r="Y192" s="92">
        <v>32821</v>
      </c>
      <c r="Z192" s="71">
        <f ca="1">+($F$1-Tabla3[[#This Row],[FECHA DE NACIMIENTO]])/365</f>
        <v>31.512328767123286</v>
      </c>
      <c r="AA192" s="108" t="s">
        <v>1761</v>
      </c>
      <c r="AB192" s="108"/>
      <c r="AC192" s="4" t="s">
        <v>114</v>
      </c>
      <c r="AD192" s="4" t="s">
        <v>114</v>
      </c>
      <c r="AE192" s="8" t="s">
        <v>114</v>
      </c>
      <c r="AF192" s="4" t="s">
        <v>181</v>
      </c>
      <c r="AG192" s="6" t="s">
        <v>183</v>
      </c>
      <c r="AH192" s="6" t="s">
        <v>183</v>
      </c>
      <c r="AI192" s="18" t="s">
        <v>1362</v>
      </c>
      <c r="AJ192" s="108" t="s">
        <v>2505</v>
      </c>
      <c r="AK192" s="18" t="s">
        <v>2506</v>
      </c>
      <c r="AL192" s="82">
        <v>86100000</v>
      </c>
      <c r="AM192" s="82">
        <v>86100000</v>
      </c>
      <c r="AN192" s="82">
        <v>8610000</v>
      </c>
      <c r="AO192" s="4" t="s">
        <v>209</v>
      </c>
      <c r="AP192" s="6" t="s">
        <v>181</v>
      </c>
      <c r="AQ192" s="6" t="s">
        <v>168</v>
      </c>
      <c r="AR192" s="83"/>
      <c r="AS192" s="84"/>
      <c r="AT192" s="7"/>
      <c r="AU192" s="101">
        <v>4620</v>
      </c>
      <c r="AV192" s="92">
        <v>43839</v>
      </c>
      <c r="AW192" s="18">
        <v>43920</v>
      </c>
      <c r="AX192" s="93">
        <v>43867</v>
      </c>
      <c r="AY192" s="6" t="s">
        <v>215</v>
      </c>
      <c r="AZ192" s="18" t="s">
        <v>1696</v>
      </c>
      <c r="BA192" s="6" t="s">
        <v>181</v>
      </c>
      <c r="BB192" s="18"/>
      <c r="BC192" s="18"/>
      <c r="BD192" s="18" t="s">
        <v>2750</v>
      </c>
      <c r="BE192" s="70" t="s">
        <v>1576</v>
      </c>
      <c r="BF192" s="70">
        <v>43866</v>
      </c>
      <c r="BG192" s="4" t="s">
        <v>220</v>
      </c>
      <c r="BH192" s="4" t="s">
        <v>220</v>
      </c>
      <c r="BI192" s="6" t="s">
        <v>221</v>
      </c>
      <c r="BJ192" s="6" t="s">
        <v>1463</v>
      </c>
      <c r="BK192" s="6" t="s">
        <v>174</v>
      </c>
      <c r="BL192" s="12">
        <v>12119466</v>
      </c>
      <c r="BM192" s="4">
        <v>5</v>
      </c>
      <c r="BN192" s="6" t="s">
        <v>2503</v>
      </c>
      <c r="BO192" s="6" t="s">
        <v>183</v>
      </c>
      <c r="BP192" s="42">
        <v>77101600</v>
      </c>
      <c r="BQ192" s="13" t="s">
        <v>1687</v>
      </c>
      <c r="BR192" s="70">
        <v>43866</v>
      </c>
      <c r="BS192" s="4" t="s">
        <v>180</v>
      </c>
      <c r="BT192" s="13" t="s">
        <v>230</v>
      </c>
      <c r="BU192" s="93">
        <v>43867</v>
      </c>
      <c r="BV192" s="6" t="s">
        <v>348</v>
      </c>
      <c r="BW192" s="93">
        <v>43867</v>
      </c>
      <c r="BX192" s="93">
        <v>43867</v>
      </c>
      <c r="BY192" s="222">
        <v>44170</v>
      </c>
      <c r="BZ192" s="4">
        <f t="shared" si="84"/>
        <v>303</v>
      </c>
      <c r="CA192" s="16">
        <f t="shared" si="85"/>
        <v>10.1</v>
      </c>
      <c r="CB192" s="18" t="s">
        <v>2507</v>
      </c>
      <c r="CC192" s="9">
        <f>BD_2!E190</f>
        <v>0</v>
      </c>
      <c r="CD192" s="9">
        <f>BD_2!BA190</f>
        <v>3444000</v>
      </c>
      <c r="CE192" s="4">
        <f>BD_2!BZ190</f>
        <v>12</v>
      </c>
      <c r="CF192" s="42" t="str">
        <f>BD_2!CA190</f>
        <v>2 NO</v>
      </c>
      <c r="CG192" s="163" t="str">
        <f>BD_2!CF190</f>
        <v>2 NO</v>
      </c>
      <c r="CH192" s="4" t="s">
        <v>181</v>
      </c>
      <c r="CI192">
        <f t="shared" si="86"/>
        <v>315</v>
      </c>
      <c r="CJ192" s="161">
        <f t="shared" si="87"/>
        <v>43867</v>
      </c>
      <c r="CK192" s="161">
        <f t="shared" si="88"/>
        <v>44182</v>
      </c>
      <c r="CL192" s="14">
        <f t="shared" ca="1" si="89"/>
        <v>1.4476190476190476</v>
      </c>
      <c r="CM192" s="9">
        <f t="shared" si="105"/>
        <v>89544000</v>
      </c>
      <c r="CN192" s="42" t="str">
        <f t="shared" ca="1" si="90"/>
        <v>FINALIZADO</v>
      </c>
      <c r="CO192" s="4"/>
      <c r="CQ192" s="17"/>
      <c r="CR192" s="87"/>
      <c r="CS192" s="6"/>
      <c r="CT192" s="13" t="s">
        <v>1321</v>
      </c>
      <c r="CU192" s="4" t="s">
        <v>1322</v>
      </c>
      <c r="CV192" s="4" t="s">
        <v>3330</v>
      </c>
      <c r="CW192" s="42" t="str">
        <f t="shared" si="109"/>
        <v>febrero</v>
      </c>
      <c r="CX192" s="4" t="s">
        <v>180</v>
      </c>
      <c r="CY192" t="s">
        <v>361</v>
      </c>
      <c r="CZ192" t="s">
        <v>362</v>
      </c>
    </row>
    <row r="193" spans="1:104" x14ac:dyDescent="0.25">
      <c r="A193" s="76" t="str">
        <f t="shared" si="107"/>
        <v>A</v>
      </c>
      <c r="B193" s="77" t="str">
        <f t="shared" si="99"/>
        <v>PR</v>
      </c>
      <c r="C193" s="76" t="str">
        <f t="shared" si="100"/>
        <v/>
      </c>
      <c r="D193" s="76" t="str">
        <f t="shared" si="101"/>
        <v/>
      </c>
      <c r="E193" s="76" t="str">
        <f t="shared" si="102"/>
        <v/>
      </c>
      <c r="F193" s="77" t="str">
        <f t="shared" ca="1" si="82"/>
        <v>F</v>
      </c>
      <c r="G193" s="3" t="str">
        <f t="shared" si="103"/>
        <v/>
      </c>
      <c r="H193" s="3" t="str">
        <f t="shared" si="104"/>
        <v/>
      </c>
      <c r="I193" s="3" t="str">
        <f t="shared" si="83"/>
        <v/>
      </c>
      <c r="J193" s="4">
        <v>2020</v>
      </c>
      <c r="K193" s="5">
        <v>187</v>
      </c>
      <c r="L193" s="13" t="s">
        <v>1440</v>
      </c>
      <c r="M193" s="4" t="s">
        <v>115</v>
      </c>
      <c r="N193" s="6" t="s">
        <v>116</v>
      </c>
      <c r="O193" s="6" t="s">
        <v>138</v>
      </c>
      <c r="P193" s="6" t="s">
        <v>150</v>
      </c>
      <c r="Q193" s="6" t="s">
        <v>249</v>
      </c>
      <c r="R193" s="4" t="s">
        <v>114</v>
      </c>
      <c r="S193" s="4" t="s">
        <v>166</v>
      </c>
      <c r="T193" s="18" t="s">
        <v>2513</v>
      </c>
      <c r="U193" s="79" t="s">
        <v>173</v>
      </c>
      <c r="V193" s="4" t="s">
        <v>174</v>
      </c>
      <c r="W193" s="7">
        <v>1052020841</v>
      </c>
      <c r="X193" s="18">
        <v>3</v>
      </c>
      <c r="Y193" s="92">
        <v>34543</v>
      </c>
      <c r="Z193" s="71">
        <f ca="1">+($F$1-Tabla3[[#This Row],[FECHA DE NACIMIENTO]])/365</f>
        <v>26.794520547945204</v>
      </c>
      <c r="AA193" s="108" t="s">
        <v>1780</v>
      </c>
      <c r="AB193" s="108"/>
      <c r="AC193" s="4" t="s">
        <v>114</v>
      </c>
      <c r="AD193" s="4" t="s">
        <v>114</v>
      </c>
      <c r="AE193" s="8" t="s">
        <v>114</v>
      </c>
      <c r="AF193" s="4" t="s">
        <v>181</v>
      </c>
      <c r="AG193" s="6" t="s">
        <v>183</v>
      </c>
      <c r="AH193" s="6" t="s">
        <v>183</v>
      </c>
      <c r="AI193" s="18" t="s">
        <v>1361</v>
      </c>
      <c r="AJ193" s="108" t="s">
        <v>2508</v>
      </c>
      <c r="AK193" s="18" t="s">
        <v>2509</v>
      </c>
      <c r="AL193" s="82">
        <v>25600000</v>
      </c>
      <c r="AM193" s="82">
        <v>25600000</v>
      </c>
      <c r="AN193" s="82">
        <v>3200000</v>
      </c>
      <c r="AO193" s="4" t="s">
        <v>209</v>
      </c>
      <c r="AP193" s="6" t="s">
        <v>181</v>
      </c>
      <c r="AQ193" s="6" t="s">
        <v>168</v>
      </c>
      <c r="AR193" s="83"/>
      <c r="AS193" s="84"/>
      <c r="AT193" s="7"/>
      <c r="AU193" s="18">
        <v>4920</v>
      </c>
      <c r="AV193" s="107">
        <v>43839</v>
      </c>
      <c r="AW193" s="18">
        <v>89520</v>
      </c>
      <c r="AX193" s="93">
        <v>43893</v>
      </c>
      <c r="AY193" s="6" t="s">
        <v>215</v>
      </c>
      <c r="AZ193" s="108" t="s">
        <v>2510</v>
      </c>
      <c r="BA193" s="6" t="s">
        <v>181</v>
      </c>
      <c r="BB193" s="18"/>
      <c r="BC193" s="18"/>
      <c r="BD193" s="18" t="s">
        <v>2749</v>
      </c>
      <c r="BE193" s="70" t="s">
        <v>2512</v>
      </c>
      <c r="BF193" s="70">
        <v>43866</v>
      </c>
      <c r="BG193" s="4" t="s">
        <v>220</v>
      </c>
      <c r="BH193" s="4" t="s">
        <v>220</v>
      </c>
      <c r="BI193" s="6" t="s">
        <v>221</v>
      </c>
      <c r="BJ193" s="6" t="s">
        <v>1463</v>
      </c>
      <c r="BK193" s="6" t="s">
        <v>174</v>
      </c>
      <c r="BL193" s="12">
        <v>12119466</v>
      </c>
      <c r="BM193" s="4">
        <v>5</v>
      </c>
      <c r="BN193" s="6" t="s">
        <v>2503</v>
      </c>
      <c r="BO193" s="6" t="s">
        <v>183</v>
      </c>
      <c r="BP193" s="42">
        <v>77101600</v>
      </c>
      <c r="BQ193" s="13" t="s">
        <v>1688</v>
      </c>
      <c r="BR193" s="70">
        <v>43866</v>
      </c>
      <c r="BS193" s="4" t="s">
        <v>180</v>
      </c>
      <c r="BT193" s="13" t="s">
        <v>230</v>
      </c>
      <c r="BU193" s="93">
        <v>43867</v>
      </c>
      <c r="BV193" s="6" t="s">
        <v>348</v>
      </c>
      <c r="BW193" s="199">
        <v>43893</v>
      </c>
      <c r="BX193" s="199">
        <v>43893</v>
      </c>
      <c r="BY193" s="222">
        <v>44137</v>
      </c>
      <c r="BZ193" s="4">
        <f t="shared" si="84"/>
        <v>244</v>
      </c>
      <c r="CA193" s="16">
        <f t="shared" si="85"/>
        <v>8.1333333333333329</v>
      </c>
      <c r="CB193" s="18" t="s">
        <v>2511</v>
      </c>
      <c r="CC193" s="9">
        <f>BD_2!E191</f>
        <v>0</v>
      </c>
      <c r="CD193" s="9">
        <f>BD_2!BA191</f>
        <v>6080000</v>
      </c>
      <c r="CE193" s="4">
        <f>BD_2!BZ191</f>
        <v>58</v>
      </c>
      <c r="CF193" s="42" t="str">
        <f>BD_2!CA191</f>
        <v>2 NO</v>
      </c>
      <c r="CG193" s="163" t="str">
        <f>BD_2!CF191</f>
        <v>2 NO</v>
      </c>
      <c r="CH193" s="4" t="s">
        <v>181</v>
      </c>
      <c r="CI193">
        <f t="shared" si="86"/>
        <v>302</v>
      </c>
      <c r="CJ193" s="161">
        <f t="shared" si="87"/>
        <v>43893</v>
      </c>
      <c r="CK193" s="161">
        <f t="shared" si="88"/>
        <v>44195</v>
      </c>
      <c r="CL193" s="14">
        <f t="shared" ca="1" si="89"/>
        <v>1.423841059602649</v>
      </c>
      <c r="CM193" s="9">
        <f t="shared" si="105"/>
        <v>31680000</v>
      </c>
      <c r="CN193" s="42" t="str">
        <f t="shared" ca="1" si="90"/>
        <v>FINALIZADO</v>
      </c>
      <c r="CO193" s="4"/>
      <c r="CQ193" s="17"/>
      <c r="CR193" s="87"/>
      <c r="CS193" s="6"/>
      <c r="CT193" s="13" t="s">
        <v>1321</v>
      </c>
      <c r="CU193" s="4" t="s">
        <v>1322</v>
      </c>
      <c r="CV193" s="4" t="s">
        <v>3330</v>
      </c>
      <c r="CW193" s="42" t="str">
        <f t="shared" si="109"/>
        <v>febrero</v>
      </c>
      <c r="CX193" s="4" t="s">
        <v>180</v>
      </c>
      <c r="CY193" t="s">
        <v>361</v>
      </c>
      <c r="CZ193" t="s">
        <v>362</v>
      </c>
    </row>
    <row r="194" spans="1:104" x14ac:dyDescent="0.25">
      <c r="A194" s="76" t="str">
        <f t="shared" si="107"/>
        <v>A</v>
      </c>
      <c r="B194" s="77" t="str">
        <f t="shared" si="99"/>
        <v>PR</v>
      </c>
      <c r="C194" s="76" t="str">
        <f t="shared" si="100"/>
        <v/>
      </c>
      <c r="D194" s="76" t="str">
        <f t="shared" si="101"/>
        <v/>
      </c>
      <c r="E194" s="76" t="str">
        <f t="shared" si="102"/>
        <v/>
      </c>
      <c r="F194" s="77" t="str">
        <f t="shared" ca="1" si="82"/>
        <v>F</v>
      </c>
      <c r="G194" s="3" t="str">
        <f t="shared" si="103"/>
        <v/>
      </c>
      <c r="H194" s="3" t="str">
        <f t="shared" si="104"/>
        <v/>
      </c>
      <c r="I194" s="3" t="str">
        <f t="shared" si="83"/>
        <v/>
      </c>
      <c r="J194" s="4">
        <v>2020</v>
      </c>
      <c r="K194" s="5">
        <v>188</v>
      </c>
      <c r="L194" s="13" t="s">
        <v>1440</v>
      </c>
      <c r="M194" s="4" t="s">
        <v>115</v>
      </c>
      <c r="N194" s="6" t="s">
        <v>116</v>
      </c>
      <c r="O194" s="6" t="s">
        <v>138</v>
      </c>
      <c r="P194" s="6" t="s">
        <v>150</v>
      </c>
      <c r="Q194" s="6" t="s">
        <v>249</v>
      </c>
      <c r="R194" s="4" t="s">
        <v>114</v>
      </c>
      <c r="S194" s="4" t="s">
        <v>166</v>
      </c>
      <c r="T194" s="18" t="s">
        <v>1078</v>
      </c>
      <c r="U194" s="79" t="s">
        <v>173</v>
      </c>
      <c r="V194" s="4" t="s">
        <v>174</v>
      </c>
      <c r="W194" s="7">
        <v>52484748</v>
      </c>
      <c r="X194" s="18">
        <v>6</v>
      </c>
      <c r="Y194" s="92">
        <v>29161</v>
      </c>
      <c r="Z194" s="71">
        <f ca="1">+($F$1-Tabla3[[#This Row],[FECHA DE NACIMIENTO]])/365</f>
        <v>41.539726027397258</v>
      </c>
      <c r="AA194" s="108" t="s">
        <v>1762</v>
      </c>
      <c r="AB194" s="108"/>
      <c r="AC194" s="4" t="s">
        <v>114</v>
      </c>
      <c r="AD194" s="4" t="s">
        <v>114</v>
      </c>
      <c r="AE194" s="8" t="s">
        <v>114</v>
      </c>
      <c r="AF194" s="4" t="s">
        <v>181</v>
      </c>
      <c r="AG194" s="6" t="s">
        <v>183</v>
      </c>
      <c r="AH194" s="6" t="s">
        <v>183</v>
      </c>
      <c r="AI194" s="18" t="s">
        <v>1362</v>
      </c>
      <c r="AJ194" s="108" t="s">
        <v>2514</v>
      </c>
      <c r="AK194" s="18" t="s">
        <v>2515</v>
      </c>
      <c r="AL194" s="82">
        <v>92000000</v>
      </c>
      <c r="AM194" s="82">
        <v>92000000</v>
      </c>
      <c r="AN194" s="82">
        <v>9200000</v>
      </c>
      <c r="AO194" s="4" t="s">
        <v>209</v>
      </c>
      <c r="AP194" s="6" t="s">
        <v>181</v>
      </c>
      <c r="AQ194" s="6" t="s">
        <v>168</v>
      </c>
      <c r="AR194" s="83"/>
      <c r="AS194" s="84"/>
      <c r="AT194" s="7"/>
      <c r="AU194" s="101">
        <v>4920</v>
      </c>
      <c r="AV194" s="107">
        <v>43839</v>
      </c>
      <c r="AW194" s="18">
        <v>43020</v>
      </c>
      <c r="AX194" s="93">
        <v>43867</v>
      </c>
      <c r="AY194" s="6" t="s">
        <v>215</v>
      </c>
      <c r="AZ194" s="18" t="s">
        <v>1696</v>
      </c>
      <c r="BA194" s="6" t="s">
        <v>181</v>
      </c>
      <c r="BB194" s="18"/>
      <c r="BC194" s="18"/>
      <c r="BD194" s="18" t="s">
        <v>2748</v>
      </c>
      <c r="BE194" s="70" t="s">
        <v>1577</v>
      </c>
      <c r="BF194" s="70">
        <v>43866</v>
      </c>
      <c r="BG194" s="4" t="s">
        <v>220</v>
      </c>
      <c r="BH194" s="4" t="s">
        <v>220</v>
      </c>
      <c r="BI194" s="6" t="s">
        <v>221</v>
      </c>
      <c r="BJ194" s="6" t="s">
        <v>1463</v>
      </c>
      <c r="BK194" s="6" t="s">
        <v>174</v>
      </c>
      <c r="BL194" s="12">
        <v>12119466</v>
      </c>
      <c r="BM194" s="4">
        <v>5</v>
      </c>
      <c r="BN194" s="6" t="s">
        <v>2503</v>
      </c>
      <c r="BO194" s="6" t="s">
        <v>183</v>
      </c>
      <c r="BP194" s="42">
        <v>77101600</v>
      </c>
      <c r="BQ194" s="13" t="s">
        <v>1689</v>
      </c>
      <c r="BR194" s="70">
        <v>43866</v>
      </c>
      <c r="BS194" s="4" t="s">
        <v>180</v>
      </c>
      <c r="BT194" s="13" t="s">
        <v>230</v>
      </c>
      <c r="BU194" s="93">
        <v>43867</v>
      </c>
      <c r="BV194" s="6" t="s">
        <v>348</v>
      </c>
      <c r="BW194" s="93">
        <v>43867</v>
      </c>
      <c r="BX194" s="93">
        <v>43867</v>
      </c>
      <c r="BY194" s="222">
        <v>44170</v>
      </c>
      <c r="BZ194" s="4">
        <f t="shared" si="84"/>
        <v>303</v>
      </c>
      <c r="CA194" s="16">
        <f t="shared" si="85"/>
        <v>10.1</v>
      </c>
      <c r="CB194" s="18" t="s">
        <v>2507</v>
      </c>
      <c r="CC194" s="9">
        <f>BD_2!E192</f>
        <v>0</v>
      </c>
      <c r="CD194" s="9">
        <f>BD_2!BA192</f>
        <v>3680000</v>
      </c>
      <c r="CE194" s="4">
        <f>BD_2!BZ192</f>
        <v>12</v>
      </c>
      <c r="CF194" s="42" t="str">
        <f>BD_2!CA192</f>
        <v>2 NO</v>
      </c>
      <c r="CG194" s="163" t="str">
        <f>BD_2!CF192</f>
        <v>2 NO</v>
      </c>
      <c r="CH194" s="4" t="s">
        <v>181</v>
      </c>
      <c r="CI194">
        <f t="shared" si="86"/>
        <v>315</v>
      </c>
      <c r="CJ194" s="161">
        <f t="shared" si="87"/>
        <v>43867</v>
      </c>
      <c r="CK194" s="161">
        <f t="shared" si="88"/>
        <v>44182</v>
      </c>
      <c r="CL194" s="14">
        <f t="shared" ca="1" si="89"/>
        <v>1.4476190476190476</v>
      </c>
      <c r="CM194" s="9">
        <f t="shared" si="105"/>
        <v>95680000</v>
      </c>
      <c r="CN194" s="42" t="str">
        <f t="shared" ca="1" si="90"/>
        <v>FINALIZADO</v>
      </c>
      <c r="CO194" s="4"/>
      <c r="CQ194" s="17"/>
      <c r="CR194" s="87"/>
      <c r="CS194" s="6"/>
      <c r="CT194" s="13" t="s">
        <v>1321</v>
      </c>
      <c r="CU194" s="4" t="s">
        <v>1322</v>
      </c>
      <c r="CV194" s="4" t="s">
        <v>3330</v>
      </c>
      <c r="CW194" s="42" t="str">
        <f t="shared" si="109"/>
        <v>febrero</v>
      </c>
      <c r="CX194" s="4" t="s">
        <v>180</v>
      </c>
      <c r="CY194" t="s">
        <v>361</v>
      </c>
      <c r="CZ194" t="s">
        <v>362</v>
      </c>
    </row>
    <row r="195" spans="1:104" x14ac:dyDescent="0.25">
      <c r="A195" s="76" t="str">
        <f t="shared" si="107"/>
        <v>A</v>
      </c>
      <c r="B195" s="77" t="str">
        <f t="shared" si="99"/>
        <v>PR</v>
      </c>
      <c r="C195" s="76" t="str">
        <f t="shared" si="100"/>
        <v/>
      </c>
      <c r="D195" s="76" t="str">
        <f t="shared" si="101"/>
        <v/>
      </c>
      <c r="E195" s="76" t="str">
        <f t="shared" si="102"/>
        <v/>
      </c>
      <c r="F195" s="77" t="str">
        <f t="shared" ca="1" si="82"/>
        <v>F</v>
      </c>
      <c r="G195" s="3" t="str">
        <f t="shared" si="103"/>
        <v/>
      </c>
      <c r="H195" s="3" t="str">
        <f t="shared" si="104"/>
        <v/>
      </c>
      <c r="I195" s="3" t="str">
        <f t="shared" si="83"/>
        <v/>
      </c>
      <c r="J195" s="4">
        <v>2020</v>
      </c>
      <c r="K195" s="5">
        <v>189</v>
      </c>
      <c r="L195" s="13" t="s">
        <v>1440</v>
      </c>
      <c r="M195" s="4" t="s">
        <v>115</v>
      </c>
      <c r="N195" s="6" t="s">
        <v>116</v>
      </c>
      <c r="O195" s="6" t="s">
        <v>138</v>
      </c>
      <c r="P195" s="6" t="s">
        <v>150</v>
      </c>
      <c r="Q195" s="6" t="s">
        <v>249</v>
      </c>
      <c r="R195" s="4" t="s">
        <v>114</v>
      </c>
      <c r="S195" s="4" t="s">
        <v>166</v>
      </c>
      <c r="T195" s="18" t="s">
        <v>1344</v>
      </c>
      <c r="U195" s="79" t="s">
        <v>173</v>
      </c>
      <c r="V195" s="4" t="s">
        <v>174</v>
      </c>
      <c r="W195" s="7">
        <v>1014283595</v>
      </c>
      <c r="X195" s="18">
        <v>6</v>
      </c>
      <c r="Y195" s="92">
        <v>35392</v>
      </c>
      <c r="Z195" s="71">
        <f ca="1">+($F$1-Tabla3[[#This Row],[FECHA DE NACIMIENTO]])/365</f>
        <v>24.468493150684932</v>
      </c>
      <c r="AA195" s="108" t="s">
        <v>457</v>
      </c>
      <c r="AB195" s="108"/>
      <c r="AC195" s="4" t="s">
        <v>114</v>
      </c>
      <c r="AD195" s="4" t="s">
        <v>114</v>
      </c>
      <c r="AE195" s="8" t="s">
        <v>114</v>
      </c>
      <c r="AF195" s="4" t="s">
        <v>181</v>
      </c>
      <c r="AG195" s="6" t="s">
        <v>183</v>
      </c>
      <c r="AH195" s="6" t="s">
        <v>183</v>
      </c>
      <c r="AI195" s="18" t="s">
        <v>1362</v>
      </c>
      <c r="AJ195" s="108" t="s">
        <v>2516</v>
      </c>
      <c r="AK195" s="18" t="s">
        <v>2517</v>
      </c>
      <c r="AL195" s="82">
        <v>36000008</v>
      </c>
      <c r="AM195" s="82">
        <v>36000008</v>
      </c>
      <c r="AN195" s="82">
        <v>4500001</v>
      </c>
      <c r="AO195" s="4" t="s">
        <v>209</v>
      </c>
      <c r="AP195" s="6" t="s">
        <v>181</v>
      </c>
      <c r="AQ195" s="6" t="s">
        <v>168</v>
      </c>
      <c r="AR195" s="83"/>
      <c r="AS195" s="84"/>
      <c r="AT195" s="7"/>
      <c r="AU195" s="18">
        <v>4920</v>
      </c>
      <c r="AV195" s="107">
        <v>43839</v>
      </c>
      <c r="AW195" s="18">
        <v>89620</v>
      </c>
      <c r="AX195" s="93">
        <v>43893</v>
      </c>
      <c r="AY195" s="6" t="s">
        <v>215</v>
      </c>
      <c r="AZ195" s="18" t="s">
        <v>2510</v>
      </c>
      <c r="BA195" s="6" t="s">
        <v>181</v>
      </c>
      <c r="BB195" s="18"/>
      <c r="BC195" s="18"/>
      <c r="BD195" s="18" t="s">
        <v>2747</v>
      </c>
      <c r="BE195" s="70" t="s">
        <v>1578</v>
      </c>
      <c r="BF195" s="70">
        <v>43866</v>
      </c>
      <c r="BG195" s="4" t="s">
        <v>220</v>
      </c>
      <c r="BH195" s="4" t="s">
        <v>220</v>
      </c>
      <c r="BI195" s="6" t="s">
        <v>221</v>
      </c>
      <c r="BJ195" s="6" t="s">
        <v>1463</v>
      </c>
      <c r="BK195" s="6" t="s">
        <v>174</v>
      </c>
      <c r="BL195" s="12">
        <v>12119466</v>
      </c>
      <c r="BM195" s="4">
        <v>5</v>
      </c>
      <c r="BN195" s="6" t="s">
        <v>2503</v>
      </c>
      <c r="BO195" s="6" t="s">
        <v>183</v>
      </c>
      <c r="BP195" s="42">
        <v>77101600</v>
      </c>
      <c r="BQ195" s="13" t="s">
        <v>1690</v>
      </c>
      <c r="BR195" s="70">
        <v>43866</v>
      </c>
      <c r="BS195" s="4" t="s">
        <v>180</v>
      </c>
      <c r="BT195" s="13" t="s">
        <v>230</v>
      </c>
      <c r="BU195" s="93">
        <v>43867</v>
      </c>
      <c r="BV195" s="6" t="s">
        <v>348</v>
      </c>
      <c r="BW195" s="93">
        <v>43893</v>
      </c>
      <c r="BX195" s="199">
        <v>43893</v>
      </c>
      <c r="BY195" s="222">
        <v>44137</v>
      </c>
      <c r="BZ195" s="4">
        <f t="shared" si="84"/>
        <v>244</v>
      </c>
      <c r="CA195" s="16">
        <f t="shared" si="85"/>
        <v>8.1333333333333329</v>
      </c>
      <c r="CB195" s="18" t="s">
        <v>2511</v>
      </c>
      <c r="CC195" s="9">
        <f>BD_2!E193</f>
        <v>0</v>
      </c>
      <c r="CD195" s="9">
        <f>BD_2!BA193</f>
        <v>8550002</v>
      </c>
      <c r="CE195" s="4">
        <f>BD_2!BZ193</f>
        <v>58</v>
      </c>
      <c r="CF195" s="42" t="str">
        <f>BD_2!CA193</f>
        <v>2 NO</v>
      </c>
      <c r="CG195" s="163" t="str">
        <f>BD_2!CF193</f>
        <v>2 NO</v>
      </c>
      <c r="CH195" s="4" t="s">
        <v>181</v>
      </c>
      <c r="CI195">
        <f t="shared" si="86"/>
        <v>302</v>
      </c>
      <c r="CJ195" s="161">
        <f t="shared" si="87"/>
        <v>43893</v>
      </c>
      <c r="CK195" s="161">
        <f t="shared" si="88"/>
        <v>44195</v>
      </c>
      <c r="CL195" s="14">
        <f t="shared" ca="1" si="89"/>
        <v>1.423841059602649</v>
      </c>
      <c r="CM195" s="9">
        <f t="shared" si="105"/>
        <v>44550010</v>
      </c>
      <c r="CN195" s="42" t="str">
        <f t="shared" ca="1" si="90"/>
        <v>FINALIZADO</v>
      </c>
      <c r="CO195" s="4"/>
      <c r="CQ195" s="17"/>
      <c r="CR195" s="87"/>
      <c r="CS195" s="6"/>
      <c r="CT195" s="13" t="s">
        <v>1321</v>
      </c>
      <c r="CU195" s="4" t="s">
        <v>1322</v>
      </c>
      <c r="CV195" s="4" t="s">
        <v>3330</v>
      </c>
      <c r="CW195" s="42" t="str">
        <f t="shared" si="109"/>
        <v>febrero</v>
      </c>
      <c r="CX195" s="4" t="s">
        <v>180</v>
      </c>
      <c r="CY195" t="s">
        <v>361</v>
      </c>
      <c r="CZ195" t="s">
        <v>362</v>
      </c>
    </row>
    <row r="196" spans="1:104" x14ac:dyDescent="0.25">
      <c r="A196" s="76" t="str">
        <f t="shared" si="107"/>
        <v>A</v>
      </c>
      <c r="B196" s="77" t="str">
        <f t="shared" si="99"/>
        <v>PR</v>
      </c>
      <c r="C196" s="76" t="str">
        <f t="shared" si="100"/>
        <v/>
      </c>
      <c r="D196" s="76" t="str">
        <f t="shared" si="101"/>
        <v/>
      </c>
      <c r="E196" s="76" t="str">
        <f t="shared" si="102"/>
        <v/>
      </c>
      <c r="F196" s="77" t="str">
        <f t="shared" ca="1" si="82"/>
        <v>F</v>
      </c>
      <c r="G196" s="3" t="str">
        <f t="shared" si="103"/>
        <v/>
      </c>
      <c r="H196" s="3" t="str">
        <f t="shared" si="104"/>
        <v/>
      </c>
      <c r="I196" s="3" t="str">
        <f t="shared" si="83"/>
        <v/>
      </c>
      <c r="J196" s="4">
        <v>2020</v>
      </c>
      <c r="K196" s="5">
        <v>190</v>
      </c>
      <c r="L196" s="13" t="s">
        <v>1440</v>
      </c>
      <c r="M196" s="4" t="s">
        <v>115</v>
      </c>
      <c r="N196" s="6" t="s">
        <v>116</v>
      </c>
      <c r="O196" s="6" t="s">
        <v>138</v>
      </c>
      <c r="P196" s="6" t="s">
        <v>150</v>
      </c>
      <c r="Q196" s="6" t="s">
        <v>249</v>
      </c>
      <c r="R196" s="4" t="s">
        <v>114</v>
      </c>
      <c r="S196" s="4" t="s">
        <v>166</v>
      </c>
      <c r="T196" s="18" t="s">
        <v>1079</v>
      </c>
      <c r="U196" s="79" t="s">
        <v>173</v>
      </c>
      <c r="V196" s="4" t="s">
        <v>174</v>
      </c>
      <c r="W196" s="7">
        <v>53121183</v>
      </c>
      <c r="X196" s="18">
        <v>1</v>
      </c>
      <c r="Y196" s="92">
        <v>30995</v>
      </c>
      <c r="Z196" s="71">
        <f ca="1">+($F$1-Tabla3[[#This Row],[FECHA DE NACIMIENTO]])/365</f>
        <v>36.515068493150686</v>
      </c>
      <c r="AA196" s="108" t="s">
        <v>540</v>
      </c>
      <c r="AB196" s="108"/>
      <c r="AC196" s="4" t="s">
        <v>114</v>
      </c>
      <c r="AD196" s="4" t="s">
        <v>114</v>
      </c>
      <c r="AE196" s="8" t="s">
        <v>114</v>
      </c>
      <c r="AF196" s="4" t="s">
        <v>181</v>
      </c>
      <c r="AG196" s="6" t="s">
        <v>183</v>
      </c>
      <c r="AH196" s="6" t="s">
        <v>183</v>
      </c>
      <c r="AI196" s="18" t="s">
        <v>1378</v>
      </c>
      <c r="AJ196" s="108" t="s">
        <v>2519</v>
      </c>
      <c r="AK196" s="18" t="s">
        <v>2518</v>
      </c>
      <c r="AL196" s="82">
        <v>82800000</v>
      </c>
      <c r="AM196" s="82">
        <v>82800000</v>
      </c>
      <c r="AN196" s="82">
        <v>9200000</v>
      </c>
      <c r="AO196" s="4" t="s">
        <v>209</v>
      </c>
      <c r="AP196" s="6" t="s">
        <v>181</v>
      </c>
      <c r="AQ196" s="6" t="s">
        <v>168</v>
      </c>
      <c r="AR196" s="83"/>
      <c r="AS196" s="84"/>
      <c r="AT196" s="7"/>
      <c r="AU196" s="101">
        <v>4620</v>
      </c>
      <c r="AV196" s="107">
        <v>43839</v>
      </c>
      <c r="AW196" s="18">
        <v>43120</v>
      </c>
      <c r="AX196" s="93">
        <v>43867</v>
      </c>
      <c r="AY196" s="6" t="s">
        <v>215</v>
      </c>
      <c r="AZ196" s="18" t="s">
        <v>1697</v>
      </c>
      <c r="BA196" s="6" t="s">
        <v>181</v>
      </c>
      <c r="BB196" s="18"/>
      <c r="BC196" s="18"/>
      <c r="BD196" s="18" t="s">
        <v>1461</v>
      </c>
      <c r="BE196" s="70" t="s">
        <v>1462</v>
      </c>
      <c r="BF196" s="70">
        <v>43866</v>
      </c>
      <c r="BG196" s="4" t="s">
        <v>220</v>
      </c>
      <c r="BH196" s="4" t="s">
        <v>220</v>
      </c>
      <c r="BI196" s="6" t="s">
        <v>221</v>
      </c>
      <c r="BJ196" s="6" t="s">
        <v>1463</v>
      </c>
      <c r="BK196" s="6" t="s">
        <v>174</v>
      </c>
      <c r="BL196" s="12">
        <v>12119466</v>
      </c>
      <c r="BM196" s="4">
        <v>5</v>
      </c>
      <c r="BN196" s="6" t="s">
        <v>1464</v>
      </c>
      <c r="BO196" s="6" t="s">
        <v>183</v>
      </c>
      <c r="BP196" s="42">
        <v>77101600</v>
      </c>
      <c r="BQ196" s="13" t="s">
        <v>1465</v>
      </c>
      <c r="BR196" s="70">
        <v>43866</v>
      </c>
      <c r="BS196" s="4" t="s">
        <v>180</v>
      </c>
      <c r="BT196" s="13" t="s">
        <v>230</v>
      </c>
      <c r="BU196" s="93">
        <v>43867</v>
      </c>
      <c r="BV196" s="6" t="s">
        <v>348</v>
      </c>
      <c r="BW196" s="93">
        <v>43867</v>
      </c>
      <c r="BX196" s="93">
        <v>43867</v>
      </c>
      <c r="BY196" s="222">
        <v>44140</v>
      </c>
      <c r="BZ196" s="4">
        <f t="shared" si="84"/>
        <v>273</v>
      </c>
      <c r="CA196" s="16">
        <f t="shared" si="85"/>
        <v>9.1</v>
      </c>
      <c r="CB196" s="18" t="s">
        <v>2504</v>
      </c>
      <c r="CC196" s="9">
        <f>BD_2!E194</f>
        <v>0</v>
      </c>
      <c r="CD196" s="9">
        <f>BD_2!BA194</f>
        <v>12880000</v>
      </c>
      <c r="CE196" s="4">
        <f>BD_2!BZ194</f>
        <v>43</v>
      </c>
      <c r="CF196" s="42" t="str">
        <f>BD_2!CA194</f>
        <v>2 NO</v>
      </c>
      <c r="CG196" s="163" t="str">
        <f>BD_2!CF194</f>
        <v>2 NO</v>
      </c>
      <c r="CH196" s="4" t="s">
        <v>181</v>
      </c>
      <c r="CI196">
        <f t="shared" si="86"/>
        <v>316</v>
      </c>
      <c r="CJ196" s="161">
        <f t="shared" si="87"/>
        <v>43867</v>
      </c>
      <c r="CK196" s="161">
        <f t="shared" si="88"/>
        <v>44183</v>
      </c>
      <c r="CL196" s="14">
        <f t="shared" ca="1" si="89"/>
        <v>1.4430379746835442</v>
      </c>
      <c r="CM196" s="9">
        <f t="shared" si="105"/>
        <v>95680000</v>
      </c>
      <c r="CN196" s="42" t="str">
        <f t="shared" ca="1" si="90"/>
        <v>FINALIZADO</v>
      </c>
      <c r="CO196" s="4"/>
      <c r="CQ196" s="17"/>
      <c r="CR196" s="87"/>
      <c r="CS196" s="6"/>
      <c r="CT196" s="13" t="s">
        <v>1321</v>
      </c>
      <c r="CU196" s="4" t="s">
        <v>1322</v>
      </c>
      <c r="CV196" s="4" t="s">
        <v>3330</v>
      </c>
      <c r="CW196" s="42" t="str">
        <f t="shared" si="109"/>
        <v>febrero</v>
      </c>
      <c r="CX196" s="4" t="s">
        <v>180</v>
      </c>
      <c r="CY196" t="s">
        <v>361</v>
      </c>
      <c r="CZ196" t="s">
        <v>362</v>
      </c>
    </row>
    <row r="197" spans="1:104" x14ac:dyDescent="0.25">
      <c r="A197" s="76" t="str">
        <f t="shared" si="107"/>
        <v>A</v>
      </c>
      <c r="B197" s="77" t="str">
        <f t="shared" si="99"/>
        <v>PR</v>
      </c>
      <c r="C197" s="76" t="str">
        <f t="shared" si="100"/>
        <v/>
      </c>
      <c r="D197" s="76" t="str">
        <f t="shared" si="101"/>
        <v/>
      </c>
      <c r="E197" s="76" t="str">
        <f t="shared" si="102"/>
        <v/>
      </c>
      <c r="F197" s="77" t="str">
        <f t="shared" ca="1" si="82"/>
        <v>F</v>
      </c>
      <c r="G197" s="3" t="str">
        <f t="shared" si="103"/>
        <v/>
      </c>
      <c r="H197" s="3" t="str">
        <f t="shared" si="104"/>
        <v/>
      </c>
      <c r="I197" s="3" t="str">
        <f t="shared" si="83"/>
        <v/>
      </c>
      <c r="J197" s="4">
        <v>2020</v>
      </c>
      <c r="K197" s="5">
        <v>191</v>
      </c>
      <c r="L197" s="98" t="s">
        <v>1432</v>
      </c>
      <c r="M197" s="4" t="s">
        <v>115</v>
      </c>
      <c r="N197" s="6" t="s">
        <v>116</v>
      </c>
      <c r="O197" s="6" t="s">
        <v>138</v>
      </c>
      <c r="P197" s="6" t="s">
        <v>150</v>
      </c>
      <c r="Q197" s="6" t="s">
        <v>249</v>
      </c>
      <c r="R197" s="4" t="s">
        <v>114</v>
      </c>
      <c r="S197" s="4" t="s">
        <v>166</v>
      </c>
      <c r="T197" s="18" t="s">
        <v>1080</v>
      </c>
      <c r="U197" s="79" t="s">
        <v>173</v>
      </c>
      <c r="V197" s="4" t="s">
        <v>174</v>
      </c>
      <c r="W197" s="7">
        <v>1020725064</v>
      </c>
      <c r="X197" s="18">
        <v>7</v>
      </c>
      <c r="Y197" s="92">
        <v>31890</v>
      </c>
      <c r="Z197" s="71">
        <f ca="1">+($F$1-Tabla3[[#This Row],[FECHA DE NACIMIENTO]])/365</f>
        <v>34.063013698630137</v>
      </c>
      <c r="AA197" s="108" t="s">
        <v>178</v>
      </c>
      <c r="AB197" s="108"/>
      <c r="AC197" s="4" t="s">
        <v>114</v>
      </c>
      <c r="AD197" s="4" t="s">
        <v>114</v>
      </c>
      <c r="AE197" s="8" t="s">
        <v>114</v>
      </c>
      <c r="AF197" s="4" t="s">
        <v>181</v>
      </c>
      <c r="AG197" s="13" t="s">
        <v>198</v>
      </c>
      <c r="AH197" s="6" t="s">
        <v>197</v>
      </c>
      <c r="AI197" s="18" t="s">
        <v>1446</v>
      </c>
      <c r="AJ197" s="18" t="s">
        <v>1447</v>
      </c>
      <c r="AK197" s="18" t="s">
        <v>1448</v>
      </c>
      <c r="AL197" s="82">
        <v>45000010</v>
      </c>
      <c r="AM197" s="82">
        <v>45000010</v>
      </c>
      <c r="AN197" s="82">
        <v>4500001</v>
      </c>
      <c r="AO197" s="4" t="s">
        <v>209</v>
      </c>
      <c r="AP197" s="6" t="s">
        <v>181</v>
      </c>
      <c r="AQ197" s="6" t="s">
        <v>168</v>
      </c>
      <c r="AR197" s="83"/>
      <c r="AS197" s="84"/>
      <c r="AT197" s="7"/>
      <c r="AU197" s="18">
        <v>5620</v>
      </c>
      <c r="AV197" s="92">
        <v>43840</v>
      </c>
      <c r="AW197" s="18">
        <v>37320</v>
      </c>
      <c r="AX197" s="93">
        <v>43865</v>
      </c>
      <c r="AY197" s="6" t="s">
        <v>215</v>
      </c>
      <c r="AZ197" s="18" t="s">
        <v>573</v>
      </c>
      <c r="BA197" s="18" t="s">
        <v>181</v>
      </c>
      <c r="BB197" s="18"/>
      <c r="BC197" s="18"/>
      <c r="BD197" s="18" t="s">
        <v>1466</v>
      </c>
      <c r="BE197" s="70" t="s">
        <v>1467</v>
      </c>
      <c r="BF197" s="70">
        <v>43864</v>
      </c>
      <c r="BG197" s="4" t="s">
        <v>220</v>
      </c>
      <c r="BH197" s="4" t="s">
        <v>220</v>
      </c>
      <c r="BI197" s="6" t="s">
        <v>221</v>
      </c>
      <c r="BJ197" s="6" t="s">
        <v>1468</v>
      </c>
      <c r="BK197" s="6" t="s">
        <v>174</v>
      </c>
      <c r="BL197" s="12">
        <v>51917827</v>
      </c>
      <c r="BM197" s="4">
        <v>6</v>
      </c>
      <c r="BN197" s="6" t="s">
        <v>1469</v>
      </c>
      <c r="BO197" s="6" t="s">
        <v>3898</v>
      </c>
      <c r="BP197" s="4">
        <v>77101706</v>
      </c>
      <c r="BQ197" s="13" t="s">
        <v>1470</v>
      </c>
      <c r="BR197" s="70">
        <v>43864</v>
      </c>
      <c r="BS197" s="4" t="s">
        <v>180</v>
      </c>
      <c r="BT197" s="13" t="s">
        <v>230</v>
      </c>
      <c r="BU197" s="93">
        <v>43865</v>
      </c>
      <c r="BV197" s="6" t="s">
        <v>348</v>
      </c>
      <c r="BW197" s="93">
        <v>43867</v>
      </c>
      <c r="BX197" s="93">
        <v>43867</v>
      </c>
      <c r="BY197" s="222">
        <v>44170</v>
      </c>
      <c r="BZ197" s="4">
        <f t="shared" si="84"/>
        <v>303</v>
      </c>
      <c r="CA197" s="16">
        <f t="shared" si="85"/>
        <v>10.1</v>
      </c>
      <c r="CB197" s="18" t="s">
        <v>1494</v>
      </c>
      <c r="CC197" s="9">
        <f>BD_2!E195</f>
        <v>0</v>
      </c>
      <c r="CD197" s="9">
        <f>BD_2!BA195</f>
        <v>3600000</v>
      </c>
      <c r="CE197" s="4">
        <f>BD_2!BZ195</f>
        <v>25</v>
      </c>
      <c r="CF197" s="42" t="str">
        <f>BD_2!CA195</f>
        <v>2 NO</v>
      </c>
      <c r="CG197" s="163" t="str">
        <f>BD_2!CF195</f>
        <v>2 NO</v>
      </c>
      <c r="CH197" s="4" t="s">
        <v>181</v>
      </c>
      <c r="CI197">
        <f t="shared" si="86"/>
        <v>328</v>
      </c>
      <c r="CJ197" s="161">
        <f t="shared" si="87"/>
        <v>43867</v>
      </c>
      <c r="CK197" s="161">
        <f t="shared" si="88"/>
        <v>44195</v>
      </c>
      <c r="CL197" s="14">
        <f t="shared" ca="1" si="89"/>
        <v>1.3902439024390243</v>
      </c>
      <c r="CM197" s="9">
        <f t="shared" si="105"/>
        <v>48600010</v>
      </c>
      <c r="CN197" s="42" t="str">
        <f t="shared" ca="1" si="90"/>
        <v>FINALIZADO</v>
      </c>
      <c r="CO197" s="4"/>
      <c r="CQ197" s="17"/>
      <c r="CR197" s="87"/>
      <c r="CS197" s="6"/>
      <c r="CT197" s="13" t="s">
        <v>1321</v>
      </c>
      <c r="CU197" s="4" t="s">
        <v>1322</v>
      </c>
      <c r="CV197" s="4" t="s">
        <v>3330</v>
      </c>
      <c r="CW197" s="42" t="str">
        <f t="shared" si="109"/>
        <v>febrero</v>
      </c>
      <c r="CX197" s="4" t="s">
        <v>180</v>
      </c>
      <c r="CY197" t="s">
        <v>361</v>
      </c>
      <c r="CZ197" t="s">
        <v>362</v>
      </c>
    </row>
    <row r="198" spans="1:104" x14ac:dyDescent="0.25">
      <c r="A198" s="76" t="str">
        <f t="shared" si="107"/>
        <v>A</v>
      </c>
      <c r="B198" s="77" t="str">
        <f t="shared" si="99"/>
        <v>PR</v>
      </c>
      <c r="C198" s="76" t="str">
        <f t="shared" si="100"/>
        <v/>
      </c>
      <c r="D198" s="76" t="str">
        <f t="shared" si="101"/>
        <v/>
      </c>
      <c r="E198" s="76" t="str">
        <f t="shared" si="102"/>
        <v/>
      </c>
      <c r="F198" s="77" t="str">
        <f t="shared" ca="1" si="82"/>
        <v>F</v>
      </c>
      <c r="G198" s="3" t="str">
        <f t="shared" si="103"/>
        <v/>
      </c>
      <c r="H198" s="3" t="str">
        <f t="shared" si="104"/>
        <v/>
      </c>
      <c r="I198" s="3" t="str">
        <f t="shared" si="83"/>
        <v/>
      </c>
      <c r="J198" s="4">
        <v>2020</v>
      </c>
      <c r="K198" s="5">
        <v>192</v>
      </c>
      <c r="L198" s="98" t="s">
        <v>1432</v>
      </c>
      <c r="M198" s="4" t="s">
        <v>115</v>
      </c>
      <c r="N198" s="6" t="s">
        <v>116</v>
      </c>
      <c r="O198" s="6" t="s">
        <v>138</v>
      </c>
      <c r="P198" s="6" t="s">
        <v>150</v>
      </c>
      <c r="Q198" s="6" t="s">
        <v>249</v>
      </c>
      <c r="R198" s="4" t="s">
        <v>114</v>
      </c>
      <c r="S198" s="4" t="s">
        <v>166</v>
      </c>
      <c r="T198" s="18" t="s">
        <v>1081</v>
      </c>
      <c r="U198" s="79" t="s">
        <v>173</v>
      </c>
      <c r="V198" s="4" t="s">
        <v>174</v>
      </c>
      <c r="W198" s="7">
        <v>52266211</v>
      </c>
      <c r="X198" s="18">
        <v>9</v>
      </c>
      <c r="Y198" s="92">
        <v>28008</v>
      </c>
      <c r="Z198" s="71">
        <f ca="1">+($F$1-Tabla3[[#This Row],[FECHA DE NACIMIENTO]])/365</f>
        <v>44.698630136986303</v>
      </c>
      <c r="AA198" s="108" t="s">
        <v>178</v>
      </c>
      <c r="AB198" s="108"/>
      <c r="AC198" s="4" t="s">
        <v>114</v>
      </c>
      <c r="AD198" s="4" t="s">
        <v>114</v>
      </c>
      <c r="AE198" s="8" t="s">
        <v>114</v>
      </c>
      <c r="AF198" s="4" t="s">
        <v>181</v>
      </c>
      <c r="AG198" s="13" t="s">
        <v>198</v>
      </c>
      <c r="AH198" s="6" t="s">
        <v>197</v>
      </c>
      <c r="AI198" s="18" t="s">
        <v>1613</v>
      </c>
      <c r="AJ198" s="18" t="s">
        <v>1449</v>
      </c>
      <c r="AK198" s="18" t="s">
        <v>1450</v>
      </c>
      <c r="AL198" s="82">
        <v>71000000</v>
      </c>
      <c r="AM198" s="82">
        <v>71000000</v>
      </c>
      <c r="AN198" s="82">
        <v>7100000</v>
      </c>
      <c r="AO198" s="4" t="s">
        <v>209</v>
      </c>
      <c r="AP198" s="6" t="s">
        <v>181</v>
      </c>
      <c r="AQ198" s="6" t="s">
        <v>168</v>
      </c>
      <c r="AR198" s="83"/>
      <c r="AS198" s="84"/>
      <c r="AT198" s="7"/>
      <c r="AU198" s="18">
        <v>5620</v>
      </c>
      <c r="AV198" s="92">
        <v>43840</v>
      </c>
      <c r="AW198" s="18">
        <v>43220</v>
      </c>
      <c r="AX198" s="93">
        <v>43867</v>
      </c>
      <c r="AY198" s="6" t="s">
        <v>215</v>
      </c>
      <c r="AZ198" s="18" t="s">
        <v>573</v>
      </c>
      <c r="BA198" s="18" t="s">
        <v>181</v>
      </c>
      <c r="BB198" s="18"/>
      <c r="BC198" s="18"/>
      <c r="BD198" s="18" t="s">
        <v>1471</v>
      </c>
      <c r="BE198" s="70" t="s">
        <v>1472</v>
      </c>
      <c r="BF198" s="70">
        <v>43866</v>
      </c>
      <c r="BG198" s="4" t="s">
        <v>220</v>
      </c>
      <c r="BH198" s="4" t="s">
        <v>220</v>
      </c>
      <c r="BI198" s="6" t="s">
        <v>221</v>
      </c>
      <c r="BJ198" s="6" t="s">
        <v>1468</v>
      </c>
      <c r="BK198" s="6" t="s">
        <v>174</v>
      </c>
      <c r="BL198" s="12">
        <v>51917827</v>
      </c>
      <c r="BM198" s="4">
        <v>6</v>
      </c>
      <c r="BN198" s="6" t="s">
        <v>1469</v>
      </c>
      <c r="BO198" s="6" t="s">
        <v>3898</v>
      </c>
      <c r="BP198" s="4">
        <v>77101706</v>
      </c>
      <c r="BQ198" s="13" t="s">
        <v>1473</v>
      </c>
      <c r="BR198" s="70">
        <v>43866</v>
      </c>
      <c r="BS198" s="4" t="s">
        <v>180</v>
      </c>
      <c r="BT198" s="13" t="s">
        <v>230</v>
      </c>
      <c r="BU198" s="93">
        <v>43867</v>
      </c>
      <c r="BV198" s="6" t="s">
        <v>348</v>
      </c>
      <c r="BW198" s="93">
        <v>43867</v>
      </c>
      <c r="BX198" s="93">
        <v>43867</v>
      </c>
      <c r="BY198" s="222">
        <v>44170</v>
      </c>
      <c r="BZ198" s="4">
        <f t="shared" si="84"/>
        <v>303</v>
      </c>
      <c r="CA198" s="16">
        <f t="shared" si="85"/>
        <v>10.1</v>
      </c>
      <c r="CB198" s="18" t="s">
        <v>1494</v>
      </c>
      <c r="CC198" s="9">
        <f>BD_2!E196</f>
        <v>0</v>
      </c>
      <c r="CD198" s="9">
        <f>BD_2!BA196</f>
        <v>5680000</v>
      </c>
      <c r="CE198" s="4">
        <f>BD_2!BZ196</f>
        <v>24</v>
      </c>
      <c r="CF198" s="42" t="str">
        <f>BD_2!CA196</f>
        <v>2 NO</v>
      </c>
      <c r="CG198" s="163" t="str">
        <f>BD_2!CF196</f>
        <v>2 NO</v>
      </c>
      <c r="CH198" s="4" t="s">
        <v>181</v>
      </c>
      <c r="CI198">
        <f t="shared" si="86"/>
        <v>327</v>
      </c>
      <c r="CJ198" s="161">
        <f t="shared" si="87"/>
        <v>43867</v>
      </c>
      <c r="CK198" s="161">
        <f t="shared" si="88"/>
        <v>44194</v>
      </c>
      <c r="CL198" s="14">
        <f t="shared" ca="1" si="89"/>
        <v>1.3944954128440368</v>
      </c>
      <c r="CM198" s="9">
        <f t="shared" si="105"/>
        <v>76680000</v>
      </c>
      <c r="CN198" s="42" t="str">
        <f t="shared" ca="1" si="90"/>
        <v>FINALIZADO</v>
      </c>
      <c r="CO198" s="4"/>
      <c r="CQ198" s="17"/>
      <c r="CR198" s="87"/>
      <c r="CS198" s="6"/>
      <c r="CT198" s="13" t="s">
        <v>1321</v>
      </c>
      <c r="CU198" s="4" t="s">
        <v>1322</v>
      </c>
      <c r="CV198" s="4" t="s">
        <v>3330</v>
      </c>
      <c r="CW198" s="42" t="str">
        <f t="shared" si="109"/>
        <v>febrero</v>
      </c>
      <c r="CX198" s="4" t="s">
        <v>180</v>
      </c>
      <c r="CY198" t="s">
        <v>361</v>
      </c>
      <c r="CZ198" t="s">
        <v>362</v>
      </c>
    </row>
    <row r="199" spans="1:104" x14ac:dyDescent="0.25">
      <c r="A199" s="76" t="str">
        <f t="shared" si="107"/>
        <v>A</v>
      </c>
      <c r="B199" s="77" t="str">
        <f t="shared" si="99"/>
        <v>PR</v>
      </c>
      <c r="C199" s="76" t="str">
        <f t="shared" si="100"/>
        <v/>
      </c>
      <c r="D199" s="76" t="str">
        <f t="shared" si="101"/>
        <v/>
      </c>
      <c r="E199" s="76" t="str">
        <f t="shared" si="102"/>
        <v/>
      </c>
      <c r="F199" s="77" t="str">
        <f t="shared" ref="F199:F262" ca="1" si="110">+IF($CK199&lt;=$F$1,"F","E")</f>
        <v>F</v>
      </c>
      <c r="G199" s="3" t="str">
        <f t="shared" si="103"/>
        <v/>
      </c>
      <c r="H199" s="3" t="str">
        <f t="shared" si="104"/>
        <v/>
      </c>
      <c r="I199" s="3" t="str">
        <f t="shared" ref="I199:I262" si="111">IF(CV199="1. SI","ANU","")</f>
        <v/>
      </c>
      <c r="J199" s="4">
        <v>2020</v>
      </c>
      <c r="K199" s="5">
        <v>193</v>
      </c>
      <c r="L199" s="6" t="s">
        <v>516</v>
      </c>
      <c r="M199" s="4" t="s">
        <v>115</v>
      </c>
      <c r="N199" s="6" t="s">
        <v>116</v>
      </c>
      <c r="O199" s="6" t="s">
        <v>138</v>
      </c>
      <c r="P199" s="6" t="s">
        <v>150</v>
      </c>
      <c r="Q199" s="6" t="s">
        <v>249</v>
      </c>
      <c r="R199" s="4" t="s">
        <v>114</v>
      </c>
      <c r="S199" s="4" t="s">
        <v>166</v>
      </c>
      <c r="T199" s="18" t="s">
        <v>4711</v>
      </c>
      <c r="U199" s="79" t="s">
        <v>173</v>
      </c>
      <c r="V199" s="4" t="s">
        <v>174</v>
      </c>
      <c r="W199" s="7">
        <v>1016019131</v>
      </c>
      <c r="X199" s="18">
        <v>1</v>
      </c>
      <c r="Y199" s="92">
        <v>32712</v>
      </c>
      <c r="Z199" s="71">
        <f ca="1">+($F$1-Tabla3[[#This Row],[FECHA DE NACIMIENTO]])/365</f>
        <v>31.81095890410959</v>
      </c>
      <c r="AA199" s="108" t="s">
        <v>1442</v>
      </c>
      <c r="AB199" s="108"/>
      <c r="AC199" s="4" t="s">
        <v>114</v>
      </c>
      <c r="AD199" s="4" t="s">
        <v>114</v>
      </c>
      <c r="AE199" s="8" t="s">
        <v>114</v>
      </c>
      <c r="AF199" s="4" t="s">
        <v>181</v>
      </c>
      <c r="AG199" s="13" t="s">
        <v>186</v>
      </c>
      <c r="AH199" s="13" t="s">
        <v>186</v>
      </c>
      <c r="AI199" s="18" t="s">
        <v>1359</v>
      </c>
      <c r="AJ199" s="18" t="s">
        <v>1451</v>
      </c>
      <c r="AK199" s="18" t="s">
        <v>1452</v>
      </c>
      <c r="AL199" s="82">
        <v>68700000</v>
      </c>
      <c r="AM199" s="82">
        <v>68700000</v>
      </c>
      <c r="AN199" s="82">
        <v>6870000</v>
      </c>
      <c r="AO199" s="4" t="s">
        <v>209</v>
      </c>
      <c r="AP199" s="6" t="s">
        <v>181</v>
      </c>
      <c r="AQ199" s="6" t="s">
        <v>168</v>
      </c>
      <c r="AR199" s="83"/>
      <c r="AS199" s="84"/>
      <c r="AT199" s="7"/>
      <c r="AU199" s="18">
        <v>5120</v>
      </c>
      <c r="AV199" s="107">
        <v>43839</v>
      </c>
      <c r="AW199" s="18">
        <v>48420</v>
      </c>
      <c r="AX199" s="93">
        <v>43868</v>
      </c>
      <c r="AY199" s="6" t="s">
        <v>215</v>
      </c>
      <c r="AZ199" s="18" t="s">
        <v>807</v>
      </c>
      <c r="BA199" s="18" t="s">
        <v>181</v>
      </c>
      <c r="BB199" s="18"/>
      <c r="BC199" s="18"/>
      <c r="BD199" s="18" t="s">
        <v>1474</v>
      </c>
      <c r="BE199" s="70" t="s">
        <v>1475</v>
      </c>
      <c r="BF199" s="70">
        <v>43867</v>
      </c>
      <c r="BG199" s="4" t="s">
        <v>220</v>
      </c>
      <c r="BH199" s="4" t="s">
        <v>220</v>
      </c>
      <c r="BI199" s="6" t="s">
        <v>221</v>
      </c>
      <c r="BJ199" s="6" t="s">
        <v>2858</v>
      </c>
      <c r="BK199" s="6" t="s">
        <v>174</v>
      </c>
      <c r="BL199" s="12">
        <v>79366558</v>
      </c>
      <c r="BM199" s="4">
        <v>6</v>
      </c>
      <c r="BN199" s="6" t="s">
        <v>1476</v>
      </c>
      <c r="BO199" s="6" t="s">
        <v>825</v>
      </c>
      <c r="BP199" s="42">
        <v>77102000</v>
      </c>
      <c r="BQ199" s="13" t="s">
        <v>1477</v>
      </c>
      <c r="BR199" s="70">
        <v>43867</v>
      </c>
      <c r="BS199" s="4" t="s">
        <v>180</v>
      </c>
      <c r="BT199" s="13" t="s">
        <v>230</v>
      </c>
      <c r="BU199" s="93">
        <v>43867</v>
      </c>
      <c r="BV199" s="6" t="s">
        <v>348</v>
      </c>
      <c r="BW199" s="93">
        <v>43868</v>
      </c>
      <c r="BX199" s="93">
        <v>43868</v>
      </c>
      <c r="BY199" s="222">
        <v>44171</v>
      </c>
      <c r="BZ199" s="4">
        <f t="shared" ref="BZ199:BZ262" si="112">$BY199-$BX199</f>
        <v>303</v>
      </c>
      <c r="CA199" s="16">
        <f t="shared" ref="CA199:CA262" si="113">$BZ199/30</f>
        <v>10.1</v>
      </c>
      <c r="CB199" s="18" t="s">
        <v>2520</v>
      </c>
      <c r="CC199" s="9">
        <f>BD_2!E197</f>
        <v>0</v>
      </c>
      <c r="CD199" s="9">
        <f>BD_2!BA197</f>
        <v>5725000</v>
      </c>
      <c r="CE199" s="4">
        <f>BD_2!BZ197</f>
        <v>18</v>
      </c>
      <c r="CF199" s="42" t="str">
        <f>BD_2!CA197</f>
        <v>2 NO</v>
      </c>
      <c r="CG199" s="163" t="str">
        <f>BD_2!CF197</f>
        <v>2 NO</v>
      </c>
      <c r="CH199" s="4" t="s">
        <v>181</v>
      </c>
      <c r="CI199">
        <f t="shared" ref="CI199:CI262" si="114">$CK199-$CJ199</f>
        <v>321</v>
      </c>
      <c r="CJ199" s="161">
        <f t="shared" ref="CJ199:CJ262" si="115">$BX199</f>
        <v>43868</v>
      </c>
      <c r="CK199" s="161">
        <f t="shared" ref="CK199:CK262" si="116">$BY199+$CE199</f>
        <v>44189</v>
      </c>
      <c r="CL199" s="14">
        <f t="shared" ref="CL199:CL262" ca="1" si="117">(($F$1-$CJ199)/($CK199-$CJ199))</f>
        <v>1.4174454828660437</v>
      </c>
      <c r="CM199" s="9">
        <f t="shared" si="105"/>
        <v>74425000</v>
      </c>
      <c r="CN199" s="42" t="str">
        <f t="shared" ref="CN199:CN262" ca="1" si="118">+IF($CK199&lt;=$F$1, "FINALIZADO","EJECUCIÓN")</f>
        <v>FINALIZADO</v>
      </c>
      <c r="CO199" s="4"/>
      <c r="CQ199" s="17"/>
      <c r="CR199" s="87"/>
      <c r="CS199" s="6"/>
      <c r="CT199" s="13" t="s">
        <v>1321</v>
      </c>
      <c r="CU199" s="4" t="s">
        <v>1322</v>
      </c>
      <c r="CV199" s="4" t="s">
        <v>3330</v>
      </c>
      <c r="CW199" s="42" t="str">
        <f t="shared" si="109"/>
        <v>febrero</v>
      </c>
      <c r="CX199" s="4" t="s">
        <v>180</v>
      </c>
      <c r="CY199" t="s">
        <v>361</v>
      </c>
      <c r="CZ199" t="s">
        <v>362</v>
      </c>
    </row>
    <row r="200" spans="1:104" x14ac:dyDescent="0.25">
      <c r="A200" s="76" t="str">
        <f t="shared" si="107"/>
        <v>A</v>
      </c>
      <c r="B200" s="77" t="str">
        <f t="shared" si="99"/>
        <v>PR</v>
      </c>
      <c r="C200" s="76" t="str">
        <f t="shared" si="100"/>
        <v/>
      </c>
      <c r="D200" s="76" t="str">
        <f t="shared" si="101"/>
        <v/>
      </c>
      <c r="E200" s="76" t="str">
        <f t="shared" si="102"/>
        <v/>
      </c>
      <c r="F200" s="77" t="str">
        <f t="shared" ca="1" si="110"/>
        <v>F</v>
      </c>
      <c r="G200" s="3" t="str">
        <f t="shared" si="103"/>
        <v/>
      </c>
      <c r="H200" s="3" t="str">
        <f t="shared" si="104"/>
        <v/>
      </c>
      <c r="I200" s="3" t="str">
        <f t="shared" si="111"/>
        <v/>
      </c>
      <c r="J200" s="4">
        <v>2020</v>
      </c>
      <c r="K200" s="5">
        <v>194</v>
      </c>
      <c r="L200" s="98" t="s">
        <v>714</v>
      </c>
      <c r="M200" s="4" t="s">
        <v>115</v>
      </c>
      <c r="N200" s="6" t="s">
        <v>116</v>
      </c>
      <c r="O200" s="6" t="s">
        <v>138</v>
      </c>
      <c r="P200" s="6" t="s">
        <v>150</v>
      </c>
      <c r="Q200" s="6" t="s">
        <v>249</v>
      </c>
      <c r="R200" s="4" t="s">
        <v>114</v>
      </c>
      <c r="S200" s="4" t="s">
        <v>166</v>
      </c>
      <c r="T200" s="18" t="s">
        <v>1082</v>
      </c>
      <c r="U200" s="79" t="s">
        <v>173</v>
      </c>
      <c r="V200" s="4" t="s">
        <v>174</v>
      </c>
      <c r="W200" s="7">
        <v>30325038</v>
      </c>
      <c r="X200" s="18">
        <v>4</v>
      </c>
      <c r="Y200" s="92">
        <v>26549</v>
      </c>
      <c r="Z200" s="71">
        <f ca="1">+($F$1-Tabla3[[#This Row],[FECHA DE NACIMIENTO]])/365</f>
        <v>48.695890410958903</v>
      </c>
      <c r="AA200" s="108" t="s">
        <v>1443</v>
      </c>
      <c r="AB200" s="108"/>
      <c r="AC200" s="4" t="s">
        <v>114</v>
      </c>
      <c r="AD200" s="4" t="s">
        <v>114</v>
      </c>
      <c r="AE200" s="8" t="s">
        <v>114</v>
      </c>
      <c r="AF200" s="4" t="s">
        <v>181</v>
      </c>
      <c r="AG200" s="105" t="s">
        <v>958</v>
      </c>
      <c r="AH200" s="6" t="s">
        <v>958</v>
      </c>
      <c r="AI200" s="18" t="s">
        <v>1363</v>
      </c>
      <c r="AJ200" s="18" t="s">
        <v>1453</v>
      </c>
      <c r="AK200" s="18" t="s">
        <v>1454</v>
      </c>
      <c r="AL200" s="82">
        <v>64000000</v>
      </c>
      <c r="AM200" s="82">
        <v>64000000</v>
      </c>
      <c r="AN200" s="82">
        <v>8000000</v>
      </c>
      <c r="AO200" s="4" t="s">
        <v>209</v>
      </c>
      <c r="AP200" s="6" t="s">
        <v>181</v>
      </c>
      <c r="AQ200" s="6" t="s">
        <v>168</v>
      </c>
      <c r="AR200" s="83"/>
      <c r="AS200" s="84"/>
      <c r="AT200" s="7"/>
      <c r="AU200" s="18">
        <v>5720</v>
      </c>
      <c r="AV200" s="107">
        <v>43840</v>
      </c>
      <c r="AW200" s="18">
        <v>37920</v>
      </c>
      <c r="AX200" s="93">
        <v>43865</v>
      </c>
      <c r="AY200" s="6" t="s">
        <v>215</v>
      </c>
      <c r="AZ200" s="18" t="s">
        <v>1069</v>
      </c>
      <c r="BA200" s="18" t="s">
        <v>181</v>
      </c>
      <c r="BB200" s="18"/>
      <c r="BC200" s="18"/>
      <c r="BD200" s="18" t="s">
        <v>1478</v>
      </c>
      <c r="BE200" s="70" t="s">
        <v>1479</v>
      </c>
      <c r="BF200" s="70">
        <v>43865</v>
      </c>
      <c r="BG200" s="4" t="s">
        <v>220</v>
      </c>
      <c r="BH200" s="4" t="s">
        <v>220</v>
      </c>
      <c r="BI200" s="6" t="s">
        <v>221</v>
      </c>
      <c r="BJ200" s="6" t="s">
        <v>2151</v>
      </c>
      <c r="BK200" s="6" t="s">
        <v>174</v>
      </c>
      <c r="BL200" s="12">
        <v>71580559</v>
      </c>
      <c r="BM200" s="4">
        <v>0</v>
      </c>
      <c r="BN200" s="6" t="s">
        <v>3857</v>
      </c>
      <c r="BO200" s="6" t="s">
        <v>187</v>
      </c>
      <c r="BP200" s="42">
        <v>77101700</v>
      </c>
      <c r="BQ200" s="13" t="s">
        <v>1481</v>
      </c>
      <c r="BR200" s="70">
        <v>43865</v>
      </c>
      <c r="BS200" s="4" t="s">
        <v>180</v>
      </c>
      <c r="BT200" s="13" t="s">
        <v>230</v>
      </c>
      <c r="BU200" s="93">
        <v>43866</v>
      </c>
      <c r="BV200" s="6" t="s">
        <v>348</v>
      </c>
      <c r="BW200" s="93">
        <v>43867</v>
      </c>
      <c r="BX200" s="93">
        <v>43867</v>
      </c>
      <c r="BY200" s="222">
        <v>44109</v>
      </c>
      <c r="BZ200" s="4">
        <f t="shared" si="112"/>
        <v>242</v>
      </c>
      <c r="CA200" s="16">
        <f t="shared" si="113"/>
        <v>8.0666666666666664</v>
      </c>
      <c r="CB200" s="18" t="s">
        <v>1496</v>
      </c>
      <c r="CC200" s="9">
        <f>BD_2!E198</f>
        <v>0</v>
      </c>
      <c r="CD200" s="9">
        <f>BD_2!BA198</f>
        <v>19466666</v>
      </c>
      <c r="CE200" s="4">
        <f>BD_2!BZ198</f>
        <v>74</v>
      </c>
      <c r="CF200" s="42" t="str">
        <f>BD_2!CA198</f>
        <v>2 NO</v>
      </c>
      <c r="CG200" s="163" t="str">
        <f>BD_2!CF198</f>
        <v>2 NO</v>
      </c>
      <c r="CH200" s="4" t="s">
        <v>181</v>
      </c>
      <c r="CI200">
        <f t="shared" si="114"/>
        <v>316</v>
      </c>
      <c r="CJ200" s="161">
        <f t="shared" si="115"/>
        <v>43867</v>
      </c>
      <c r="CK200" s="161">
        <f t="shared" si="116"/>
        <v>44183</v>
      </c>
      <c r="CL200" s="14">
        <f t="shared" ca="1" si="117"/>
        <v>1.4430379746835442</v>
      </c>
      <c r="CM200" s="9">
        <f t="shared" si="105"/>
        <v>83466666</v>
      </c>
      <c r="CN200" s="42" t="str">
        <f t="shared" ca="1" si="118"/>
        <v>FINALIZADO</v>
      </c>
      <c r="CO200" s="4"/>
      <c r="CQ200" s="17"/>
      <c r="CR200" s="87"/>
      <c r="CS200" s="6"/>
      <c r="CT200" s="13" t="s">
        <v>1321</v>
      </c>
      <c r="CU200" s="4" t="s">
        <v>1322</v>
      </c>
      <c r="CV200" s="4" t="s">
        <v>3330</v>
      </c>
      <c r="CW200" s="42" t="str">
        <f t="shared" si="109"/>
        <v>febrero</v>
      </c>
      <c r="CX200" s="4" t="s">
        <v>180</v>
      </c>
      <c r="CY200" t="s">
        <v>361</v>
      </c>
      <c r="CZ200" t="s">
        <v>362</v>
      </c>
    </row>
    <row r="201" spans="1:104" x14ac:dyDescent="0.25">
      <c r="A201" s="76" t="str">
        <f t="shared" si="107"/>
        <v/>
      </c>
      <c r="B201" s="77" t="str">
        <f t="shared" si="99"/>
        <v/>
      </c>
      <c r="C201" s="76" t="str">
        <f t="shared" si="100"/>
        <v/>
      </c>
      <c r="D201" s="76" t="str">
        <f t="shared" si="101"/>
        <v/>
      </c>
      <c r="E201" s="76" t="str">
        <f t="shared" si="102"/>
        <v/>
      </c>
      <c r="F201" s="77" t="str">
        <f t="shared" ca="1" si="110"/>
        <v>F</v>
      </c>
      <c r="G201" s="3" t="str">
        <f t="shared" si="103"/>
        <v/>
      </c>
      <c r="H201" s="3" t="str">
        <f t="shared" si="104"/>
        <v/>
      </c>
      <c r="I201" s="3" t="str">
        <f t="shared" si="111"/>
        <v/>
      </c>
      <c r="J201" s="4">
        <v>2020</v>
      </c>
      <c r="K201" s="5">
        <v>195</v>
      </c>
      <c r="L201" s="6" t="s">
        <v>515</v>
      </c>
      <c r="M201" s="4" t="s">
        <v>115</v>
      </c>
      <c r="N201" s="6" t="s">
        <v>116</v>
      </c>
      <c r="O201" s="6" t="s">
        <v>138</v>
      </c>
      <c r="P201" s="6" t="s">
        <v>150</v>
      </c>
      <c r="Q201" s="6" t="s">
        <v>249</v>
      </c>
      <c r="R201" s="4" t="s">
        <v>114</v>
      </c>
      <c r="S201" s="4" t="s">
        <v>166</v>
      </c>
      <c r="T201" s="18" t="s">
        <v>1083</v>
      </c>
      <c r="U201" s="79" t="s">
        <v>173</v>
      </c>
      <c r="V201" s="4" t="s">
        <v>174</v>
      </c>
      <c r="W201" s="7">
        <v>1032403218</v>
      </c>
      <c r="X201" s="18">
        <v>6</v>
      </c>
      <c r="Y201" s="92">
        <v>32152</v>
      </c>
      <c r="Z201" s="71">
        <f ca="1">+($F$1-Tabla3[[#This Row],[FECHA DE NACIMIENTO]])/365</f>
        <v>33.345205479452055</v>
      </c>
      <c r="AA201" s="108" t="s">
        <v>1444</v>
      </c>
      <c r="AB201" s="108"/>
      <c r="AC201" s="4" t="s">
        <v>114</v>
      </c>
      <c r="AD201" s="4" t="s">
        <v>114</v>
      </c>
      <c r="AE201" s="8" t="s">
        <v>114</v>
      </c>
      <c r="AF201" s="4" t="s">
        <v>181</v>
      </c>
      <c r="AG201" s="13" t="s">
        <v>713</v>
      </c>
      <c r="AH201" s="13" t="s">
        <v>713</v>
      </c>
      <c r="AI201" s="18" t="s">
        <v>1237</v>
      </c>
      <c r="AJ201" s="108" t="s">
        <v>2521</v>
      </c>
      <c r="AK201" s="18" t="s">
        <v>2522</v>
      </c>
      <c r="AL201" s="82">
        <v>45000000</v>
      </c>
      <c r="AM201" s="82">
        <v>45000000</v>
      </c>
      <c r="AN201" s="82">
        <v>4500000</v>
      </c>
      <c r="AO201" s="4" t="s">
        <v>209</v>
      </c>
      <c r="AP201" s="6" t="s">
        <v>181</v>
      </c>
      <c r="AQ201" s="6" t="s">
        <v>168</v>
      </c>
      <c r="AR201" s="83"/>
      <c r="AS201" s="84"/>
      <c r="AT201" s="7"/>
      <c r="AU201" s="18">
        <v>6220</v>
      </c>
      <c r="AV201" s="92">
        <v>43843</v>
      </c>
      <c r="AW201" s="18">
        <v>43820</v>
      </c>
      <c r="AX201" s="93">
        <v>43867</v>
      </c>
      <c r="AY201" s="6" t="s">
        <v>215</v>
      </c>
      <c r="AZ201" s="18" t="s">
        <v>815</v>
      </c>
      <c r="BA201" s="18" t="s">
        <v>181</v>
      </c>
      <c r="BB201" s="18"/>
      <c r="BC201" s="18"/>
      <c r="BD201" s="18" t="s">
        <v>1482</v>
      </c>
      <c r="BE201" s="70" t="s">
        <v>1483</v>
      </c>
      <c r="BF201" s="70">
        <v>43866</v>
      </c>
      <c r="BG201" s="4" t="s">
        <v>220</v>
      </c>
      <c r="BH201" s="4" t="s">
        <v>220</v>
      </c>
      <c r="BI201" s="6" t="s">
        <v>221</v>
      </c>
      <c r="BJ201" s="6" t="s">
        <v>1168</v>
      </c>
      <c r="BK201" s="6" t="s">
        <v>174</v>
      </c>
      <c r="BL201" s="12">
        <v>52527301</v>
      </c>
      <c r="BM201" s="4">
        <v>4</v>
      </c>
      <c r="BN201" s="6" t="s">
        <v>1288</v>
      </c>
      <c r="BO201" s="6" t="s">
        <v>713</v>
      </c>
      <c r="BP201" s="42">
        <v>81112103</v>
      </c>
      <c r="BQ201" s="13" t="s">
        <v>1484</v>
      </c>
      <c r="BR201" s="70">
        <v>43866</v>
      </c>
      <c r="BS201" s="4" t="s">
        <v>180</v>
      </c>
      <c r="BT201" s="13" t="s">
        <v>230</v>
      </c>
      <c r="BU201" s="93">
        <v>43867</v>
      </c>
      <c r="BV201" s="6" t="s">
        <v>349</v>
      </c>
      <c r="BW201" s="93">
        <v>43868</v>
      </c>
      <c r="BX201" s="93">
        <v>43868</v>
      </c>
      <c r="BY201" s="222">
        <v>44171</v>
      </c>
      <c r="BZ201" s="4">
        <f t="shared" si="112"/>
        <v>303</v>
      </c>
      <c r="CA201" s="16">
        <f t="shared" si="113"/>
        <v>10.1</v>
      </c>
      <c r="CB201" s="18" t="s">
        <v>1497</v>
      </c>
      <c r="CC201" s="9">
        <f>BD_2!E199</f>
        <v>0</v>
      </c>
      <c r="CD201" s="9">
        <f>BD_2!BA199</f>
        <v>0</v>
      </c>
      <c r="CE201" s="4">
        <f>BD_2!BZ199</f>
        <v>0</v>
      </c>
      <c r="CF201" s="42" t="str">
        <f>BD_2!CA199</f>
        <v>2 NO</v>
      </c>
      <c r="CG201" s="163" t="str">
        <f>BD_2!CF199</f>
        <v>2 NO</v>
      </c>
      <c r="CH201" s="4" t="s">
        <v>181</v>
      </c>
      <c r="CI201">
        <f t="shared" si="114"/>
        <v>303</v>
      </c>
      <c r="CJ201" s="161">
        <f t="shared" si="115"/>
        <v>43868</v>
      </c>
      <c r="CK201" s="161">
        <f t="shared" si="116"/>
        <v>44171</v>
      </c>
      <c r="CL201" s="14">
        <f t="shared" ca="1" si="117"/>
        <v>1.5016501650165017</v>
      </c>
      <c r="CM201" s="9">
        <f t="shared" si="105"/>
        <v>45000000</v>
      </c>
      <c r="CN201" s="42" t="str">
        <f t="shared" ca="1" si="118"/>
        <v>FINALIZADO</v>
      </c>
      <c r="CO201" s="4"/>
      <c r="CQ201" s="17"/>
      <c r="CR201" s="87"/>
      <c r="CS201" s="6"/>
      <c r="CT201" s="13" t="s">
        <v>1321</v>
      </c>
      <c r="CU201" s="4" t="s">
        <v>1322</v>
      </c>
      <c r="CV201" s="4" t="s">
        <v>3330</v>
      </c>
      <c r="CW201" s="42" t="str">
        <f t="shared" si="109"/>
        <v>febrero</v>
      </c>
      <c r="CX201" s="4" t="s">
        <v>180</v>
      </c>
      <c r="CY201" t="s">
        <v>361</v>
      </c>
      <c r="CZ201" t="s">
        <v>362</v>
      </c>
    </row>
    <row r="202" spans="1:104" x14ac:dyDescent="0.25">
      <c r="A202" s="76" t="str">
        <f t="shared" si="107"/>
        <v/>
      </c>
      <c r="B202" s="77" t="str">
        <f t="shared" si="99"/>
        <v/>
      </c>
      <c r="C202" s="76" t="str">
        <f t="shared" si="100"/>
        <v>T</v>
      </c>
      <c r="D202" s="76" t="str">
        <f t="shared" si="101"/>
        <v/>
      </c>
      <c r="E202" s="76" t="str">
        <f t="shared" si="102"/>
        <v/>
      </c>
      <c r="F202" s="77" t="str">
        <f t="shared" ca="1" si="110"/>
        <v>F</v>
      </c>
      <c r="G202" s="3" t="str">
        <f t="shared" si="103"/>
        <v/>
      </c>
      <c r="H202" s="3" t="str">
        <f t="shared" si="104"/>
        <v/>
      </c>
      <c r="I202" s="3" t="str">
        <f t="shared" si="111"/>
        <v/>
      </c>
      <c r="J202" s="4">
        <v>2020</v>
      </c>
      <c r="K202" s="5">
        <v>196</v>
      </c>
      <c r="L202" s="6" t="s">
        <v>515</v>
      </c>
      <c r="M202" s="4" t="s">
        <v>115</v>
      </c>
      <c r="N202" s="6" t="s">
        <v>116</v>
      </c>
      <c r="O202" s="6" t="s">
        <v>138</v>
      </c>
      <c r="P202" s="6" t="s">
        <v>150</v>
      </c>
      <c r="Q202" s="6" t="s">
        <v>249</v>
      </c>
      <c r="R202" s="4" t="s">
        <v>114</v>
      </c>
      <c r="S202" s="4" t="s">
        <v>166</v>
      </c>
      <c r="T202" s="108" t="s">
        <v>4709</v>
      </c>
      <c r="U202" s="79" t="s">
        <v>173</v>
      </c>
      <c r="V202" s="4" t="s">
        <v>174</v>
      </c>
      <c r="W202" s="7">
        <v>43728561</v>
      </c>
      <c r="X202" s="18">
        <v>2</v>
      </c>
      <c r="Y202" s="92">
        <v>25800</v>
      </c>
      <c r="Z202" s="71">
        <f ca="1">+($F$1-Tabla3[[#This Row],[FECHA DE NACIMIENTO]])/365</f>
        <v>50.747945205479454</v>
      </c>
      <c r="AA202" s="108" t="s">
        <v>614</v>
      </c>
      <c r="AB202" s="108"/>
      <c r="AC202" s="4" t="s">
        <v>114</v>
      </c>
      <c r="AD202" s="4" t="s">
        <v>114</v>
      </c>
      <c r="AE202" s="8" t="s">
        <v>114</v>
      </c>
      <c r="AF202" s="4" t="s">
        <v>181</v>
      </c>
      <c r="AG202" s="13" t="s">
        <v>713</v>
      </c>
      <c r="AH202" s="13" t="s">
        <v>713</v>
      </c>
      <c r="AI202" s="18" t="s">
        <v>1237</v>
      </c>
      <c r="AJ202" s="108" t="s">
        <v>2523</v>
      </c>
      <c r="AK202" s="18" t="s">
        <v>1455</v>
      </c>
      <c r="AL202" s="82">
        <v>100000000</v>
      </c>
      <c r="AM202" s="82">
        <v>100000000</v>
      </c>
      <c r="AN202" s="82">
        <v>10000000</v>
      </c>
      <c r="AO202" s="4" t="s">
        <v>209</v>
      </c>
      <c r="AP202" s="6" t="s">
        <v>181</v>
      </c>
      <c r="AQ202" s="6" t="s">
        <v>168</v>
      </c>
      <c r="AR202" s="83"/>
      <c r="AS202" s="84"/>
      <c r="AT202" s="7"/>
      <c r="AU202" s="18" t="s">
        <v>1456</v>
      </c>
      <c r="AV202" s="92">
        <v>43843</v>
      </c>
      <c r="AW202" s="18" t="s">
        <v>1457</v>
      </c>
      <c r="AX202" s="93">
        <v>43868</v>
      </c>
      <c r="AY202" s="6" t="s">
        <v>215</v>
      </c>
      <c r="AZ202" s="18" t="s">
        <v>1458</v>
      </c>
      <c r="BA202" s="18" t="s">
        <v>181</v>
      </c>
      <c r="BB202" s="18"/>
      <c r="BC202" s="18"/>
      <c r="BD202" s="18" t="s">
        <v>1485</v>
      </c>
      <c r="BE202" s="70" t="s">
        <v>1486</v>
      </c>
      <c r="BF202" s="70">
        <v>43867</v>
      </c>
      <c r="BG202" s="4" t="s">
        <v>220</v>
      </c>
      <c r="BH202" s="4" t="s">
        <v>220</v>
      </c>
      <c r="BI202" s="6" t="s">
        <v>221</v>
      </c>
      <c r="BJ202" s="6" t="s">
        <v>1168</v>
      </c>
      <c r="BK202" s="6" t="s">
        <v>174</v>
      </c>
      <c r="BL202" s="12">
        <v>52527301</v>
      </c>
      <c r="BM202" s="4">
        <v>4</v>
      </c>
      <c r="BN202" s="6" t="s">
        <v>1288</v>
      </c>
      <c r="BO202" s="6" t="s">
        <v>713</v>
      </c>
      <c r="BP202" s="42">
        <v>80111600</v>
      </c>
      <c r="BQ202" s="13" t="s">
        <v>1487</v>
      </c>
      <c r="BR202" s="70">
        <v>43867</v>
      </c>
      <c r="BS202" s="4" t="s">
        <v>180</v>
      </c>
      <c r="BT202" s="13" t="s">
        <v>230</v>
      </c>
      <c r="BU202" s="93">
        <v>43867</v>
      </c>
      <c r="BV202" s="6" t="s">
        <v>349</v>
      </c>
      <c r="BW202" s="93">
        <v>43868</v>
      </c>
      <c r="BX202" s="93">
        <v>43868</v>
      </c>
      <c r="BY202" s="222">
        <v>44171</v>
      </c>
      <c r="BZ202" s="4">
        <f t="shared" si="112"/>
        <v>303</v>
      </c>
      <c r="CA202" s="16">
        <f t="shared" si="113"/>
        <v>10.1</v>
      </c>
      <c r="CB202" s="18" t="s">
        <v>2480</v>
      </c>
      <c r="CC202" s="9">
        <f>BD_2!E200</f>
        <v>69333334</v>
      </c>
      <c r="CD202" s="9">
        <f>BD_2!BA200</f>
        <v>0</v>
      </c>
      <c r="CE202" s="4">
        <f>BD_2!BZ200</f>
        <v>-211</v>
      </c>
      <c r="CF202" s="42" t="str">
        <f>BD_2!CA200</f>
        <v>2 NO</v>
      </c>
      <c r="CG202" s="163" t="str">
        <f>BD_2!CF200</f>
        <v>1 SI</v>
      </c>
      <c r="CH202" s="4" t="s">
        <v>181</v>
      </c>
      <c r="CI202">
        <f t="shared" si="114"/>
        <v>92</v>
      </c>
      <c r="CJ202" s="161">
        <f t="shared" si="115"/>
        <v>43868</v>
      </c>
      <c r="CK202" s="161">
        <f t="shared" si="116"/>
        <v>43960</v>
      </c>
      <c r="CL202" s="14">
        <f t="shared" ca="1" si="117"/>
        <v>4.9456521739130439</v>
      </c>
      <c r="CM202" s="9">
        <f t="shared" si="105"/>
        <v>30666666</v>
      </c>
      <c r="CN202" s="42" t="str">
        <f t="shared" ca="1" si="118"/>
        <v>FINALIZADO</v>
      </c>
      <c r="CO202" s="4"/>
      <c r="CQ202" s="17"/>
      <c r="CR202" s="87"/>
      <c r="CS202" s="6"/>
      <c r="CT202" s="13" t="s">
        <v>1321</v>
      </c>
      <c r="CU202" s="4" t="s">
        <v>1322</v>
      </c>
      <c r="CV202" s="4" t="s">
        <v>3330</v>
      </c>
      <c r="CW202" s="42" t="str">
        <f t="shared" si="109"/>
        <v>febrero</v>
      </c>
      <c r="CX202" s="4" t="s">
        <v>180</v>
      </c>
      <c r="CY202" t="s">
        <v>361</v>
      </c>
      <c r="CZ202" t="s">
        <v>362</v>
      </c>
    </row>
    <row r="203" spans="1:104" x14ac:dyDescent="0.25">
      <c r="A203" s="76" t="str">
        <f t="shared" si="107"/>
        <v>A</v>
      </c>
      <c r="B203" s="77" t="str">
        <f t="shared" si="99"/>
        <v>PR</v>
      </c>
      <c r="C203" s="76" t="str">
        <f t="shared" si="100"/>
        <v/>
      </c>
      <c r="D203" s="76" t="str">
        <f t="shared" si="101"/>
        <v/>
      </c>
      <c r="E203" s="76" t="str">
        <f t="shared" si="102"/>
        <v/>
      </c>
      <c r="F203" s="77" t="str">
        <f t="shared" ca="1" si="110"/>
        <v>F</v>
      </c>
      <c r="G203" s="3" t="str">
        <f t="shared" si="103"/>
        <v/>
      </c>
      <c r="H203" s="3" t="str">
        <f t="shared" si="104"/>
        <v/>
      </c>
      <c r="I203" s="3" t="str">
        <f t="shared" si="111"/>
        <v/>
      </c>
      <c r="J203" s="4">
        <v>2020</v>
      </c>
      <c r="K203" s="5">
        <v>197</v>
      </c>
      <c r="L203" s="6" t="s">
        <v>515</v>
      </c>
      <c r="M203" s="4" t="s">
        <v>115</v>
      </c>
      <c r="N203" s="6" t="s">
        <v>116</v>
      </c>
      <c r="O203" s="6" t="s">
        <v>138</v>
      </c>
      <c r="P203" s="6" t="s">
        <v>150</v>
      </c>
      <c r="Q203" s="6" t="s">
        <v>249</v>
      </c>
      <c r="R203" s="4" t="s">
        <v>114</v>
      </c>
      <c r="S203" s="4" t="s">
        <v>166</v>
      </c>
      <c r="T203" s="18" t="s">
        <v>1084</v>
      </c>
      <c r="U203" s="79" t="s">
        <v>173</v>
      </c>
      <c r="V203" s="4" t="s">
        <v>174</v>
      </c>
      <c r="W203" s="7">
        <v>1031161821</v>
      </c>
      <c r="X203" s="18">
        <v>4</v>
      </c>
      <c r="Y203" s="92">
        <v>35026</v>
      </c>
      <c r="Z203" s="71">
        <f ca="1">+($F$1-Tabla3[[#This Row],[FECHA DE NACIMIENTO]])/365</f>
        <v>25.471232876712328</v>
      </c>
      <c r="AA203" s="108" t="s">
        <v>1445</v>
      </c>
      <c r="AB203" s="108"/>
      <c r="AC203" s="4" t="s">
        <v>114</v>
      </c>
      <c r="AD203" s="4" t="s">
        <v>114</v>
      </c>
      <c r="AE203" s="8" t="s">
        <v>114</v>
      </c>
      <c r="AF203" s="4" t="s">
        <v>181</v>
      </c>
      <c r="AG203" s="13" t="s">
        <v>713</v>
      </c>
      <c r="AH203" s="13" t="s">
        <v>713</v>
      </c>
      <c r="AI203" s="18" t="s">
        <v>1237</v>
      </c>
      <c r="AJ203" s="108" t="s">
        <v>2524</v>
      </c>
      <c r="AK203" s="18" t="s">
        <v>1459</v>
      </c>
      <c r="AL203" s="82">
        <v>32000000</v>
      </c>
      <c r="AM203" s="82">
        <v>32000000</v>
      </c>
      <c r="AN203" s="82">
        <v>3200000</v>
      </c>
      <c r="AO203" s="4" t="s">
        <v>209</v>
      </c>
      <c r="AP203" s="6" t="s">
        <v>181</v>
      </c>
      <c r="AQ203" s="6" t="s">
        <v>168</v>
      </c>
      <c r="AR203" s="83"/>
      <c r="AS203" s="84"/>
      <c r="AT203" s="7"/>
      <c r="AU203" s="18">
        <v>6220</v>
      </c>
      <c r="AV203" s="92">
        <v>43843</v>
      </c>
      <c r="AW203" s="18">
        <v>46820</v>
      </c>
      <c r="AX203" s="93">
        <v>43843</v>
      </c>
      <c r="AY203" s="6" t="s">
        <v>215</v>
      </c>
      <c r="AZ203" s="18" t="s">
        <v>815</v>
      </c>
      <c r="BA203" s="18" t="s">
        <v>181</v>
      </c>
      <c r="BB203" s="18"/>
      <c r="BC203" s="18"/>
      <c r="BD203" s="18" t="s">
        <v>1488</v>
      </c>
      <c r="BE203" s="70" t="s">
        <v>1489</v>
      </c>
      <c r="BF203" s="70">
        <v>43867</v>
      </c>
      <c r="BG203" s="4" t="s">
        <v>220</v>
      </c>
      <c r="BH203" s="4" t="s">
        <v>220</v>
      </c>
      <c r="BI203" s="6" t="s">
        <v>221</v>
      </c>
      <c r="BJ203" s="6" t="s">
        <v>1168</v>
      </c>
      <c r="BK203" s="6" t="s">
        <v>174</v>
      </c>
      <c r="BL203" s="12">
        <v>52527301</v>
      </c>
      <c r="BM203" s="4">
        <v>4</v>
      </c>
      <c r="BN203" s="6" t="s">
        <v>1288</v>
      </c>
      <c r="BO203" s="6" t="s">
        <v>713</v>
      </c>
      <c r="BP203" s="42">
        <v>81111803</v>
      </c>
      <c r="BQ203" s="13" t="s">
        <v>1490</v>
      </c>
      <c r="BR203" s="70">
        <v>43867</v>
      </c>
      <c r="BS203" s="4" t="s">
        <v>180</v>
      </c>
      <c r="BT203" s="13" t="s">
        <v>230</v>
      </c>
      <c r="BU203" s="93">
        <v>43868</v>
      </c>
      <c r="BV203" s="6" t="s">
        <v>349</v>
      </c>
      <c r="BW203" s="93">
        <v>43868</v>
      </c>
      <c r="BX203" s="93">
        <v>43868</v>
      </c>
      <c r="BY203" s="222">
        <v>44171</v>
      </c>
      <c r="BZ203" s="4">
        <f t="shared" si="112"/>
        <v>303</v>
      </c>
      <c r="CA203" s="16">
        <f t="shared" si="113"/>
        <v>10.1</v>
      </c>
      <c r="CB203" s="18" t="s">
        <v>2525</v>
      </c>
      <c r="CC203" s="9">
        <f>BD_2!E201</f>
        <v>0</v>
      </c>
      <c r="CD203" s="9">
        <f>BD_2!BA201</f>
        <v>2666667</v>
      </c>
      <c r="CE203" s="4">
        <f>BD_2!BZ201</f>
        <v>24</v>
      </c>
      <c r="CF203" s="42" t="str">
        <f>BD_2!CA201</f>
        <v>2 NO</v>
      </c>
      <c r="CG203" s="163" t="str">
        <f>BD_2!CF201</f>
        <v>2 NO</v>
      </c>
      <c r="CH203" s="4" t="s">
        <v>181</v>
      </c>
      <c r="CI203">
        <f t="shared" si="114"/>
        <v>327</v>
      </c>
      <c r="CJ203" s="161">
        <f t="shared" si="115"/>
        <v>43868</v>
      </c>
      <c r="CK203" s="161">
        <f t="shared" si="116"/>
        <v>44195</v>
      </c>
      <c r="CL203" s="14">
        <f t="shared" ca="1" si="117"/>
        <v>1.3914373088685015</v>
      </c>
      <c r="CM203" s="9">
        <f t="shared" si="105"/>
        <v>34666667</v>
      </c>
      <c r="CN203" s="42" t="str">
        <f t="shared" ca="1" si="118"/>
        <v>FINALIZADO</v>
      </c>
      <c r="CO203" s="4"/>
      <c r="CQ203" s="17"/>
      <c r="CR203" s="87"/>
      <c r="CS203" s="6"/>
      <c r="CT203" s="13" t="s">
        <v>1321</v>
      </c>
      <c r="CU203" s="4" t="s">
        <v>1322</v>
      </c>
      <c r="CV203" s="4" t="s">
        <v>3330</v>
      </c>
      <c r="CW203" s="42" t="str">
        <f t="shared" si="109"/>
        <v>febrero</v>
      </c>
      <c r="CX203" s="4" t="s">
        <v>180</v>
      </c>
      <c r="CY203" t="s">
        <v>361</v>
      </c>
      <c r="CZ203" t="s">
        <v>362</v>
      </c>
    </row>
    <row r="204" spans="1:104" x14ac:dyDescent="0.25">
      <c r="A204" s="76" t="str">
        <f t="shared" si="107"/>
        <v>A</v>
      </c>
      <c r="B204" s="77" t="str">
        <f t="shared" si="99"/>
        <v>PR</v>
      </c>
      <c r="C204" s="76" t="str">
        <f t="shared" si="100"/>
        <v/>
      </c>
      <c r="D204" s="76" t="str">
        <f t="shared" si="101"/>
        <v/>
      </c>
      <c r="E204" s="76" t="str">
        <f t="shared" si="102"/>
        <v/>
      </c>
      <c r="F204" s="77" t="str">
        <f t="shared" ca="1" si="110"/>
        <v>F</v>
      </c>
      <c r="G204" s="3" t="str">
        <f t="shared" si="103"/>
        <v/>
      </c>
      <c r="H204" s="3" t="str">
        <f t="shared" si="104"/>
        <v/>
      </c>
      <c r="I204" s="3" t="str">
        <f t="shared" si="111"/>
        <v/>
      </c>
      <c r="J204" s="4">
        <v>2020</v>
      </c>
      <c r="K204" s="5">
        <v>198</v>
      </c>
      <c r="L204" s="6" t="s">
        <v>515</v>
      </c>
      <c r="M204" s="4" t="s">
        <v>115</v>
      </c>
      <c r="N204" s="6" t="s">
        <v>116</v>
      </c>
      <c r="O204" s="6" t="s">
        <v>138</v>
      </c>
      <c r="P204" s="6" t="s">
        <v>150</v>
      </c>
      <c r="Q204" s="6" t="s">
        <v>249</v>
      </c>
      <c r="R204" s="4" t="s">
        <v>114</v>
      </c>
      <c r="S204" s="4" t="s">
        <v>166</v>
      </c>
      <c r="T204" s="18" t="s">
        <v>1085</v>
      </c>
      <c r="U204" s="79" t="s">
        <v>173</v>
      </c>
      <c r="V204" s="4" t="s">
        <v>174</v>
      </c>
      <c r="W204" s="7">
        <v>11233164</v>
      </c>
      <c r="X204" s="18">
        <v>1</v>
      </c>
      <c r="Y204" s="92">
        <v>29800</v>
      </c>
      <c r="Z204" s="71">
        <f ca="1">+($F$1-Tabla3[[#This Row],[FECHA DE NACIMIENTO]])/365</f>
        <v>39.789041095890411</v>
      </c>
      <c r="AA204" s="108" t="s">
        <v>576</v>
      </c>
      <c r="AB204" s="108"/>
      <c r="AC204" s="4" t="s">
        <v>114</v>
      </c>
      <c r="AD204" s="4" t="s">
        <v>114</v>
      </c>
      <c r="AE204" s="8" t="s">
        <v>114</v>
      </c>
      <c r="AF204" s="4" t="s">
        <v>181</v>
      </c>
      <c r="AG204" s="13" t="s">
        <v>713</v>
      </c>
      <c r="AH204" s="13" t="s">
        <v>713</v>
      </c>
      <c r="AI204" s="18" t="s">
        <v>1237</v>
      </c>
      <c r="AJ204" s="108" t="s">
        <v>2526</v>
      </c>
      <c r="AK204" s="18" t="s">
        <v>1460</v>
      </c>
      <c r="AL204" s="82">
        <v>48000000</v>
      </c>
      <c r="AM204" s="82">
        <v>48000000</v>
      </c>
      <c r="AN204" s="82">
        <v>4800000</v>
      </c>
      <c r="AO204" s="4" t="s">
        <v>209</v>
      </c>
      <c r="AP204" s="6" t="s">
        <v>181</v>
      </c>
      <c r="AQ204" s="6" t="s">
        <v>168</v>
      </c>
      <c r="AR204" s="83"/>
      <c r="AS204" s="84"/>
      <c r="AT204" s="7"/>
      <c r="AU204" s="18">
        <v>6220</v>
      </c>
      <c r="AV204" s="92">
        <v>43843</v>
      </c>
      <c r="AW204" s="18">
        <v>44220</v>
      </c>
      <c r="AX204" s="93">
        <v>43867</v>
      </c>
      <c r="AY204" s="6" t="s">
        <v>215</v>
      </c>
      <c r="AZ204" s="18" t="s">
        <v>815</v>
      </c>
      <c r="BA204" s="18" t="s">
        <v>181</v>
      </c>
      <c r="BB204" s="18"/>
      <c r="BC204" s="18"/>
      <c r="BD204" s="18" t="s">
        <v>1491</v>
      </c>
      <c r="BE204" s="70" t="s">
        <v>1492</v>
      </c>
      <c r="BF204" s="70">
        <v>43866</v>
      </c>
      <c r="BG204" s="4" t="s">
        <v>220</v>
      </c>
      <c r="BH204" s="4" t="s">
        <v>220</v>
      </c>
      <c r="BI204" s="6" t="s">
        <v>221</v>
      </c>
      <c r="BJ204" s="6" t="s">
        <v>1168</v>
      </c>
      <c r="BK204" s="6" t="s">
        <v>174</v>
      </c>
      <c r="BL204" s="12">
        <v>52527301</v>
      </c>
      <c r="BM204" s="4">
        <v>4</v>
      </c>
      <c r="BN204" s="6" t="s">
        <v>1288</v>
      </c>
      <c r="BO204" s="6" t="s">
        <v>713</v>
      </c>
      <c r="BP204" s="42">
        <v>80111608</v>
      </c>
      <c r="BQ204" s="13" t="s">
        <v>1493</v>
      </c>
      <c r="BR204" s="70">
        <v>43866</v>
      </c>
      <c r="BS204" s="4" t="s">
        <v>180</v>
      </c>
      <c r="BT204" s="13" t="s">
        <v>230</v>
      </c>
      <c r="BU204" s="93">
        <v>43867</v>
      </c>
      <c r="BV204" s="6" t="s">
        <v>349</v>
      </c>
      <c r="BW204" s="93">
        <v>43867</v>
      </c>
      <c r="BX204" s="93">
        <v>43867</v>
      </c>
      <c r="BY204" s="222">
        <v>44170</v>
      </c>
      <c r="BZ204" s="4">
        <f t="shared" si="112"/>
        <v>303</v>
      </c>
      <c r="CA204" s="16">
        <f t="shared" si="113"/>
        <v>10.1</v>
      </c>
      <c r="CB204" s="18" t="s">
        <v>2480</v>
      </c>
      <c r="CC204" s="9">
        <f>BD_2!E202</f>
        <v>0</v>
      </c>
      <c r="CD204" s="9">
        <f>BD_2!BA202</f>
        <v>4160000</v>
      </c>
      <c r="CE204" s="4">
        <f>BD_2!BZ202</f>
        <v>26</v>
      </c>
      <c r="CF204" s="42" t="str">
        <f>BD_2!CA202</f>
        <v>2 NO</v>
      </c>
      <c r="CG204" s="163" t="str">
        <f>BD_2!CF202</f>
        <v>2 NO</v>
      </c>
      <c r="CH204" s="4" t="s">
        <v>181</v>
      </c>
      <c r="CI204">
        <f t="shared" si="114"/>
        <v>329</v>
      </c>
      <c r="CJ204" s="161">
        <f t="shared" si="115"/>
        <v>43867</v>
      </c>
      <c r="CK204" s="161">
        <f t="shared" si="116"/>
        <v>44196</v>
      </c>
      <c r="CL204" s="14">
        <f t="shared" ca="1" si="117"/>
        <v>1.3860182370820668</v>
      </c>
      <c r="CM204" s="9">
        <f t="shared" si="105"/>
        <v>52160000</v>
      </c>
      <c r="CN204" s="42" t="str">
        <f t="shared" ca="1" si="118"/>
        <v>FINALIZADO</v>
      </c>
      <c r="CO204" s="4"/>
      <c r="CQ204" s="17"/>
      <c r="CR204" s="87"/>
      <c r="CS204" s="6"/>
      <c r="CT204" s="13" t="s">
        <v>1321</v>
      </c>
      <c r="CU204" s="4" t="s">
        <v>1322</v>
      </c>
      <c r="CV204" s="4" t="s">
        <v>3330</v>
      </c>
      <c r="CW204" s="42" t="str">
        <f t="shared" si="109"/>
        <v>febrero</v>
      </c>
      <c r="CX204" s="4" t="s">
        <v>180</v>
      </c>
      <c r="CY204" t="s">
        <v>361</v>
      </c>
      <c r="CZ204" t="s">
        <v>362</v>
      </c>
    </row>
    <row r="205" spans="1:104" x14ac:dyDescent="0.25">
      <c r="A205" s="76" t="str">
        <f t="shared" si="107"/>
        <v>A</v>
      </c>
      <c r="B205" s="77" t="str">
        <f>+IF(CK205&gt;BY205,"PR","")</f>
        <v>PR</v>
      </c>
      <c r="C205" s="76" t="str">
        <f>IF($CG205= "1 SI", "T","")</f>
        <v/>
      </c>
      <c r="D205" s="76" t="str">
        <f>+IF($CF205="1 SI","S","")</f>
        <v/>
      </c>
      <c r="E205" s="76" t="str">
        <f>+IF(CH205="1 SI","C","")</f>
        <v/>
      </c>
      <c r="F205" s="77" t="str">
        <f t="shared" ca="1" si="110"/>
        <v>F</v>
      </c>
      <c r="G205" s="3" t="str">
        <f>+IF($CO205="MUTUO ACUERDO", "L","")</f>
        <v/>
      </c>
      <c r="H205" s="3" t="str">
        <f>IF($CX205="1 SI","","NE")</f>
        <v/>
      </c>
      <c r="I205" s="3" t="str">
        <f t="shared" si="111"/>
        <v/>
      </c>
      <c r="J205" s="4">
        <v>2020</v>
      </c>
      <c r="K205" s="5">
        <v>199</v>
      </c>
      <c r="L205" s="98" t="s">
        <v>1431</v>
      </c>
      <c r="M205" s="4" t="s">
        <v>115</v>
      </c>
      <c r="N205" s="6" t="s">
        <v>116</v>
      </c>
      <c r="O205" s="6" t="s">
        <v>138</v>
      </c>
      <c r="P205" s="6" t="s">
        <v>150</v>
      </c>
      <c r="Q205" s="6" t="s">
        <v>249</v>
      </c>
      <c r="R205" s="4" t="s">
        <v>114</v>
      </c>
      <c r="S205" s="4" t="s">
        <v>166</v>
      </c>
      <c r="T205" s="18" t="s">
        <v>1809</v>
      </c>
      <c r="U205" s="79" t="s">
        <v>173</v>
      </c>
      <c r="V205" s="4" t="s">
        <v>174</v>
      </c>
      <c r="W205" s="7">
        <v>19084879</v>
      </c>
      <c r="X205" s="18">
        <v>6</v>
      </c>
      <c r="Y205" s="92">
        <v>18182</v>
      </c>
      <c r="Z205" s="71">
        <f ca="1">+($F$1-Tabla3[[#This Row],[FECHA DE NACIMIENTO]])/365</f>
        <v>71.61917808219178</v>
      </c>
      <c r="AA205" s="108" t="s">
        <v>2150</v>
      </c>
      <c r="AB205" s="108"/>
      <c r="AC205" s="4" t="s">
        <v>114</v>
      </c>
      <c r="AD205" s="4" t="s">
        <v>114</v>
      </c>
      <c r="AE205" s="8" t="s">
        <v>114</v>
      </c>
      <c r="AF205" s="4" t="s">
        <v>181</v>
      </c>
      <c r="AG205" s="105" t="s">
        <v>958</v>
      </c>
      <c r="AH205" s="6" t="s">
        <v>958</v>
      </c>
      <c r="AI205" s="18" t="s">
        <v>1363</v>
      </c>
      <c r="AJ205" s="18" t="s">
        <v>1997</v>
      </c>
      <c r="AK205" s="108" t="s">
        <v>2078</v>
      </c>
      <c r="AL205" s="82">
        <v>88000000</v>
      </c>
      <c r="AM205" s="82">
        <v>88000000</v>
      </c>
      <c r="AN205" s="82">
        <v>11000000</v>
      </c>
      <c r="AO205" s="4" t="s">
        <v>209</v>
      </c>
      <c r="AP205" s="6" t="s">
        <v>181</v>
      </c>
      <c r="AQ205" s="6" t="s">
        <v>168</v>
      </c>
      <c r="AR205" s="83"/>
      <c r="AS205" s="84"/>
      <c r="AT205" s="7"/>
      <c r="AU205" s="101">
        <v>5720</v>
      </c>
      <c r="AV205" s="107">
        <v>43840</v>
      </c>
      <c r="AW205" s="18">
        <v>46520</v>
      </c>
      <c r="AX205" s="93">
        <v>43868</v>
      </c>
      <c r="AY205" s="6" t="s">
        <v>215</v>
      </c>
      <c r="AZ205" s="18" t="s">
        <v>1069</v>
      </c>
      <c r="BA205" s="18" t="s">
        <v>181</v>
      </c>
      <c r="BB205" s="18"/>
      <c r="BC205" s="18"/>
      <c r="BD205" s="18" t="s">
        <v>2746</v>
      </c>
      <c r="BE205" s="70" t="s">
        <v>1516</v>
      </c>
      <c r="BF205" s="70">
        <v>43866</v>
      </c>
      <c r="BG205" s="4" t="s">
        <v>220</v>
      </c>
      <c r="BH205" s="4" t="s">
        <v>220</v>
      </c>
      <c r="BI205" s="6" t="s">
        <v>221</v>
      </c>
      <c r="BJ205" s="6" t="s">
        <v>2151</v>
      </c>
      <c r="BK205" s="6" t="s">
        <v>174</v>
      </c>
      <c r="BL205" s="12">
        <v>71580559</v>
      </c>
      <c r="BM205" s="4">
        <v>0</v>
      </c>
      <c r="BN205" s="6" t="s">
        <v>3857</v>
      </c>
      <c r="BO205" s="6" t="s">
        <v>187</v>
      </c>
      <c r="BP205" s="42">
        <v>77101700</v>
      </c>
      <c r="BQ205" s="13" t="s">
        <v>1621</v>
      </c>
      <c r="BR205" s="70">
        <v>43867</v>
      </c>
      <c r="BS205" s="4" t="s">
        <v>180</v>
      </c>
      <c r="BT205" s="13" t="s">
        <v>230</v>
      </c>
      <c r="BU205" s="93">
        <v>43868</v>
      </c>
      <c r="BV205" s="6" t="s">
        <v>348</v>
      </c>
      <c r="BW205" s="93">
        <v>43868</v>
      </c>
      <c r="BX205" s="93">
        <v>43868</v>
      </c>
      <c r="BY205" s="222">
        <v>44110</v>
      </c>
      <c r="BZ205" s="4">
        <f t="shared" si="112"/>
        <v>242</v>
      </c>
      <c r="CA205" s="16">
        <f t="shared" si="113"/>
        <v>8.0666666666666664</v>
      </c>
      <c r="CB205" s="108" t="s">
        <v>1496</v>
      </c>
      <c r="CC205" s="9">
        <f>BD_2!E203</f>
        <v>0</v>
      </c>
      <c r="CD205" s="9">
        <f>BD_2!BA203</f>
        <v>26400000</v>
      </c>
      <c r="CE205" s="4">
        <f>BD_2!BZ203</f>
        <v>73</v>
      </c>
      <c r="CF205" s="42" t="str">
        <f>BD_2!CA203</f>
        <v>2 NO</v>
      </c>
      <c r="CG205" s="163" t="str">
        <f>BD_2!CF203</f>
        <v>2 NO</v>
      </c>
      <c r="CH205" s="4" t="s">
        <v>181</v>
      </c>
      <c r="CI205">
        <f t="shared" si="114"/>
        <v>315</v>
      </c>
      <c r="CJ205" s="161">
        <f t="shared" si="115"/>
        <v>43868</v>
      </c>
      <c r="CK205" s="161">
        <f t="shared" si="116"/>
        <v>44183</v>
      </c>
      <c r="CL205" s="14">
        <f t="shared" ca="1" si="117"/>
        <v>1.4444444444444444</v>
      </c>
      <c r="CM205" s="9">
        <f>$AM205+$CD205-$CC205</f>
        <v>114400000</v>
      </c>
      <c r="CN205" s="42" t="str">
        <f t="shared" ca="1" si="118"/>
        <v>FINALIZADO</v>
      </c>
      <c r="CO205" s="4"/>
      <c r="CQ205" s="17"/>
      <c r="CR205" s="87"/>
      <c r="CS205" s="6"/>
      <c r="CT205" s="13" t="s">
        <v>1321</v>
      </c>
      <c r="CU205" s="4" t="s">
        <v>1322</v>
      </c>
      <c r="CV205" s="4" t="s">
        <v>3330</v>
      </c>
      <c r="CW205" s="42" t="str">
        <f>TEXT(BF205,"MMMM")</f>
        <v>febrero</v>
      </c>
      <c r="CX205" s="4" t="s">
        <v>180</v>
      </c>
      <c r="CY205" t="s">
        <v>361</v>
      </c>
      <c r="CZ205" t="s">
        <v>362</v>
      </c>
    </row>
    <row r="206" spans="1:104" x14ac:dyDescent="0.25">
      <c r="A206" s="76" t="str">
        <f t="shared" si="107"/>
        <v>A</v>
      </c>
      <c r="B206" s="77" t="str">
        <f>+IF(CK206&gt;BY206,"PR","")</f>
        <v>PR</v>
      </c>
      <c r="C206" s="76" t="str">
        <f>IF($CG206= "1 SI", "T","")</f>
        <v/>
      </c>
      <c r="D206" s="76" t="str">
        <f>+IF($CF206="1 SI","S","")</f>
        <v/>
      </c>
      <c r="E206" s="76" t="str">
        <f>+IF(CH206="1 SI","C","")</f>
        <v/>
      </c>
      <c r="F206" s="77" t="str">
        <f t="shared" ca="1" si="110"/>
        <v>F</v>
      </c>
      <c r="G206" s="3" t="str">
        <f>+IF($CO206="MUTUO ACUERDO", "L","")</f>
        <v/>
      </c>
      <c r="H206" s="3" t="str">
        <f>IF($CX206="1 SI","","NE")</f>
        <v/>
      </c>
      <c r="I206" s="3" t="str">
        <f t="shared" si="111"/>
        <v/>
      </c>
      <c r="J206" s="4">
        <v>2020</v>
      </c>
      <c r="K206" s="5">
        <v>200</v>
      </c>
      <c r="L206" s="13" t="s">
        <v>1441</v>
      </c>
      <c r="M206" s="4" t="s">
        <v>115</v>
      </c>
      <c r="N206" s="6" t="s">
        <v>116</v>
      </c>
      <c r="O206" s="6" t="s">
        <v>138</v>
      </c>
      <c r="P206" s="6" t="s">
        <v>150</v>
      </c>
      <c r="Q206" s="6" t="s">
        <v>249</v>
      </c>
      <c r="R206" s="4" t="s">
        <v>114</v>
      </c>
      <c r="S206" s="4" t="s">
        <v>166</v>
      </c>
      <c r="T206" s="18" t="s">
        <v>1086</v>
      </c>
      <c r="U206" s="79" t="s">
        <v>173</v>
      </c>
      <c r="V206" s="4" t="s">
        <v>174</v>
      </c>
      <c r="W206" s="7">
        <v>29285192</v>
      </c>
      <c r="X206" s="18">
        <v>4</v>
      </c>
      <c r="Y206" s="92">
        <v>30027</v>
      </c>
      <c r="Z206" s="71">
        <f ca="1">+($F$1-Tabla3[[#This Row],[FECHA DE NACIMIENTO]])/365</f>
        <v>39.167123287671231</v>
      </c>
      <c r="AA206" s="108" t="s">
        <v>1752</v>
      </c>
      <c r="AB206" s="108"/>
      <c r="AC206" s="4" t="s">
        <v>114</v>
      </c>
      <c r="AD206" s="4" t="s">
        <v>114</v>
      </c>
      <c r="AE206" s="8" t="s">
        <v>114</v>
      </c>
      <c r="AF206" s="4" t="s">
        <v>181</v>
      </c>
      <c r="AG206" s="6" t="s">
        <v>200</v>
      </c>
      <c r="AH206" s="6" t="s">
        <v>200</v>
      </c>
      <c r="AI206" s="108" t="s">
        <v>2527</v>
      </c>
      <c r="AJ206" s="108" t="s">
        <v>2528</v>
      </c>
      <c r="AK206" s="18" t="s">
        <v>2529</v>
      </c>
      <c r="AL206" s="82">
        <v>49440000</v>
      </c>
      <c r="AM206" s="82">
        <v>49440000</v>
      </c>
      <c r="AN206" s="82">
        <v>12360000</v>
      </c>
      <c r="AO206" s="4" t="s">
        <v>209</v>
      </c>
      <c r="AP206" s="6" t="s">
        <v>181</v>
      </c>
      <c r="AQ206" s="6" t="s">
        <v>168</v>
      </c>
      <c r="AR206" s="83"/>
      <c r="AS206" s="84"/>
      <c r="AT206" s="7"/>
      <c r="AU206" s="101">
        <v>4520</v>
      </c>
      <c r="AV206" s="92">
        <v>43839</v>
      </c>
      <c r="AW206" s="18">
        <v>44420</v>
      </c>
      <c r="AX206" s="93">
        <v>43867</v>
      </c>
      <c r="AY206" s="6" t="s">
        <v>215</v>
      </c>
      <c r="AZ206" s="18" t="s">
        <v>575</v>
      </c>
      <c r="BA206" s="18" t="s">
        <v>181</v>
      </c>
      <c r="BB206" s="18"/>
      <c r="BC206" s="18"/>
      <c r="BD206" s="18" t="s">
        <v>2745</v>
      </c>
      <c r="BE206" s="70" t="s">
        <v>1517</v>
      </c>
      <c r="BF206" s="70">
        <v>43866</v>
      </c>
      <c r="BG206" s="4" t="s">
        <v>220</v>
      </c>
      <c r="BH206" s="4" t="s">
        <v>220</v>
      </c>
      <c r="BI206" s="6" t="s">
        <v>221</v>
      </c>
      <c r="BJ206" s="6" t="s">
        <v>527</v>
      </c>
      <c r="BK206" s="6" t="s">
        <v>174</v>
      </c>
      <c r="BL206" s="12">
        <v>80128270</v>
      </c>
      <c r="BM206" s="4">
        <v>4</v>
      </c>
      <c r="BN206" s="6" t="s">
        <v>528</v>
      </c>
      <c r="BO206" s="6" t="s">
        <v>529</v>
      </c>
      <c r="BP206" s="42">
        <v>77102000</v>
      </c>
      <c r="BQ206" s="13" t="s">
        <v>1622</v>
      </c>
      <c r="BR206" s="70">
        <v>43866</v>
      </c>
      <c r="BS206" s="4" t="s">
        <v>180</v>
      </c>
      <c r="BT206" s="13" t="s">
        <v>230</v>
      </c>
      <c r="BU206" s="93">
        <v>43868</v>
      </c>
      <c r="BV206" s="6" t="s">
        <v>348</v>
      </c>
      <c r="BW206" s="93">
        <v>43868</v>
      </c>
      <c r="BX206" s="97">
        <v>43868</v>
      </c>
      <c r="BY206" s="222">
        <v>43988</v>
      </c>
      <c r="BZ206" s="4">
        <f t="shared" si="112"/>
        <v>120</v>
      </c>
      <c r="CA206" s="16">
        <f t="shared" si="113"/>
        <v>4</v>
      </c>
      <c r="CB206" s="18" t="s">
        <v>2406</v>
      </c>
      <c r="CC206" s="9">
        <f>BD_2!E204</f>
        <v>0</v>
      </c>
      <c r="CD206" s="9">
        <f>BD_2!BA204</f>
        <v>24720000</v>
      </c>
      <c r="CE206" s="4">
        <f>BD_2!BZ204</f>
        <v>60</v>
      </c>
      <c r="CF206" s="42" t="str">
        <f>BD_2!CA204</f>
        <v>2 NO</v>
      </c>
      <c r="CG206" s="163" t="str">
        <f>BD_2!CF204</f>
        <v>2 NO</v>
      </c>
      <c r="CH206" s="4" t="s">
        <v>181</v>
      </c>
      <c r="CI206">
        <f t="shared" si="114"/>
        <v>180</v>
      </c>
      <c r="CJ206" s="161">
        <f t="shared" si="115"/>
        <v>43868</v>
      </c>
      <c r="CK206" s="161">
        <f t="shared" si="116"/>
        <v>44048</v>
      </c>
      <c r="CL206" s="14">
        <f t="shared" ca="1" si="117"/>
        <v>2.5277777777777777</v>
      </c>
      <c r="CM206" s="9">
        <f>$AM206+$CD206-$CC206</f>
        <v>74160000</v>
      </c>
      <c r="CN206" s="42" t="str">
        <f t="shared" ca="1" si="118"/>
        <v>FINALIZADO</v>
      </c>
      <c r="CO206" s="4"/>
      <c r="CQ206" s="17"/>
      <c r="CR206" s="87"/>
      <c r="CS206" s="6"/>
      <c r="CT206" s="13" t="s">
        <v>1321</v>
      </c>
      <c r="CU206" s="4" t="s">
        <v>1322</v>
      </c>
      <c r="CV206" s="4" t="s">
        <v>3330</v>
      </c>
      <c r="CW206" s="42" t="str">
        <f>TEXT(BF206,"MMMM")</f>
        <v>febrero</v>
      </c>
      <c r="CX206" s="4" t="s">
        <v>180</v>
      </c>
      <c r="CY206" t="s">
        <v>361</v>
      </c>
      <c r="CZ206" t="s">
        <v>362</v>
      </c>
    </row>
    <row r="207" spans="1:104" x14ac:dyDescent="0.25">
      <c r="A207" s="76" t="str">
        <f t="shared" si="107"/>
        <v>A</v>
      </c>
      <c r="B207" s="77" t="str">
        <f>+IF(CK207&gt;BY207,"PR","")</f>
        <v>PR</v>
      </c>
      <c r="C207" s="76" t="str">
        <f>IF($CG207= "1 SI", "T","")</f>
        <v/>
      </c>
      <c r="D207" s="76" t="str">
        <f>+IF($CF207="1 SI","S","")</f>
        <v/>
      </c>
      <c r="E207" s="76" t="str">
        <f>+IF(CH207="1 SI","C","")</f>
        <v/>
      </c>
      <c r="F207" s="77" t="str">
        <f t="shared" ca="1" si="110"/>
        <v>F</v>
      </c>
      <c r="G207" s="3" t="str">
        <f>+IF($CO207="MUTUO ACUERDO", "L","")</f>
        <v/>
      </c>
      <c r="H207" s="3" t="str">
        <f>IF($CX207="1 SI","","NE")</f>
        <v/>
      </c>
      <c r="I207" s="3" t="str">
        <f t="shared" si="111"/>
        <v/>
      </c>
      <c r="J207" s="4">
        <v>2020</v>
      </c>
      <c r="K207" s="5">
        <v>201</v>
      </c>
      <c r="L207" s="13" t="s">
        <v>1441</v>
      </c>
      <c r="M207" s="4" t="s">
        <v>115</v>
      </c>
      <c r="N207" s="6" t="s">
        <v>116</v>
      </c>
      <c r="O207" s="6" t="s">
        <v>138</v>
      </c>
      <c r="P207" s="6" t="s">
        <v>150</v>
      </c>
      <c r="Q207" s="6" t="s">
        <v>249</v>
      </c>
      <c r="R207" s="4" t="s">
        <v>114</v>
      </c>
      <c r="S207" s="4" t="s">
        <v>166</v>
      </c>
      <c r="T207" s="18" t="s">
        <v>1087</v>
      </c>
      <c r="U207" s="79" t="s">
        <v>173</v>
      </c>
      <c r="V207" s="4" t="s">
        <v>174</v>
      </c>
      <c r="W207" s="7">
        <v>52448847</v>
      </c>
      <c r="X207" s="18">
        <v>4</v>
      </c>
      <c r="Y207" s="92">
        <v>29384</v>
      </c>
      <c r="Z207" s="71">
        <f ca="1">+($F$1-Tabla3[[#This Row],[FECHA DE NACIMIENTO]])/365</f>
        <v>40.92876712328767</v>
      </c>
      <c r="AA207" s="108" t="s">
        <v>564</v>
      </c>
      <c r="AB207" s="108"/>
      <c r="AC207" s="4" t="s">
        <v>114</v>
      </c>
      <c r="AD207" s="4" t="s">
        <v>114</v>
      </c>
      <c r="AE207" s="8" t="s">
        <v>114</v>
      </c>
      <c r="AF207" s="4" t="s">
        <v>181</v>
      </c>
      <c r="AG207" s="6" t="s">
        <v>200</v>
      </c>
      <c r="AH207" s="6" t="s">
        <v>200</v>
      </c>
      <c r="AI207" s="108" t="s">
        <v>1364</v>
      </c>
      <c r="AJ207" s="108" t="s">
        <v>2530</v>
      </c>
      <c r="AK207" s="18" t="s">
        <v>2531</v>
      </c>
      <c r="AL207" s="82">
        <v>25200000</v>
      </c>
      <c r="AM207" s="82">
        <v>25200000</v>
      </c>
      <c r="AN207" s="82">
        <v>6300000</v>
      </c>
      <c r="AO207" s="4" t="s">
        <v>209</v>
      </c>
      <c r="AP207" s="6" t="s">
        <v>181</v>
      </c>
      <c r="AQ207" s="6" t="s">
        <v>168</v>
      </c>
      <c r="AR207" s="83"/>
      <c r="AS207" s="84"/>
      <c r="AT207" s="7"/>
      <c r="AU207" s="101">
        <v>4520</v>
      </c>
      <c r="AV207" s="92">
        <v>43839</v>
      </c>
      <c r="AW207" s="18">
        <v>43420</v>
      </c>
      <c r="AX207" s="93">
        <v>43867</v>
      </c>
      <c r="AY207" s="6" t="s">
        <v>215</v>
      </c>
      <c r="AZ207" s="18" t="s">
        <v>575</v>
      </c>
      <c r="BA207" s="18" t="s">
        <v>181</v>
      </c>
      <c r="BB207" s="18"/>
      <c r="BC207" s="18"/>
      <c r="BD207" s="18" t="s">
        <v>2744</v>
      </c>
      <c r="BE207" s="70" t="s">
        <v>1518</v>
      </c>
      <c r="BF207" s="70">
        <v>43866</v>
      </c>
      <c r="BG207" s="4" t="s">
        <v>220</v>
      </c>
      <c r="BH207" s="4" t="s">
        <v>220</v>
      </c>
      <c r="BI207" s="6" t="s">
        <v>221</v>
      </c>
      <c r="BJ207" s="6" t="s">
        <v>527</v>
      </c>
      <c r="BK207" s="6" t="s">
        <v>174</v>
      </c>
      <c r="BL207" s="12">
        <v>80128270</v>
      </c>
      <c r="BM207" s="4">
        <v>4</v>
      </c>
      <c r="BN207" s="6" t="s">
        <v>528</v>
      </c>
      <c r="BO207" s="6" t="s">
        <v>529</v>
      </c>
      <c r="BP207" s="42">
        <v>93151500</v>
      </c>
      <c r="BQ207" s="138" t="s">
        <v>1623</v>
      </c>
      <c r="BR207" s="70">
        <v>43866</v>
      </c>
      <c r="BS207" s="4" t="s">
        <v>180</v>
      </c>
      <c r="BT207" s="13" t="s">
        <v>230</v>
      </c>
      <c r="BU207" s="93">
        <v>43868</v>
      </c>
      <c r="BV207" s="6" t="s">
        <v>348</v>
      </c>
      <c r="BW207" s="93">
        <v>43868</v>
      </c>
      <c r="BX207" s="97">
        <v>43868</v>
      </c>
      <c r="BY207" s="222">
        <v>43988</v>
      </c>
      <c r="BZ207" s="4">
        <f t="shared" si="112"/>
        <v>120</v>
      </c>
      <c r="CA207" s="16">
        <f t="shared" si="113"/>
        <v>4</v>
      </c>
      <c r="CB207" s="18" t="s">
        <v>2406</v>
      </c>
      <c r="CC207" s="9">
        <f>BD_2!E205</f>
        <v>0</v>
      </c>
      <c r="CD207" s="9">
        <f>BD_2!BA205</f>
        <v>12600000</v>
      </c>
      <c r="CE207" s="4">
        <f>BD_2!BZ205</f>
        <v>60</v>
      </c>
      <c r="CF207" s="42" t="str">
        <f>BD_2!CA205</f>
        <v>2 NO</v>
      </c>
      <c r="CG207" s="163" t="str">
        <f>BD_2!CF205</f>
        <v>2 NO</v>
      </c>
      <c r="CH207" s="4" t="s">
        <v>181</v>
      </c>
      <c r="CI207">
        <f t="shared" si="114"/>
        <v>180</v>
      </c>
      <c r="CJ207" s="161">
        <f t="shared" si="115"/>
        <v>43868</v>
      </c>
      <c r="CK207" s="161">
        <f t="shared" si="116"/>
        <v>44048</v>
      </c>
      <c r="CL207" s="14">
        <f t="shared" ca="1" si="117"/>
        <v>2.5277777777777777</v>
      </c>
      <c r="CM207" s="9">
        <f>$AM207+$CD207-$CC207</f>
        <v>37800000</v>
      </c>
      <c r="CN207" s="42" t="str">
        <f t="shared" ca="1" si="118"/>
        <v>FINALIZADO</v>
      </c>
      <c r="CO207" s="4"/>
      <c r="CQ207" s="17"/>
      <c r="CR207" s="87"/>
      <c r="CS207" s="6"/>
      <c r="CT207" s="13" t="s">
        <v>1321</v>
      </c>
      <c r="CU207" s="4" t="s">
        <v>1322</v>
      </c>
      <c r="CV207" s="4" t="s">
        <v>3330</v>
      </c>
      <c r="CW207" s="42" t="str">
        <f>TEXT(BF207,"MMMM")</f>
        <v>febrero</v>
      </c>
      <c r="CX207" s="4" t="s">
        <v>180</v>
      </c>
      <c r="CY207" t="s">
        <v>361</v>
      </c>
      <c r="CZ207" t="s">
        <v>362</v>
      </c>
    </row>
    <row r="208" spans="1:104" x14ac:dyDescent="0.25">
      <c r="A208" s="76" t="str">
        <f t="shared" si="107"/>
        <v>A</v>
      </c>
      <c r="B208" s="77" t="str">
        <f>+IF(CK208&gt;BY208,"PR","")</f>
        <v>PR</v>
      </c>
      <c r="C208" s="76" t="str">
        <f>IF($CG208= "1 SI", "T","")</f>
        <v/>
      </c>
      <c r="D208" s="76" t="str">
        <f>+IF($CF208="1 SI","S","")</f>
        <v/>
      </c>
      <c r="E208" s="76" t="str">
        <f>+IF(CH208="1 SI","C","")</f>
        <v/>
      </c>
      <c r="F208" s="77" t="str">
        <f t="shared" ca="1" si="110"/>
        <v>F</v>
      </c>
      <c r="G208" s="3" t="str">
        <f>+IF($CO208="MUTUO ACUERDO", "L","")</f>
        <v/>
      </c>
      <c r="H208" s="3" t="str">
        <f>IF($CX208="1 SI","","NE")</f>
        <v/>
      </c>
      <c r="I208" s="3" t="str">
        <f t="shared" si="111"/>
        <v/>
      </c>
      <c r="J208" s="4">
        <v>2020</v>
      </c>
      <c r="K208" s="5">
        <v>202</v>
      </c>
      <c r="L208" s="13" t="s">
        <v>1441</v>
      </c>
      <c r="M208" s="4" t="s">
        <v>115</v>
      </c>
      <c r="N208" s="6" t="s">
        <v>116</v>
      </c>
      <c r="O208" s="6" t="s">
        <v>138</v>
      </c>
      <c r="P208" s="6" t="s">
        <v>150</v>
      </c>
      <c r="Q208" s="6" t="s">
        <v>249</v>
      </c>
      <c r="R208" s="4" t="s">
        <v>114</v>
      </c>
      <c r="S208" s="4" t="s">
        <v>166</v>
      </c>
      <c r="T208" s="18" t="s">
        <v>2532</v>
      </c>
      <c r="U208" s="79" t="s">
        <v>173</v>
      </c>
      <c r="V208" s="4" t="s">
        <v>174</v>
      </c>
      <c r="W208" s="7">
        <v>1070964286</v>
      </c>
      <c r="X208" s="18">
        <v>1</v>
      </c>
      <c r="Y208" s="92">
        <v>33765</v>
      </c>
      <c r="Z208" s="71">
        <f ca="1">+($F$1-Tabla3[[#This Row],[FECHA DE NACIMIENTO]])/365</f>
        <v>28.926027397260274</v>
      </c>
      <c r="AA208" s="108" t="s">
        <v>1753</v>
      </c>
      <c r="AB208" s="108"/>
      <c r="AC208" s="4" t="s">
        <v>114</v>
      </c>
      <c r="AD208" s="4" t="s">
        <v>114</v>
      </c>
      <c r="AE208" s="8" t="s">
        <v>114</v>
      </c>
      <c r="AF208" s="4" t="s">
        <v>181</v>
      </c>
      <c r="AG208" s="6" t="s">
        <v>200</v>
      </c>
      <c r="AH208" s="6" t="s">
        <v>200</v>
      </c>
      <c r="AI208" s="108" t="s">
        <v>1609</v>
      </c>
      <c r="AJ208" s="108" t="s">
        <v>2533</v>
      </c>
      <c r="AK208" s="18" t="s">
        <v>2534</v>
      </c>
      <c r="AL208" s="82">
        <v>18040000</v>
      </c>
      <c r="AM208" s="82">
        <v>18040000</v>
      </c>
      <c r="AN208" s="82">
        <v>4510000</v>
      </c>
      <c r="AO208" s="4" t="s">
        <v>209</v>
      </c>
      <c r="AP208" s="6" t="s">
        <v>181</v>
      </c>
      <c r="AQ208" s="6" t="s">
        <v>168</v>
      </c>
      <c r="AR208" s="83"/>
      <c r="AS208" s="84"/>
      <c r="AT208" s="7"/>
      <c r="AU208" s="101">
        <v>4520</v>
      </c>
      <c r="AV208" s="92">
        <v>43839</v>
      </c>
      <c r="AW208" s="18">
        <v>44620</v>
      </c>
      <c r="AX208" s="93">
        <v>43867</v>
      </c>
      <c r="AY208" s="6" t="s">
        <v>215</v>
      </c>
      <c r="AZ208" s="18" t="s">
        <v>575</v>
      </c>
      <c r="BA208" s="18" t="s">
        <v>181</v>
      </c>
      <c r="BB208" s="18"/>
      <c r="BC208" s="18"/>
      <c r="BD208" s="18" t="s">
        <v>2535</v>
      </c>
      <c r="BE208" s="70" t="s">
        <v>1519</v>
      </c>
      <c r="BF208" s="70">
        <v>43866</v>
      </c>
      <c r="BG208" s="4" t="s">
        <v>220</v>
      </c>
      <c r="BH208" s="4" t="s">
        <v>220</v>
      </c>
      <c r="BI208" s="6" t="s">
        <v>221</v>
      </c>
      <c r="BJ208" s="6" t="s">
        <v>527</v>
      </c>
      <c r="BK208" s="6" t="s">
        <v>174</v>
      </c>
      <c r="BL208" s="12">
        <v>80128270</v>
      </c>
      <c r="BM208" s="4">
        <v>4</v>
      </c>
      <c r="BN208" s="6" t="s">
        <v>528</v>
      </c>
      <c r="BO208" s="6" t="s">
        <v>529</v>
      </c>
      <c r="BP208" s="42">
        <v>77102000</v>
      </c>
      <c r="BQ208" s="13" t="s">
        <v>1624</v>
      </c>
      <c r="BR208" s="70">
        <v>43866</v>
      </c>
      <c r="BS208" s="4" t="s">
        <v>180</v>
      </c>
      <c r="BT208" s="13" t="s">
        <v>230</v>
      </c>
      <c r="BU208" s="93">
        <v>43868</v>
      </c>
      <c r="BV208" s="6" t="s">
        <v>348</v>
      </c>
      <c r="BW208" s="93">
        <v>43868</v>
      </c>
      <c r="BX208" s="93">
        <v>43867</v>
      </c>
      <c r="BY208" s="222">
        <v>43988</v>
      </c>
      <c r="BZ208" s="4">
        <f t="shared" si="112"/>
        <v>121</v>
      </c>
      <c r="CA208" s="16">
        <f t="shared" si="113"/>
        <v>4.0333333333333332</v>
      </c>
      <c r="CB208" s="18" t="s">
        <v>2536</v>
      </c>
      <c r="CC208" s="9">
        <f>BD_2!E206</f>
        <v>0</v>
      </c>
      <c r="CD208" s="9">
        <f>BD_2!BA206</f>
        <v>9020000</v>
      </c>
      <c r="CE208" s="4">
        <f>BD_2!BZ206</f>
        <v>60</v>
      </c>
      <c r="CF208" s="42" t="str">
        <f>BD_2!CA206</f>
        <v>2 NO</v>
      </c>
      <c r="CG208" s="163" t="str">
        <f>BD_2!CF206</f>
        <v>2 NO</v>
      </c>
      <c r="CH208" s="4" t="s">
        <v>181</v>
      </c>
      <c r="CI208">
        <f t="shared" si="114"/>
        <v>181</v>
      </c>
      <c r="CJ208" s="161">
        <f t="shared" si="115"/>
        <v>43867</v>
      </c>
      <c r="CK208" s="161">
        <f t="shared" si="116"/>
        <v>44048</v>
      </c>
      <c r="CL208" s="14">
        <f t="shared" ca="1" si="117"/>
        <v>2.5193370165745854</v>
      </c>
      <c r="CM208" s="9">
        <f>$AM208+$CD208-$CC208</f>
        <v>27060000</v>
      </c>
      <c r="CN208" s="42" t="str">
        <f t="shared" ca="1" si="118"/>
        <v>FINALIZADO</v>
      </c>
      <c r="CO208" s="4"/>
      <c r="CQ208" s="17"/>
      <c r="CR208" s="87"/>
      <c r="CS208" s="6"/>
      <c r="CT208" s="13" t="s">
        <v>1321</v>
      </c>
      <c r="CU208" s="4" t="s">
        <v>1322</v>
      </c>
      <c r="CV208" s="4" t="s">
        <v>3330</v>
      </c>
      <c r="CW208" s="42" t="str">
        <f>TEXT(BF208,"MMMM")</f>
        <v>febrero</v>
      </c>
      <c r="CX208" s="4" t="s">
        <v>180</v>
      </c>
      <c r="CY208" t="s">
        <v>361</v>
      </c>
      <c r="CZ208" t="s">
        <v>362</v>
      </c>
    </row>
    <row r="209" spans="1:104" x14ac:dyDescent="0.25">
      <c r="A209" s="76" t="str">
        <f t="shared" si="107"/>
        <v/>
      </c>
      <c r="B209" s="77" t="str">
        <f>+IF(CK209&gt;BY209,"PR","")</f>
        <v/>
      </c>
      <c r="C209" s="76" t="str">
        <f>IF($CG209= "1 SI", "T","")</f>
        <v/>
      </c>
      <c r="D209" s="76" t="str">
        <f>+IF($CF209="1 SI","S","")</f>
        <v/>
      </c>
      <c r="E209" s="76" t="str">
        <f>+IF(CH209="1 SI","C","")</f>
        <v/>
      </c>
      <c r="F209" s="77" t="str">
        <f t="shared" ca="1" si="110"/>
        <v>F</v>
      </c>
      <c r="G209" s="3" t="str">
        <f>+IF($CO209="MUTUO ACUERDO", "L","")</f>
        <v/>
      </c>
      <c r="H209" s="3" t="str">
        <f>IF($CX209="1 SI","","NE")</f>
        <v/>
      </c>
      <c r="I209" s="3" t="str">
        <f t="shared" si="111"/>
        <v/>
      </c>
      <c r="J209" s="4">
        <v>2020</v>
      </c>
      <c r="K209" s="5">
        <v>203</v>
      </c>
      <c r="L209" s="98" t="s">
        <v>1433</v>
      </c>
      <c r="M209" s="4" t="s">
        <v>115</v>
      </c>
      <c r="N209" s="6" t="s">
        <v>116</v>
      </c>
      <c r="O209" s="6" t="s">
        <v>138</v>
      </c>
      <c r="P209" s="6" t="s">
        <v>150</v>
      </c>
      <c r="Q209" s="6" t="s">
        <v>249</v>
      </c>
      <c r="R209" s="4" t="s">
        <v>114</v>
      </c>
      <c r="S209" s="4" t="s">
        <v>166</v>
      </c>
      <c r="T209" s="18" t="s">
        <v>2537</v>
      </c>
      <c r="U209" s="79" t="s">
        <v>173</v>
      </c>
      <c r="V209" s="4" t="s">
        <v>174</v>
      </c>
      <c r="W209" s="7">
        <v>1019036153</v>
      </c>
      <c r="X209" s="18">
        <v>4</v>
      </c>
      <c r="Y209" s="92">
        <v>32744</v>
      </c>
      <c r="Z209" s="71">
        <f ca="1">+($F$1-Tabla3[[#This Row],[FECHA DE NACIMIENTO]])/365</f>
        <v>31.723287671232878</v>
      </c>
      <c r="AA209" s="108" t="s">
        <v>178</v>
      </c>
      <c r="AB209" s="108"/>
      <c r="AC209" s="4" t="s">
        <v>114</v>
      </c>
      <c r="AD209" s="4" t="s">
        <v>114</v>
      </c>
      <c r="AE209" s="8" t="s">
        <v>114</v>
      </c>
      <c r="AF209" s="4" t="s">
        <v>181</v>
      </c>
      <c r="AG209" s="13" t="s">
        <v>185</v>
      </c>
      <c r="AH209" s="13" t="s">
        <v>185</v>
      </c>
      <c r="AI209" s="108" t="s">
        <v>1612</v>
      </c>
      <c r="AJ209" s="18" t="s">
        <v>1998</v>
      </c>
      <c r="AK209" s="18" t="s">
        <v>2075</v>
      </c>
      <c r="AL209" s="82">
        <v>45000010</v>
      </c>
      <c r="AM209" s="82">
        <v>45000010</v>
      </c>
      <c r="AN209" s="82">
        <v>4500001</v>
      </c>
      <c r="AO209" s="4" t="s">
        <v>209</v>
      </c>
      <c r="AP209" s="6" t="s">
        <v>181</v>
      </c>
      <c r="AQ209" s="6" t="s">
        <v>168</v>
      </c>
      <c r="AR209" s="83"/>
      <c r="AS209" s="84"/>
      <c r="AT209" s="7"/>
      <c r="AU209" s="101">
        <v>9020</v>
      </c>
      <c r="AV209" s="92">
        <v>43844</v>
      </c>
      <c r="AW209" s="18">
        <v>50520</v>
      </c>
      <c r="AX209" s="93">
        <v>43868</v>
      </c>
      <c r="AY209" s="6" t="s">
        <v>215</v>
      </c>
      <c r="AZ209" s="18" t="s">
        <v>810</v>
      </c>
      <c r="BA209" s="18" t="s">
        <v>181</v>
      </c>
      <c r="BB209" s="18"/>
      <c r="BC209" s="18"/>
      <c r="BD209" s="18" t="s">
        <v>2538</v>
      </c>
      <c r="BE209" s="70" t="s">
        <v>1520</v>
      </c>
      <c r="BF209" s="70">
        <v>43867</v>
      </c>
      <c r="BG209" s="4" t="s">
        <v>220</v>
      </c>
      <c r="BH209" s="4" t="s">
        <v>220</v>
      </c>
      <c r="BI209" s="6" t="s">
        <v>221</v>
      </c>
      <c r="BJ209" s="6" t="s">
        <v>1163</v>
      </c>
      <c r="BK209" s="6" t="s">
        <v>174</v>
      </c>
      <c r="BL209" s="12">
        <v>79403515</v>
      </c>
      <c r="BM209" s="4">
        <v>9</v>
      </c>
      <c r="BN209" s="6" t="s">
        <v>1286</v>
      </c>
      <c r="BO209" s="13" t="s">
        <v>185</v>
      </c>
      <c r="BP209" s="42">
        <v>77101706</v>
      </c>
      <c r="BQ209" s="13" t="s">
        <v>1625</v>
      </c>
      <c r="BR209" s="70">
        <v>43867</v>
      </c>
      <c r="BS209" s="4" t="s">
        <v>180</v>
      </c>
      <c r="BT209" s="13" t="s">
        <v>230</v>
      </c>
      <c r="BU209" s="93">
        <v>43871</v>
      </c>
      <c r="BV209" s="6" t="s">
        <v>348</v>
      </c>
      <c r="BW209" s="93">
        <v>43871</v>
      </c>
      <c r="BX209" s="97">
        <v>43871</v>
      </c>
      <c r="BY209" s="222">
        <v>44174</v>
      </c>
      <c r="BZ209" s="4">
        <f t="shared" si="112"/>
        <v>303</v>
      </c>
      <c r="CA209" s="16">
        <f t="shared" si="113"/>
        <v>10.1</v>
      </c>
      <c r="CB209" s="18" t="s">
        <v>1383</v>
      </c>
      <c r="CC209" s="9">
        <f>BD_2!E207</f>
        <v>0</v>
      </c>
      <c r="CD209" s="9">
        <f>BD_2!BA207</f>
        <v>0</v>
      </c>
      <c r="CE209" s="4">
        <f>BD_2!BZ207</f>
        <v>0</v>
      </c>
      <c r="CF209" s="42" t="str">
        <f>BD_2!CA207</f>
        <v>2 NO</v>
      </c>
      <c r="CG209" s="163" t="str">
        <f>BD_2!CF207</f>
        <v>2 NO</v>
      </c>
      <c r="CH209" s="4" t="s">
        <v>181</v>
      </c>
      <c r="CI209">
        <f t="shared" si="114"/>
        <v>303</v>
      </c>
      <c r="CJ209" s="161">
        <f t="shared" si="115"/>
        <v>43871</v>
      </c>
      <c r="CK209" s="161">
        <f t="shared" si="116"/>
        <v>44174</v>
      </c>
      <c r="CL209" s="14">
        <f t="shared" ca="1" si="117"/>
        <v>1.4917491749174918</v>
      </c>
      <c r="CM209" s="9">
        <f>$AM209+$CD209-$CC209</f>
        <v>45000010</v>
      </c>
      <c r="CN209" s="42" t="str">
        <f t="shared" ca="1" si="118"/>
        <v>FINALIZADO</v>
      </c>
      <c r="CO209" s="4"/>
      <c r="CQ209" s="17"/>
      <c r="CR209" s="87"/>
      <c r="CS209" s="6"/>
      <c r="CT209" s="13" t="s">
        <v>1321</v>
      </c>
      <c r="CU209" s="4" t="s">
        <v>1322</v>
      </c>
      <c r="CV209" s="4" t="s">
        <v>3330</v>
      </c>
      <c r="CW209" s="42" t="str">
        <f>TEXT(BF209,"MMMM")</f>
        <v>febrero</v>
      </c>
      <c r="CX209" s="4" t="s">
        <v>180</v>
      </c>
      <c r="CY209" t="s">
        <v>361</v>
      </c>
      <c r="CZ209" t="s">
        <v>362</v>
      </c>
    </row>
    <row r="210" spans="1:104" x14ac:dyDescent="0.25">
      <c r="A210" s="76" t="str">
        <f t="shared" ref="A210:A241" si="119">+IF($CM210&gt;$AM210,"A", "")</f>
        <v>A</v>
      </c>
      <c r="B210" s="77" t="str">
        <f t="shared" ref="B210:B241" si="120">+IF(CK210&gt;BY210,"PR","")</f>
        <v>PR</v>
      </c>
      <c r="C210" s="76" t="str">
        <f t="shared" ref="C210:C241" si="121">IF($CG210= "1 SI", "T","")</f>
        <v/>
      </c>
      <c r="D210" s="76" t="str">
        <f t="shared" ref="D210:D241" si="122">+IF($CF210="1 SI","S","")</f>
        <v/>
      </c>
      <c r="E210" s="76" t="str">
        <f t="shared" ref="E210:E241" si="123">+IF(CH210="1 SI","C","")</f>
        <v/>
      </c>
      <c r="F210" s="77" t="str">
        <f t="shared" ca="1" si="110"/>
        <v>F</v>
      </c>
      <c r="G210" s="3" t="str">
        <f t="shared" ref="G210:G241" si="124">+IF($CO210="MUTUO ACUERDO", "L","")</f>
        <v/>
      </c>
      <c r="H210" s="3" t="str">
        <f t="shared" ref="H210:H241" si="125">IF($CX210="1 SI","","NE")</f>
        <v/>
      </c>
      <c r="I210" s="3" t="str">
        <f t="shared" si="111"/>
        <v/>
      </c>
      <c r="J210" s="4">
        <v>2020</v>
      </c>
      <c r="K210" s="5">
        <v>204</v>
      </c>
      <c r="L210" s="6" t="s">
        <v>516</v>
      </c>
      <c r="M210" s="4" t="s">
        <v>115</v>
      </c>
      <c r="N210" s="6" t="s">
        <v>116</v>
      </c>
      <c r="O210" s="6" t="s">
        <v>138</v>
      </c>
      <c r="P210" s="6" t="s">
        <v>150</v>
      </c>
      <c r="Q210" s="6" t="s">
        <v>249</v>
      </c>
      <c r="R210" s="4" t="s">
        <v>114</v>
      </c>
      <c r="S210" s="4" t="s">
        <v>166</v>
      </c>
      <c r="T210" s="18" t="s">
        <v>1088</v>
      </c>
      <c r="U210" s="79" t="s">
        <v>173</v>
      </c>
      <c r="V210" s="4" t="s">
        <v>174</v>
      </c>
      <c r="W210" s="7">
        <v>18012005</v>
      </c>
      <c r="X210" s="18">
        <v>4</v>
      </c>
      <c r="Y210" s="92">
        <v>31314</v>
      </c>
      <c r="Z210" s="71">
        <f ca="1">+($F$1-Tabla3[[#This Row],[FECHA DE NACIMIENTO]])/365</f>
        <v>35.641095890410959</v>
      </c>
      <c r="AA210" s="108" t="s">
        <v>558</v>
      </c>
      <c r="AB210" s="108"/>
      <c r="AC210" s="4" t="s">
        <v>114</v>
      </c>
      <c r="AD210" s="4" t="s">
        <v>114</v>
      </c>
      <c r="AE210" s="8" t="s">
        <v>114</v>
      </c>
      <c r="AF210" s="4" t="s">
        <v>181</v>
      </c>
      <c r="AG210" s="13" t="s">
        <v>186</v>
      </c>
      <c r="AH210" s="13" t="s">
        <v>186</v>
      </c>
      <c r="AI210" s="108" t="s">
        <v>1607</v>
      </c>
      <c r="AJ210" s="18" t="s">
        <v>1999</v>
      </c>
      <c r="AK210" s="18" t="s">
        <v>2076</v>
      </c>
      <c r="AL210" s="82">
        <v>72000000</v>
      </c>
      <c r="AM210" s="82">
        <v>72000000</v>
      </c>
      <c r="AN210" s="82">
        <v>7200000</v>
      </c>
      <c r="AO210" s="4" t="s">
        <v>209</v>
      </c>
      <c r="AP210" s="6" t="s">
        <v>181</v>
      </c>
      <c r="AQ210" s="6" t="s">
        <v>168</v>
      </c>
      <c r="AR210" s="83"/>
      <c r="AS210" s="102"/>
      <c r="AT210" s="8"/>
      <c r="AU210" s="101">
        <v>5120</v>
      </c>
      <c r="AV210" s="107">
        <v>43839</v>
      </c>
      <c r="AW210" s="18">
        <v>47120</v>
      </c>
      <c r="AX210" s="93">
        <v>43868</v>
      </c>
      <c r="AY210" s="6" t="s">
        <v>215</v>
      </c>
      <c r="AZ210" s="18" t="s">
        <v>807</v>
      </c>
      <c r="BA210" s="18" t="s">
        <v>181</v>
      </c>
      <c r="BB210" s="102"/>
      <c r="BC210" s="102"/>
      <c r="BD210" s="18" t="s">
        <v>2720</v>
      </c>
      <c r="BE210" s="70" t="s">
        <v>1521</v>
      </c>
      <c r="BF210" s="70">
        <v>43867</v>
      </c>
      <c r="BG210" s="4" t="s">
        <v>220</v>
      </c>
      <c r="BH210" s="4" t="s">
        <v>220</v>
      </c>
      <c r="BI210" s="6" t="s">
        <v>221</v>
      </c>
      <c r="BJ210" s="6" t="s">
        <v>2858</v>
      </c>
      <c r="BK210" s="6" t="s">
        <v>174</v>
      </c>
      <c r="BL210" s="12">
        <v>79366558</v>
      </c>
      <c r="BM210" s="4">
        <v>6</v>
      </c>
      <c r="BN210" s="6" t="s">
        <v>1476</v>
      </c>
      <c r="BO210" s="6" t="s">
        <v>825</v>
      </c>
      <c r="BP210" s="42">
        <v>77102000</v>
      </c>
      <c r="BQ210" s="13" t="s">
        <v>1626</v>
      </c>
      <c r="BR210" s="70">
        <v>43867</v>
      </c>
      <c r="BS210" s="4" t="s">
        <v>180</v>
      </c>
      <c r="BT210" s="13" t="s">
        <v>230</v>
      </c>
      <c r="BU210" s="93">
        <v>43868</v>
      </c>
      <c r="BV210" s="6" t="s">
        <v>348</v>
      </c>
      <c r="BW210" s="93">
        <v>43868</v>
      </c>
      <c r="BX210" s="93">
        <v>43868</v>
      </c>
      <c r="BY210" s="222">
        <v>44171</v>
      </c>
      <c r="BZ210" s="4">
        <f t="shared" si="112"/>
        <v>303</v>
      </c>
      <c r="CA210" s="16">
        <f t="shared" si="113"/>
        <v>10.1</v>
      </c>
      <c r="CB210" s="18" t="s">
        <v>1495</v>
      </c>
      <c r="CC210" s="9">
        <f>BD_2!E208</f>
        <v>0</v>
      </c>
      <c r="CD210" s="9">
        <f>BD_2!BA208</f>
        <v>2880000</v>
      </c>
      <c r="CE210" s="4">
        <f>BD_2!BZ208</f>
        <v>12</v>
      </c>
      <c r="CF210" s="42" t="str">
        <f>BD_2!CA208</f>
        <v>2 NO</v>
      </c>
      <c r="CG210" s="163" t="str">
        <f>BD_2!CF208</f>
        <v>2 NO</v>
      </c>
      <c r="CH210" s="4" t="s">
        <v>181</v>
      </c>
      <c r="CI210">
        <f t="shared" si="114"/>
        <v>315</v>
      </c>
      <c r="CJ210" s="161">
        <f t="shared" si="115"/>
        <v>43868</v>
      </c>
      <c r="CK210" s="161">
        <f t="shared" si="116"/>
        <v>44183</v>
      </c>
      <c r="CL210" s="14">
        <f t="shared" ca="1" si="117"/>
        <v>1.4444444444444444</v>
      </c>
      <c r="CM210" s="9">
        <f t="shared" ref="CM210:CM241" si="126">$AM210+$CD210-$CC210</f>
        <v>74880000</v>
      </c>
      <c r="CN210" s="42" t="str">
        <f t="shared" ca="1" si="118"/>
        <v>FINALIZADO</v>
      </c>
      <c r="CO210" s="4"/>
      <c r="CQ210" s="17"/>
      <c r="CR210" s="87"/>
      <c r="CS210" s="6"/>
      <c r="CT210" s="13" t="s">
        <v>1321</v>
      </c>
      <c r="CU210" s="4" t="s">
        <v>1322</v>
      </c>
      <c r="CV210" s="4" t="s">
        <v>3330</v>
      </c>
      <c r="CW210" s="42" t="str">
        <f t="shared" ref="CW210:CW240" si="127">TEXT(BF210,"MMMM")</f>
        <v>febrero</v>
      </c>
      <c r="CX210" s="4" t="s">
        <v>180</v>
      </c>
      <c r="CY210" t="s">
        <v>361</v>
      </c>
      <c r="CZ210" t="s">
        <v>362</v>
      </c>
    </row>
    <row r="211" spans="1:104" x14ac:dyDescent="0.25">
      <c r="A211" s="76" t="str">
        <f t="shared" si="119"/>
        <v>A</v>
      </c>
      <c r="B211" s="77" t="str">
        <f t="shared" si="120"/>
        <v>PR</v>
      </c>
      <c r="C211" s="76" t="str">
        <f t="shared" si="121"/>
        <v/>
      </c>
      <c r="D211" s="76" t="str">
        <f t="shared" si="122"/>
        <v/>
      </c>
      <c r="E211" s="76" t="str">
        <f t="shared" si="123"/>
        <v/>
      </c>
      <c r="F211" s="77" t="str">
        <f t="shared" ca="1" si="110"/>
        <v>F</v>
      </c>
      <c r="G211" s="3" t="str">
        <f t="shared" si="124"/>
        <v/>
      </c>
      <c r="H211" s="3" t="str">
        <f t="shared" si="125"/>
        <v/>
      </c>
      <c r="I211" s="3" t="str">
        <f t="shared" si="111"/>
        <v/>
      </c>
      <c r="J211" s="4">
        <v>2020</v>
      </c>
      <c r="K211" s="5">
        <v>205</v>
      </c>
      <c r="L211" s="6" t="s">
        <v>516</v>
      </c>
      <c r="M211" s="4" t="s">
        <v>115</v>
      </c>
      <c r="N211" s="6" t="s">
        <v>116</v>
      </c>
      <c r="O211" s="6" t="s">
        <v>138</v>
      </c>
      <c r="P211" s="6" t="s">
        <v>150</v>
      </c>
      <c r="Q211" s="6" t="s">
        <v>249</v>
      </c>
      <c r="R211" s="4" t="s">
        <v>114</v>
      </c>
      <c r="S211" s="4" t="s">
        <v>166</v>
      </c>
      <c r="T211" s="18" t="s">
        <v>1089</v>
      </c>
      <c r="U211" s="79" t="s">
        <v>173</v>
      </c>
      <c r="V211" s="4" t="s">
        <v>174</v>
      </c>
      <c r="W211" s="7">
        <v>1072638925</v>
      </c>
      <c r="X211" s="18">
        <v>1</v>
      </c>
      <c r="Y211" s="92">
        <v>31298</v>
      </c>
      <c r="Z211" s="71">
        <f ca="1">+($F$1-Tabla3[[#This Row],[FECHA DE NACIMIENTO]])/365</f>
        <v>35.684931506849317</v>
      </c>
      <c r="AA211" s="108" t="s">
        <v>540</v>
      </c>
      <c r="AB211" s="108"/>
      <c r="AC211" s="4" t="s">
        <v>114</v>
      </c>
      <c r="AD211" s="4" t="s">
        <v>114</v>
      </c>
      <c r="AE211" s="8" t="s">
        <v>114</v>
      </c>
      <c r="AF211" s="4" t="s">
        <v>181</v>
      </c>
      <c r="AG211" s="13" t="s">
        <v>186</v>
      </c>
      <c r="AH211" s="13" t="s">
        <v>186</v>
      </c>
      <c r="AI211" s="108" t="s">
        <v>1359</v>
      </c>
      <c r="AJ211" s="18" t="s">
        <v>2000</v>
      </c>
      <c r="AK211" s="18" t="s">
        <v>2077</v>
      </c>
      <c r="AL211" s="82">
        <v>56000000</v>
      </c>
      <c r="AM211" s="82">
        <v>56000000</v>
      </c>
      <c r="AN211" s="82">
        <v>8000000</v>
      </c>
      <c r="AO211" s="4" t="s">
        <v>209</v>
      </c>
      <c r="AP211" s="6" t="s">
        <v>181</v>
      </c>
      <c r="AQ211" s="6" t="s">
        <v>168</v>
      </c>
      <c r="AR211" s="83"/>
      <c r="AS211" s="102"/>
      <c r="AT211" s="8"/>
      <c r="AU211" s="101">
        <v>5120</v>
      </c>
      <c r="AV211" s="107">
        <v>43839</v>
      </c>
      <c r="AW211" s="18">
        <v>48920</v>
      </c>
      <c r="AX211" s="97">
        <v>43868</v>
      </c>
      <c r="AY211" s="6" t="s">
        <v>215</v>
      </c>
      <c r="AZ211" s="18" t="s">
        <v>807</v>
      </c>
      <c r="BA211" s="18" t="s">
        <v>181</v>
      </c>
      <c r="BB211" s="102"/>
      <c r="BC211" s="102"/>
      <c r="BD211" s="18" t="s">
        <v>2719</v>
      </c>
      <c r="BE211" s="70" t="s">
        <v>1522</v>
      </c>
      <c r="BF211" s="70">
        <v>43868</v>
      </c>
      <c r="BG211" s="4" t="s">
        <v>220</v>
      </c>
      <c r="BH211" s="4" t="s">
        <v>220</v>
      </c>
      <c r="BI211" s="6" t="s">
        <v>221</v>
      </c>
      <c r="BJ211" s="6" t="s">
        <v>2858</v>
      </c>
      <c r="BK211" s="6" t="s">
        <v>174</v>
      </c>
      <c r="BL211" s="12">
        <v>79366558</v>
      </c>
      <c r="BM211" s="4">
        <v>6</v>
      </c>
      <c r="BN211" s="6" t="s">
        <v>1476</v>
      </c>
      <c r="BO211" s="6" t="s">
        <v>825</v>
      </c>
      <c r="BP211" s="42">
        <v>77102000</v>
      </c>
      <c r="BQ211" s="13" t="s">
        <v>1627</v>
      </c>
      <c r="BR211" s="70">
        <v>43866</v>
      </c>
      <c r="BS211" s="4" t="s">
        <v>180</v>
      </c>
      <c r="BT211" s="13" t="s">
        <v>230</v>
      </c>
      <c r="BU211" s="93">
        <v>43868</v>
      </c>
      <c r="BV211" s="6" t="s">
        <v>348</v>
      </c>
      <c r="BW211" s="93">
        <v>43872</v>
      </c>
      <c r="BX211" s="93">
        <v>43872</v>
      </c>
      <c r="BY211" s="222">
        <v>44084</v>
      </c>
      <c r="BZ211" s="4">
        <f t="shared" si="112"/>
        <v>212</v>
      </c>
      <c r="CA211" s="16">
        <f t="shared" si="113"/>
        <v>7.0666666666666664</v>
      </c>
      <c r="CB211" s="18" t="s">
        <v>2074</v>
      </c>
      <c r="CC211" s="9">
        <f>BD_2!E209</f>
        <v>0</v>
      </c>
      <c r="CD211" s="9">
        <f>BD_2!BA209</f>
        <v>26133333</v>
      </c>
      <c r="CE211" s="4">
        <f>BD_2!BZ209</f>
        <v>99</v>
      </c>
      <c r="CF211" s="42" t="str">
        <f>BD_2!CA209</f>
        <v>2 NO</v>
      </c>
      <c r="CG211" s="163" t="str">
        <f>BD_2!CF209</f>
        <v>2 NO</v>
      </c>
      <c r="CH211" s="4" t="s">
        <v>181</v>
      </c>
      <c r="CI211">
        <f t="shared" si="114"/>
        <v>311</v>
      </c>
      <c r="CJ211" s="161">
        <f t="shared" si="115"/>
        <v>43872</v>
      </c>
      <c r="CK211" s="161">
        <f t="shared" si="116"/>
        <v>44183</v>
      </c>
      <c r="CL211" s="14">
        <f t="shared" ca="1" si="117"/>
        <v>1.45016077170418</v>
      </c>
      <c r="CM211" s="9">
        <f t="shared" si="126"/>
        <v>82133333</v>
      </c>
      <c r="CN211" s="42" t="str">
        <f t="shared" ca="1" si="118"/>
        <v>FINALIZADO</v>
      </c>
      <c r="CO211" s="4"/>
      <c r="CQ211" s="17"/>
      <c r="CR211" s="87"/>
      <c r="CS211" s="6"/>
      <c r="CT211" s="13" t="s">
        <v>1321</v>
      </c>
      <c r="CU211" s="4" t="s">
        <v>1322</v>
      </c>
      <c r="CV211" s="4" t="s">
        <v>3330</v>
      </c>
      <c r="CW211" s="42" t="str">
        <f>TEXT(BF211,"MMMM")</f>
        <v>febrero</v>
      </c>
      <c r="CX211" s="4" t="s">
        <v>180</v>
      </c>
      <c r="CY211" t="s">
        <v>361</v>
      </c>
      <c r="CZ211" t="s">
        <v>362</v>
      </c>
    </row>
    <row r="212" spans="1:104" x14ac:dyDescent="0.25">
      <c r="A212" s="76" t="str">
        <f t="shared" si="119"/>
        <v>A</v>
      </c>
      <c r="B212" s="77" t="str">
        <f t="shared" si="120"/>
        <v>PR</v>
      </c>
      <c r="C212" s="76" t="str">
        <f t="shared" si="121"/>
        <v/>
      </c>
      <c r="D212" s="76" t="str">
        <f t="shared" si="122"/>
        <v/>
      </c>
      <c r="E212" s="76" t="str">
        <f t="shared" si="123"/>
        <v/>
      </c>
      <c r="F212" s="77" t="str">
        <f t="shared" ca="1" si="110"/>
        <v>F</v>
      </c>
      <c r="G212" s="3" t="str">
        <f t="shared" si="124"/>
        <v/>
      </c>
      <c r="H212" s="3" t="str">
        <f t="shared" si="125"/>
        <v/>
      </c>
      <c r="I212" s="3" t="str">
        <f t="shared" si="111"/>
        <v/>
      </c>
      <c r="J212" s="4">
        <v>2020</v>
      </c>
      <c r="K212" s="5">
        <v>206</v>
      </c>
      <c r="L212" s="98" t="s">
        <v>1431</v>
      </c>
      <c r="M212" s="4" t="s">
        <v>115</v>
      </c>
      <c r="N212" s="6" t="s">
        <v>116</v>
      </c>
      <c r="O212" s="6" t="s">
        <v>138</v>
      </c>
      <c r="P212" s="6" t="s">
        <v>150</v>
      </c>
      <c r="Q212" s="6" t="s">
        <v>249</v>
      </c>
      <c r="R212" s="4" t="s">
        <v>114</v>
      </c>
      <c r="S212" s="4" t="s">
        <v>166</v>
      </c>
      <c r="T212" s="108" t="s">
        <v>3332</v>
      </c>
      <c r="U212" s="79" t="s">
        <v>173</v>
      </c>
      <c r="V212" s="4" t="s">
        <v>174</v>
      </c>
      <c r="W212" s="7">
        <v>1098677067</v>
      </c>
      <c r="X212" s="18">
        <v>6</v>
      </c>
      <c r="Y212" s="92">
        <v>32798</v>
      </c>
      <c r="Z212" s="71">
        <f ca="1">+($F$1-Tabla3[[#This Row],[FECHA DE NACIMIENTO]])/365</f>
        <v>31.575342465753426</v>
      </c>
      <c r="AA212" s="108" t="s">
        <v>1754</v>
      </c>
      <c r="AB212" s="108"/>
      <c r="AC212" s="4" t="s">
        <v>114</v>
      </c>
      <c r="AD212" s="4" t="s">
        <v>114</v>
      </c>
      <c r="AE212" s="8" t="s">
        <v>114</v>
      </c>
      <c r="AF212" s="4" t="s">
        <v>181</v>
      </c>
      <c r="AG212" s="13" t="s">
        <v>191</v>
      </c>
      <c r="AH212" s="6" t="s">
        <v>191</v>
      </c>
      <c r="AI212" s="108" t="s">
        <v>3334</v>
      </c>
      <c r="AJ212" s="108" t="s">
        <v>3333</v>
      </c>
      <c r="AK212" s="18" t="s">
        <v>3335</v>
      </c>
      <c r="AL212" s="82">
        <v>40500009</v>
      </c>
      <c r="AM212" s="82">
        <v>40500009</v>
      </c>
      <c r="AN212" s="82">
        <v>4500001</v>
      </c>
      <c r="AO212" s="4" t="s">
        <v>209</v>
      </c>
      <c r="AP212" s="6" t="s">
        <v>181</v>
      </c>
      <c r="AQ212" s="6" t="s">
        <v>168</v>
      </c>
      <c r="AR212" s="83"/>
      <c r="AS212" s="102"/>
      <c r="AT212" s="8"/>
      <c r="AU212" s="18">
        <v>5020</v>
      </c>
      <c r="AV212" s="107">
        <v>43839</v>
      </c>
      <c r="AW212" s="18">
        <v>107220</v>
      </c>
      <c r="AX212" s="93">
        <v>43903</v>
      </c>
      <c r="AY212" s="6" t="s">
        <v>215</v>
      </c>
      <c r="AZ212" s="18" t="s">
        <v>817</v>
      </c>
      <c r="BA212" s="18" t="s">
        <v>181</v>
      </c>
      <c r="BB212" s="102"/>
      <c r="BC212" s="102"/>
      <c r="BD212" s="18" t="s">
        <v>1968</v>
      </c>
      <c r="BE212" s="70" t="s">
        <v>1969</v>
      </c>
      <c r="BF212" s="70">
        <v>43902</v>
      </c>
      <c r="BG212" s="4" t="s">
        <v>220</v>
      </c>
      <c r="BH212" s="4" t="s">
        <v>220</v>
      </c>
      <c r="BI212" s="6" t="s">
        <v>221</v>
      </c>
      <c r="BJ212" s="6" t="s">
        <v>1158</v>
      </c>
      <c r="BK212" s="6" t="s">
        <v>174</v>
      </c>
      <c r="BL212" s="12">
        <v>32729316</v>
      </c>
      <c r="BM212" s="4">
        <v>9</v>
      </c>
      <c r="BN212" s="6" t="s">
        <v>1159</v>
      </c>
      <c r="BO212" s="6" t="s">
        <v>191</v>
      </c>
      <c r="BP212" s="4">
        <v>83121701</v>
      </c>
      <c r="BQ212" s="13" t="s">
        <v>3331</v>
      </c>
      <c r="BR212" s="70">
        <v>43902</v>
      </c>
      <c r="BS212" s="4" t="s">
        <v>180</v>
      </c>
      <c r="BT212" s="13" t="s">
        <v>230</v>
      </c>
      <c r="BU212" s="93">
        <v>43902</v>
      </c>
      <c r="BV212" s="6" t="s">
        <v>349</v>
      </c>
      <c r="BW212" s="93">
        <v>43903</v>
      </c>
      <c r="BX212" s="160">
        <v>43903</v>
      </c>
      <c r="BY212" s="222">
        <v>44177</v>
      </c>
      <c r="BZ212" s="4">
        <f t="shared" si="112"/>
        <v>274</v>
      </c>
      <c r="CA212" s="16">
        <f t="shared" si="113"/>
        <v>9.1333333333333329</v>
      </c>
      <c r="CB212" s="18" t="s">
        <v>3336</v>
      </c>
      <c r="CC212" s="9">
        <f>BD_2!E210</f>
        <v>0</v>
      </c>
      <c r="CD212" s="9">
        <f>BD_2!BA210</f>
        <v>2700001</v>
      </c>
      <c r="CE212" s="4">
        <f>BD_2!BZ210</f>
        <v>18</v>
      </c>
      <c r="CF212" s="42" t="str">
        <f>BD_2!CA210</f>
        <v>2 NO</v>
      </c>
      <c r="CG212" s="163" t="str">
        <f>BD_2!CF210</f>
        <v>2 NO</v>
      </c>
      <c r="CH212" s="4" t="s">
        <v>181</v>
      </c>
      <c r="CI212">
        <f t="shared" si="114"/>
        <v>292</v>
      </c>
      <c r="CJ212" s="161">
        <f t="shared" si="115"/>
        <v>43903</v>
      </c>
      <c r="CK212" s="161">
        <f t="shared" si="116"/>
        <v>44195</v>
      </c>
      <c r="CL212" s="14">
        <f t="shared" ca="1" si="117"/>
        <v>1.4383561643835616</v>
      </c>
      <c r="CM212" s="9">
        <f t="shared" si="126"/>
        <v>43200010</v>
      </c>
      <c r="CN212" s="42" t="str">
        <f t="shared" ca="1" si="118"/>
        <v>FINALIZADO</v>
      </c>
      <c r="CO212" s="4"/>
      <c r="CQ212" s="17"/>
      <c r="CR212" s="87"/>
      <c r="CS212" s="6"/>
      <c r="CT212" s="13" t="s">
        <v>1321</v>
      </c>
      <c r="CU212" s="4" t="s">
        <v>1322</v>
      </c>
      <c r="CV212" s="4" t="s">
        <v>3330</v>
      </c>
      <c r="CW212" s="42" t="str">
        <f t="shared" si="127"/>
        <v>marzo</v>
      </c>
      <c r="CX212" s="4" t="s">
        <v>180</v>
      </c>
      <c r="CY212" t="s">
        <v>361</v>
      </c>
      <c r="CZ212" t="s">
        <v>362</v>
      </c>
    </row>
    <row r="213" spans="1:104" x14ac:dyDescent="0.25">
      <c r="A213" s="76" t="str">
        <f t="shared" si="119"/>
        <v>A</v>
      </c>
      <c r="B213" s="77" t="str">
        <f t="shared" si="120"/>
        <v>PR</v>
      </c>
      <c r="C213" s="76" t="str">
        <f t="shared" si="121"/>
        <v/>
      </c>
      <c r="D213" s="76" t="str">
        <f t="shared" si="122"/>
        <v/>
      </c>
      <c r="E213" s="76" t="str">
        <f t="shared" si="123"/>
        <v/>
      </c>
      <c r="F213" s="77" t="str">
        <f t="shared" ca="1" si="110"/>
        <v>F</v>
      </c>
      <c r="G213" s="3" t="str">
        <f t="shared" si="124"/>
        <v/>
      </c>
      <c r="H213" s="3" t="str">
        <f t="shared" si="125"/>
        <v/>
      </c>
      <c r="I213" s="3" t="str">
        <f t="shared" si="111"/>
        <v/>
      </c>
      <c r="J213" s="4">
        <v>2020</v>
      </c>
      <c r="K213" s="5">
        <v>207</v>
      </c>
      <c r="L213" s="98" t="s">
        <v>1431</v>
      </c>
      <c r="M213" s="4" t="s">
        <v>115</v>
      </c>
      <c r="N213" s="6" t="s">
        <v>116</v>
      </c>
      <c r="O213" s="6" t="s">
        <v>138</v>
      </c>
      <c r="P213" s="6" t="s">
        <v>150</v>
      </c>
      <c r="Q213" s="6" t="s">
        <v>249</v>
      </c>
      <c r="R213" s="4" t="s">
        <v>114</v>
      </c>
      <c r="S213" s="4" t="s">
        <v>166</v>
      </c>
      <c r="T213" s="18" t="s">
        <v>1090</v>
      </c>
      <c r="U213" s="79" t="s">
        <v>173</v>
      </c>
      <c r="V213" s="4" t="s">
        <v>174</v>
      </c>
      <c r="W213" s="7">
        <v>1019092956</v>
      </c>
      <c r="X213" s="18">
        <v>1</v>
      </c>
      <c r="Y213" s="92">
        <v>34413</v>
      </c>
      <c r="Z213" s="71">
        <f ca="1">+($F$1-Tabla3[[#This Row],[FECHA DE NACIMIENTO]])/365</f>
        <v>27.150684931506849</v>
      </c>
      <c r="AA213" s="108" t="s">
        <v>951</v>
      </c>
      <c r="AB213" s="108"/>
      <c r="AC213" s="4" t="s">
        <v>114</v>
      </c>
      <c r="AD213" s="4" t="s">
        <v>114</v>
      </c>
      <c r="AE213" s="8" t="s">
        <v>114</v>
      </c>
      <c r="AF213" s="4" t="s">
        <v>181</v>
      </c>
      <c r="AG213" s="13" t="s">
        <v>191</v>
      </c>
      <c r="AH213" s="6" t="s">
        <v>191</v>
      </c>
      <c r="AI213" s="108" t="s">
        <v>3334</v>
      </c>
      <c r="AJ213" s="108" t="s">
        <v>3338</v>
      </c>
      <c r="AK213" s="108" t="s">
        <v>3339</v>
      </c>
      <c r="AL213" s="82">
        <v>45000000</v>
      </c>
      <c r="AM213" s="82">
        <v>45000000</v>
      </c>
      <c r="AN213" s="82">
        <v>5000000</v>
      </c>
      <c r="AO213" s="4" t="s">
        <v>209</v>
      </c>
      <c r="AP213" s="6" t="s">
        <v>181</v>
      </c>
      <c r="AQ213" s="6" t="s">
        <v>168</v>
      </c>
      <c r="AR213" s="83"/>
      <c r="AS213" s="102"/>
      <c r="AT213" s="8"/>
      <c r="AU213" s="18">
        <v>5020</v>
      </c>
      <c r="AV213" s="107">
        <v>43839</v>
      </c>
      <c r="AW213" s="18">
        <v>107320</v>
      </c>
      <c r="AX213" s="93">
        <v>43903</v>
      </c>
      <c r="AY213" s="6" t="s">
        <v>215</v>
      </c>
      <c r="AZ213" s="108" t="s">
        <v>817</v>
      </c>
      <c r="BA213" s="108" t="s">
        <v>181</v>
      </c>
      <c r="BB213" s="102"/>
      <c r="BC213" s="102"/>
      <c r="BD213" s="18" t="s">
        <v>1970</v>
      </c>
      <c r="BE213" s="70" t="s">
        <v>1971</v>
      </c>
      <c r="BF213" s="70">
        <v>43902</v>
      </c>
      <c r="BG213" s="4" t="s">
        <v>220</v>
      </c>
      <c r="BH213" s="4" t="s">
        <v>220</v>
      </c>
      <c r="BI213" s="6" t="s">
        <v>221</v>
      </c>
      <c r="BJ213" s="6" t="s">
        <v>1158</v>
      </c>
      <c r="BK213" s="6" t="s">
        <v>174</v>
      </c>
      <c r="BL213" s="12">
        <v>32729316</v>
      </c>
      <c r="BM213" s="4">
        <v>9</v>
      </c>
      <c r="BN213" s="6" t="s">
        <v>1159</v>
      </c>
      <c r="BO213" s="6" t="s">
        <v>191</v>
      </c>
      <c r="BP213" s="42">
        <v>82111901</v>
      </c>
      <c r="BQ213" s="13" t="s">
        <v>3337</v>
      </c>
      <c r="BR213" s="70">
        <v>43902</v>
      </c>
      <c r="BS213" s="4" t="s">
        <v>180</v>
      </c>
      <c r="BT213" s="13" t="s">
        <v>230</v>
      </c>
      <c r="BU213" s="93">
        <v>43902</v>
      </c>
      <c r="BV213" s="6" t="s">
        <v>349</v>
      </c>
      <c r="BW213" s="93">
        <v>43903</v>
      </c>
      <c r="BX213" s="160">
        <v>43903</v>
      </c>
      <c r="BY213" s="222">
        <v>44177</v>
      </c>
      <c r="BZ213" s="4">
        <f t="shared" si="112"/>
        <v>274</v>
      </c>
      <c r="CA213" s="16">
        <f t="shared" si="113"/>
        <v>9.1333333333333329</v>
      </c>
      <c r="CB213" s="18" t="s">
        <v>3336</v>
      </c>
      <c r="CC213" s="9">
        <f>BD_2!E211</f>
        <v>0</v>
      </c>
      <c r="CD213" s="9">
        <f>BD_2!BA211</f>
        <v>3000000</v>
      </c>
      <c r="CE213" s="4">
        <f>BD_2!BZ211</f>
        <v>18</v>
      </c>
      <c r="CF213" s="42" t="str">
        <f>BD_2!CA211</f>
        <v>2 NO</v>
      </c>
      <c r="CG213" s="163" t="str">
        <f>BD_2!CF211</f>
        <v>2 NO</v>
      </c>
      <c r="CH213" s="4" t="s">
        <v>181</v>
      </c>
      <c r="CI213">
        <f t="shared" si="114"/>
        <v>292</v>
      </c>
      <c r="CJ213" s="161">
        <f t="shared" si="115"/>
        <v>43903</v>
      </c>
      <c r="CK213" s="161">
        <f t="shared" si="116"/>
        <v>44195</v>
      </c>
      <c r="CL213" s="14">
        <f t="shared" ca="1" si="117"/>
        <v>1.4383561643835616</v>
      </c>
      <c r="CM213" s="9">
        <f t="shared" si="126"/>
        <v>48000000</v>
      </c>
      <c r="CN213" s="42" t="str">
        <f t="shared" ca="1" si="118"/>
        <v>FINALIZADO</v>
      </c>
      <c r="CO213" s="4"/>
      <c r="CQ213" s="17"/>
      <c r="CR213" s="87"/>
      <c r="CS213" s="6"/>
      <c r="CT213" s="13" t="s">
        <v>1321</v>
      </c>
      <c r="CU213" s="4" t="s">
        <v>1322</v>
      </c>
      <c r="CV213" s="4" t="s">
        <v>3330</v>
      </c>
      <c r="CW213" s="42" t="str">
        <f t="shared" si="127"/>
        <v>marzo</v>
      </c>
      <c r="CX213" s="4" t="s">
        <v>180</v>
      </c>
      <c r="CY213" t="s">
        <v>361</v>
      </c>
      <c r="CZ213" t="s">
        <v>362</v>
      </c>
    </row>
    <row r="214" spans="1:104" x14ac:dyDescent="0.25">
      <c r="A214" s="76" t="str">
        <f t="shared" si="119"/>
        <v>A</v>
      </c>
      <c r="B214" s="77" t="str">
        <f t="shared" si="120"/>
        <v>PR</v>
      </c>
      <c r="C214" s="76" t="str">
        <f t="shared" si="121"/>
        <v/>
      </c>
      <c r="D214" s="76" t="str">
        <f t="shared" si="122"/>
        <v/>
      </c>
      <c r="E214" s="76" t="str">
        <f t="shared" si="123"/>
        <v/>
      </c>
      <c r="F214" s="77" t="str">
        <f t="shared" ca="1" si="110"/>
        <v>F</v>
      </c>
      <c r="G214" s="3" t="str">
        <f t="shared" si="124"/>
        <v/>
      </c>
      <c r="H214" s="3" t="str">
        <f t="shared" si="125"/>
        <v/>
      </c>
      <c r="I214" s="3" t="str">
        <f t="shared" si="111"/>
        <v/>
      </c>
      <c r="J214" s="4">
        <v>2020</v>
      </c>
      <c r="K214" s="5">
        <v>208</v>
      </c>
      <c r="L214" s="13" t="s">
        <v>1440</v>
      </c>
      <c r="M214" s="4" t="s">
        <v>115</v>
      </c>
      <c r="N214" s="6" t="s">
        <v>116</v>
      </c>
      <c r="O214" s="6" t="s">
        <v>138</v>
      </c>
      <c r="P214" s="6" t="s">
        <v>150</v>
      </c>
      <c r="Q214" s="6" t="s">
        <v>249</v>
      </c>
      <c r="R214" s="4" t="s">
        <v>114</v>
      </c>
      <c r="S214" s="4" t="s">
        <v>166</v>
      </c>
      <c r="T214" s="18" t="s">
        <v>1091</v>
      </c>
      <c r="U214" s="79" t="s">
        <v>173</v>
      </c>
      <c r="V214" s="4" t="s">
        <v>174</v>
      </c>
      <c r="W214" s="7">
        <v>1026576278</v>
      </c>
      <c r="X214" s="18">
        <v>8</v>
      </c>
      <c r="Y214" s="92">
        <v>34136</v>
      </c>
      <c r="Z214" s="71">
        <f ca="1">+($F$1-Tabla3[[#This Row],[FECHA DE NACIMIENTO]])/365</f>
        <v>27.909589041095892</v>
      </c>
      <c r="AA214" s="108" t="s">
        <v>540</v>
      </c>
      <c r="AB214" s="108"/>
      <c r="AC214" s="4" t="s">
        <v>114</v>
      </c>
      <c r="AD214" s="4" t="s">
        <v>114</v>
      </c>
      <c r="AE214" s="8" t="s">
        <v>114</v>
      </c>
      <c r="AF214" s="4" t="s">
        <v>181</v>
      </c>
      <c r="AG214" s="6" t="s">
        <v>183</v>
      </c>
      <c r="AH214" s="6" t="s">
        <v>183</v>
      </c>
      <c r="AI214" s="108" t="s">
        <v>1365</v>
      </c>
      <c r="AJ214" s="108" t="s">
        <v>2649</v>
      </c>
      <c r="AK214" s="108" t="s">
        <v>2656</v>
      </c>
      <c r="AL214" s="82">
        <v>31500007</v>
      </c>
      <c r="AM214" s="82">
        <v>31500007</v>
      </c>
      <c r="AN214" s="82">
        <v>4500001</v>
      </c>
      <c r="AO214" s="4" t="s">
        <v>209</v>
      </c>
      <c r="AP214" s="6" t="s">
        <v>181</v>
      </c>
      <c r="AQ214" s="6" t="s">
        <v>168</v>
      </c>
      <c r="AR214" s="83"/>
      <c r="AS214" s="102"/>
      <c r="AT214" s="8"/>
      <c r="AU214" s="18">
        <v>4920</v>
      </c>
      <c r="AV214" s="107">
        <v>43839</v>
      </c>
      <c r="AW214" s="18">
        <v>44020</v>
      </c>
      <c r="AX214" s="93">
        <v>43867</v>
      </c>
      <c r="AY214" s="6" t="s">
        <v>215</v>
      </c>
      <c r="AZ214" s="18" t="s">
        <v>1698</v>
      </c>
      <c r="BA214" s="18" t="s">
        <v>181</v>
      </c>
      <c r="BB214" s="102"/>
      <c r="BC214" s="102"/>
      <c r="BD214" s="18" t="s">
        <v>2721</v>
      </c>
      <c r="BE214" s="70" t="s">
        <v>1523</v>
      </c>
      <c r="BF214" s="70">
        <v>43865</v>
      </c>
      <c r="BG214" s="4" t="s">
        <v>220</v>
      </c>
      <c r="BH214" s="4" t="s">
        <v>220</v>
      </c>
      <c r="BI214" s="6" t="s">
        <v>221</v>
      </c>
      <c r="BJ214" s="6" t="s">
        <v>1463</v>
      </c>
      <c r="BK214" s="6" t="s">
        <v>174</v>
      </c>
      <c r="BL214" s="12">
        <v>12119466</v>
      </c>
      <c r="BM214" s="4">
        <v>5</v>
      </c>
      <c r="BN214" s="6" t="s">
        <v>2503</v>
      </c>
      <c r="BO214" s="6" t="s">
        <v>183</v>
      </c>
      <c r="BP214" s="42">
        <v>77101600</v>
      </c>
      <c r="BQ214" s="13" t="s">
        <v>1628</v>
      </c>
      <c r="BR214" s="70">
        <v>43865</v>
      </c>
      <c r="BS214" s="4" t="s">
        <v>180</v>
      </c>
      <c r="BT214" s="13" t="s">
        <v>230</v>
      </c>
      <c r="BU214" s="93">
        <v>43867</v>
      </c>
      <c r="BV214" s="6" t="s">
        <v>348</v>
      </c>
      <c r="BW214" s="93">
        <v>43867</v>
      </c>
      <c r="BX214" s="93">
        <v>43868</v>
      </c>
      <c r="BY214" s="222">
        <v>44080</v>
      </c>
      <c r="BZ214" s="4">
        <f t="shared" si="112"/>
        <v>212</v>
      </c>
      <c r="CA214" s="16">
        <f t="shared" si="113"/>
        <v>7.0666666666666664</v>
      </c>
      <c r="CB214" s="108" t="s">
        <v>2663</v>
      </c>
      <c r="CC214" s="9">
        <f>BD_2!E212</f>
        <v>0</v>
      </c>
      <c r="CD214" s="9">
        <f>BD_2!BA212</f>
        <v>15150003</v>
      </c>
      <c r="CE214" s="4">
        <f>BD_2!BZ212</f>
        <v>101</v>
      </c>
      <c r="CF214" s="42" t="str">
        <f>BD_2!CA212</f>
        <v>2 NO</v>
      </c>
      <c r="CG214" s="163" t="str">
        <f>BD_2!CF212</f>
        <v>2 NO</v>
      </c>
      <c r="CH214" s="4" t="s">
        <v>181</v>
      </c>
      <c r="CI214">
        <f t="shared" si="114"/>
        <v>313</v>
      </c>
      <c r="CJ214" s="161">
        <f t="shared" si="115"/>
        <v>43868</v>
      </c>
      <c r="CK214" s="161">
        <f t="shared" si="116"/>
        <v>44181</v>
      </c>
      <c r="CL214" s="14">
        <f t="shared" ca="1" si="117"/>
        <v>1.4536741214057507</v>
      </c>
      <c r="CM214" s="9">
        <f t="shared" si="126"/>
        <v>46650010</v>
      </c>
      <c r="CN214" s="42" t="str">
        <f t="shared" ca="1" si="118"/>
        <v>FINALIZADO</v>
      </c>
      <c r="CO214" s="4"/>
      <c r="CQ214" s="17"/>
      <c r="CR214" s="87"/>
      <c r="CS214" s="6"/>
      <c r="CT214" s="13" t="s">
        <v>1321</v>
      </c>
      <c r="CU214" s="4" t="s">
        <v>1322</v>
      </c>
      <c r="CV214" s="4" t="s">
        <v>3330</v>
      </c>
      <c r="CW214" s="42" t="str">
        <f t="shared" si="127"/>
        <v>febrero</v>
      </c>
      <c r="CX214" s="4" t="s">
        <v>180</v>
      </c>
      <c r="CY214" t="s">
        <v>361</v>
      </c>
      <c r="CZ214" t="s">
        <v>362</v>
      </c>
    </row>
    <row r="215" spans="1:104" x14ac:dyDescent="0.25">
      <c r="A215" s="76" t="str">
        <f t="shared" si="119"/>
        <v>A</v>
      </c>
      <c r="B215" s="77" t="str">
        <f t="shared" si="120"/>
        <v>PR</v>
      </c>
      <c r="C215" s="76" t="str">
        <f t="shared" si="121"/>
        <v/>
      </c>
      <c r="D215" s="76" t="str">
        <f t="shared" si="122"/>
        <v/>
      </c>
      <c r="E215" s="76" t="str">
        <f t="shared" si="123"/>
        <v/>
      </c>
      <c r="F215" s="77" t="str">
        <f t="shared" ca="1" si="110"/>
        <v>F</v>
      </c>
      <c r="G215" s="3" t="str">
        <f t="shared" si="124"/>
        <v/>
      </c>
      <c r="H215" s="3" t="str">
        <f t="shared" si="125"/>
        <v/>
      </c>
      <c r="I215" s="3" t="str">
        <f t="shared" si="111"/>
        <v/>
      </c>
      <c r="J215" s="4">
        <v>2020</v>
      </c>
      <c r="K215" s="5">
        <v>209</v>
      </c>
      <c r="L215" s="13" t="s">
        <v>1440</v>
      </c>
      <c r="M215" s="4" t="s">
        <v>115</v>
      </c>
      <c r="N215" s="6" t="s">
        <v>116</v>
      </c>
      <c r="O215" s="6" t="s">
        <v>138</v>
      </c>
      <c r="P215" s="6" t="s">
        <v>150</v>
      </c>
      <c r="Q215" s="6" t="s">
        <v>249</v>
      </c>
      <c r="R215" s="4" t="s">
        <v>114</v>
      </c>
      <c r="S215" s="4" t="s">
        <v>166</v>
      </c>
      <c r="T215" s="18" t="s">
        <v>1092</v>
      </c>
      <c r="U215" s="79" t="s">
        <v>173</v>
      </c>
      <c r="V215" s="4" t="s">
        <v>174</v>
      </c>
      <c r="W215" s="7">
        <v>1015464915</v>
      </c>
      <c r="X215" s="18">
        <v>0</v>
      </c>
      <c r="Y215" s="92">
        <v>35327</v>
      </c>
      <c r="Z215" s="71">
        <f ca="1">+($F$1-Tabla3[[#This Row],[FECHA DE NACIMIENTO]])/365</f>
        <v>24.646575342465752</v>
      </c>
      <c r="AA215" s="108" t="s">
        <v>540</v>
      </c>
      <c r="AB215" s="108"/>
      <c r="AC215" s="4" t="s">
        <v>114</v>
      </c>
      <c r="AD215" s="4" t="s">
        <v>114</v>
      </c>
      <c r="AE215" s="8" t="s">
        <v>114</v>
      </c>
      <c r="AF215" s="4" t="s">
        <v>181</v>
      </c>
      <c r="AG215" s="6" t="s">
        <v>183</v>
      </c>
      <c r="AH215" s="6" t="s">
        <v>183</v>
      </c>
      <c r="AI215" s="108" t="s">
        <v>1365</v>
      </c>
      <c r="AJ215" s="108" t="s">
        <v>2650</v>
      </c>
      <c r="AK215" s="108" t="s">
        <v>2657</v>
      </c>
      <c r="AL215" s="82">
        <v>40500009</v>
      </c>
      <c r="AM215" s="82">
        <v>40500009</v>
      </c>
      <c r="AN215" s="82">
        <v>4500001</v>
      </c>
      <c r="AO215" s="4" t="s">
        <v>209</v>
      </c>
      <c r="AP215" s="6" t="s">
        <v>181</v>
      </c>
      <c r="AQ215" s="6" t="s">
        <v>168</v>
      </c>
      <c r="AR215" s="83"/>
      <c r="AS215" s="102"/>
      <c r="AT215" s="8"/>
      <c r="AU215" s="108">
        <v>4920</v>
      </c>
      <c r="AV215" s="107">
        <v>43839</v>
      </c>
      <c r="AW215" s="18">
        <v>89420</v>
      </c>
      <c r="AX215" s="93">
        <v>43893</v>
      </c>
      <c r="AY215" s="6" t="s">
        <v>215</v>
      </c>
      <c r="AZ215" s="18" t="s">
        <v>2510</v>
      </c>
      <c r="BA215" s="18" t="s">
        <v>181</v>
      </c>
      <c r="BB215" s="102"/>
      <c r="BC215" s="102"/>
      <c r="BD215" s="18" t="s">
        <v>2716</v>
      </c>
      <c r="BE215" s="70" t="s">
        <v>2762</v>
      </c>
      <c r="BF215" s="70">
        <v>43866</v>
      </c>
      <c r="BG215" s="4" t="s">
        <v>220</v>
      </c>
      <c r="BH215" s="4" t="s">
        <v>220</v>
      </c>
      <c r="BI215" s="6" t="s">
        <v>221</v>
      </c>
      <c r="BJ215" s="6" t="s">
        <v>1463</v>
      </c>
      <c r="BK215" s="6" t="s">
        <v>174</v>
      </c>
      <c r="BL215" s="12">
        <v>12119466</v>
      </c>
      <c r="BM215" s="4">
        <v>5</v>
      </c>
      <c r="BN215" s="6" t="s">
        <v>2503</v>
      </c>
      <c r="BO215" s="6" t="s">
        <v>183</v>
      </c>
      <c r="BP215" s="42">
        <v>77101600</v>
      </c>
      <c r="BQ215" s="13" t="s">
        <v>1629</v>
      </c>
      <c r="BR215" s="70">
        <v>43866</v>
      </c>
      <c r="BS215" s="4" t="s">
        <v>180</v>
      </c>
      <c r="BT215" s="13" t="s">
        <v>230</v>
      </c>
      <c r="BU215" s="93">
        <v>43867</v>
      </c>
      <c r="BV215" s="6" t="s">
        <v>348</v>
      </c>
      <c r="BW215" s="97">
        <v>43893</v>
      </c>
      <c r="BX215" s="93">
        <v>43893</v>
      </c>
      <c r="BY215" s="222">
        <v>44167</v>
      </c>
      <c r="BZ215" s="4">
        <f t="shared" si="112"/>
        <v>274</v>
      </c>
      <c r="CA215" s="16">
        <f t="shared" si="113"/>
        <v>9.1333333333333329</v>
      </c>
      <c r="CB215" s="108" t="s">
        <v>2664</v>
      </c>
      <c r="CC215" s="9">
        <f>BD_2!E213</f>
        <v>0</v>
      </c>
      <c r="CD215" s="9">
        <f>BD_2!BA213</f>
        <v>4050000</v>
      </c>
      <c r="CE215" s="4">
        <f>BD_2!BZ213</f>
        <v>28</v>
      </c>
      <c r="CF215" s="42" t="str">
        <f>BD_2!CA213</f>
        <v>2 NO</v>
      </c>
      <c r="CG215" s="163" t="str">
        <f>BD_2!CF213</f>
        <v>2 NO</v>
      </c>
      <c r="CH215" s="4" t="s">
        <v>181</v>
      </c>
      <c r="CI215">
        <f t="shared" si="114"/>
        <v>302</v>
      </c>
      <c r="CJ215" s="161">
        <f t="shared" si="115"/>
        <v>43893</v>
      </c>
      <c r="CK215" s="161">
        <f t="shared" si="116"/>
        <v>44195</v>
      </c>
      <c r="CL215" s="14">
        <f t="shared" ca="1" si="117"/>
        <v>1.423841059602649</v>
      </c>
      <c r="CM215" s="9">
        <f t="shared" si="126"/>
        <v>44550009</v>
      </c>
      <c r="CN215" s="42" t="str">
        <f t="shared" ca="1" si="118"/>
        <v>FINALIZADO</v>
      </c>
      <c r="CO215" s="4"/>
      <c r="CQ215" s="17"/>
      <c r="CR215" s="87"/>
      <c r="CS215" s="6"/>
      <c r="CT215" s="13" t="s">
        <v>1321</v>
      </c>
      <c r="CU215" s="4" t="s">
        <v>1322</v>
      </c>
      <c r="CV215" s="4" t="s">
        <v>3330</v>
      </c>
      <c r="CW215" s="42" t="str">
        <f t="shared" si="127"/>
        <v>febrero</v>
      </c>
      <c r="CX215" s="4" t="s">
        <v>180</v>
      </c>
      <c r="CY215" t="s">
        <v>361</v>
      </c>
      <c r="CZ215" t="s">
        <v>362</v>
      </c>
    </row>
    <row r="216" spans="1:104" x14ac:dyDescent="0.25">
      <c r="A216" s="76" t="str">
        <f t="shared" si="119"/>
        <v/>
      </c>
      <c r="B216" s="77" t="str">
        <f t="shared" si="120"/>
        <v/>
      </c>
      <c r="C216" s="76" t="str">
        <f t="shared" si="121"/>
        <v/>
      </c>
      <c r="D216" s="76" t="str">
        <f t="shared" si="122"/>
        <v/>
      </c>
      <c r="E216" s="76" t="str">
        <f t="shared" si="123"/>
        <v/>
      </c>
      <c r="F216" s="77" t="str">
        <f t="shared" ca="1" si="110"/>
        <v>F</v>
      </c>
      <c r="G216" s="3" t="str">
        <f t="shared" si="124"/>
        <v/>
      </c>
      <c r="H216" s="3" t="str">
        <f t="shared" si="125"/>
        <v/>
      </c>
      <c r="I216" s="3" t="str">
        <f t="shared" si="111"/>
        <v/>
      </c>
      <c r="J216" s="4">
        <v>2020</v>
      </c>
      <c r="K216" s="5">
        <v>210</v>
      </c>
      <c r="L216" s="98" t="s">
        <v>1439</v>
      </c>
      <c r="M216" s="4" t="s">
        <v>115</v>
      </c>
      <c r="N216" s="6" t="s">
        <v>116</v>
      </c>
      <c r="O216" s="6" t="s">
        <v>138</v>
      </c>
      <c r="P216" s="6" t="s">
        <v>150</v>
      </c>
      <c r="Q216" s="6" t="s">
        <v>249</v>
      </c>
      <c r="R216" s="4" t="s">
        <v>114</v>
      </c>
      <c r="S216" s="4" t="s">
        <v>167</v>
      </c>
      <c r="T216" s="18" t="s">
        <v>1093</v>
      </c>
      <c r="U216" s="79" t="s">
        <v>173</v>
      </c>
      <c r="V216" s="4" t="s">
        <v>174</v>
      </c>
      <c r="W216" s="7">
        <v>80192589</v>
      </c>
      <c r="X216" s="18">
        <v>1</v>
      </c>
      <c r="Y216" s="92">
        <v>31107</v>
      </c>
      <c r="Z216" s="71">
        <f ca="1">+($F$1-Tabla3[[#This Row],[FECHA DE NACIMIENTO]])/365</f>
        <v>36.208219178082189</v>
      </c>
      <c r="AA216" s="108" t="s">
        <v>1755</v>
      </c>
      <c r="AB216" s="108"/>
      <c r="AC216" s="4" t="s">
        <v>114</v>
      </c>
      <c r="AD216" s="4" t="s">
        <v>114</v>
      </c>
      <c r="AE216" s="8" t="s">
        <v>114</v>
      </c>
      <c r="AF216" s="4" t="s">
        <v>181</v>
      </c>
      <c r="AG216" s="6" t="s">
        <v>197</v>
      </c>
      <c r="AH216" s="6" t="s">
        <v>197</v>
      </c>
      <c r="AI216" s="108" t="s">
        <v>1611</v>
      </c>
      <c r="AJ216" s="108" t="s">
        <v>2001</v>
      </c>
      <c r="AK216" s="108" t="s">
        <v>1972</v>
      </c>
      <c r="AL216" s="82">
        <v>32000000</v>
      </c>
      <c r="AM216" s="82">
        <v>32000000</v>
      </c>
      <c r="AN216" s="82">
        <v>3200000</v>
      </c>
      <c r="AO216" s="4" t="s">
        <v>209</v>
      </c>
      <c r="AP216" s="6" t="s">
        <v>181</v>
      </c>
      <c r="AQ216" s="6" t="s">
        <v>168</v>
      </c>
      <c r="AR216" s="83"/>
      <c r="AS216" s="102"/>
      <c r="AT216" s="8"/>
      <c r="AU216" s="101">
        <v>5220</v>
      </c>
      <c r="AV216" s="107">
        <v>43839</v>
      </c>
      <c r="AW216" s="18">
        <v>46920</v>
      </c>
      <c r="AX216" s="93">
        <v>43868</v>
      </c>
      <c r="AY216" s="6" t="s">
        <v>215</v>
      </c>
      <c r="AZ216" s="18" t="s">
        <v>1073</v>
      </c>
      <c r="BA216" s="18" t="s">
        <v>181</v>
      </c>
      <c r="BB216" s="102"/>
      <c r="BC216" s="102"/>
      <c r="BD216" s="18" t="s">
        <v>2717</v>
      </c>
      <c r="BE216" s="70" t="s">
        <v>1524</v>
      </c>
      <c r="BF216" s="70">
        <v>43867</v>
      </c>
      <c r="BG216" s="4" t="s">
        <v>220</v>
      </c>
      <c r="BH216" s="4" t="s">
        <v>220</v>
      </c>
      <c r="BI216" s="6" t="s">
        <v>221</v>
      </c>
      <c r="BJ216" s="6" t="s">
        <v>1274</v>
      </c>
      <c r="BK216" s="6" t="s">
        <v>174</v>
      </c>
      <c r="BL216" s="12">
        <v>52961276</v>
      </c>
      <c r="BM216" s="4">
        <v>8</v>
      </c>
      <c r="BN216" s="6" t="s">
        <v>2291</v>
      </c>
      <c r="BO216" s="6" t="s">
        <v>197</v>
      </c>
      <c r="BP216" s="42">
        <v>82101600</v>
      </c>
      <c r="BQ216" s="13" t="s">
        <v>1630</v>
      </c>
      <c r="BR216" s="70">
        <v>43867</v>
      </c>
      <c r="BS216" s="4" t="s">
        <v>180</v>
      </c>
      <c r="BT216" s="13" t="s">
        <v>230</v>
      </c>
      <c r="BU216" s="93">
        <v>43871</v>
      </c>
      <c r="BV216" s="6" t="s">
        <v>352</v>
      </c>
      <c r="BW216" s="93">
        <v>43871</v>
      </c>
      <c r="BX216" s="93">
        <v>43871</v>
      </c>
      <c r="BY216" s="222">
        <v>44174</v>
      </c>
      <c r="BZ216" s="4">
        <f t="shared" si="112"/>
        <v>303</v>
      </c>
      <c r="CA216" s="16">
        <f t="shared" si="113"/>
        <v>10.1</v>
      </c>
      <c r="CB216" s="108" t="s">
        <v>1415</v>
      </c>
      <c r="CC216" s="9">
        <f>BD_2!E214</f>
        <v>0</v>
      </c>
      <c r="CD216" s="9">
        <f>BD_2!BA214</f>
        <v>0</v>
      </c>
      <c r="CE216" s="4">
        <f>BD_2!BZ214</f>
        <v>0</v>
      </c>
      <c r="CF216" s="42" t="str">
        <f>BD_2!CA214</f>
        <v>2 NO</v>
      </c>
      <c r="CG216" s="163" t="str">
        <f>BD_2!CF214</f>
        <v>2 NO</v>
      </c>
      <c r="CH216" s="4" t="s">
        <v>181</v>
      </c>
      <c r="CI216">
        <f t="shared" si="114"/>
        <v>303</v>
      </c>
      <c r="CJ216" s="161">
        <f t="shared" si="115"/>
        <v>43871</v>
      </c>
      <c r="CK216" s="161">
        <f t="shared" si="116"/>
        <v>44174</v>
      </c>
      <c r="CL216" s="14">
        <f t="shared" ca="1" si="117"/>
        <v>1.4917491749174918</v>
      </c>
      <c r="CM216" s="9">
        <f t="shared" si="126"/>
        <v>32000000</v>
      </c>
      <c r="CN216" s="42" t="str">
        <f t="shared" ca="1" si="118"/>
        <v>FINALIZADO</v>
      </c>
      <c r="CO216" s="4"/>
      <c r="CQ216" s="17"/>
      <c r="CR216" s="87"/>
      <c r="CS216" s="6"/>
      <c r="CT216" s="13" t="s">
        <v>1321</v>
      </c>
      <c r="CU216" s="4" t="s">
        <v>1322</v>
      </c>
      <c r="CV216" s="4" t="s">
        <v>3330</v>
      </c>
      <c r="CW216" s="42" t="str">
        <f t="shared" si="127"/>
        <v>febrero</v>
      </c>
      <c r="CX216" s="4" t="s">
        <v>180</v>
      </c>
      <c r="CY216" t="s">
        <v>361</v>
      </c>
      <c r="CZ216" t="s">
        <v>362</v>
      </c>
    </row>
    <row r="217" spans="1:104" x14ac:dyDescent="0.25">
      <c r="A217" s="76" t="str">
        <f t="shared" si="119"/>
        <v/>
      </c>
      <c r="B217" s="77" t="str">
        <f t="shared" si="120"/>
        <v/>
      </c>
      <c r="C217" s="76" t="str">
        <f t="shared" si="121"/>
        <v/>
      </c>
      <c r="D217" s="76" t="str">
        <f t="shared" si="122"/>
        <v/>
      </c>
      <c r="E217" s="76" t="str">
        <f t="shared" si="123"/>
        <v/>
      </c>
      <c r="F217" s="77" t="str">
        <f t="shared" ca="1" si="110"/>
        <v>F</v>
      </c>
      <c r="G217" s="3" t="str">
        <f t="shared" si="124"/>
        <v/>
      </c>
      <c r="H217" s="3" t="str">
        <f t="shared" si="125"/>
        <v/>
      </c>
      <c r="I217" s="3" t="str">
        <f t="shared" si="111"/>
        <v/>
      </c>
      <c r="J217" s="4">
        <v>2020</v>
      </c>
      <c r="K217" s="5">
        <v>211</v>
      </c>
      <c r="L217" s="98" t="s">
        <v>1439</v>
      </c>
      <c r="M217" s="4" t="s">
        <v>115</v>
      </c>
      <c r="N217" s="6" t="s">
        <v>116</v>
      </c>
      <c r="O217" s="6" t="s">
        <v>138</v>
      </c>
      <c r="P217" s="6" t="s">
        <v>150</v>
      </c>
      <c r="Q217" s="6" t="s">
        <v>249</v>
      </c>
      <c r="R217" s="4" t="s">
        <v>114</v>
      </c>
      <c r="S217" s="4" t="s">
        <v>166</v>
      </c>
      <c r="T217" s="18" t="s">
        <v>1094</v>
      </c>
      <c r="U217" s="79" t="s">
        <v>173</v>
      </c>
      <c r="V217" s="4" t="s">
        <v>174</v>
      </c>
      <c r="W217" s="7">
        <v>51985836</v>
      </c>
      <c r="X217" s="18">
        <v>2</v>
      </c>
      <c r="Y217" s="92">
        <v>25874</v>
      </c>
      <c r="Z217" s="71">
        <f ca="1">+($F$1-Tabla3[[#This Row],[FECHA DE NACIMIENTO]])/365</f>
        <v>50.545205479452058</v>
      </c>
      <c r="AA217" s="108" t="s">
        <v>576</v>
      </c>
      <c r="AB217" s="108"/>
      <c r="AC217" s="4" t="s">
        <v>114</v>
      </c>
      <c r="AD217" s="4" t="s">
        <v>114</v>
      </c>
      <c r="AE217" s="8" t="s">
        <v>114</v>
      </c>
      <c r="AF217" s="4" t="s">
        <v>181</v>
      </c>
      <c r="AG217" s="6" t="s">
        <v>197</v>
      </c>
      <c r="AH217" s="6" t="s">
        <v>197</v>
      </c>
      <c r="AI217" s="108" t="s">
        <v>1610</v>
      </c>
      <c r="AJ217" s="108" t="s">
        <v>2002</v>
      </c>
      <c r="AK217" s="108" t="s">
        <v>1973</v>
      </c>
      <c r="AL217" s="82">
        <v>61100000</v>
      </c>
      <c r="AM217" s="82">
        <v>61100000</v>
      </c>
      <c r="AN217" s="82">
        <v>6110000</v>
      </c>
      <c r="AO217" s="4" t="s">
        <v>209</v>
      </c>
      <c r="AP217" s="6" t="s">
        <v>181</v>
      </c>
      <c r="AQ217" s="6" t="s">
        <v>168</v>
      </c>
      <c r="AR217" s="83"/>
      <c r="AS217" s="102"/>
      <c r="AT217" s="8"/>
      <c r="AU217" s="101">
        <v>5220</v>
      </c>
      <c r="AV217" s="107">
        <v>43839</v>
      </c>
      <c r="AW217" s="18">
        <v>47020</v>
      </c>
      <c r="AX217" s="93">
        <v>43868</v>
      </c>
      <c r="AY217" s="6" t="s">
        <v>215</v>
      </c>
      <c r="AZ217" s="18" t="s">
        <v>1073</v>
      </c>
      <c r="BA217" s="18" t="s">
        <v>181</v>
      </c>
      <c r="BB217" s="102"/>
      <c r="BC217" s="102"/>
      <c r="BD217" s="18" t="s">
        <v>2718</v>
      </c>
      <c r="BE217" s="70" t="s">
        <v>1525</v>
      </c>
      <c r="BF217" s="70">
        <v>43867</v>
      </c>
      <c r="BG217" s="4" t="s">
        <v>220</v>
      </c>
      <c r="BH217" s="4" t="s">
        <v>220</v>
      </c>
      <c r="BI217" s="6" t="s">
        <v>221</v>
      </c>
      <c r="BJ217" s="6" t="s">
        <v>1274</v>
      </c>
      <c r="BK217" s="6" t="s">
        <v>174</v>
      </c>
      <c r="BL217" s="12">
        <v>52961276</v>
      </c>
      <c r="BM217" s="4">
        <v>8</v>
      </c>
      <c r="BN217" s="6" t="s">
        <v>2291</v>
      </c>
      <c r="BO217" s="6" t="s">
        <v>197</v>
      </c>
      <c r="BP217" s="42">
        <v>77101800</v>
      </c>
      <c r="BQ217" s="13" t="s">
        <v>1631</v>
      </c>
      <c r="BR217" s="70">
        <v>43867</v>
      </c>
      <c r="BS217" s="4" t="s">
        <v>180</v>
      </c>
      <c r="BT217" s="13" t="s">
        <v>230</v>
      </c>
      <c r="BU217" s="93">
        <v>43871</v>
      </c>
      <c r="BV217" s="6" t="s">
        <v>352</v>
      </c>
      <c r="BW217" s="93">
        <v>43871</v>
      </c>
      <c r="BX217" s="93">
        <v>43871</v>
      </c>
      <c r="BY217" s="222">
        <v>44174</v>
      </c>
      <c r="BZ217" s="4">
        <f t="shared" si="112"/>
        <v>303</v>
      </c>
      <c r="CA217" s="16">
        <f t="shared" si="113"/>
        <v>10.1</v>
      </c>
      <c r="CB217" s="108" t="s">
        <v>1974</v>
      </c>
      <c r="CC217" s="9">
        <f>BD_2!E215</f>
        <v>0</v>
      </c>
      <c r="CD217" s="9">
        <f>BD_2!BA215</f>
        <v>0</v>
      </c>
      <c r="CE217" s="4">
        <f>BD_2!BZ215</f>
        <v>0</v>
      </c>
      <c r="CF217" s="42" t="str">
        <f>BD_2!CA215</f>
        <v>2 NO</v>
      </c>
      <c r="CG217" s="163" t="str">
        <f>BD_2!CF215</f>
        <v>2 NO</v>
      </c>
      <c r="CH217" s="4" t="s">
        <v>181</v>
      </c>
      <c r="CI217">
        <f t="shared" si="114"/>
        <v>303</v>
      </c>
      <c r="CJ217" s="161">
        <f t="shared" si="115"/>
        <v>43871</v>
      </c>
      <c r="CK217" s="161">
        <f t="shared" si="116"/>
        <v>44174</v>
      </c>
      <c r="CL217" s="14">
        <f t="shared" ca="1" si="117"/>
        <v>1.4917491749174918</v>
      </c>
      <c r="CM217" s="9">
        <f t="shared" si="126"/>
        <v>61100000</v>
      </c>
      <c r="CN217" s="42" t="str">
        <f t="shared" ca="1" si="118"/>
        <v>FINALIZADO</v>
      </c>
      <c r="CO217" s="4"/>
      <c r="CQ217" s="17"/>
      <c r="CR217" s="87"/>
      <c r="CS217" s="6"/>
      <c r="CT217" s="13" t="s">
        <v>1321</v>
      </c>
      <c r="CU217" s="4" t="s">
        <v>1322</v>
      </c>
      <c r="CV217" s="4" t="s">
        <v>3330</v>
      </c>
      <c r="CW217" s="42" t="str">
        <f t="shared" si="127"/>
        <v>febrero</v>
      </c>
      <c r="CX217" s="4" t="s">
        <v>180</v>
      </c>
      <c r="CY217" t="s">
        <v>361</v>
      </c>
      <c r="CZ217" t="s">
        <v>362</v>
      </c>
    </row>
    <row r="218" spans="1:104" x14ac:dyDescent="0.25">
      <c r="A218" s="76" t="str">
        <f t="shared" si="119"/>
        <v/>
      </c>
      <c r="B218" s="77" t="str">
        <f t="shared" si="120"/>
        <v/>
      </c>
      <c r="C218" s="76" t="str">
        <f t="shared" si="121"/>
        <v/>
      </c>
      <c r="D218" s="76" t="str">
        <f t="shared" si="122"/>
        <v/>
      </c>
      <c r="E218" s="76" t="str">
        <f t="shared" si="123"/>
        <v/>
      </c>
      <c r="F218" s="77" t="str">
        <f t="shared" ca="1" si="110"/>
        <v>F</v>
      </c>
      <c r="G218" s="3" t="str">
        <f t="shared" si="124"/>
        <v/>
      </c>
      <c r="H218" s="3" t="str">
        <f t="shared" si="125"/>
        <v/>
      </c>
      <c r="I218" s="3" t="str">
        <f t="shared" si="111"/>
        <v/>
      </c>
      <c r="J218" s="4">
        <v>2020</v>
      </c>
      <c r="K218" s="5">
        <v>212</v>
      </c>
      <c r="L218" s="6" t="s">
        <v>516</v>
      </c>
      <c r="M218" s="4" t="s">
        <v>115</v>
      </c>
      <c r="N218" s="6" t="s">
        <v>116</v>
      </c>
      <c r="O218" s="6" t="s">
        <v>138</v>
      </c>
      <c r="P218" s="6" t="s">
        <v>150</v>
      </c>
      <c r="Q218" s="6" t="s">
        <v>249</v>
      </c>
      <c r="R218" s="4" t="s">
        <v>114</v>
      </c>
      <c r="S218" s="4" t="s">
        <v>166</v>
      </c>
      <c r="T218" s="18" t="s">
        <v>1095</v>
      </c>
      <c r="U218" s="79" t="s">
        <v>173</v>
      </c>
      <c r="V218" s="4" t="s">
        <v>174</v>
      </c>
      <c r="W218" s="7">
        <v>41490554</v>
      </c>
      <c r="X218" s="18">
        <v>9</v>
      </c>
      <c r="Y218" s="92">
        <v>18457</v>
      </c>
      <c r="Z218" s="71">
        <f ca="1">+($F$1-Tabla3[[#This Row],[FECHA DE NACIMIENTO]])/365</f>
        <v>70.865753424657541</v>
      </c>
      <c r="AA218" s="108" t="s">
        <v>177</v>
      </c>
      <c r="AB218" s="108"/>
      <c r="AC218" s="4" t="s">
        <v>114</v>
      </c>
      <c r="AD218" s="4" t="s">
        <v>114</v>
      </c>
      <c r="AE218" s="8" t="s">
        <v>114</v>
      </c>
      <c r="AF218" s="4" t="s">
        <v>181</v>
      </c>
      <c r="AG218" s="13" t="s">
        <v>184</v>
      </c>
      <c r="AH218" s="13" t="s">
        <v>184</v>
      </c>
      <c r="AI218" s="108" t="s">
        <v>1366</v>
      </c>
      <c r="AJ218" s="108" t="s">
        <v>2003</v>
      </c>
      <c r="AK218" s="108" t="s">
        <v>2073</v>
      </c>
      <c r="AL218" s="82">
        <v>83200000</v>
      </c>
      <c r="AM218" s="82">
        <v>83200000</v>
      </c>
      <c r="AN218" s="82">
        <v>8320000</v>
      </c>
      <c r="AO218" s="4" t="s">
        <v>209</v>
      </c>
      <c r="AP218" s="6" t="s">
        <v>181</v>
      </c>
      <c r="AQ218" s="6" t="s">
        <v>168</v>
      </c>
      <c r="AR218" s="83"/>
      <c r="AS218" s="102"/>
      <c r="AT218" s="8"/>
      <c r="AU218" s="101">
        <v>5320</v>
      </c>
      <c r="AV218" s="92">
        <v>43839</v>
      </c>
      <c r="AW218" s="18">
        <v>57220</v>
      </c>
      <c r="AX218" s="93">
        <v>43875</v>
      </c>
      <c r="AY218" s="6" t="s">
        <v>215</v>
      </c>
      <c r="AZ218" s="18" t="s">
        <v>811</v>
      </c>
      <c r="BA218" s="18" t="s">
        <v>181</v>
      </c>
      <c r="BB218" s="102"/>
      <c r="BC218" s="102"/>
      <c r="BD218" s="18" t="s">
        <v>2722</v>
      </c>
      <c r="BE218" s="70" t="s">
        <v>1526</v>
      </c>
      <c r="BF218" s="70">
        <v>43874</v>
      </c>
      <c r="BG218" s="4" t="s">
        <v>220</v>
      </c>
      <c r="BH218" s="4" t="s">
        <v>220</v>
      </c>
      <c r="BI218" s="6" t="s">
        <v>221</v>
      </c>
      <c r="BJ218" s="6" t="s">
        <v>1336</v>
      </c>
      <c r="BK218" s="6" t="s">
        <v>174</v>
      </c>
      <c r="BL218" s="12">
        <v>39701805</v>
      </c>
      <c r="BM218" s="4">
        <v>2</v>
      </c>
      <c r="BN218" s="6" t="s">
        <v>2294</v>
      </c>
      <c r="BO218" s="6" t="s">
        <v>184</v>
      </c>
      <c r="BP218" s="42">
        <v>77101700</v>
      </c>
      <c r="BQ218" s="13" t="s">
        <v>1632</v>
      </c>
      <c r="BR218" s="70">
        <v>43874</v>
      </c>
      <c r="BS218" s="4" t="s">
        <v>180</v>
      </c>
      <c r="BT218" s="13" t="s">
        <v>230</v>
      </c>
      <c r="BU218" s="93">
        <v>43879</v>
      </c>
      <c r="BV218" s="6" t="s">
        <v>348</v>
      </c>
      <c r="BW218" s="93">
        <v>43879</v>
      </c>
      <c r="BX218" s="93">
        <v>43879</v>
      </c>
      <c r="BY218" s="222">
        <v>44182</v>
      </c>
      <c r="BZ218" s="4">
        <f t="shared" si="112"/>
        <v>303</v>
      </c>
      <c r="CA218" s="16">
        <f t="shared" si="113"/>
        <v>10.1</v>
      </c>
      <c r="CB218" s="108" t="s">
        <v>1331</v>
      </c>
      <c r="CC218" s="9">
        <f>BD_2!E216</f>
        <v>0</v>
      </c>
      <c r="CD218" s="9">
        <f>BD_2!BA216</f>
        <v>0</v>
      </c>
      <c r="CE218" s="4">
        <f>BD_2!BZ216</f>
        <v>0</v>
      </c>
      <c r="CF218" s="42" t="str">
        <f>BD_2!CA216</f>
        <v>2 NO</v>
      </c>
      <c r="CG218" s="163" t="str">
        <f>BD_2!CF216</f>
        <v>2 NO</v>
      </c>
      <c r="CH218" s="4" t="s">
        <v>181</v>
      </c>
      <c r="CI218">
        <f t="shared" si="114"/>
        <v>303</v>
      </c>
      <c r="CJ218" s="161">
        <f t="shared" si="115"/>
        <v>43879</v>
      </c>
      <c r="CK218" s="161">
        <f t="shared" si="116"/>
        <v>44182</v>
      </c>
      <c r="CL218" s="14">
        <f t="shared" ca="1" si="117"/>
        <v>1.4653465346534653</v>
      </c>
      <c r="CM218" s="9">
        <f t="shared" si="126"/>
        <v>83200000</v>
      </c>
      <c r="CN218" s="42" t="str">
        <f t="shared" ca="1" si="118"/>
        <v>FINALIZADO</v>
      </c>
      <c r="CO218" s="4"/>
      <c r="CQ218" s="17"/>
      <c r="CR218" s="87"/>
      <c r="CS218" s="6"/>
      <c r="CT218" s="13" t="s">
        <v>1321</v>
      </c>
      <c r="CU218" s="4" t="s">
        <v>1322</v>
      </c>
      <c r="CV218" s="4" t="s">
        <v>3330</v>
      </c>
      <c r="CW218" s="42" t="str">
        <f t="shared" si="127"/>
        <v>febrero</v>
      </c>
      <c r="CX218" s="4" t="s">
        <v>180</v>
      </c>
      <c r="CY218" t="s">
        <v>361</v>
      </c>
      <c r="CZ218" t="s">
        <v>362</v>
      </c>
    </row>
    <row r="219" spans="1:104" x14ac:dyDescent="0.25">
      <c r="A219" s="76" t="str">
        <f t="shared" si="119"/>
        <v>A</v>
      </c>
      <c r="B219" s="77" t="str">
        <f t="shared" si="120"/>
        <v>PR</v>
      </c>
      <c r="C219" s="76" t="str">
        <f t="shared" si="121"/>
        <v/>
      </c>
      <c r="D219" s="76" t="str">
        <f t="shared" si="122"/>
        <v/>
      </c>
      <c r="E219" s="76" t="str">
        <f t="shared" si="123"/>
        <v/>
      </c>
      <c r="F219" s="77" t="str">
        <f t="shared" ca="1" si="110"/>
        <v>F</v>
      </c>
      <c r="G219" s="3" t="str">
        <f t="shared" si="124"/>
        <v/>
      </c>
      <c r="H219" s="3" t="str">
        <f t="shared" si="125"/>
        <v/>
      </c>
      <c r="I219" s="3" t="str">
        <f t="shared" si="111"/>
        <v/>
      </c>
      <c r="J219" s="4">
        <v>2020</v>
      </c>
      <c r="K219" s="5">
        <v>213</v>
      </c>
      <c r="L219" s="13" t="s">
        <v>1441</v>
      </c>
      <c r="M219" s="4" t="s">
        <v>115</v>
      </c>
      <c r="N219" s="6" t="s">
        <v>116</v>
      </c>
      <c r="O219" s="6" t="s">
        <v>138</v>
      </c>
      <c r="P219" s="6" t="s">
        <v>150</v>
      </c>
      <c r="Q219" s="6" t="s">
        <v>249</v>
      </c>
      <c r="R219" s="4" t="s">
        <v>114</v>
      </c>
      <c r="S219" s="4" t="s">
        <v>166</v>
      </c>
      <c r="T219" s="18" t="s">
        <v>1096</v>
      </c>
      <c r="U219" s="79" t="s">
        <v>173</v>
      </c>
      <c r="V219" s="4" t="s">
        <v>174</v>
      </c>
      <c r="W219" s="7">
        <v>32108888</v>
      </c>
      <c r="X219" s="18">
        <v>5</v>
      </c>
      <c r="Y219" s="92">
        <v>29122</v>
      </c>
      <c r="Z219" s="71">
        <f ca="1">+($F$1-Tabla3[[#This Row],[FECHA DE NACIMIENTO]])/365</f>
        <v>41.646575342465752</v>
      </c>
      <c r="AA219" s="108" t="s">
        <v>540</v>
      </c>
      <c r="AB219" s="108"/>
      <c r="AC219" s="4" t="s">
        <v>114</v>
      </c>
      <c r="AD219" s="4" t="s">
        <v>114</v>
      </c>
      <c r="AE219" s="8" t="s">
        <v>114</v>
      </c>
      <c r="AF219" s="4" t="s">
        <v>181</v>
      </c>
      <c r="AG219" s="6" t="s">
        <v>200</v>
      </c>
      <c r="AH219" s="6" t="s">
        <v>200</v>
      </c>
      <c r="AI219" s="108" t="s">
        <v>1609</v>
      </c>
      <c r="AJ219" s="108" t="s">
        <v>2651</v>
      </c>
      <c r="AK219" s="108" t="s">
        <v>2658</v>
      </c>
      <c r="AL219" s="82">
        <v>34516000</v>
      </c>
      <c r="AM219" s="82">
        <v>34516000</v>
      </c>
      <c r="AN219" s="82">
        <v>8629000</v>
      </c>
      <c r="AO219" s="4" t="s">
        <v>209</v>
      </c>
      <c r="AP219" s="6" t="s">
        <v>181</v>
      </c>
      <c r="AQ219" s="6" t="s">
        <v>168</v>
      </c>
      <c r="AR219" s="83"/>
      <c r="AS219" s="102"/>
      <c r="AT219" s="8"/>
      <c r="AU219" s="101">
        <v>4520</v>
      </c>
      <c r="AV219" s="92">
        <v>43839</v>
      </c>
      <c r="AW219" s="18">
        <v>47220</v>
      </c>
      <c r="AX219" s="93">
        <v>43868</v>
      </c>
      <c r="AY219" s="6" t="s">
        <v>215</v>
      </c>
      <c r="AZ219" s="18" t="s">
        <v>575</v>
      </c>
      <c r="BA219" s="18" t="s">
        <v>181</v>
      </c>
      <c r="BB219" s="102"/>
      <c r="BC219" s="102"/>
      <c r="BD219" s="18" t="s">
        <v>2723</v>
      </c>
      <c r="BE219" s="70" t="s">
        <v>1527</v>
      </c>
      <c r="BF219" s="70">
        <v>43867</v>
      </c>
      <c r="BG219" s="4" t="s">
        <v>220</v>
      </c>
      <c r="BH219" s="4" t="s">
        <v>220</v>
      </c>
      <c r="BI219" s="6" t="s">
        <v>221</v>
      </c>
      <c r="BJ219" s="6" t="s">
        <v>527</v>
      </c>
      <c r="BK219" s="6" t="s">
        <v>174</v>
      </c>
      <c r="BL219" s="12">
        <v>80128270</v>
      </c>
      <c r="BM219" s="4">
        <v>4</v>
      </c>
      <c r="BN219" s="6" t="s">
        <v>528</v>
      </c>
      <c r="BO219" s="6" t="s">
        <v>529</v>
      </c>
      <c r="BP219" s="42">
        <v>77102000</v>
      </c>
      <c r="BQ219" s="13" t="s">
        <v>1633</v>
      </c>
      <c r="BR219" s="70">
        <v>43867</v>
      </c>
      <c r="BS219" s="4" t="s">
        <v>180</v>
      </c>
      <c r="BT219" s="13" t="s">
        <v>230</v>
      </c>
      <c r="BU219" s="93">
        <v>43871</v>
      </c>
      <c r="BV219" s="6" t="s">
        <v>348</v>
      </c>
      <c r="BW219" s="93">
        <v>43872</v>
      </c>
      <c r="BX219" s="97">
        <v>43872</v>
      </c>
      <c r="BY219" s="222">
        <v>43992</v>
      </c>
      <c r="BZ219" s="4">
        <f t="shared" si="112"/>
        <v>120</v>
      </c>
      <c r="CA219" s="16">
        <f t="shared" si="113"/>
        <v>4</v>
      </c>
      <c r="CB219" s="108" t="s">
        <v>2406</v>
      </c>
      <c r="CC219" s="9">
        <f>BD_2!E217</f>
        <v>0</v>
      </c>
      <c r="CD219" s="9">
        <f>BD_2!BA217</f>
        <v>17258000</v>
      </c>
      <c r="CE219" s="4">
        <f>BD_2!BZ217</f>
        <v>61</v>
      </c>
      <c r="CF219" s="42" t="str">
        <f>BD_2!CA217</f>
        <v>2 NO</v>
      </c>
      <c r="CG219" s="163" t="str">
        <f>BD_2!CF217</f>
        <v>2 NO</v>
      </c>
      <c r="CH219" s="4" t="s">
        <v>181</v>
      </c>
      <c r="CI219">
        <f t="shared" si="114"/>
        <v>181</v>
      </c>
      <c r="CJ219" s="161">
        <f t="shared" si="115"/>
        <v>43872</v>
      </c>
      <c r="CK219" s="161">
        <f t="shared" si="116"/>
        <v>44053</v>
      </c>
      <c r="CL219" s="14">
        <f t="shared" ca="1" si="117"/>
        <v>2.4917127071823204</v>
      </c>
      <c r="CM219" s="9">
        <f t="shared" si="126"/>
        <v>51774000</v>
      </c>
      <c r="CN219" s="42" t="str">
        <f t="shared" ca="1" si="118"/>
        <v>FINALIZADO</v>
      </c>
      <c r="CO219" s="4"/>
      <c r="CQ219" s="17"/>
      <c r="CR219" s="87"/>
      <c r="CS219" s="6"/>
      <c r="CT219" s="13" t="s">
        <v>1321</v>
      </c>
      <c r="CU219" s="4" t="s">
        <v>1322</v>
      </c>
      <c r="CV219" s="4" t="s">
        <v>3330</v>
      </c>
      <c r="CW219" s="42" t="str">
        <f t="shared" si="127"/>
        <v>febrero</v>
      </c>
      <c r="CX219" s="4" t="s">
        <v>180</v>
      </c>
      <c r="CY219" t="s">
        <v>361</v>
      </c>
      <c r="CZ219" t="s">
        <v>362</v>
      </c>
    </row>
    <row r="220" spans="1:104" x14ac:dyDescent="0.25">
      <c r="A220" s="76" t="str">
        <f t="shared" si="119"/>
        <v/>
      </c>
      <c r="B220" s="77" t="str">
        <f t="shared" si="120"/>
        <v/>
      </c>
      <c r="C220" s="76" t="str">
        <f t="shared" si="121"/>
        <v/>
      </c>
      <c r="D220" s="76" t="str">
        <f t="shared" si="122"/>
        <v/>
      </c>
      <c r="E220" s="76" t="str">
        <f t="shared" si="123"/>
        <v/>
      </c>
      <c r="F220" s="77" t="str">
        <f t="shared" ca="1" si="110"/>
        <v>F</v>
      </c>
      <c r="G220" s="3" t="str">
        <f t="shared" si="124"/>
        <v/>
      </c>
      <c r="H220" s="3" t="str">
        <f t="shared" si="125"/>
        <v/>
      </c>
      <c r="I220" s="3" t="str">
        <f t="shared" si="111"/>
        <v/>
      </c>
      <c r="J220" s="4">
        <v>2020</v>
      </c>
      <c r="K220" s="5">
        <v>214</v>
      </c>
      <c r="L220" s="98" t="s">
        <v>1431</v>
      </c>
      <c r="M220" s="4" t="s">
        <v>115</v>
      </c>
      <c r="N220" s="6" t="s">
        <v>116</v>
      </c>
      <c r="O220" s="6" t="s">
        <v>138</v>
      </c>
      <c r="P220" s="6" t="s">
        <v>150</v>
      </c>
      <c r="Q220" s="6" t="s">
        <v>249</v>
      </c>
      <c r="R220" s="4" t="s">
        <v>114</v>
      </c>
      <c r="S220" s="4" t="s">
        <v>166</v>
      </c>
      <c r="T220" s="18" t="s">
        <v>1345</v>
      </c>
      <c r="U220" s="79" t="s">
        <v>173</v>
      </c>
      <c r="V220" s="4" t="s">
        <v>174</v>
      </c>
      <c r="W220" s="7">
        <v>1026269854</v>
      </c>
      <c r="X220" s="18">
        <v>4</v>
      </c>
      <c r="Y220" s="92">
        <v>33083</v>
      </c>
      <c r="Z220" s="71">
        <f ca="1">+($F$1-Tabla3[[#This Row],[FECHA DE NACIMIENTO]])/365</f>
        <v>30.794520547945204</v>
      </c>
      <c r="AA220" s="108" t="s">
        <v>540</v>
      </c>
      <c r="AB220" s="108"/>
      <c r="AC220" s="4" t="s">
        <v>114</v>
      </c>
      <c r="AD220" s="4" t="s">
        <v>114</v>
      </c>
      <c r="AE220" s="8" t="s">
        <v>114</v>
      </c>
      <c r="AF220" s="4" t="s">
        <v>181</v>
      </c>
      <c r="AG220" s="105" t="s">
        <v>958</v>
      </c>
      <c r="AH220" s="6" t="s">
        <v>958</v>
      </c>
      <c r="AI220" s="108" t="s">
        <v>1363</v>
      </c>
      <c r="AJ220" s="108" t="s">
        <v>2004</v>
      </c>
      <c r="AK220" s="108" t="s">
        <v>2071</v>
      </c>
      <c r="AL220" s="82">
        <v>70000000</v>
      </c>
      <c r="AM220" s="82">
        <v>70000000</v>
      </c>
      <c r="AN220" s="82">
        <v>7000000</v>
      </c>
      <c r="AO220" s="4" t="s">
        <v>209</v>
      </c>
      <c r="AP220" s="6" t="s">
        <v>181</v>
      </c>
      <c r="AQ220" s="6" t="s">
        <v>168</v>
      </c>
      <c r="AR220" s="83"/>
      <c r="AS220" s="102"/>
      <c r="AT220" s="8"/>
      <c r="AU220" s="101">
        <v>5720</v>
      </c>
      <c r="AV220" s="107">
        <v>43840</v>
      </c>
      <c r="AW220" s="18">
        <v>47420</v>
      </c>
      <c r="AX220" s="93">
        <v>43868</v>
      </c>
      <c r="AY220" s="6" t="s">
        <v>215</v>
      </c>
      <c r="AZ220" s="18" t="s">
        <v>572</v>
      </c>
      <c r="BA220" s="18" t="s">
        <v>181</v>
      </c>
      <c r="BB220" s="102"/>
      <c r="BC220" s="102"/>
      <c r="BD220" s="18" t="s">
        <v>2724</v>
      </c>
      <c r="BE220" s="70" t="s">
        <v>1528</v>
      </c>
      <c r="BF220" s="70">
        <v>43867</v>
      </c>
      <c r="BG220" s="4" t="s">
        <v>220</v>
      </c>
      <c r="BH220" s="4" t="s">
        <v>220</v>
      </c>
      <c r="BI220" s="6" t="s">
        <v>221</v>
      </c>
      <c r="BJ220" s="6" t="s">
        <v>2151</v>
      </c>
      <c r="BK220" s="6" t="s">
        <v>174</v>
      </c>
      <c r="BL220" s="12">
        <v>71580559</v>
      </c>
      <c r="BM220" s="4">
        <v>0</v>
      </c>
      <c r="BN220" s="6" t="s">
        <v>3857</v>
      </c>
      <c r="BO220" s="6" t="s">
        <v>187</v>
      </c>
      <c r="BP220" s="42">
        <v>77101700</v>
      </c>
      <c r="BQ220" s="13" t="s">
        <v>1634</v>
      </c>
      <c r="BR220" s="70">
        <v>43867</v>
      </c>
      <c r="BS220" s="4" t="s">
        <v>180</v>
      </c>
      <c r="BT220" s="13" t="s">
        <v>230</v>
      </c>
      <c r="BU220" s="93">
        <v>43868</v>
      </c>
      <c r="BV220" s="6" t="s">
        <v>348</v>
      </c>
      <c r="BW220" s="93">
        <v>43868</v>
      </c>
      <c r="BX220" s="97">
        <v>43868</v>
      </c>
      <c r="BY220" s="222">
        <v>44171</v>
      </c>
      <c r="BZ220" s="4">
        <f t="shared" si="112"/>
        <v>303</v>
      </c>
      <c r="CA220" s="16">
        <f t="shared" si="113"/>
        <v>10.1</v>
      </c>
      <c r="CB220" s="108" t="s">
        <v>2072</v>
      </c>
      <c r="CC220" s="9">
        <f>BD_2!E218</f>
        <v>0</v>
      </c>
      <c r="CD220" s="9">
        <f>BD_2!BA218</f>
        <v>0</v>
      </c>
      <c r="CE220" s="4">
        <f>BD_2!BZ218</f>
        <v>0</v>
      </c>
      <c r="CF220" s="42" t="str">
        <f>BD_2!CA218</f>
        <v>2 NO</v>
      </c>
      <c r="CG220" s="163" t="str">
        <f>BD_2!CF218</f>
        <v>2 NO</v>
      </c>
      <c r="CH220" s="4" t="s">
        <v>181</v>
      </c>
      <c r="CI220">
        <f t="shared" si="114"/>
        <v>303</v>
      </c>
      <c r="CJ220" s="161">
        <f t="shared" si="115"/>
        <v>43868</v>
      </c>
      <c r="CK220" s="161">
        <f t="shared" si="116"/>
        <v>44171</v>
      </c>
      <c r="CL220" s="14">
        <f t="shared" ca="1" si="117"/>
        <v>1.5016501650165017</v>
      </c>
      <c r="CM220" s="9">
        <f t="shared" si="126"/>
        <v>70000000</v>
      </c>
      <c r="CN220" s="42" t="str">
        <f t="shared" ca="1" si="118"/>
        <v>FINALIZADO</v>
      </c>
      <c r="CO220" s="4"/>
      <c r="CQ220" s="17"/>
      <c r="CR220" s="87"/>
      <c r="CS220" s="6"/>
      <c r="CT220" s="13" t="s">
        <v>1321</v>
      </c>
      <c r="CU220" s="4" t="s">
        <v>1322</v>
      </c>
      <c r="CV220" s="4" t="s">
        <v>3330</v>
      </c>
      <c r="CW220" s="42" t="str">
        <f t="shared" si="127"/>
        <v>febrero</v>
      </c>
      <c r="CX220" s="4" t="s">
        <v>180</v>
      </c>
      <c r="CY220" t="s">
        <v>361</v>
      </c>
      <c r="CZ220" t="s">
        <v>362</v>
      </c>
    </row>
    <row r="221" spans="1:104" x14ac:dyDescent="0.25">
      <c r="A221" s="76" t="str">
        <f t="shared" si="119"/>
        <v>A</v>
      </c>
      <c r="B221" s="77" t="str">
        <f t="shared" si="120"/>
        <v>PR</v>
      </c>
      <c r="C221" s="76" t="str">
        <f t="shared" si="121"/>
        <v/>
      </c>
      <c r="D221" s="76" t="str">
        <f t="shared" si="122"/>
        <v/>
      </c>
      <c r="E221" s="76" t="str">
        <f t="shared" si="123"/>
        <v/>
      </c>
      <c r="F221" s="77" t="str">
        <f t="shared" ca="1" si="110"/>
        <v>F</v>
      </c>
      <c r="G221" s="3" t="str">
        <f t="shared" si="124"/>
        <v/>
      </c>
      <c r="H221" s="3" t="str">
        <f t="shared" si="125"/>
        <v/>
      </c>
      <c r="I221" s="3" t="str">
        <f t="shared" si="111"/>
        <v/>
      </c>
      <c r="J221" s="4">
        <v>2020</v>
      </c>
      <c r="K221" s="5">
        <v>215</v>
      </c>
      <c r="L221" s="13" t="s">
        <v>1441</v>
      </c>
      <c r="M221" s="4" t="s">
        <v>115</v>
      </c>
      <c r="N221" s="6" t="s">
        <v>116</v>
      </c>
      <c r="O221" s="6" t="s">
        <v>138</v>
      </c>
      <c r="P221" s="6" t="s">
        <v>150</v>
      </c>
      <c r="Q221" s="6" t="s">
        <v>249</v>
      </c>
      <c r="R221" s="4" t="s">
        <v>114</v>
      </c>
      <c r="S221" s="4" t="s">
        <v>166</v>
      </c>
      <c r="T221" s="18" t="s">
        <v>1097</v>
      </c>
      <c r="U221" s="79" t="s">
        <v>173</v>
      </c>
      <c r="V221" s="4" t="s">
        <v>174</v>
      </c>
      <c r="W221" s="7">
        <v>80111644</v>
      </c>
      <c r="X221" s="18">
        <v>0</v>
      </c>
      <c r="Y221" s="92">
        <v>30682</v>
      </c>
      <c r="Z221" s="71">
        <f ca="1">+($F$1-Tabla3[[#This Row],[FECHA DE NACIMIENTO]])/365</f>
        <v>37.372602739726027</v>
      </c>
      <c r="AA221" s="108" t="s">
        <v>558</v>
      </c>
      <c r="AB221" s="108"/>
      <c r="AC221" s="4" t="s">
        <v>114</v>
      </c>
      <c r="AD221" s="4" t="s">
        <v>114</v>
      </c>
      <c r="AE221" s="8" t="s">
        <v>114</v>
      </c>
      <c r="AF221" s="4" t="s">
        <v>181</v>
      </c>
      <c r="AG221" s="6" t="s">
        <v>200</v>
      </c>
      <c r="AH221" s="6" t="s">
        <v>200</v>
      </c>
      <c r="AI221" s="108" t="s">
        <v>1608</v>
      </c>
      <c r="AJ221" s="108" t="s">
        <v>2652</v>
      </c>
      <c r="AK221" s="108" t="s">
        <v>2659</v>
      </c>
      <c r="AL221" s="82">
        <v>99000000</v>
      </c>
      <c r="AM221" s="82">
        <v>99000000</v>
      </c>
      <c r="AN221" s="82">
        <v>9900000</v>
      </c>
      <c r="AO221" s="4" t="s">
        <v>209</v>
      </c>
      <c r="AP221" s="6" t="s">
        <v>181</v>
      </c>
      <c r="AQ221" s="6" t="s">
        <v>168</v>
      </c>
      <c r="AR221" s="83"/>
      <c r="AS221" s="102"/>
      <c r="AT221" s="8"/>
      <c r="AU221" s="101">
        <v>5920</v>
      </c>
      <c r="AV221" s="92">
        <v>43840</v>
      </c>
      <c r="AW221" s="18">
        <v>50020</v>
      </c>
      <c r="AX221" s="93">
        <v>43868</v>
      </c>
      <c r="AY221" s="6" t="s">
        <v>215</v>
      </c>
      <c r="AZ221" s="18" t="s">
        <v>1699</v>
      </c>
      <c r="BA221" s="18" t="s">
        <v>181</v>
      </c>
      <c r="BB221" s="102"/>
      <c r="BC221" s="102"/>
      <c r="BD221" s="18" t="s">
        <v>2725</v>
      </c>
      <c r="BE221" s="70" t="s">
        <v>1529</v>
      </c>
      <c r="BF221" s="70">
        <v>43868</v>
      </c>
      <c r="BG221" s="4" t="s">
        <v>220</v>
      </c>
      <c r="BH221" s="4" t="s">
        <v>220</v>
      </c>
      <c r="BI221" s="6" t="s">
        <v>221</v>
      </c>
      <c r="BJ221" s="6" t="s">
        <v>527</v>
      </c>
      <c r="BK221" s="6" t="s">
        <v>174</v>
      </c>
      <c r="BL221" s="12">
        <v>80128270</v>
      </c>
      <c r="BM221" s="4">
        <v>4</v>
      </c>
      <c r="BN221" s="6" t="s">
        <v>528</v>
      </c>
      <c r="BO221" s="6" t="s">
        <v>529</v>
      </c>
      <c r="BP221" s="42">
        <v>77102000</v>
      </c>
      <c r="BQ221" s="13" t="s">
        <v>1635</v>
      </c>
      <c r="BR221" s="70">
        <v>43868</v>
      </c>
      <c r="BS221" s="4" t="s">
        <v>180</v>
      </c>
      <c r="BT221" s="13" t="s">
        <v>230</v>
      </c>
      <c r="BU221" s="93">
        <v>43871</v>
      </c>
      <c r="BV221" s="6" t="s">
        <v>348</v>
      </c>
      <c r="BW221" s="93">
        <v>43871</v>
      </c>
      <c r="BX221" s="93">
        <v>43871</v>
      </c>
      <c r="BY221" s="222">
        <v>44174</v>
      </c>
      <c r="BZ221" s="4">
        <f t="shared" si="112"/>
        <v>303</v>
      </c>
      <c r="CA221" s="16">
        <f t="shared" si="113"/>
        <v>10.1</v>
      </c>
      <c r="CB221" s="108" t="s">
        <v>2665</v>
      </c>
      <c r="CC221" s="9">
        <f>BD_2!E219</f>
        <v>0</v>
      </c>
      <c r="CD221" s="9">
        <f>BD_2!BA219</f>
        <v>6930000</v>
      </c>
      <c r="CE221" s="4">
        <f>BD_2!BZ219</f>
        <v>21</v>
      </c>
      <c r="CF221" s="42" t="str">
        <f>BD_2!CA219</f>
        <v>2 NO</v>
      </c>
      <c r="CG221" s="163" t="str">
        <f>BD_2!CF219</f>
        <v>2 NO</v>
      </c>
      <c r="CH221" s="4" t="s">
        <v>181</v>
      </c>
      <c r="CI221">
        <f t="shared" si="114"/>
        <v>324</v>
      </c>
      <c r="CJ221" s="161">
        <f t="shared" si="115"/>
        <v>43871</v>
      </c>
      <c r="CK221" s="161">
        <f t="shared" si="116"/>
        <v>44195</v>
      </c>
      <c r="CL221" s="14">
        <f t="shared" ca="1" si="117"/>
        <v>1.3950617283950617</v>
      </c>
      <c r="CM221" s="9">
        <f t="shared" si="126"/>
        <v>105930000</v>
      </c>
      <c r="CN221" s="42" t="str">
        <f t="shared" ca="1" si="118"/>
        <v>FINALIZADO</v>
      </c>
      <c r="CO221" s="4"/>
      <c r="CQ221" s="17"/>
      <c r="CR221" s="87"/>
      <c r="CS221" s="6"/>
      <c r="CT221" s="13" t="s">
        <v>1321</v>
      </c>
      <c r="CU221" s="4" t="s">
        <v>1322</v>
      </c>
      <c r="CV221" s="4" t="s">
        <v>3330</v>
      </c>
      <c r="CW221" s="42" t="str">
        <f t="shared" si="127"/>
        <v>febrero</v>
      </c>
      <c r="CX221" s="4" t="s">
        <v>180</v>
      </c>
      <c r="CY221" t="s">
        <v>361</v>
      </c>
      <c r="CZ221" t="s">
        <v>362</v>
      </c>
    </row>
    <row r="222" spans="1:104" x14ac:dyDescent="0.25">
      <c r="A222" s="76" t="str">
        <f t="shared" si="119"/>
        <v/>
      </c>
      <c r="B222" s="77" t="str">
        <f t="shared" si="120"/>
        <v/>
      </c>
      <c r="C222" s="76" t="str">
        <f t="shared" si="121"/>
        <v>T</v>
      </c>
      <c r="D222" s="76" t="str">
        <f t="shared" si="122"/>
        <v/>
      </c>
      <c r="E222" s="76" t="str">
        <f t="shared" si="123"/>
        <v/>
      </c>
      <c r="F222" s="77" t="str">
        <f t="shared" ca="1" si="110"/>
        <v>F</v>
      </c>
      <c r="G222" s="3" t="str">
        <f t="shared" si="124"/>
        <v/>
      </c>
      <c r="H222" s="3" t="str">
        <f t="shared" si="125"/>
        <v/>
      </c>
      <c r="I222" s="3" t="str">
        <f t="shared" si="111"/>
        <v/>
      </c>
      <c r="J222" s="4">
        <v>2020</v>
      </c>
      <c r="K222" s="5">
        <v>216</v>
      </c>
      <c r="L222" s="13" t="s">
        <v>1441</v>
      </c>
      <c r="M222" s="4" t="s">
        <v>115</v>
      </c>
      <c r="N222" s="6" t="s">
        <v>116</v>
      </c>
      <c r="O222" s="6" t="s">
        <v>138</v>
      </c>
      <c r="P222" s="6" t="s">
        <v>150</v>
      </c>
      <c r="Q222" s="6" t="s">
        <v>249</v>
      </c>
      <c r="R222" s="4" t="s">
        <v>114</v>
      </c>
      <c r="S222" s="4" t="s">
        <v>166</v>
      </c>
      <c r="T222" s="18" t="s">
        <v>1098</v>
      </c>
      <c r="U222" s="79" t="s">
        <v>173</v>
      </c>
      <c r="V222" s="4" t="s">
        <v>174</v>
      </c>
      <c r="W222" s="7">
        <v>1098740537</v>
      </c>
      <c r="X222" s="18">
        <v>5</v>
      </c>
      <c r="Y222" s="92">
        <v>34133</v>
      </c>
      <c r="Z222" s="71">
        <f ca="1">+($F$1-Tabla3[[#This Row],[FECHA DE NACIMIENTO]])/365</f>
        <v>27.917808219178081</v>
      </c>
      <c r="AA222" s="108" t="s">
        <v>1442</v>
      </c>
      <c r="AB222" s="108"/>
      <c r="AC222" s="4" t="s">
        <v>114</v>
      </c>
      <c r="AD222" s="4" t="s">
        <v>114</v>
      </c>
      <c r="AE222" s="8" t="s">
        <v>114</v>
      </c>
      <c r="AF222" s="4" t="s">
        <v>181</v>
      </c>
      <c r="AG222" s="6" t="s">
        <v>200</v>
      </c>
      <c r="AH222" s="6" t="s">
        <v>200</v>
      </c>
      <c r="AI222" s="108" t="s">
        <v>1608</v>
      </c>
      <c r="AJ222" s="108" t="s">
        <v>2653</v>
      </c>
      <c r="AK222" s="108" t="s">
        <v>2660</v>
      </c>
      <c r="AL222" s="82">
        <v>45100000</v>
      </c>
      <c r="AM222" s="82">
        <v>45100000</v>
      </c>
      <c r="AN222" s="82">
        <v>4510000</v>
      </c>
      <c r="AO222" s="4" t="s">
        <v>209</v>
      </c>
      <c r="AP222" s="6" t="s">
        <v>181</v>
      </c>
      <c r="AQ222" s="6" t="s">
        <v>168</v>
      </c>
      <c r="AR222" s="83"/>
      <c r="AS222" s="102"/>
      <c r="AT222" s="8"/>
      <c r="AU222" s="101">
        <v>5920</v>
      </c>
      <c r="AV222" s="92">
        <v>43840</v>
      </c>
      <c r="AW222" s="18">
        <v>50120</v>
      </c>
      <c r="AX222" s="93">
        <v>43868</v>
      </c>
      <c r="AY222" s="6" t="s">
        <v>215</v>
      </c>
      <c r="AZ222" s="18" t="s">
        <v>1699</v>
      </c>
      <c r="BA222" s="18" t="s">
        <v>181</v>
      </c>
      <c r="BB222" s="102"/>
      <c r="BC222" s="102"/>
      <c r="BD222" s="18" t="s">
        <v>2726</v>
      </c>
      <c r="BE222" s="70" t="s">
        <v>1530</v>
      </c>
      <c r="BF222" s="70">
        <v>43868</v>
      </c>
      <c r="BG222" s="4" t="s">
        <v>220</v>
      </c>
      <c r="BH222" s="4" t="s">
        <v>220</v>
      </c>
      <c r="BI222" s="6" t="s">
        <v>221</v>
      </c>
      <c r="BJ222" s="6" t="s">
        <v>527</v>
      </c>
      <c r="BK222" s="6" t="s">
        <v>174</v>
      </c>
      <c r="BL222" s="12">
        <v>80128270</v>
      </c>
      <c r="BM222" s="4">
        <v>4</v>
      </c>
      <c r="BN222" s="6" t="s">
        <v>528</v>
      </c>
      <c r="BO222" s="6" t="s">
        <v>529</v>
      </c>
      <c r="BP222" s="42">
        <v>77102000</v>
      </c>
      <c r="BQ222" s="13" t="s">
        <v>1636</v>
      </c>
      <c r="BR222" s="70">
        <v>43868</v>
      </c>
      <c r="BS222" s="4" t="s">
        <v>180</v>
      </c>
      <c r="BT222" s="13" t="s">
        <v>230</v>
      </c>
      <c r="BU222" s="93">
        <v>43871</v>
      </c>
      <c r="BV222" s="6" t="s">
        <v>348</v>
      </c>
      <c r="BW222" s="93">
        <v>43871</v>
      </c>
      <c r="BX222" s="93">
        <v>43872</v>
      </c>
      <c r="BY222" s="222">
        <v>44175</v>
      </c>
      <c r="BZ222" s="4">
        <f t="shared" si="112"/>
        <v>303</v>
      </c>
      <c r="CA222" s="16">
        <f t="shared" si="113"/>
        <v>10.1</v>
      </c>
      <c r="CB222" s="108" t="s">
        <v>2665</v>
      </c>
      <c r="CC222" s="9">
        <f>BD_2!E220</f>
        <v>24053333</v>
      </c>
      <c r="CD222" s="9">
        <f>BD_2!BA220</f>
        <v>0</v>
      </c>
      <c r="CE222" s="4">
        <f>BD_2!BZ220</f>
        <v>-162</v>
      </c>
      <c r="CF222" s="42" t="str">
        <f>BD_2!CA220</f>
        <v>2 NO</v>
      </c>
      <c r="CG222" s="163" t="str">
        <f>BD_2!CF220</f>
        <v>1 SI</v>
      </c>
      <c r="CH222" s="4" t="s">
        <v>181</v>
      </c>
      <c r="CI222">
        <f t="shared" si="114"/>
        <v>141</v>
      </c>
      <c r="CJ222" s="161">
        <f t="shared" si="115"/>
        <v>43872</v>
      </c>
      <c r="CK222" s="161">
        <f t="shared" si="116"/>
        <v>44013</v>
      </c>
      <c r="CL222" s="14">
        <f t="shared" ca="1" si="117"/>
        <v>3.1985815602836878</v>
      </c>
      <c r="CM222" s="9">
        <f t="shared" si="126"/>
        <v>21046667</v>
      </c>
      <c r="CN222" s="42" t="str">
        <f t="shared" ca="1" si="118"/>
        <v>FINALIZADO</v>
      </c>
      <c r="CO222" s="4"/>
      <c r="CQ222" s="17"/>
      <c r="CR222" s="87"/>
      <c r="CS222" s="6"/>
      <c r="CT222" s="13" t="s">
        <v>1321</v>
      </c>
      <c r="CU222" s="4" t="s">
        <v>1322</v>
      </c>
      <c r="CV222" s="4" t="s">
        <v>3330</v>
      </c>
      <c r="CW222" s="42" t="str">
        <f t="shared" si="127"/>
        <v>febrero</v>
      </c>
      <c r="CX222" s="4" t="s">
        <v>180</v>
      </c>
      <c r="CY222" t="s">
        <v>361</v>
      </c>
      <c r="CZ222" t="s">
        <v>362</v>
      </c>
    </row>
    <row r="223" spans="1:104" x14ac:dyDescent="0.25">
      <c r="A223" s="76" t="str">
        <f t="shared" si="119"/>
        <v>A</v>
      </c>
      <c r="B223" s="77" t="str">
        <f t="shared" si="120"/>
        <v>PR</v>
      </c>
      <c r="C223" s="76" t="str">
        <f t="shared" si="121"/>
        <v/>
      </c>
      <c r="D223" s="76" t="str">
        <f t="shared" si="122"/>
        <v/>
      </c>
      <c r="E223" s="76" t="str">
        <f t="shared" si="123"/>
        <v/>
      </c>
      <c r="F223" s="77" t="str">
        <f t="shared" ca="1" si="110"/>
        <v>F</v>
      </c>
      <c r="G223" s="3" t="str">
        <f t="shared" si="124"/>
        <v/>
      </c>
      <c r="H223" s="3" t="str">
        <f t="shared" si="125"/>
        <v/>
      </c>
      <c r="I223" s="3" t="str">
        <f t="shared" si="111"/>
        <v/>
      </c>
      <c r="J223" s="4">
        <v>2020</v>
      </c>
      <c r="K223" s="5">
        <v>217</v>
      </c>
      <c r="L223" s="13" t="s">
        <v>1441</v>
      </c>
      <c r="M223" s="4" t="s">
        <v>115</v>
      </c>
      <c r="N223" s="6" t="s">
        <v>116</v>
      </c>
      <c r="O223" s="6" t="s">
        <v>138</v>
      </c>
      <c r="P223" s="6" t="s">
        <v>150</v>
      </c>
      <c r="Q223" s="6" t="s">
        <v>249</v>
      </c>
      <c r="R223" s="4" t="s">
        <v>114</v>
      </c>
      <c r="S223" s="4" t="s">
        <v>166</v>
      </c>
      <c r="T223" s="18" t="s">
        <v>1099</v>
      </c>
      <c r="U223" s="79" t="s">
        <v>173</v>
      </c>
      <c r="V223" s="4" t="s">
        <v>174</v>
      </c>
      <c r="W223" s="7">
        <v>80071472</v>
      </c>
      <c r="X223" s="18">
        <v>8</v>
      </c>
      <c r="Y223" s="92">
        <v>29917</v>
      </c>
      <c r="Z223" s="71">
        <f ca="1">+($F$1-Tabla3[[#This Row],[FECHA DE NACIMIENTO]])/365</f>
        <v>39.468493150684928</v>
      </c>
      <c r="AA223" s="108" t="s">
        <v>1756</v>
      </c>
      <c r="AB223" s="108"/>
      <c r="AC223" s="4" t="s">
        <v>114</v>
      </c>
      <c r="AD223" s="4" t="s">
        <v>114</v>
      </c>
      <c r="AE223" s="8" t="s">
        <v>114</v>
      </c>
      <c r="AF223" s="4" t="s">
        <v>181</v>
      </c>
      <c r="AG223" s="6" t="s">
        <v>200</v>
      </c>
      <c r="AH223" s="6" t="s">
        <v>200</v>
      </c>
      <c r="AI223" s="108" t="s">
        <v>1367</v>
      </c>
      <c r="AJ223" s="108" t="s">
        <v>2654</v>
      </c>
      <c r="AK223" s="108" t="s">
        <v>2661</v>
      </c>
      <c r="AL223" s="82">
        <v>82400000</v>
      </c>
      <c r="AM223" s="82">
        <v>82400000</v>
      </c>
      <c r="AN223" s="82">
        <v>8240000</v>
      </c>
      <c r="AO223" s="4" t="s">
        <v>209</v>
      </c>
      <c r="AP223" s="6" t="s">
        <v>181</v>
      </c>
      <c r="AQ223" s="6" t="s">
        <v>168</v>
      </c>
      <c r="AR223" s="83"/>
      <c r="AS223" s="102"/>
      <c r="AT223" s="8"/>
      <c r="AU223" s="101">
        <v>4220</v>
      </c>
      <c r="AV223" s="92">
        <v>43839</v>
      </c>
      <c r="AW223" s="18">
        <v>50220</v>
      </c>
      <c r="AX223" s="93">
        <v>43868</v>
      </c>
      <c r="AY223" s="6" t="s">
        <v>215</v>
      </c>
      <c r="AZ223" s="18" t="s">
        <v>575</v>
      </c>
      <c r="BA223" s="18" t="s">
        <v>181</v>
      </c>
      <c r="BB223" s="102"/>
      <c r="BC223" s="102"/>
      <c r="BD223" s="18" t="s">
        <v>2727</v>
      </c>
      <c r="BE223" s="70" t="s">
        <v>1531</v>
      </c>
      <c r="BF223" s="70">
        <v>43867</v>
      </c>
      <c r="BG223" s="4" t="s">
        <v>220</v>
      </c>
      <c r="BH223" s="4" t="s">
        <v>220</v>
      </c>
      <c r="BI223" s="6" t="s">
        <v>221</v>
      </c>
      <c r="BJ223" s="6" t="s">
        <v>527</v>
      </c>
      <c r="BK223" s="6" t="s">
        <v>174</v>
      </c>
      <c r="BL223" s="12">
        <v>80128270</v>
      </c>
      <c r="BM223" s="4">
        <v>4</v>
      </c>
      <c r="BN223" s="6" t="s">
        <v>528</v>
      </c>
      <c r="BO223" s="6" t="s">
        <v>529</v>
      </c>
      <c r="BP223" s="42">
        <v>77102000</v>
      </c>
      <c r="BQ223" s="13" t="s">
        <v>1637</v>
      </c>
      <c r="BR223" s="70">
        <v>43868</v>
      </c>
      <c r="BS223" s="4" t="s">
        <v>180</v>
      </c>
      <c r="BT223" s="13" t="s">
        <v>230</v>
      </c>
      <c r="BU223" s="93">
        <v>43871</v>
      </c>
      <c r="BV223" s="6" t="s">
        <v>348</v>
      </c>
      <c r="BW223" s="97">
        <v>43872</v>
      </c>
      <c r="BX223" s="93">
        <v>43872</v>
      </c>
      <c r="BY223" s="222">
        <v>44175</v>
      </c>
      <c r="BZ223" s="4">
        <f t="shared" si="112"/>
        <v>303</v>
      </c>
      <c r="CA223" s="16">
        <f t="shared" si="113"/>
        <v>10.1</v>
      </c>
      <c r="CB223" s="108" t="s">
        <v>2665</v>
      </c>
      <c r="CC223" s="9">
        <f>BD_2!E221</f>
        <v>0</v>
      </c>
      <c r="CD223" s="9">
        <f>BD_2!BA221</f>
        <v>5768000</v>
      </c>
      <c r="CE223" s="4">
        <f>BD_2!BZ221</f>
        <v>21</v>
      </c>
      <c r="CF223" s="42" t="str">
        <f>BD_2!CA221</f>
        <v>2 NO</v>
      </c>
      <c r="CG223" s="163" t="str">
        <f>BD_2!CF221</f>
        <v>2 NO</v>
      </c>
      <c r="CH223" s="4" t="s">
        <v>181</v>
      </c>
      <c r="CI223">
        <f t="shared" si="114"/>
        <v>324</v>
      </c>
      <c r="CJ223" s="161">
        <f t="shared" si="115"/>
        <v>43872</v>
      </c>
      <c r="CK223" s="161">
        <f t="shared" si="116"/>
        <v>44196</v>
      </c>
      <c r="CL223" s="14">
        <f t="shared" ca="1" si="117"/>
        <v>1.3919753086419753</v>
      </c>
      <c r="CM223" s="9">
        <f t="shared" si="126"/>
        <v>88168000</v>
      </c>
      <c r="CN223" s="42" t="str">
        <f t="shared" ca="1" si="118"/>
        <v>FINALIZADO</v>
      </c>
      <c r="CO223" s="4"/>
      <c r="CQ223" s="17"/>
      <c r="CR223" s="87"/>
      <c r="CS223" s="6"/>
      <c r="CT223" s="13" t="s">
        <v>1321</v>
      </c>
      <c r="CU223" s="4" t="s">
        <v>1322</v>
      </c>
      <c r="CV223" s="4" t="s">
        <v>3330</v>
      </c>
      <c r="CW223" s="42" t="str">
        <f t="shared" si="127"/>
        <v>febrero</v>
      </c>
      <c r="CX223" s="4" t="s">
        <v>180</v>
      </c>
      <c r="CY223" t="s">
        <v>361</v>
      </c>
      <c r="CZ223" t="s">
        <v>362</v>
      </c>
    </row>
    <row r="224" spans="1:104" x14ac:dyDescent="0.25">
      <c r="A224" s="76" t="str">
        <f t="shared" si="119"/>
        <v>A</v>
      </c>
      <c r="B224" s="77" t="str">
        <f t="shared" si="120"/>
        <v>PR</v>
      </c>
      <c r="C224" s="76" t="str">
        <f t="shared" si="121"/>
        <v/>
      </c>
      <c r="D224" s="76" t="str">
        <f t="shared" si="122"/>
        <v/>
      </c>
      <c r="E224" s="76" t="str">
        <f t="shared" si="123"/>
        <v/>
      </c>
      <c r="F224" s="77" t="str">
        <f t="shared" ca="1" si="110"/>
        <v>F</v>
      </c>
      <c r="G224" s="3" t="str">
        <f t="shared" si="124"/>
        <v/>
      </c>
      <c r="H224" s="3" t="str">
        <f t="shared" si="125"/>
        <v/>
      </c>
      <c r="I224" s="3" t="str">
        <f t="shared" si="111"/>
        <v/>
      </c>
      <c r="J224" s="4">
        <v>2020</v>
      </c>
      <c r="K224" s="5">
        <v>218</v>
      </c>
      <c r="L224" s="13" t="s">
        <v>1441</v>
      </c>
      <c r="M224" s="4" t="s">
        <v>115</v>
      </c>
      <c r="N224" s="6" t="s">
        <v>116</v>
      </c>
      <c r="O224" s="6" t="s">
        <v>138</v>
      </c>
      <c r="P224" s="6" t="s">
        <v>150</v>
      </c>
      <c r="Q224" s="6" t="s">
        <v>249</v>
      </c>
      <c r="R224" s="4" t="s">
        <v>114</v>
      </c>
      <c r="S224" s="4" t="s">
        <v>166</v>
      </c>
      <c r="T224" s="18" t="s">
        <v>1100</v>
      </c>
      <c r="U224" s="79" t="s">
        <v>173</v>
      </c>
      <c r="V224" s="4" t="s">
        <v>174</v>
      </c>
      <c r="W224" s="7">
        <v>1013604557</v>
      </c>
      <c r="X224" s="18">
        <v>1</v>
      </c>
      <c r="Y224" s="92">
        <v>32648</v>
      </c>
      <c r="Z224" s="71">
        <f ca="1">+($F$1-Tabla3[[#This Row],[FECHA DE NACIMIENTO]])/365</f>
        <v>31.986301369863014</v>
      </c>
      <c r="AA224" s="108" t="s">
        <v>540</v>
      </c>
      <c r="AB224" s="108"/>
      <c r="AC224" s="4" t="s">
        <v>114</v>
      </c>
      <c r="AD224" s="4" t="s">
        <v>114</v>
      </c>
      <c r="AE224" s="8" t="s">
        <v>114</v>
      </c>
      <c r="AF224" s="4" t="s">
        <v>181</v>
      </c>
      <c r="AG224" s="6" t="s">
        <v>200</v>
      </c>
      <c r="AH224" s="6" t="s">
        <v>200</v>
      </c>
      <c r="AI224" s="108" t="s">
        <v>1367</v>
      </c>
      <c r="AJ224" s="108" t="s">
        <v>2655</v>
      </c>
      <c r="AK224" s="108" t="s">
        <v>2662</v>
      </c>
      <c r="AL224" s="82">
        <v>60000000</v>
      </c>
      <c r="AM224" s="82">
        <v>60000000</v>
      </c>
      <c r="AN224" s="82">
        <v>6000000</v>
      </c>
      <c r="AO224" s="4" t="s">
        <v>209</v>
      </c>
      <c r="AP224" s="6" t="s">
        <v>181</v>
      </c>
      <c r="AQ224" s="6" t="s">
        <v>168</v>
      </c>
      <c r="AR224" s="83"/>
      <c r="AS224" s="102"/>
      <c r="AT224" s="8"/>
      <c r="AU224" s="101">
        <v>4220</v>
      </c>
      <c r="AV224" s="92">
        <v>43839</v>
      </c>
      <c r="AW224" s="18">
        <v>50320</v>
      </c>
      <c r="AX224" s="93">
        <v>43868</v>
      </c>
      <c r="AY224" s="6" t="s">
        <v>215</v>
      </c>
      <c r="AZ224" s="18" t="s">
        <v>575</v>
      </c>
      <c r="BA224" s="18" t="s">
        <v>181</v>
      </c>
      <c r="BB224" s="102"/>
      <c r="BC224" s="102"/>
      <c r="BD224" s="18" t="s">
        <v>2728</v>
      </c>
      <c r="BE224" s="70" t="s">
        <v>1532</v>
      </c>
      <c r="BF224" s="70">
        <v>43868</v>
      </c>
      <c r="BG224" s="4" t="s">
        <v>220</v>
      </c>
      <c r="BH224" s="4" t="s">
        <v>220</v>
      </c>
      <c r="BI224" s="6" t="s">
        <v>221</v>
      </c>
      <c r="BJ224" s="6" t="s">
        <v>527</v>
      </c>
      <c r="BK224" s="6" t="s">
        <v>174</v>
      </c>
      <c r="BL224" s="12">
        <v>80128270</v>
      </c>
      <c r="BM224" s="4">
        <v>4</v>
      </c>
      <c r="BN224" s="6" t="s">
        <v>528</v>
      </c>
      <c r="BO224" s="6" t="s">
        <v>529</v>
      </c>
      <c r="BP224" s="42">
        <v>77102000</v>
      </c>
      <c r="BQ224" s="13" t="s">
        <v>1638</v>
      </c>
      <c r="BR224" s="70">
        <v>43868</v>
      </c>
      <c r="BS224" s="4" t="s">
        <v>180</v>
      </c>
      <c r="BT224" s="13" t="s">
        <v>230</v>
      </c>
      <c r="BU224" s="93">
        <v>43871</v>
      </c>
      <c r="BV224" s="6" t="s">
        <v>348</v>
      </c>
      <c r="BW224" s="93">
        <v>43872</v>
      </c>
      <c r="BX224" s="97">
        <v>43872</v>
      </c>
      <c r="BY224" s="222">
        <v>44175</v>
      </c>
      <c r="BZ224" s="4">
        <f t="shared" si="112"/>
        <v>303</v>
      </c>
      <c r="CA224" s="16">
        <f t="shared" si="113"/>
        <v>10.1</v>
      </c>
      <c r="CB224" s="108" t="s">
        <v>2665</v>
      </c>
      <c r="CC224" s="9">
        <f>BD_2!E222</f>
        <v>0</v>
      </c>
      <c r="CD224" s="9">
        <f>BD_2!BA222</f>
        <v>4000000</v>
      </c>
      <c r="CE224" s="4">
        <f>BD_2!BZ222</f>
        <v>20</v>
      </c>
      <c r="CF224" s="42" t="str">
        <f>BD_2!CA222</f>
        <v>2 NO</v>
      </c>
      <c r="CG224" s="163" t="str">
        <f>BD_2!CF222</f>
        <v>2 NO</v>
      </c>
      <c r="CH224" s="4" t="s">
        <v>181</v>
      </c>
      <c r="CI224">
        <f t="shared" si="114"/>
        <v>323</v>
      </c>
      <c r="CJ224" s="161">
        <f t="shared" si="115"/>
        <v>43872</v>
      </c>
      <c r="CK224" s="161">
        <f t="shared" si="116"/>
        <v>44195</v>
      </c>
      <c r="CL224" s="14">
        <f t="shared" ca="1" si="117"/>
        <v>1.3962848297213621</v>
      </c>
      <c r="CM224" s="9">
        <f t="shared" si="126"/>
        <v>64000000</v>
      </c>
      <c r="CN224" s="42" t="str">
        <f t="shared" ca="1" si="118"/>
        <v>FINALIZADO</v>
      </c>
      <c r="CO224" s="4"/>
      <c r="CQ224" s="17"/>
      <c r="CR224" s="87"/>
      <c r="CS224" s="6"/>
      <c r="CT224" s="13" t="s">
        <v>1321</v>
      </c>
      <c r="CU224" s="4" t="s">
        <v>1322</v>
      </c>
      <c r="CV224" s="4" t="s">
        <v>3330</v>
      </c>
      <c r="CW224" s="42" t="str">
        <f t="shared" si="127"/>
        <v>febrero</v>
      </c>
      <c r="CX224" s="4" t="s">
        <v>180</v>
      </c>
      <c r="CY224" t="s">
        <v>361</v>
      </c>
      <c r="CZ224" t="s">
        <v>362</v>
      </c>
    </row>
    <row r="225" spans="1:104" x14ac:dyDescent="0.25">
      <c r="A225" s="76" t="str">
        <f t="shared" si="119"/>
        <v/>
      </c>
      <c r="B225" s="77" t="str">
        <f t="shared" si="120"/>
        <v/>
      </c>
      <c r="C225" s="76" t="str">
        <f t="shared" si="121"/>
        <v/>
      </c>
      <c r="D225" s="76" t="str">
        <f t="shared" si="122"/>
        <v/>
      </c>
      <c r="E225" s="76" t="str">
        <f t="shared" si="123"/>
        <v/>
      </c>
      <c r="F225" s="77" t="str">
        <f t="shared" ca="1" si="110"/>
        <v>F</v>
      </c>
      <c r="G225" s="3" t="str">
        <f t="shared" si="124"/>
        <v/>
      </c>
      <c r="H225" s="3" t="str">
        <f t="shared" si="125"/>
        <v/>
      </c>
      <c r="I225" s="3" t="str">
        <f t="shared" si="111"/>
        <v/>
      </c>
      <c r="J225" s="4">
        <v>2020</v>
      </c>
      <c r="K225" s="5">
        <v>219</v>
      </c>
      <c r="L225" s="6" t="s">
        <v>516</v>
      </c>
      <c r="M225" s="4" t="s">
        <v>115</v>
      </c>
      <c r="N225" s="6" t="s">
        <v>116</v>
      </c>
      <c r="O225" s="6" t="s">
        <v>138</v>
      </c>
      <c r="P225" s="6" t="s">
        <v>150</v>
      </c>
      <c r="Q225" s="6" t="s">
        <v>249</v>
      </c>
      <c r="R225" s="4" t="s">
        <v>114</v>
      </c>
      <c r="S225" s="4" t="s">
        <v>166</v>
      </c>
      <c r="T225" s="18" t="s">
        <v>1101</v>
      </c>
      <c r="U225" s="79" t="s">
        <v>173</v>
      </c>
      <c r="V225" s="4" t="s">
        <v>174</v>
      </c>
      <c r="W225" s="7">
        <v>377999</v>
      </c>
      <c r="X225" s="18">
        <v>0</v>
      </c>
      <c r="Y225" s="92">
        <v>30265</v>
      </c>
      <c r="Z225" s="71">
        <f ca="1">+($F$1-Tabla3[[#This Row],[FECHA DE NACIMIENTO]])/365</f>
        <v>38.515068493150686</v>
      </c>
      <c r="AA225" s="108" t="s">
        <v>1757</v>
      </c>
      <c r="AB225" s="108"/>
      <c r="AC225" s="4" t="s">
        <v>114</v>
      </c>
      <c r="AD225" s="4" t="s">
        <v>114</v>
      </c>
      <c r="AE225" s="8" t="s">
        <v>114</v>
      </c>
      <c r="AF225" s="4" t="s">
        <v>181</v>
      </c>
      <c r="AG225" s="13" t="s">
        <v>186</v>
      </c>
      <c r="AH225" s="13" t="s">
        <v>186</v>
      </c>
      <c r="AI225" s="108" t="s">
        <v>1607</v>
      </c>
      <c r="AJ225" s="108" t="s">
        <v>2005</v>
      </c>
      <c r="AK225" s="108" t="s">
        <v>2069</v>
      </c>
      <c r="AL225" s="82">
        <v>60500000</v>
      </c>
      <c r="AM225" s="82">
        <v>60500000</v>
      </c>
      <c r="AN225" s="82">
        <v>6050000</v>
      </c>
      <c r="AO225" s="4" t="s">
        <v>209</v>
      </c>
      <c r="AP225" s="6" t="s">
        <v>181</v>
      </c>
      <c r="AQ225" s="6" t="s">
        <v>168</v>
      </c>
      <c r="AR225" s="83"/>
      <c r="AS225" s="102"/>
      <c r="AT225" s="8"/>
      <c r="AU225" s="101">
        <v>5120</v>
      </c>
      <c r="AV225" s="107">
        <v>43839</v>
      </c>
      <c r="AW225" s="18">
        <v>57920</v>
      </c>
      <c r="AX225" s="93">
        <v>43875</v>
      </c>
      <c r="AY225" s="6" t="s">
        <v>215</v>
      </c>
      <c r="AZ225" s="18" t="s">
        <v>807</v>
      </c>
      <c r="BA225" s="18" t="s">
        <v>181</v>
      </c>
      <c r="BB225" s="102"/>
      <c r="BC225" s="102"/>
      <c r="BD225" s="18" t="s">
        <v>2729</v>
      </c>
      <c r="BE225" s="70" t="s">
        <v>1533</v>
      </c>
      <c r="BF225" s="70">
        <v>43875</v>
      </c>
      <c r="BG225" s="4" t="s">
        <v>220</v>
      </c>
      <c r="BH225" s="4" t="s">
        <v>220</v>
      </c>
      <c r="BI225" s="6" t="s">
        <v>221</v>
      </c>
      <c r="BJ225" s="6" t="s">
        <v>2858</v>
      </c>
      <c r="BK225" s="6" t="s">
        <v>174</v>
      </c>
      <c r="BL225" s="12">
        <v>79366558</v>
      </c>
      <c r="BM225" s="4">
        <v>6</v>
      </c>
      <c r="BN225" s="6" t="s">
        <v>1476</v>
      </c>
      <c r="BO225" s="6" t="s">
        <v>825</v>
      </c>
      <c r="BP225" s="42">
        <v>77102000</v>
      </c>
      <c r="BQ225" s="13" t="s">
        <v>1639</v>
      </c>
      <c r="BR225" s="70">
        <v>43875</v>
      </c>
      <c r="BS225" s="4" t="s">
        <v>180</v>
      </c>
      <c r="BT225" s="13" t="s">
        <v>230</v>
      </c>
      <c r="BU225" s="93">
        <v>43879</v>
      </c>
      <c r="BV225" s="6" t="s">
        <v>348</v>
      </c>
      <c r="BW225" s="93">
        <v>43879</v>
      </c>
      <c r="BX225" s="93">
        <v>43879</v>
      </c>
      <c r="BY225" s="222">
        <v>44182</v>
      </c>
      <c r="BZ225" s="4">
        <f t="shared" si="112"/>
        <v>303</v>
      </c>
      <c r="CA225" s="16">
        <f t="shared" si="113"/>
        <v>10.1</v>
      </c>
      <c r="CB225" s="108" t="s">
        <v>2070</v>
      </c>
      <c r="CC225" s="9">
        <f>BD_2!E223</f>
        <v>0</v>
      </c>
      <c r="CD225" s="9">
        <f>BD_2!BA223</f>
        <v>0</v>
      </c>
      <c r="CE225" s="4">
        <f>BD_2!BZ223</f>
        <v>0</v>
      </c>
      <c r="CF225" s="42" t="str">
        <f>BD_2!CA223</f>
        <v>2 NO</v>
      </c>
      <c r="CG225" s="163" t="str">
        <f>BD_2!CF223</f>
        <v>2 NO</v>
      </c>
      <c r="CH225" s="4" t="s">
        <v>181</v>
      </c>
      <c r="CI225">
        <f t="shared" si="114"/>
        <v>303</v>
      </c>
      <c r="CJ225" s="161">
        <f t="shared" si="115"/>
        <v>43879</v>
      </c>
      <c r="CK225" s="161">
        <f t="shared" si="116"/>
        <v>44182</v>
      </c>
      <c r="CL225" s="14">
        <f t="shared" ca="1" si="117"/>
        <v>1.4653465346534653</v>
      </c>
      <c r="CM225" s="9">
        <f t="shared" si="126"/>
        <v>60500000</v>
      </c>
      <c r="CN225" s="42" t="str">
        <f t="shared" ca="1" si="118"/>
        <v>FINALIZADO</v>
      </c>
      <c r="CO225" s="4"/>
      <c r="CQ225" s="17"/>
      <c r="CR225" s="87"/>
      <c r="CS225" s="6"/>
      <c r="CT225" s="13" t="s">
        <v>1321</v>
      </c>
      <c r="CU225" s="4" t="s">
        <v>1322</v>
      </c>
      <c r="CV225" s="4" t="s">
        <v>3330</v>
      </c>
      <c r="CW225" s="42" t="str">
        <f t="shared" si="127"/>
        <v>febrero</v>
      </c>
      <c r="CX225" s="4" t="s">
        <v>180</v>
      </c>
      <c r="CY225" t="s">
        <v>361</v>
      </c>
      <c r="CZ225" t="s">
        <v>362</v>
      </c>
    </row>
    <row r="226" spans="1:104" x14ac:dyDescent="0.25">
      <c r="A226" s="76" t="str">
        <f t="shared" si="119"/>
        <v/>
      </c>
      <c r="B226" s="77" t="str">
        <f t="shared" si="120"/>
        <v/>
      </c>
      <c r="C226" s="76" t="str">
        <f t="shared" si="121"/>
        <v/>
      </c>
      <c r="D226" s="76" t="str">
        <f t="shared" si="122"/>
        <v/>
      </c>
      <c r="E226" s="76" t="str">
        <f t="shared" si="123"/>
        <v/>
      </c>
      <c r="F226" s="77" t="str">
        <f t="shared" ca="1" si="110"/>
        <v>F</v>
      </c>
      <c r="G226" s="3" t="str">
        <f t="shared" si="124"/>
        <v/>
      </c>
      <c r="H226" s="3" t="str">
        <f t="shared" si="125"/>
        <v/>
      </c>
      <c r="I226" s="3" t="str">
        <f t="shared" si="111"/>
        <v/>
      </c>
      <c r="J226" s="4">
        <v>2020</v>
      </c>
      <c r="K226" s="5">
        <v>220</v>
      </c>
      <c r="L226" s="6" t="s">
        <v>515</v>
      </c>
      <c r="M226" s="4" t="s">
        <v>115</v>
      </c>
      <c r="N226" s="6" t="s">
        <v>116</v>
      </c>
      <c r="O226" s="6" t="s">
        <v>138</v>
      </c>
      <c r="P226" s="6" t="s">
        <v>150</v>
      </c>
      <c r="Q226" s="6" t="s">
        <v>249</v>
      </c>
      <c r="R226" s="4" t="s">
        <v>114</v>
      </c>
      <c r="S226" s="4" t="s">
        <v>166</v>
      </c>
      <c r="T226" s="18" t="s">
        <v>1102</v>
      </c>
      <c r="U226" s="79" t="s">
        <v>173</v>
      </c>
      <c r="V226" s="4" t="s">
        <v>174</v>
      </c>
      <c r="W226" s="7">
        <v>51853282</v>
      </c>
      <c r="X226" s="18">
        <v>6</v>
      </c>
      <c r="Y226" s="92">
        <v>24551</v>
      </c>
      <c r="Z226" s="71">
        <f ca="1">+($F$1-Tabla3[[#This Row],[FECHA DE NACIMIENTO]])/365</f>
        <v>54.169863013698631</v>
      </c>
      <c r="AA226" s="108" t="s">
        <v>178</v>
      </c>
      <c r="AB226" s="108"/>
      <c r="AC226" s="4" t="s">
        <v>114</v>
      </c>
      <c r="AD226" s="4" t="s">
        <v>114</v>
      </c>
      <c r="AE226" s="8" t="s">
        <v>114</v>
      </c>
      <c r="AF226" s="4" t="s">
        <v>181</v>
      </c>
      <c r="AG226" s="13" t="s">
        <v>586</v>
      </c>
      <c r="AH226" s="6" t="s">
        <v>586</v>
      </c>
      <c r="AI226" s="108" t="s">
        <v>1606</v>
      </c>
      <c r="AJ226" s="108" t="s">
        <v>2873</v>
      </c>
      <c r="AK226" s="18" t="s">
        <v>2874</v>
      </c>
      <c r="AL226" s="82">
        <v>97000000</v>
      </c>
      <c r="AM226" s="82">
        <v>97000000</v>
      </c>
      <c r="AN226" s="82">
        <v>9700000</v>
      </c>
      <c r="AO226" s="4" t="s">
        <v>209</v>
      </c>
      <c r="AP226" s="6" t="s">
        <v>181</v>
      </c>
      <c r="AQ226" s="6" t="s">
        <v>168</v>
      </c>
      <c r="AR226" s="83"/>
      <c r="AS226" s="102"/>
      <c r="AT226" s="8"/>
      <c r="AU226" s="101" t="s">
        <v>1702</v>
      </c>
      <c r="AV226" s="92">
        <v>43839</v>
      </c>
      <c r="AW226" s="18" t="s">
        <v>1700</v>
      </c>
      <c r="AX226" s="93">
        <v>43875</v>
      </c>
      <c r="AY226" s="6" t="s">
        <v>215</v>
      </c>
      <c r="AZ226" s="18" t="s">
        <v>1701</v>
      </c>
      <c r="BA226" s="18" t="s">
        <v>181</v>
      </c>
      <c r="BB226" s="102"/>
      <c r="BC226" s="102"/>
      <c r="BD226" s="18" t="s">
        <v>1534</v>
      </c>
      <c r="BE226" s="70" t="s">
        <v>1535</v>
      </c>
      <c r="BF226" s="70">
        <v>43874</v>
      </c>
      <c r="BG226" s="4" t="s">
        <v>220</v>
      </c>
      <c r="BH226" s="4" t="s">
        <v>220</v>
      </c>
      <c r="BI226" s="6" t="s">
        <v>221</v>
      </c>
      <c r="BJ226" s="6" t="s">
        <v>590</v>
      </c>
      <c r="BK226" s="6" t="s">
        <v>174</v>
      </c>
      <c r="BL226" s="12">
        <v>52008478</v>
      </c>
      <c r="BM226" s="4">
        <v>2</v>
      </c>
      <c r="BN226" s="6" t="s">
        <v>591</v>
      </c>
      <c r="BO226" s="13" t="s">
        <v>586</v>
      </c>
      <c r="BP226" s="4">
        <v>93151500</v>
      </c>
      <c r="BQ226" s="13" t="s">
        <v>1640</v>
      </c>
      <c r="BR226" s="70">
        <v>43874</v>
      </c>
      <c r="BS226" s="4" t="s">
        <v>180</v>
      </c>
      <c r="BT226" s="13" t="s">
        <v>230</v>
      </c>
      <c r="BU226" s="93">
        <v>43878</v>
      </c>
      <c r="BV226" s="6" t="s">
        <v>348</v>
      </c>
      <c r="BW226" s="97">
        <v>43879</v>
      </c>
      <c r="BX226" s="93">
        <v>43879</v>
      </c>
      <c r="BY226" s="222">
        <v>44182</v>
      </c>
      <c r="BZ226" s="4">
        <f t="shared" si="112"/>
        <v>303</v>
      </c>
      <c r="CA226" s="16">
        <f t="shared" si="113"/>
        <v>10.1</v>
      </c>
      <c r="CB226" s="108" t="s">
        <v>2875</v>
      </c>
      <c r="CC226" s="9">
        <f>BD_2!E224</f>
        <v>0</v>
      </c>
      <c r="CD226" s="9">
        <f>BD_2!BA224</f>
        <v>0</v>
      </c>
      <c r="CE226" s="4">
        <f>BD_2!BZ224</f>
        <v>0</v>
      </c>
      <c r="CF226" s="42" t="str">
        <f>BD_2!CA224</f>
        <v>2 NO</v>
      </c>
      <c r="CG226" s="163" t="str">
        <f>BD_2!CF224</f>
        <v>2 NO</v>
      </c>
      <c r="CH226" s="4" t="s">
        <v>181</v>
      </c>
      <c r="CI226">
        <f t="shared" si="114"/>
        <v>303</v>
      </c>
      <c r="CJ226" s="161">
        <f t="shared" si="115"/>
        <v>43879</v>
      </c>
      <c r="CK226" s="161">
        <f t="shared" si="116"/>
        <v>44182</v>
      </c>
      <c r="CL226" s="14">
        <f t="shared" ca="1" si="117"/>
        <v>1.4653465346534653</v>
      </c>
      <c r="CM226" s="9">
        <f t="shared" si="126"/>
        <v>97000000</v>
      </c>
      <c r="CN226" s="42" t="str">
        <f t="shared" ca="1" si="118"/>
        <v>FINALIZADO</v>
      </c>
      <c r="CO226" s="4"/>
      <c r="CQ226" s="17"/>
      <c r="CR226" s="87"/>
      <c r="CS226" s="6"/>
      <c r="CT226" s="13" t="s">
        <v>1321</v>
      </c>
      <c r="CU226" s="4" t="s">
        <v>1322</v>
      </c>
      <c r="CV226" s="4" t="s">
        <v>3330</v>
      </c>
      <c r="CW226" s="42" t="str">
        <f t="shared" si="127"/>
        <v>febrero</v>
      </c>
      <c r="CX226" s="4" t="s">
        <v>180</v>
      </c>
      <c r="CY226" t="s">
        <v>361</v>
      </c>
      <c r="CZ226" t="s">
        <v>362</v>
      </c>
    </row>
    <row r="227" spans="1:104" x14ac:dyDescent="0.25">
      <c r="A227" s="76" t="str">
        <f t="shared" si="119"/>
        <v>A</v>
      </c>
      <c r="B227" s="77" t="str">
        <f t="shared" si="120"/>
        <v>PR</v>
      </c>
      <c r="C227" s="76" t="str">
        <f t="shared" si="121"/>
        <v/>
      </c>
      <c r="D227" s="76" t="str">
        <f t="shared" si="122"/>
        <v/>
      </c>
      <c r="E227" s="76" t="str">
        <f t="shared" si="123"/>
        <v/>
      </c>
      <c r="F227" s="77" t="str">
        <f t="shared" ca="1" si="110"/>
        <v>F</v>
      </c>
      <c r="G227" s="3" t="str">
        <f t="shared" si="124"/>
        <v/>
      </c>
      <c r="H227" s="3" t="str">
        <f t="shared" si="125"/>
        <v/>
      </c>
      <c r="I227" s="3" t="str">
        <f t="shared" si="111"/>
        <v/>
      </c>
      <c r="J227" s="4">
        <v>2020</v>
      </c>
      <c r="K227" s="5">
        <v>221</v>
      </c>
      <c r="L227" s="6" t="s">
        <v>516</v>
      </c>
      <c r="M227" s="4" t="s">
        <v>115</v>
      </c>
      <c r="N227" s="6" t="s">
        <v>116</v>
      </c>
      <c r="O227" s="6" t="s">
        <v>138</v>
      </c>
      <c r="P227" s="6" t="s">
        <v>150</v>
      </c>
      <c r="Q227" s="6" t="s">
        <v>249</v>
      </c>
      <c r="R227" s="4" t="s">
        <v>114</v>
      </c>
      <c r="S227" s="4" t="s">
        <v>166</v>
      </c>
      <c r="T227" s="18" t="s">
        <v>1103</v>
      </c>
      <c r="U227" s="79" t="s">
        <v>173</v>
      </c>
      <c r="V227" s="4" t="s">
        <v>174</v>
      </c>
      <c r="W227" s="7">
        <v>79850106</v>
      </c>
      <c r="X227" s="18">
        <v>6</v>
      </c>
      <c r="Y227" s="92">
        <v>27831</v>
      </c>
      <c r="Z227" s="71">
        <f ca="1">+($F$1-Tabla3[[#This Row],[FECHA DE NACIMIENTO]])/365</f>
        <v>45.183561643835617</v>
      </c>
      <c r="AA227" s="108" t="s">
        <v>849</v>
      </c>
      <c r="AB227" s="108"/>
      <c r="AC227" s="4" t="s">
        <v>114</v>
      </c>
      <c r="AD227" s="4" t="s">
        <v>114</v>
      </c>
      <c r="AE227" s="8" t="s">
        <v>114</v>
      </c>
      <c r="AF227" s="4" t="s">
        <v>181</v>
      </c>
      <c r="AG227" s="13" t="s">
        <v>186</v>
      </c>
      <c r="AH227" s="13" t="s">
        <v>186</v>
      </c>
      <c r="AI227" s="108" t="s">
        <v>1354</v>
      </c>
      <c r="AJ227" s="108" t="s">
        <v>2006</v>
      </c>
      <c r="AK227" s="108" t="s">
        <v>2068</v>
      </c>
      <c r="AL227" s="82">
        <v>72000000</v>
      </c>
      <c r="AM227" s="82">
        <v>72000000</v>
      </c>
      <c r="AN227" s="82">
        <v>7200000</v>
      </c>
      <c r="AO227" s="4" t="s">
        <v>209</v>
      </c>
      <c r="AP227" s="6" t="s">
        <v>181</v>
      </c>
      <c r="AQ227" s="6" t="s">
        <v>168</v>
      </c>
      <c r="AR227" s="83"/>
      <c r="AS227" s="102"/>
      <c r="AT227" s="8"/>
      <c r="AU227" s="18">
        <v>5120</v>
      </c>
      <c r="AV227" s="107">
        <v>43839</v>
      </c>
      <c r="AW227" s="18">
        <v>48720</v>
      </c>
      <c r="AX227" s="93">
        <v>43868</v>
      </c>
      <c r="AY227" s="6" t="s">
        <v>215</v>
      </c>
      <c r="AZ227" s="18" t="s">
        <v>807</v>
      </c>
      <c r="BA227" s="18" t="s">
        <v>181</v>
      </c>
      <c r="BB227" s="102"/>
      <c r="BC227" s="102"/>
      <c r="BD227" s="18" t="s">
        <v>2730</v>
      </c>
      <c r="BE227" s="70" t="s">
        <v>1536</v>
      </c>
      <c r="BF227" s="70">
        <v>43868</v>
      </c>
      <c r="BG227" s="4" t="s">
        <v>220</v>
      </c>
      <c r="BH227" s="4" t="s">
        <v>220</v>
      </c>
      <c r="BI227" s="6" t="s">
        <v>221</v>
      </c>
      <c r="BJ227" s="6" t="s">
        <v>823</v>
      </c>
      <c r="BK227" s="6" t="s">
        <v>174</v>
      </c>
      <c r="BL227" s="12">
        <v>80082348</v>
      </c>
      <c r="BM227" s="4">
        <v>1</v>
      </c>
      <c r="BN227" s="6" t="s">
        <v>824</v>
      </c>
      <c r="BO227" s="6" t="s">
        <v>825</v>
      </c>
      <c r="BP227" s="42">
        <v>77102000</v>
      </c>
      <c r="BQ227" s="13" t="s">
        <v>1641</v>
      </c>
      <c r="BR227" s="70">
        <v>43868</v>
      </c>
      <c r="BS227" s="4" t="s">
        <v>180</v>
      </c>
      <c r="BT227" s="13" t="s">
        <v>230</v>
      </c>
      <c r="BU227" s="93">
        <v>43868</v>
      </c>
      <c r="BV227" s="6" t="s">
        <v>348</v>
      </c>
      <c r="BW227" s="93">
        <v>43869</v>
      </c>
      <c r="BX227" s="97">
        <v>43869</v>
      </c>
      <c r="BY227" s="222">
        <v>44172</v>
      </c>
      <c r="BZ227" s="4">
        <f t="shared" si="112"/>
        <v>303</v>
      </c>
      <c r="CA227" s="16">
        <f t="shared" si="113"/>
        <v>10.1</v>
      </c>
      <c r="CB227" s="108" t="s">
        <v>2056</v>
      </c>
      <c r="CC227" s="9">
        <f>BD_2!E225</f>
        <v>0</v>
      </c>
      <c r="CD227" s="9">
        <f>BD_2!BA225</f>
        <v>2640000</v>
      </c>
      <c r="CE227" s="4">
        <f>BD_2!BZ225</f>
        <v>11</v>
      </c>
      <c r="CF227" s="42" t="str">
        <f>BD_2!CA225</f>
        <v>2 NO</v>
      </c>
      <c r="CG227" s="163" t="str">
        <f>BD_2!CF225</f>
        <v>2 NO</v>
      </c>
      <c r="CH227" s="4" t="s">
        <v>181</v>
      </c>
      <c r="CI227">
        <f t="shared" si="114"/>
        <v>314</v>
      </c>
      <c r="CJ227" s="161">
        <f t="shared" si="115"/>
        <v>43869</v>
      </c>
      <c r="CK227" s="161">
        <f t="shared" si="116"/>
        <v>44183</v>
      </c>
      <c r="CL227" s="14">
        <f t="shared" ca="1" si="117"/>
        <v>1.4458598726114649</v>
      </c>
      <c r="CM227" s="9">
        <f t="shared" si="126"/>
        <v>74640000</v>
      </c>
      <c r="CN227" s="42" t="str">
        <f t="shared" ca="1" si="118"/>
        <v>FINALIZADO</v>
      </c>
      <c r="CO227" s="4"/>
      <c r="CQ227" s="17"/>
      <c r="CR227" s="87"/>
      <c r="CS227" s="6"/>
      <c r="CT227" s="13" t="s">
        <v>1321</v>
      </c>
      <c r="CU227" s="4" t="s">
        <v>1322</v>
      </c>
      <c r="CV227" s="4" t="s">
        <v>3330</v>
      </c>
      <c r="CW227" s="42" t="str">
        <f t="shared" si="127"/>
        <v>febrero</v>
      </c>
      <c r="CX227" s="4" t="s">
        <v>180</v>
      </c>
      <c r="CY227" t="s">
        <v>361</v>
      </c>
      <c r="CZ227" t="s">
        <v>362</v>
      </c>
    </row>
    <row r="228" spans="1:104" x14ac:dyDescent="0.25">
      <c r="A228" s="76" t="str">
        <f t="shared" si="119"/>
        <v>A</v>
      </c>
      <c r="B228" s="77" t="str">
        <f t="shared" si="120"/>
        <v>PR</v>
      </c>
      <c r="C228" s="76" t="str">
        <f t="shared" si="121"/>
        <v/>
      </c>
      <c r="D228" s="76" t="str">
        <f t="shared" si="122"/>
        <v/>
      </c>
      <c r="E228" s="76" t="str">
        <f t="shared" si="123"/>
        <v/>
      </c>
      <c r="F228" s="77" t="str">
        <f t="shared" ca="1" si="110"/>
        <v>F</v>
      </c>
      <c r="G228" s="3" t="str">
        <f t="shared" si="124"/>
        <v/>
      </c>
      <c r="H228" s="3" t="str">
        <f t="shared" si="125"/>
        <v/>
      </c>
      <c r="I228" s="3" t="str">
        <f t="shared" si="111"/>
        <v/>
      </c>
      <c r="J228" s="4">
        <v>2020</v>
      </c>
      <c r="K228" s="5">
        <v>222</v>
      </c>
      <c r="L228" s="13" t="s">
        <v>1441</v>
      </c>
      <c r="M228" s="4" t="s">
        <v>115</v>
      </c>
      <c r="N228" s="6" t="s">
        <v>116</v>
      </c>
      <c r="O228" s="6" t="s">
        <v>138</v>
      </c>
      <c r="P228" s="6" t="s">
        <v>150</v>
      </c>
      <c r="Q228" s="6" t="s">
        <v>249</v>
      </c>
      <c r="R228" s="4" t="s">
        <v>114</v>
      </c>
      <c r="S228" s="4" t="s">
        <v>166</v>
      </c>
      <c r="T228" s="18" t="s">
        <v>1104</v>
      </c>
      <c r="U228" s="79" t="s">
        <v>173</v>
      </c>
      <c r="V228" s="4" t="s">
        <v>174</v>
      </c>
      <c r="W228" s="7">
        <v>52928105</v>
      </c>
      <c r="X228" s="18">
        <v>8</v>
      </c>
      <c r="Y228" s="92">
        <v>29961</v>
      </c>
      <c r="Z228" s="71">
        <f ca="1">+($F$1-Tabla3[[#This Row],[FECHA DE NACIMIENTO]])/365</f>
        <v>39.347945205479455</v>
      </c>
      <c r="AA228" s="108" t="s">
        <v>849</v>
      </c>
      <c r="AB228" s="108"/>
      <c r="AC228" s="4" t="s">
        <v>114</v>
      </c>
      <c r="AD228" s="4" t="s">
        <v>114</v>
      </c>
      <c r="AE228" s="8" t="s">
        <v>114</v>
      </c>
      <c r="AF228" s="4" t="s">
        <v>181</v>
      </c>
      <c r="AG228" s="6" t="s">
        <v>200</v>
      </c>
      <c r="AH228" s="6" t="s">
        <v>200</v>
      </c>
      <c r="AI228" s="108" t="s">
        <v>1364</v>
      </c>
      <c r="AJ228" s="108" t="s">
        <v>2651</v>
      </c>
      <c r="AK228" s="108" t="s">
        <v>2666</v>
      </c>
      <c r="AL228" s="82">
        <v>22000000</v>
      </c>
      <c r="AM228" s="82">
        <v>22000000</v>
      </c>
      <c r="AN228" s="82">
        <v>5500000</v>
      </c>
      <c r="AO228" s="4" t="s">
        <v>209</v>
      </c>
      <c r="AP228" s="6" t="s">
        <v>181</v>
      </c>
      <c r="AQ228" s="6" t="s">
        <v>168</v>
      </c>
      <c r="AR228" s="83"/>
      <c r="AS228" s="102"/>
      <c r="AT228" s="8"/>
      <c r="AU228" s="18">
        <v>4520</v>
      </c>
      <c r="AV228" s="107">
        <v>43839</v>
      </c>
      <c r="AW228" s="18">
        <v>65420</v>
      </c>
      <c r="AX228" s="93">
        <v>43862</v>
      </c>
      <c r="AY228" s="6" t="s">
        <v>215</v>
      </c>
      <c r="AZ228" s="142" t="s">
        <v>575</v>
      </c>
      <c r="BA228" s="18" t="s">
        <v>181</v>
      </c>
      <c r="BB228" s="102"/>
      <c r="BC228" s="102"/>
      <c r="BD228" s="18" t="s">
        <v>2158</v>
      </c>
      <c r="BE228" s="70" t="s">
        <v>2157</v>
      </c>
      <c r="BF228" s="70">
        <v>43879</v>
      </c>
      <c r="BG228" s="4" t="s">
        <v>220</v>
      </c>
      <c r="BH228" s="4" t="s">
        <v>220</v>
      </c>
      <c r="BI228" s="6" t="s">
        <v>221</v>
      </c>
      <c r="BJ228" s="6" t="s">
        <v>527</v>
      </c>
      <c r="BK228" s="6" t="s">
        <v>174</v>
      </c>
      <c r="BL228" s="12">
        <v>80128270</v>
      </c>
      <c r="BM228" s="4">
        <v>4</v>
      </c>
      <c r="BN228" s="6" t="s">
        <v>528</v>
      </c>
      <c r="BO228" s="6" t="s">
        <v>529</v>
      </c>
      <c r="BP228" s="42">
        <v>77102000</v>
      </c>
      <c r="BQ228" s="13" t="s">
        <v>2156</v>
      </c>
      <c r="BR228" s="131">
        <v>43879</v>
      </c>
      <c r="BS228" s="4" t="s">
        <v>180</v>
      </c>
      <c r="BT228" s="13" t="s">
        <v>230</v>
      </c>
      <c r="BU228" s="93">
        <v>43880</v>
      </c>
      <c r="BV228" s="6" t="s">
        <v>348</v>
      </c>
      <c r="BW228" s="93">
        <v>43881</v>
      </c>
      <c r="BX228" s="93">
        <v>43881</v>
      </c>
      <c r="BY228" s="222">
        <v>44001</v>
      </c>
      <c r="BZ228" s="4">
        <f t="shared" si="112"/>
        <v>120</v>
      </c>
      <c r="CA228" s="16">
        <f t="shared" si="113"/>
        <v>4</v>
      </c>
      <c r="CB228" s="108" t="s">
        <v>2695</v>
      </c>
      <c r="CC228" s="9">
        <f>BD_2!E226</f>
        <v>0</v>
      </c>
      <c r="CD228" s="9">
        <f>BD_2!BA226</f>
        <v>11000000</v>
      </c>
      <c r="CE228" s="4">
        <f>BD_2!BZ226</f>
        <v>61</v>
      </c>
      <c r="CF228" s="42" t="str">
        <f>BD_2!CA226</f>
        <v>2 NO</v>
      </c>
      <c r="CG228" s="163" t="str">
        <f>BD_2!CF226</f>
        <v>2 NO</v>
      </c>
      <c r="CH228" s="4" t="s">
        <v>181</v>
      </c>
      <c r="CI228">
        <f t="shared" si="114"/>
        <v>181</v>
      </c>
      <c r="CJ228" s="161">
        <f t="shared" si="115"/>
        <v>43881</v>
      </c>
      <c r="CK228" s="161">
        <f t="shared" si="116"/>
        <v>44062</v>
      </c>
      <c r="CL228" s="14">
        <f t="shared" ca="1" si="117"/>
        <v>2.4419889502762433</v>
      </c>
      <c r="CM228" s="9">
        <f t="shared" si="126"/>
        <v>33000000</v>
      </c>
      <c r="CN228" s="42" t="str">
        <f t="shared" ca="1" si="118"/>
        <v>FINALIZADO</v>
      </c>
      <c r="CO228" s="4"/>
      <c r="CQ228" s="17"/>
      <c r="CR228" s="87"/>
      <c r="CS228" s="6"/>
      <c r="CT228" s="13" t="s">
        <v>1321</v>
      </c>
      <c r="CU228" s="4" t="s">
        <v>1322</v>
      </c>
      <c r="CV228" s="4" t="s">
        <v>3330</v>
      </c>
      <c r="CW228" s="42" t="str">
        <f t="shared" si="127"/>
        <v>febrero</v>
      </c>
      <c r="CX228" s="4" t="s">
        <v>180</v>
      </c>
      <c r="CY228" t="s">
        <v>361</v>
      </c>
      <c r="CZ228" t="s">
        <v>362</v>
      </c>
    </row>
    <row r="229" spans="1:104" x14ac:dyDescent="0.25">
      <c r="A229" s="76" t="str">
        <f t="shared" si="119"/>
        <v>A</v>
      </c>
      <c r="B229" s="77" t="str">
        <f t="shared" si="120"/>
        <v>PR</v>
      </c>
      <c r="C229" s="76" t="str">
        <f t="shared" si="121"/>
        <v/>
      </c>
      <c r="D229" s="76" t="str">
        <f t="shared" si="122"/>
        <v/>
      </c>
      <c r="E229" s="76" t="str">
        <f t="shared" si="123"/>
        <v/>
      </c>
      <c r="F229" s="77" t="str">
        <f t="shared" ca="1" si="110"/>
        <v>F</v>
      </c>
      <c r="G229" s="3" t="str">
        <f t="shared" si="124"/>
        <v/>
      </c>
      <c r="H229" s="3" t="str">
        <f t="shared" si="125"/>
        <v/>
      </c>
      <c r="I229" s="3" t="str">
        <f t="shared" si="111"/>
        <v/>
      </c>
      <c r="J229" s="4">
        <v>2020</v>
      </c>
      <c r="K229" s="5">
        <v>223</v>
      </c>
      <c r="L229" s="98" t="s">
        <v>1433</v>
      </c>
      <c r="M229" s="4" t="s">
        <v>115</v>
      </c>
      <c r="N229" s="6" t="s">
        <v>116</v>
      </c>
      <c r="O229" s="6" t="s">
        <v>138</v>
      </c>
      <c r="P229" s="6" t="s">
        <v>150</v>
      </c>
      <c r="Q229" s="6" t="s">
        <v>249</v>
      </c>
      <c r="R229" s="4" t="s">
        <v>114</v>
      </c>
      <c r="S229" s="4" t="s">
        <v>166</v>
      </c>
      <c r="T229" s="18" t="s">
        <v>2764</v>
      </c>
      <c r="U229" s="79" t="s">
        <v>173</v>
      </c>
      <c r="V229" s="4" t="s">
        <v>174</v>
      </c>
      <c r="W229" s="7">
        <v>7184973</v>
      </c>
      <c r="X229" s="18">
        <v>6</v>
      </c>
      <c r="Y229" s="92">
        <v>30745</v>
      </c>
      <c r="Z229" s="71">
        <f ca="1">+($F$1-Tabla3[[#This Row],[FECHA DE NACIMIENTO]])/365</f>
        <v>37.200000000000003</v>
      </c>
      <c r="AA229" s="108" t="s">
        <v>558</v>
      </c>
      <c r="AB229" s="108"/>
      <c r="AC229" s="4" t="s">
        <v>114</v>
      </c>
      <c r="AD229" s="4" t="s">
        <v>114</v>
      </c>
      <c r="AE229" s="8" t="s">
        <v>114</v>
      </c>
      <c r="AF229" s="4" t="s">
        <v>181</v>
      </c>
      <c r="AG229" s="13" t="s">
        <v>185</v>
      </c>
      <c r="AH229" s="13" t="s">
        <v>185</v>
      </c>
      <c r="AI229" s="108" t="s">
        <v>1368</v>
      </c>
      <c r="AJ229" s="108" t="s">
        <v>2667</v>
      </c>
      <c r="AK229" s="108" t="s">
        <v>2634</v>
      </c>
      <c r="AL229" s="82">
        <v>55000000</v>
      </c>
      <c r="AM229" s="82">
        <v>55000000</v>
      </c>
      <c r="AN229" s="82">
        <v>5500000</v>
      </c>
      <c r="AO229" s="4" t="s">
        <v>209</v>
      </c>
      <c r="AP229" s="6" t="s">
        <v>181</v>
      </c>
      <c r="AQ229" s="6" t="s">
        <v>168</v>
      </c>
      <c r="AR229" s="83"/>
      <c r="AS229" s="102"/>
      <c r="AT229" s="8"/>
      <c r="AU229" s="101">
        <v>9020</v>
      </c>
      <c r="AV229" s="92">
        <v>43844</v>
      </c>
      <c r="AW229" s="18">
        <v>47320</v>
      </c>
      <c r="AX229" s="93">
        <v>43868</v>
      </c>
      <c r="AY229" s="6" t="s">
        <v>215</v>
      </c>
      <c r="AZ229" s="18" t="s">
        <v>810</v>
      </c>
      <c r="BA229" s="18" t="s">
        <v>181</v>
      </c>
      <c r="BB229" s="102"/>
      <c r="BC229" s="102"/>
      <c r="BD229" s="18" t="s">
        <v>2731</v>
      </c>
      <c r="BE229" s="70" t="s">
        <v>1537</v>
      </c>
      <c r="BF229" s="70">
        <v>43868</v>
      </c>
      <c r="BG229" s="4" t="s">
        <v>220</v>
      </c>
      <c r="BH229" s="4" t="s">
        <v>220</v>
      </c>
      <c r="BI229" s="6" t="s">
        <v>221</v>
      </c>
      <c r="BJ229" s="6" t="s">
        <v>4199</v>
      </c>
      <c r="BK229" s="6" t="s">
        <v>174</v>
      </c>
      <c r="BL229" s="12">
        <v>91423177</v>
      </c>
      <c r="BM229" s="4">
        <v>6</v>
      </c>
      <c r="BN229" s="6" t="s">
        <v>4200</v>
      </c>
      <c r="BO229" s="6" t="s">
        <v>957</v>
      </c>
      <c r="BP229" s="42">
        <v>77101701</v>
      </c>
      <c r="BQ229" s="13" t="s">
        <v>1642</v>
      </c>
      <c r="BR229" s="70">
        <v>43868</v>
      </c>
      <c r="BS229" s="4" t="s">
        <v>180</v>
      </c>
      <c r="BT229" s="13" t="s">
        <v>230</v>
      </c>
      <c r="BU229" s="93">
        <v>43868</v>
      </c>
      <c r="BV229" s="6" t="s">
        <v>348</v>
      </c>
      <c r="BW229" s="97">
        <v>43868</v>
      </c>
      <c r="BX229" s="93">
        <v>43868</v>
      </c>
      <c r="BY229" s="222">
        <v>44171</v>
      </c>
      <c r="BZ229" s="4">
        <f t="shared" si="112"/>
        <v>303</v>
      </c>
      <c r="CA229" s="16">
        <f t="shared" si="113"/>
        <v>10.1</v>
      </c>
      <c r="CB229" s="108" t="s">
        <v>2696</v>
      </c>
      <c r="CC229" s="9">
        <f>BD_2!E227</f>
        <v>0</v>
      </c>
      <c r="CD229" s="9">
        <f>BD_2!BA227</f>
        <v>4583333</v>
      </c>
      <c r="CE229" s="4">
        <f>BD_2!BZ227</f>
        <v>25</v>
      </c>
      <c r="CF229" s="42" t="str">
        <f>BD_2!CA227</f>
        <v>2 NO</v>
      </c>
      <c r="CG229" s="163" t="str">
        <f>BD_2!CF227</f>
        <v>2 NO</v>
      </c>
      <c r="CH229" s="4" t="s">
        <v>181</v>
      </c>
      <c r="CI229">
        <f t="shared" si="114"/>
        <v>328</v>
      </c>
      <c r="CJ229" s="161">
        <f t="shared" si="115"/>
        <v>43868</v>
      </c>
      <c r="CK229" s="161">
        <f t="shared" si="116"/>
        <v>44196</v>
      </c>
      <c r="CL229" s="14">
        <f t="shared" ca="1" si="117"/>
        <v>1.3871951219512195</v>
      </c>
      <c r="CM229" s="9">
        <f t="shared" si="126"/>
        <v>59583333</v>
      </c>
      <c r="CN229" s="42" t="str">
        <f t="shared" ca="1" si="118"/>
        <v>FINALIZADO</v>
      </c>
      <c r="CO229" s="4"/>
      <c r="CQ229" s="17"/>
      <c r="CR229" s="87"/>
      <c r="CS229" s="6"/>
      <c r="CT229" s="13" t="s">
        <v>1321</v>
      </c>
      <c r="CU229" s="4" t="s">
        <v>1322</v>
      </c>
      <c r="CV229" s="4" t="s">
        <v>3330</v>
      </c>
      <c r="CW229" s="42" t="str">
        <f t="shared" si="127"/>
        <v>febrero</v>
      </c>
      <c r="CX229" s="4" t="s">
        <v>180</v>
      </c>
      <c r="CY229" t="s">
        <v>361</v>
      </c>
      <c r="CZ229" t="s">
        <v>362</v>
      </c>
    </row>
    <row r="230" spans="1:104" x14ac:dyDescent="0.25">
      <c r="A230" s="76" t="str">
        <f t="shared" si="119"/>
        <v>A</v>
      </c>
      <c r="B230" s="77" t="str">
        <f t="shared" si="120"/>
        <v>PR</v>
      </c>
      <c r="C230" s="76" t="str">
        <f t="shared" si="121"/>
        <v/>
      </c>
      <c r="D230" s="76" t="str">
        <f t="shared" si="122"/>
        <v/>
      </c>
      <c r="E230" s="76" t="str">
        <f t="shared" si="123"/>
        <v/>
      </c>
      <c r="F230" s="77" t="str">
        <f t="shared" ca="1" si="110"/>
        <v>F</v>
      </c>
      <c r="G230" s="3" t="str">
        <f t="shared" si="124"/>
        <v/>
      </c>
      <c r="H230" s="3" t="str">
        <f t="shared" si="125"/>
        <v/>
      </c>
      <c r="I230" s="3" t="str">
        <f t="shared" si="111"/>
        <v/>
      </c>
      <c r="J230" s="4">
        <v>2020</v>
      </c>
      <c r="K230" s="5">
        <v>224</v>
      </c>
      <c r="L230" s="98" t="s">
        <v>1433</v>
      </c>
      <c r="M230" s="4" t="s">
        <v>115</v>
      </c>
      <c r="N230" s="6" t="s">
        <v>116</v>
      </c>
      <c r="O230" s="6" t="s">
        <v>138</v>
      </c>
      <c r="P230" s="6" t="s">
        <v>150</v>
      </c>
      <c r="Q230" s="6" t="s">
        <v>249</v>
      </c>
      <c r="R230" s="4" t="s">
        <v>114</v>
      </c>
      <c r="S230" s="4" t="s">
        <v>166</v>
      </c>
      <c r="T230" s="18" t="s">
        <v>1346</v>
      </c>
      <c r="U230" s="79" t="s">
        <v>173</v>
      </c>
      <c r="V230" s="4" t="s">
        <v>174</v>
      </c>
      <c r="W230" s="7">
        <v>53074556</v>
      </c>
      <c r="X230" s="18">
        <v>3</v>
      </c>
      <c r="Y230" s="92">
        <v>30988</v>
      </c>
      <c r="Z230" s="71">
        <f ca="1">+($F$1-Tabla3[[#This Row],[FECHA DE NACIMIENTO]])/365</f>
        <v>36.534246575342465</v>
      </c>
      <c r="AA230" s="108" t="s">
        <v>558</v>
      </c>
      <c r="AB230" s="108"/>
      <c r="AC230" s="4" t="s">
        <v>114</v>
      </c>
      <c r="AD230" s="4" t="s">
        <v>114</v>
      </c>
      <c r="AE230" s="8" t="s">
        <v>114</v>
      </c>
      <c r="AF230" s="4" t="s">
        <v>181</v>
      </c>
      <c r="AG230" s="13" t="s">
        <v>185</v>
      </c>
      <c r="AH230" s="13" t="s">
        <v>185</v>
      </c>
      <c r="AI230" s="108" t="s">
        <v>1368</v>
      </c>
      <c r="AJ230" s="108" t="s">
        <v>2007</v>
      </c>
      <c r="AK230" s="108" t="s">
        <v>2060</v>
      </c>
      <c r="AL230" s="82">
        <v>55000000</v>
      </c>
      <c r="AM230" s="82">
        <v>55000000</v>
      </c>
      <c r="AN230" s="82">
        <v>5500000</v>
      </c>
      <c r="AO230" s="4" t="s">
        <v>209</v>
      </c>
      <c r="AP230" s="6" t="s">
        <v>181</v>
      </c>
      <c r="AQ230" s="6" t="s">
        <v>168</v>
      </c>
      <c r="AR230" s="83"/>
      <c r="AS230" s="102"/>
      <c r="AT230" s="8"/>
      <c r="AU230" s="101">
        <v>9020</v>
      </c>
      <c r="AV230" s="92">
        <v>43844</v>
      </c>
      <c r="AW230" s="18">
        <v>50420</v>
      </c>
      <c r="AX230" s="93">
        <v>43868</v>
      </c>
      <c r="AY230" s="6" t="s">
        <v>215</v>
      </c>
      <c r="AZ230" s="18" t="s">
        <v>810</v>
      </c>
      <c r="BA230" s="18" t="s">
        <v>181</v>
      </c>
      <c r="BB230" s="102"/>
      <c r="BC230" s="102"/>
      <c r="BD230" s="18" t="s">
        <v>2732</v>
      </c>
      <c r="BE230" s="70" t="s">
        <v>1538</v>
      </c>
      <c r="BF230" s="70">
        <v>43868</v>
      </c>
      <c r="BG230" s="4" t="s">
        <v>220</v>
      </c>
      <c r="BH230" s="4" t="s">
        <v>220</v>
      </c>
      <c r="BI230" s="6" t="s">
        <v>221</v>
      </c>
      <c r="BJ230" s="6" t="s">
        <v>4199</v>
      </c>
      <c r="BK230" s="6" t="s">
        <v>174</v>
      </c>
      <c r="BL230" s="12">
        <v>91423177</v>
      </c>
      <c r="BM230" s="4">
        <v>6</v>
      </c>
      <c r="BN230" s="6" t="s">
        <v>4200</v>
      </c>
      <c r="BO230" s="6" t="s">
        <v>957</v>
      </c>
      <c r="BP230" s="42">
        <v>77101701</v>
      </c>
      <c r="BQ230" s="13" t="s">
        <v>1643</v>
      </c>
      <c r="BR230" s="70">
        <v>43868</v>
      </c>
      <c r="BS230" s="4" t="s">
        <v>180</v>
      </c>
      <c r="BT230" s="13" t="s">
        <v>230</v>
      </c>
      <c r="BU230" s="93">
        <v>43868</v>
      </c>
      <c r="BV230" s="6" t="s">
        <v>348</v>
      </c>
      <c r="BW230" s="93">
        <v>43868</v>
      </c>
      <c r="BX230" s="93">
        <v>43868</v>
      </c>
      <c r="BY230" s="222">
        <v>44171</v>
      </c>
      <c r="BZ230" s="4">
        <f t="shared" si="112"/>
        <v>303</v>
      </c>
      <c r="CA230" s="16">
        <f t="shared" si="113"/>
        <v>10.1</v>
      </c>
      <c r="CB230" s="108" t="s">
        <v>2067</v>
      </c>
      <c r="CC230" s="9">
        <f>BD_2!E228</f>
        <v>0</v>
      </c>
      <c r="CD230" s="9">
        <f>BD_2!BA228</f>
        <v>4583333</v>
      </c>
      <c r="CE230" s="4">
        <f>BD_2!BZ228</f>
        <v>25</v>
      </c>
      <c r="CF230" s="42" t="str">
        <f>BD_2!CA228</f>
        <v>2 NO</v>
      </c>
      <c r="CG230" s="163" t="str">
        <f>BD_2!CF228</f>
        <v>2 NO</v>
      </c>
      <c r="CH230" s="4" t="s">
        <v>181</v>
      </c>
      <c r="CI230">
        <f t="shared" si="114"/>
        <v>328</v>
      </c>
      <c r="CJ230" s="161">
        <f t="shared" si="115"/>
        <v>43868</v>
      </c>
      <c r="CK230" s="161">
        <f t="shared" si="116"/>
        <v>44196</v>
      </c>
      <c r="CL230" s="14">
        <f t="shared" ca="1" si="117"/>
        <v>1.3871951219512195</v>
      </c>
      <c r="CM230" s="9">
        <f t="shared" si="126"/>
        <v>59583333</v>
      </c>
      <c r="CN230" s="42" t="str">
        <f t="shared" ca="1" si="118"/>
        <v>FINALIZADO</v>
      </c>
      <c r="CO230" s="4"/>
      <c r="CQ230" s="17"/>
      <c r="CR230" s="87"/>
      <c r="CS230" s="6"/>
      <c r="CT230" s="13" t="s">
        <v>1321</v>
      </c>
      <c r="CU230" s="4" t="s">
        <v>1322</v>
      </c>
      <c r="CV230" s="4" t="s">
        <v>3330</v>
      </c>
      <c r="CW230" s="42" t="str">
        <f t="shared" si="127"/>
        <v>febrero</v>
      </c>
      <c r="CX230" s="4" t="s">
        <v>180</v>
      </c>
      <c r="CY230" t="s">
        <v>361</v>
      </c>
      <c r="CZ230" t="s">
        <v>362</v>
      </c>
    </row>
    <row r="231" spans="1:104" x14ac:dyDescent="0.25">
      <c r="A231" s="76" t="str">
        <f t="shared" si="119"/>
        <v/>
      </c>
      <c r="B231" s="77" t="str">
        <f t="shared" si="120"/>
        <v/>
      </c>
      <c r="C231" s="76" t="str">
        <f t="shared" si="121"/>
        <v/>
      </c>
      <c r="D231" s="76" t="str">
        <f t="shared" si="122"/>
        <v/>
      </c>
      <c r="E231" s="76" t="str">
        <f t="shared" si="123"/>
        <v/>
      </c>
      <c r="F231" s="77" t="str">
        <f t="shared" ca="1" si="110"/>
        <v>F</v>
      </c>
      <c r="G231" s="3" t="str">
        <f t="shared" si="124"/>
        <v/>
      </c>
      <c r="H231" s="3" t="str">
        <f t="shared" si="125"/>
        <v/>
      </c>
      <c r="I231" s="3" t="str">
        <f t="shared" si="111"/>
        <v/>
      </c>
      <c r="J231" s="4">
        <v>2020</v>
      </c>
      <c r="K231" s="5">
        <v>225</v>
      </c>
      <c r="L231" s="98" t="s">
        <v>1431</v>
      </c>
      <c r="M231" s="4" t="s">
        <v>115</v>
      </c>
      <c r="N231" s="6" t="s">
        <v>116</v>
      </c>
      <c r="O231" s="6" t="s">
        <v>138</v>
      </c>
      <c r="P231" s="6" t="s">
        <v>150</v>
      </c>
      <c r="Q231" s="6" t="s">
        <v>249</v>
      </c>
      <c r="R231" s="4" t="s">
        <v>114</v>
      </c>
      <c r="S231" s="4" t="s">
        <v>166</v>
      </c>
      <c r="T231" s="18" t="s">
        <v>1105</v>
      </c>
      <c r="U231" s="79" t="s">
        <v>173</v>
      </c>
      <c r="V231" s="4" t="s">
        <v>174</v>
      </c>
      <c r="W231" s="7">
        <v>41738865</v>
      </c>
      <c r="X231" s="18">
        <v>1</v>
      </c>
      <c r="Y231" s="92">
        <v>21159</v>
      </c>
      <c r="Z231" s="71">
        <f ca="1">+($F$1-Tabla3[[#This Row],[FECHA DE NACIMIENTO]])/365</f>
        <v>63.463013698630135</v>
      </c>
      <c r="AA231" s="108" t="s">
        <v>1758</v>
      </c>
      <c r="AB231" s="108"/>
      <c r="AC231" s="4" t="s">
        <v>114</v>
      </c>
      <c r="AD231" s="4" t="s">
        <v>114</v>
      </c>
      <c r="AE231" s="8" t="s">
        <v>114</v>
      </c>
      <c r="AF231" s="4" t="s">
        <v>181</v>
      </c>
      <c r="AG231" s="105" t="s">
        <v>958</v>
      </c>
      <c r="AH231" s="6" t="s">
        <v>958</v>
      </c>
      <c r="AI231" s="108" t="s">
        <v>1369</v>
      </c>
      <c r="AJ231" s="108" t="s">
        <v>2008</v>
      </c>
      <c r="AK231" s="108" t="s">
        <v>2066</v>
      </c>
      <c r="AL231" s="82">
        <v>100000000</v>
      </c>
      <c r="AM231" s="82">
        <v>100000000</v>
      </c>
      <c r="AN231" s="82">
        <v>10000000</v>
      </c>
      <c r="AO231" s="4" t="s">
        <v>209</v>
      </c>
      <c r="AP231" s="6" t="s">
        <v>181</v>
      </c>
      <c r="AQ231" s="6" t="s">
        <v>168</v>
      </c>
      <c r="AR231" s="83"/>
      <c r="AS231" s="102"/>
      <c r="AT231" s="8"/>
      <c r="AU231" s="101">
        <v>5720</v>
      </c>
      <c r="AV231" s="107">
        <v>43840</v>
      </c>
      <c r="AW231" s="18">
        <v>63720</v>
      </c>
      <c r="AX231" s="93">
        <v>43879</v>
      </c>
      <c r="AY231" s="6" t="s">
        <v>215</v>
      </c>
      <c r="AZ231" s="18" t="s">
        <v>572</v>
      </c>
      <c r="BA231" s="18" t="s">
        <v>181</v>
      </c>
      <c r="BB231" s="102"/>
      <c r="BC231" s="102"/>
      <c r="BD231" s="18" t="s">
        <v>2733</v>
      </c>
      <c r="BE231" s="70" t="s">
        <v>1539</v>
      </c>
      <c r="BF231" s="70">
        <v>43878</v>
      </c>
      <c r="BG231" s="4" t="s">
        <v>220</v>
      </c>
      <c r="BH231" s="4" t="s">
        <v>220</v>
      </c>
      <c r="BI231" s="6" t="s">
        <v>221</v>
      </c>
      <c r="BJ231" s="6" t="s">
        <v>2151</v>
      </c>
      <c r="BK231" s="6" t="s">
        <v>174</v>
      </c>
      <c r="BL231" s="12">
        <v>71580559</v>
      </c>
      <c r="BM231" s="4">
        <v>0</v>
      </c>
      <c r="BN231" s="6" t="s">
        <v>3857</v>
      </c>
      <c r="BO231" s="6" t="s">
        <v>187</v>
      </c>
      <c r="BP231" s="42">
        <v>77101700</v>
      </c>
      <c r="BQ231" s="13" t="s">
        <v>1644</v>
      </c>
      <c r="BR231" s="70">
        <v>43878</v>
      </c>
      <c r="BS231" s="4" t="s">
        <v>180</v>
      </c>
      <c r="BT231" s="13" t="s">
        <v>230</v>
      </c>
      <c r="BU231" s="93">
        <v>43879</v>
      </c>
      <c r="BV231" s="6" t="s">
        <v>348</v>
      </c>
      <c r="BW231" s="93">
        <v>43880</v>
      </c>
      <c r="BX231" s="97">
        <v>43880</v>
      </c>
      <c r="BY231" s="222">
        <v>44183</v>
      </c>
      <c r="BZ231" s="4">
        <f t="shared" si="112"/>
        <v>303</v>
      </c>
      <c r="CA231" s="16">
        <f t="shared" si="113"/>
        <v>10.1</v>
      </c>
      <c r="CB231" s="108" t="s">
        <v>1902</v>
      </c>
      <c r="CC231" s="9">
        <f>BD_2!E229</f>
        <v>0</v>
      </c>
      <c r="CD231" s="9">
        <f>BD_2!BA229</f>
        <v>0</v>
      </c>
      <c r="CE231" s="4">
        <f>BD_2!BZ229</f>
        <v>0</v>
      </c>
      <c r="CF231" s="42" t="str">
        <f>BD_2!CA229</f>
        <v>2 NO</v>
      </c>
      <c r="CG231" s="163" t="str">
        <f>BD_2!CF229</f>
        <v>2 NO</v>
      </c>
      <c r="CH231" s="4" t="s">
        <v>181</v>
      </c>
      <c r="CI231">
        <f t="shared" si="114"/>
        <v>303</v>
      </c>
      <c r="CJ231" s="161">
        <f t="shared" si="115"/>
        <v>43880</v>
      </c>
      <c r="CK231" s="161">
        <f t="shared" si="116"/>
        <v>44183</v>
      </c>
      <c r="CL231" s="14">
        <f t="shared" ca="1" si="117"/>
        <v>1.4620462046204621</v>
      </c>
      <c r="CM231" s="9">
        <f t="shared" si="126"/>
        <v>100000000</v>
      </c>
      <c r="CN231" s="42" t="str">
        <f t="shared" ca="1" si="118"/>
        <v>FINALIZADO</v>
      </c>
      <c r="CO231" s="4"/>
      <c r="CQ231" s="17"/>
      <c r="CR231" s="87"/>
      <c r="CS231" s="6"/>
      <c r="CT231" s="13" t="s">
        <v>1321</v>
      </c>
      <c r="CU231" s="4" t="s">
        <v>1322</v>
      </c>
      <c r="CV231" s="4" t="s">
        <v>3330</v>
      </c>
      <c r="CW231" s="42" t="str">
        <f t="shared" si="127"/>
        <v>febrero</v>
      </c>
      <c r="CX231" s="4" t="s">
        <v>180</v>
      </c>
      <c r="CY231" t="s">
        <v>361</v>
      </c>
      <c r="CZ231" t="s">
        <v>362</v>
      </c>
    </row>
    <row r="232" spans="1:104" x14ac:dyDescent="0.25">
      <c r="A232" s="76" t="str">
        <f t="shared" si="119"/>
        <v>A</v>
      </c>
      <c r="B232" s="77" t="str">
        <f t="shared" si="120"/>
        <v>PR</v>
      </c>
      <c r="C232" s="76" t="str">
        <f t="shared" si="121"/>
        <v/>
      </c>
      <c r="D232" s="76" t="str">
        <f t="shared" si="122"/>
        <v/>
      </c>
      <c r="E232" s="76" t="str">
        <f t="shared" si="123"/>
        <v/>
      </c>
      <c r="F232" s="77" t="str">
        <f t="shared" ca="1" si="110"/>
        <v>F</v>
      </c>
      <c r="G232" s="3" t="str">
        <f t="shared" si="124"/>
        <v/>
      </c>
      <c r="H232" s="3" t="str">
        <f t="shared" si="125"/>
        <v/>
      </c>
      <c r="I232" s="3" t="str">
        <f t="shared" si="111"/>
        <v/>
      </c>
      <c r="J232" s="4">
        <v>2020</v>
      </c>
      <c r="K232" s="5">
        <v>226</v>
      </c>
      <c r="L232" s="98" t="s">
        <v>1438</v>
      </c>
      <c r="M232" s="4" t="s">
        <v>115</v>
      </c>
      <c r="N232" s="6" t="s">
        <v>116</v>
      </c>
      <c r="O232" s="6" t="s">
        <v>138</v>
      </c>
      <c r="P232" s="6" t="s">
        <v>150</v>
      </c>
      <c r="Q232" s="6" t="s">
        <v>249</v>
      </c>
      <c r="R232" s="4" t="s">
        <v>114</v>
      </c>
      <c r="S232" s="4" t="s">
        <v>166</v>
      </c>
      <c r="T232" s="18" t="s">
        <v>1106</v>
      </c>
      <c r="U232" s="79" t="s">
        <v>173</v>
      </c>
      <c r="V232" s="4" t="s">
        <v>174</v>
      </c>
      <c r="W232" s="7">
        <v>1015415683</v>
      </c>
      <c r="X232" s="18">
        <v>8</v>
      </c>
      <c r="Y232" s="92">
        <v>32880</v>
      </c>
      <c r="Z232" s="71">
        <f ca="1">+($F$1-Tabla3[[#This Row],[FECHA DE NACIMIENTO]])/365</f>
        <v>31.350684931506848</v>
      </c>
      <c r="AA232" s="108" t="s">
        <v>1759</v>
      </c>
      <c r="AB232" s="108"/>
      <c r="AC232" s="4" t="s">
        <v>114</v>
      </c>
      <c r="AD232" s="4" t="s">
        <v>114</v>
      </c>
      <c r="AE232" s="8" t="s">
        <v>114</v>
      </c>
      <c r="AF232" s="4" t="s">
        <v>181</v>
      </c>
      <c r="AG232" s="6" t="s">
        <v>193</v>
      </c>
      <c r="AH232" s="6" t="s">
        <v>201</v>
      </c>
      <c r="AI232" s="108" t="s">
        <v>3340</v>
      </c>
      <c r="AJ232" s="108" t="s">
        <v>3341</v>
      </c>
      <c r="AK232" s="108" t="s">
        <v>2122</v>
      </c>
      <c r="AL232" s="82">
        <v>40500009</v>
      </c>
      <c r="AM232" s="82">
        <v>40500009</v>
      </c>
      <c r="AN232" s="82">
        <v>4500001</v>
      </c>
      <c r="AO232" s="4" t="s">
        <v>209</v>
      </c>
      <c r="AP232" s="6" t="s">
        <v>181</v>
      </c>
      <c r="AQ232" s="6" t="s">
        <v>168</v>
      </c>
      <c r="AR232" s="83"/>
      <c r="AS232" s="102"/>
      <c r="AT232" s="8"/>
      <c r="AU232" s="18">
        <v>3220</v>
      </c>
      <c r="AV232" s="92">
        <v>43838</v>
      </c>
      <c r="AW232" s="18">
        <v>101020</v>
      </c>
      <c r="AX232" s="93">
        <v>43899</v>
      </c>
      <c r="AY232" s="6" t="s">
        <v>215</v>
      </c>
      <c r="AZ232" s="18" t="s">
        <v>816</v>
      </c>
      <c r="BA232" s="18" t="s">
        <v>181</v>
      </c>
      <c r="BB232" s="102"/>
      <c r="BC232" s="102"/>
      <c r="BD232" s="18" t="s">
        <v>2734</v>
      </c>
      <c r="BE232" s="70" t="s">
        <v>1540</v>
      </c>
      <c r="BF232" s="70">
        <v>43896</v>
      </c>
      <c r="BG232" s="4" t="s">
        <v>220</v>
      </c>
      <c r="BH232" s="4" t="s">
        <v>220</v>
      </c>
      <c r="BI232" s="6" t="s">
        <v>221</v>
      </c>
      <c r="BJ232" s="6" t="s">
        <v>582</v>
      </c>
      <c r="BK232" s="6" t="s">
        <v>174</v>
      </c>
      <c r="BL232" s="12">
        <v>53093005</v>
      </c>
      <c r="BM232" s="4">
        <v>8</v>
      </c>
      <c r="BN232" s="6" t="s">
        <v>622</v>
      </c>
      <c r="BO232" s="6" t="s">
        <v>193</v>
      </c>
      <c r="BP232" s="42">
        <v>80161506</v>
      </c>
      <c r="BQ232" s="13" t="s">
        <v>2765</v>
      </c>
      <c r="BR232" s="70">
        <v>43896</v>
      </c>
      <c r="BS232" s="4" t="s">
        <v>180</v>
      </c>
      <c r="BT232" s="13" t="s">
        <v>230</v>
      </c>
      <c r="BU232" s="93">
        <v>43897</v>
      </c>
      <c r="BV232" s="6" t="s">
        <v>348</v>
      </c>
      <c r="BW232" s="93">
        <v>43901</v>
      </c>
      <c r="BX232" s="160">
        <v>43901</v>
      </c>
      <c r="BY232" s="222">
        <v>44175</v>
      </c>
      <c r="BZ232" s="4">
        <f t="shared" si="112"/>
        <v>274</v>
      </c>
      <c r="CA232" s="16">
        <f t="shared" si="113"/>
        <v>9.1333333333333329</v>
      </c>
      <c r="CB232" s="108" t="s">
        <v>2123</v>
      </c>
      <c r="CC232" s="9">
        <f>BD_2!E230</f>
        <v>0</v>
      </c>
      <c r="CD232" s="9">
        <f>BD_2!BA230</f>
        <v>3000001</v>
      </c>
      <c r="CE232" s="4">
        <f>BD_2!BZ230</f>
        <v>20</v>
      </c>
      <c r="CF232" s="42" t="str">
        <f>BD_2!CA230</f>
        <v>2 NO</v>
      </c>
      <c r="CG232" s="163" t="str">
        <f>BD_2!CF230</f>
        <v>2 NO</v>
      </c>
      <c r="CH232" s="4" t="s">
        <v>181</v>
      </c>
      <c r="CI232">
        <f t="shared" si="114"/>
        <v>294</v>
      </c>
      <c r="CJ232" s="161">
        <f t="shared" si="115"/>
        <v>43901</v>
      </c>
      <c r="CK232" s="161">
        <f t="shared" si="116"/>
        <v>44195</v>
      </c>
      <c r="CL232" s="14">
        <f t="shared" ca="1" si="117"/>
        <v>1.435374149659864</v>
      </c>
      <c r="CM232" s="9">
        <f t="shared" si="126"/>
        <v>43500010</v>
      </c>
      <c r="CN232" s="42" t="str">
        <f t="shared" ca="1" si="118"/>
        <v>FINALIZADO</v>
      </c>
      <c r="CO232" s="4"/>
      <c r="CQ232" s="17"/>
      <c r="CR232" s="87"/>
      <c r="CS232" s="6"/>
      <c r="CT232" s="13" t="s">
        <v>1321</v>
      </c>
      <c r="CU232" s="4" t="s">
        <v>1322</v>
      </c>
      <c r="CV232" s="4" t="s">
        <v>3330</v>
      </c>
      <c r="CW232" s="42" t="str">
        <f t="shared" si="127"/>
        <v>marzo</v>
      </c>
      <c r="CX232" s="4" t="s">
        <v>180</v>
      </c>
      <c r="CY232" t="s">
        <v>361</v>
      </c>
      <c r="CZ232" t="s">
        <v>362</v>
      </c>
    </row>
    <row r="233" spans="1:104" x14ac:dyDescent="0.25">
      <c r="A233" s="76" t="str">
        <f t="shared" si="119"/>
        <v>A</v>
      </c>
      <c r="B233" s="77" t="str">
        <f t="shared" si="120"/>
        <v>PR</v>
      </c>
      <c r="C233" s="76" t="str">
        <f t="shared" si="121"/>
        <v/>
      </c>
      <c r="D233" s="76" t="str">
        <f t="shared" si="122"/>
        <v/>
      </c>
      <c r="E233" s="76" t="str">
        <f t="shared" si="123"/>
        <v/>
      </c>
      <c r="F233" s="77" t="str">
        <f t="shared" ca="1" si="110"/>
        <v>F</v>
      </c>
      <c r="G233" s="3" t="str">
        <f t="shared" si="124"/>
        <v/>
      </c>
      <c r="H233" s="3" t="str">
        <f t="shared" si="125"/>
        <v/>
      </c>
      <c r="I233" s="3" t="str">
        <f t="shared" si="111"/>
        <v/>
      </c>
      <c r="J233" s="4">
        <v>2020</v>
      </c>
      <c r="K233" s="5">
        <v>227</v>
      </c>
      <c r="L233" s="98" t="s">
        <v>1438</v>
      </c>
      <c r="M233" s="4" t="s">
        <v>115</v>
      </c>
      <c r="N233" s="6" t="s">
        <v>116</v>
      </c>
      <c r="O233" s="6" t="s">
        <v>138</v>
      </c>
      <c r="P233" s="6" t="s">
        <v>150</v>
      </c>
      <c r="Q233" s="6" t="s">
        <v>249</v>
      </c>
      <c r="R233" s="4" t="s">
        <v>114</v>
      </c>
      <c r="S233" s="4" t="s">
        <v>166</v>
      </c>
      <c r="T233" s="18" t="s">
        <v>1107</v>
      </c>
      <c r="U233" s="79" t="s">
        <v>173</v>
      </c>
      <c r="V233" s="4" t="s">
        <v>174</v>
      </c>
      <c r="W233" s="7">
        <v>1024472306</v>
      </c>
      <c r="X233" s="18">
        <v>1</v>
      </c>
      <c r="Y233" s="92">
        <v>31849</v>
      </c>
      <c r="Z233" s="71">
        <f ca="1">+($F$1-Tabla3[[#This Row],[FECHA DE NACIMIENTO]])/365</f>
        <v>34.175342465753424</v>
      </c>
      <c r="AA233" s="108" t="s">
        <v>1760</v>
      </c>
      <c r="AB233" s="108"/>
      <c r="AC233" s="4" t="s">
        <v>114</v>
      </c>
      <c r="AD233" s="4" t="s">
        <v>114</v>
      </c>
      <c r="AE233" s="8" t="s">
        <v>114</v>
      </c>
      <c r="AF233" s="4" t="s">
        <v>181</v>
      </c>
      <c r="AG233" s="6" t="s">
        <v>193</v>
      </c>
      <c r="AH233" s="6" t="s">
        <v>201</v>
      </c>
      <c r="AI233" s="108" t="s">
        <v>3342</v>
      </c>
      <c r="AJ233" s="108" t="s">
        <v>3343</v>
      </c>
      <c r="AK233" s="108" t="s">
        <v>2122</v>
      </c>
      <c r="AL233" s="82">
        <v>40500009</v>
      </c>
      <c r="AM233" s="82">
        <v>40500009</v>
      </c>
      <c r="AN233" s="82">
        <v>4500001</v>
      </c>
      <c r="AO233" s="4" t="s">
        <v>209</v>
      </c>
      <c r="AP233" s="6" t="s">
        <v>181</v>
      </c>
      <c r="AQ233" s="6" t="s">
        <v>168</v>
      </c>
      <c r="AR233" s="83"/>
      <c r="AS233" s="102"/>
      <c r="AT233" s="8"/>
      <c r="AU233" s="108">
        <v>3220</v>
      </c>
      <c r="AV233" s="107">
        <v>43838</v>
      </c>
      <c r="AW233" s="18">
        <v>98420</v>
      </c>
      <c r="AX233" s="93">
        <v>43896</v>
      </c>
      <c r="AY233" s="6" t="s">
        <v>215</v>
      </c>
      <c r="AZ233" s="18" t="s">
        <v>816</v>
      </c>
      <c r="BA233" s="18" t="s">
        <v>181</v>
      </c>
      <c r="BB233" s="102"/>
      <c r="BC233" s="102"/>
      <c r="BD233" s="18" t="s">
        <v>2735</v>
      </c>
      <c r="BE233" s="70" t="s">
        <v>1541</v>
      </c>
      <c r="BF233" s="70">
        <v>43895</v>
      </c>
      <c r="BG233" s="4" t="s">
        <v>220</v>
      </c>
      <c r="BH233" s="4" t="s">
        <v>220</v>
      </c>
      <c r="BI233" s="6" t="s">
        <v>221</v>
      </c>
      <c r="BJ233" s="6" t="s">
        <v>582</v>
      </c>
      <c r="BK233" s="6" t="s">
        <v>174</v>
      </c>
      <c r="BL233" s="12">
        <v>53093005</v>
      </c>
      <c r="BM233" s="4">
        <v>8</v>
      </c>
      <c r="BN233" s="6" t="s">
        <v>622</v>
      </c>
      <c r="BO233" s="6" t="s">
        <v>193</v>
      </c>
      <c r="BP233" s="42">
        <v>80161506</v>
      </c>
      <c r="BQ233" s="13" t="s">
        <v>2766</v>
      </c>
      <c r="BR233" s="70">
        <v>43895</v>
      </c>
      <c r="BS233" s="4" t="s">
        <v>180</v>
      </c>
      <c r="BT233" s="13" t="s">
        <v>230</v>
      </c>
      <c r="BU233" s="93">
        <v>43896</v>
      </c>
      <c r="BV233" s="6" t="s">
        <v>348</v>
      </c>
      <c r="BW233" s="160">
        <v>43896</v>
      </c>
      <c r="BX233" s="160">
        <v>43896</v>
      </c>
      <c r="BY233" s="222">
        <v>44170</v>
      </c>
      <c r="BZ233" s="4">
        <f t="shared" si="112"/>
        <v>274</v>
      </c>
      <c r="CA233" s="16">
        <f t="shared" si="113"/>
        <v>9.1333333333333329</v>
      </c>
      <c r="CB233" s="108" t="s">
        <v>2123</v>
      </c>
      <c r="CC233" s="9">
        <f>BD_2!E231</f>
        <v>0</v>
      </c>
      <c r="CD233" s="9">
        <f>BD_2!BA231</f>
        <v>3750001</v>
      </c>
      <c r="CE233" s="4">
        <f>BD_2!BZ231</f>
        <v>25</v>
      </c>
      <c r="CF233" s="42" t="str">
        <f>BD_2!CA231</f>
        <v>2 NO</v>
      </c>
      <c r="CG233" s="163" t="str">
        <f>BD_2!CF231</f>
        <v>2 NO</v>
      </c>
      <c r="CH233" s="4" t="s">
        <v>181</v>
      </c>
      <c r="CI233">
        <f t="shared" si="114"/>
        <v>299</v>
      </c>
      <c r="CJ233" s="161">
        <f t="shared" si="115"/>
        <v>43896</v>
      </c>
      <c r="CK233" s="161">
        <f t="shared" si="116"/>
        <v>44195</v>
      </c>
      <c r="CL233" s="14">
        <f t="shared" ca="1" si="117"/>
        <v>1.4280936454849498</v>
      </c>
      <c r="CM233" s="9">
        <f t="shared" si="126"/>
        <v>44250010</v>
      </c>
      <c r="CN233" s="42" t="str">
        <f t="shared" ca="1" si="118"/>
        <v>FINALIZADO</v>
      </c>
      <c r="CO233" s="4"/>
      <c r="CQ233" s="17"/>
      <c r="CR233" s="87"/>
      <c r="CS233" s="6"/>
      <c r="CT233" s="13" t="s">
        <v>1321</v>
      </c>
      <c r="CU233" s="4" t="s">
        <v>1322</v>
      </c>
      <c r="CV233" s="4" t="s">
        <v>3330</v>
      </c>
      <c r="CW233" s="42" t="str">
        <f t="shared" si="127"/>
        <v>marzo</v>
      </c>
      <c r="CX233" s="4" t="s">
        <v>180</v>
      </c>
      <c r="CY233" t="s">
        <v>361</v>
      </c>
      <c r="CZ233" t="s">
        <v>362</v>
      </c>
    </row>
    <row r="234" spans="1:104" x14ac:dyDescent="0.25">
      <c r="A234" s="76" t="str">
        <f t="shared" si="119"/>
        <v/>
      </c>
      <c r="B234" s="77" t="str">
        <f t="shared" si="120"/>
        <v/>
      </c>
      <c r="C234" s="76" t="str">
        <f t="shared" si="121"/>
        <v>T</v>
      </c>
      <c r="D234" s="76" t="str">
        <f t="shared" si="122"/>
        <v/>
      </c>
      <c r="E234" s="76" t="str">
        <f t="shared" si="123"/>
        <v/>
      </c>
      <c r="F234" s="77" t="str">
        <f t="shared" ca="1" si="110"/>
        <v>F</v>
      </c>
      <c r="G234" s="3" t="str">
        <f t="shared" si="124"/>
        <v/>
      </c>
      <c r="H234" s="3" t="str">
        <f t="shared" si="125"/>
        <v/>
      </c>
      <c r="I234" s="3" t="str">
        <f t="shared" si="111"/>
        <v/>
      </c>
      <c r="J234" s="4">
        <v>2020</v>
      </c>
      <c r="K234" s="5">
        <v>228</v>
      </c>
      <c r="L234" s="6" t="s">
        <v>515</v>
      </c>
      <c r="M234" s="4" t="s">
        <v>115</v>
      </c>
      <c r="N234" s="6" t="s">
        <v>116</v>
      </c>
      <c r="O234" s="6" t="s">
        <v>138</v>
      </c>
      <c r="P234" s="6" t="s">
        <v>150</v>
      </c>
      <c r="Q234" s="6" t="s">
        <v>249</v>
      </c>
      <c r="R234" s="4" t="s">
        <v>114</v>
      </c>
      <c r="S234" s="4" t="s">
        <v>166</v>
      </c>
      <c r="T234" s="108" t="s">
        <v>4710</v>
      </c>
      <c r="U234" s="79" t="s">
        <v>173</v>
      </c>
      <c r="V234" s="4" t="s">
        <v>174</v>
      </c>
      <c r="W234" s="7">
        <v>43739487</v>
      </c>
      <c r="X234" s="18">
        <v>2</v>
      </c>
      <c r="Y234" s="92">
        <v>26570</v>
      </c>
      <c r="Z234" s="71">
        <f ca="1">+($F$1-Tabla3[[#This Row],[FECHA DE NACIMIENTO]])/365</f>
        <v>48.638356164383559</v>
      </c>
      <c r="AA234" s="108" t="s">
        <v>1761</v>
      </c>
      <c r="AB234" s="108"/>
      <c r="AC234" s="4" t="s">
        <v>114</v>
      </c>
      <c r="AD234" s="4" t="s">
        <v>114</v>
      </c>
      <c r="AE234" s="8" t="s">
        <v>114</v>
      </c>
      <c r="AF234" s="4" t="s">
        <v>181</v>
      </c>
      <c r="AG234" s="13" t="s">
        <v>713</v>
      </c>
      <c r="AH234" s="13" t="s">
        <v>713</v>
      </c>
      <c r="AI234" s="108" t="s">
        <v>1614</v>
      </c>
      <c r="AJ234" s="108" t="s">
        <v>2668</v>
      </c>
      <c r="AK234" s="108" t="s">
        <v>2669</v>
      </c>
      <c r="AL234" s="82">
        <v>120000000</v>
      </c>
      <c r="AM234" s="82">
        <v>120000000</v>
      </c>
      <c r="AN234" s="82">
        <v>12000000</v>
      </c>
      <c r="AO234" s="4" t="s">
        <v>209</v>
      </c>
      <c r="AP234" s="6" t="s">
        <v>181</v>
      </c>
      <c r="AQ234" s="6" t="s">
        <v>168</v>
      </c>
      <c r="AR234" s="83"/>
      <c r="AS234" s="102"/>
      <c r="AT234" s="8"/>
      <c r="AU234" s="18">
        <v>6320</v>
      </c>
      <c r="AV234" s="92">
        <v>43843</v>
      </c>
      <c r="AW234" s="18">
        <v>47520</v>
      </c>
      <c r="AX234" s="93">
        <v>43868</v>
      </c>
      <c r="AY234" s="6" t="s">
        <v>215</v>
      </c>
      <c r="AZ234" s="18" t="s">
        <v>818</v>
      </c>
      <c r="BA234" s="18" t="s">
        <v>181</v>
      </c>
      <c r="BB234" s="102"/>
      <c r="BC234" s="102"/>
      <c r="BD234" s="18" t="s">
        <v>2736</v>
      </c>
      <c r="BE234" s="70" t="s">
        <v>1542</v>
      </c>
      <c r="BF234" s="70">
        <v>43867</v>
      </c>
      <c r="BG234" s="4" t="s">
        <v>220</v>
      </c>
      <c r="BH234" s="4" t="s">
        <v>220</v>
      </c>
      <c r="BI234" s="6" t="s">
        <v>221</v>
      </c>
      <c r="BJ234" s="6" t="s">
        <v>1168</v>
      </c>
      <c r="BK234" s="6" t="s">
        <v>174</v>
      </c>
      <c r="BL234" s="12">
        <v>52527301</v>
      </c>
      <c r="BM234" s="4">
        <v>4</v>
      </c>
      <c r="BN234" s="6" t="s">
        <v>1288</v>
      </c>
      <c r="BO234" s="6" t="s">
        <v>713</v>
      </c>
      <c r="BP234" s="42">
        <v>77101700</v>
      </c>
      <c r="BQ234" s="13" t="s">
        <v>1645</v>
      </c>
      <c r="BR234" s="70">
        <v>43867</v>
      </c>
      <c r="BS234" s="4" t="s">
        <v>180</v>
      </c>
      <c r="BT234" s="13" t="s">
        <v>230</v>
      </c>
      <c r="BU234" s="93">
        <v>43868</v>
      </c>
      <c r="BV234" s="6" t="s">
        <v>349</v>
      </c>
      <c r="BW234" s="93">
        <v>43868</v>
      </c>
      <c r="BX234" s="93">
        <v>43868</v>
      </c>
      <c r="BY234" s="222">
        <v>44171</v>
      </c>
      <c r="BZ234" s="4">
        <f t="shared" si="112"/>
        <v>303</v>
      </c>
      <c r="CA234" s="16">
        <f t="shared" si="113"/>
        <v>10.1</v>
      </c>
      <c r="CB234" s="108" t="s">
        <v>2697</v>
      </c>
      <c r="CC234" s="9">
        <f>BD_2!E232</f>
        <v>36000000</v>
      </c>
      <c r="CD234" s="9">
        <f>BD_2!BA232</f>
        <v>0</v>
      </c>
      <c r="CE234" s="4">
        <f>BD_2!BZ232</f>
        <v>-90</v>
      </c>
      <c r="CF234" s="42" t="str">
        <f>BD_2!CA232</f>
        <v>2 NO</v>
      </c>
      <c r="CG234" s="163" t="str">
        <f>BD_2!CF232</f>
        <v>1 SI</v>
      </c>
      <c r="CH234" s="4" t="s">
        <v>181</v>
      </c>
      <c r="CI234">
        <f t="shared" si="114"/>
        <v>213</v>
      </c>
      <c r="CJ234" s="161">
        <f t="shared" si="115"/>
        <v>43868</v>
      </c>
      <c r="CK234" s="161">
        <f t="shared" si="116"/>
        <v>44081</v>
      </c>
      <c r="CL234" s="14">
        <f t="shared" ca="1" si="117"/>
        <v>2.136150234741784</v>
      </c>
      <c r="CM234" s="9">
        <f t="shared" si="126"/>
        <v>84000000</v>
      </c>
      <c r="CN234" s="42" t="str">
        <f t="shared" ca="1" si="118"/>
        <v>FINALIZADO</v>
      </c>
      <c r="CO234" s="4"/>
      <c r="CQ234" s="17"/>
      <c r="CR234" s="87"/>
      <c r="CS234" s="6"/>
      <c r="CT234" s="13" t="s">
        <v>1321</v>
      </c>
      <c r="CU234" s="4" t="s">
        <v>1322</v>
      </c>
      <c r="CV234" s="4" t="s">
        <v>3330</v>
      </c>
      <c r="CW234" s="42" t="str">
        <f t="shared" si="127"/>
        <v>febrero</v>
      </c>
      <c r="CX234" s="4" t="s">
        <v>180</v>
      </c>
      <c r="CY234" t="s">
        <v>361</v>
      </c>
      <c r="CZ234" t="s">
        <v>362</v>
      </c>
    </row>
    <row r="235" spans="1:104" x14ac:dyDescent="0.25">
      <c r="A235" s="76" t="str">
        <f t="shared" si="119"/>
        <v/>
      </c>
      <c r="B235" s="77" t="str">
        <f t="shared" si="120"/>
        <v/>
      </c>
      <c r="C235" s="76" t="str">
        <f t="shared" si="121"/>
        <v/>
      </c>
      <c r="D235" s="76" t="str">
        <f t="shared" si="122"/>
        <v/>
      </c>
      <c r="E235" s="76" t="str">
        <f t="shared" si="123"/>
        <v/>
      </c>
      <c r="F235" s="77" t="str">
        <f t="shared" ca="1" si="110"/>
        <v>F</v>
      </c>
      <c r="G235" s="3" t="str">
        <f t="shared" si="124"/>
        <v/>
      </c>
      <c r="H235" s="3" t="str">
        <f t="shared" si="125"/>
        <v/>
      </c>
      <c r="I235" s="3" t="str">
        <f t="shared" si="111"/>
        <v/>
      </c>
      <c r="J235" s="4">
        <v>2020</v>
      </c>
      <c r="K235" s="5">
        <v>229</v>
      </c>
      <c r="L235" s="13" t="s">
        <v>1440</v>
      </c>
      <c r="M235" s="4" t="s">
        <v>115</v>
      </c>
      <c r="N235" s="6" t="s">
        <v>116</v>
      </c>
      <c r="O235" s="6" t="s">
        <v>138</v>
      </c>
      <c r="P235" s="6" t="s">
        <v>150</v>
      </c>
      <c r="Q235" s="6" t="s">
        <v>249</v>
      </c>
      <c r="R235" s="4" t="s">
        <v>114</v>
      </c>
      <c r="S235" s="4" t="s">
        <v>166</v>
      </c>
      <c r="T235" s="18" t="s">
        <v>1108</v>
      </c>
      <c r="U235" s="79" t="s">
        <v>173</v>
      </c>
      <c r="V235" s="4" t="s">
        <v>174</v>
      </c>
      <c r="W235" s="7">
        <v>1010212816</v>
      </c>
      <c r="X235" s="18">
        <v>0</v>
      </c>
      <c r="Y235" s="92">
        <v>34356</v>
      </c>
      <c r="Z235" s="71">
        <f ca="1">+($F$1-Tabla3[[#This Row],[FECHA DE NACIMIENTO]])/365</f>
        <v>27.306849315068494</v>
      </c>
      <c r="AA235" s="136" t="s">
        <v>1762</v>
      </c>
      <c r="AB235" s="136"/>
      <c r="AC235" s="4" t="s">
        <v>114</v>
      </c>
      <c r="AD235" s="4" t="s">
        <v>114</v>
      </c>
      <c r="AE235" s="8" t="s">
        <v>114</v>
      </c>
      <c r="AF235" s="4" t="s">
        <v>181</v>
      </c>
      <c r="AG235" s="6" t="s">
        <v>183</v>
      </c>
      <c r="AH235" s="6" t="s">
        <v>183</v>
      </c>
      <c r="AI235" s="108" t="s">
        <v>2094</v>
      </c>
      <c r="AJ235" s="108" t="s">
        <v>2670</v>
      </c>
      <c r="AK235" s="108" t="s">
        <v>1448</v>
      </c>
      <c r="AL235" s="82">
        <v>45000010</v>
      </c>
      <c r="AM235" s="82">
        <v>45000010</v>
      </c>
      <c r="AN235" s="82">
        <v>4500001</v>
      </c>
      <c r="AO235" s="4" t="s">
        <v>209</v>
      </c>
      <c r="AP235" s="6" t="s">
        <v>181</v>
      </c>
      <c r="AQ235" s="6" t="s">
        <v>168</v>
      </c>
      <c r="AR235" s="83"/>
      <c r="AS235" s="102"/>
      <c r="AT235" s="8"/>
      <c r="AU235" s="18">
        <v>4920</v>
      </c>
      <c r="AV235" s="92">
        <v>43839</v>
      </c>
      <c r="AW235" s="18">
        <v>68120</v>
      </c>
      <c r="AX235" s="93">
        <v>43881</v>
      </c>
      <c r="AY235" s="6" t="s">
        <v>215</v>
      </c>
      <c r="AZ235" s="18" t="s">
        <v>2359</v>
      </c>
      <c r="BA235" s="18" t="s">
        <v>181</v>
      </c>
      <c r="BB235" s="102"/>
      <c r="BC235" s="102"/>
      <c r="BD235" s="18" t="s">
        <v>2737</v>
      </c>
      <c r="BE235" s="70" t="s">
        <v>2102</v>
      </c>
      <c r="BF235" s="70">
        <v>43881</v>
      </c>
      <c r="BG235" s="4" t="s">
        <v>220</v>
      </c>
      <c r="BH235" s="4" t="s">
        <v>220</v>
      </c>
      <c r="BI235" s="6" t="s">
        <v>221</v>
      </c>
      <c r="BJ235" s="6" t="s">
        <v>2253</v>
      </c>
      <c r="BK235" s="6" t="s">
        <v>174</v>
      </c>
      <c r="BL235" s="12">
        <v>80196438</v>
      </c>
      <c r="BM235" s="4"/>
      <c r="BN235" s="6" t="s">
        <v>2767</v>
      </c>
      <c r="BO235" s="6" t="s">
        <v>183</v>
      </c>
      <c r="BP235" s="42">
        <v>77101600</v>
      </c>
      <c r="BQ235" s="13" t="s">
        <v>2768</v>
      </c>
      <c r="BR235" s="70">
        <v>43881</v>
      </c>
      <c r="BS235" s="4" t="s">
        <v>180</v>
      </c>
      <c r="BT235" s="13" t="s">
        <v>230</v>
      </c>
      <c r="BU235" s="93">
        <v>43881</v>
      </c>
      <c r="BV235" s="6" t="s">
        <v>348</v>
      </c>
      <c r="BW235" s="93">
        <v>43882</v>
      </c>
      <c r="BX235" s="97">
        <v>43882</v>
      </c>
      <c r="BY235" s="222">
        <v>44185</v>
      </c>
      <c r="BZ235" s="4">
        <f t="shared" si="112"/>
        <v>303</v>
      </c>
      <c r="CA235" s="16">
        <f t="shared" si="113"/>
        <v>10.1</v>
      </c>
      <c r="CB235" s="108" t="s">
        <v>2315</v>
      </c>
      <c r="CC235" s="9">
        <f>BD_2!E233</f>
        <v>0</v>
      </c>
      <c r="CD235" s="9">
        <f>BD_2!BA233</f>
        <v>0</v>
      </c>
      <c r="CE235" s="4">
        <f>BD_2!BZ233</f>
        <v>0</v>
      </c>
      <c r="CF235" s="42" t="str">
        <f>BD_2!CA233</f>
        <v>2 NO</v>
      </c>
      <c r="CG235" s="163" t="str">
        <f>BD_2!CF233</f>
        <v>2 NO</v>
      </c>
      <c r="CH235" s="4" t="s">
        <v>181</v>
      </c>
      <c r="CI235">
        <f t="shared" si="114"/>
        <v>303</v>
      </c>
      <c r="CJ235" s="161">
        <f t="shared" si="115"/>
        <v>43882</v>
      </c>
      <c r="CK235" s="161">
        <f t="shared" si="116"/>
        <v>44185</v>
      </c>
      <c r="CL235" s="14">
        <f t="shared" ca="1" si="117"/>
        <v>1.4554455445544554</v>
      </c>
      <c r="CM235" s="9">
        <f t="shared" si="126"/>
        <v>45000010</v>
      </c>
      <c r="CN235" s="42" t="str">
        <f t="shared" ca="1" si="118"/>
        <v>FINALIZADO</v>
      </c>
      <c r="CO235" s="4"/>
      <c r="CQ235" s="17"/>
      <c r="CR235" s="87"/>
      <c r="CS235" s="6"/>
      <c r="CT235" s="13" t="s">
        <v>1321</v>
      </c>
      <c r="CU235" s="4" t="s">
        <v>1322</v>
      </c>
      <c r="CV235" s="4" t="s">
        <v>3330</v>
      </c>
      <c r="CW235" s="42" t="str">
        <f t="shared" si="127"/>
        <v>febrero</v>
      </c>
      <c r="CX235" s="4" t="s">
        <v>180</v>
      </c>
      <c r="CY235" t="s">
        <v>361</v>
      </c>
      <c r="CZ235" t="s">
        <v>362</v>
      </c>
    </row>
    <row r="236" spans="1:104" x14ac:dyDescent="0.25">
      <c r="A236" s="76" t="str">
        <f t="shared" si="119"/>
        <v>A</v>
      </c>
      <c r="B236" s="77" t="str">
        <f t="shared" si="120"/>
        <v>PR</v>
      </c>
      <c r="C236" s="76" t="str">
        <f t="shared" si="121"/>
        <v/>
      </c>
      <c r="D236" s="76" t="str">
        <f t="shared" si="122"/>
        <v/>
      </c>
      <c r="E236" s="76" t="str">
        <f t="shared" si="123"/>
        <v/>
      </c>
      <c r="F236" s="77" t="str">
        <f t="shared" ca="1" si="110"/>
        <v>F</v>
      </c>
      <c r="G236" s="3" t="str">
        <f t="shared" si="124"/>
        <v/>
      </c>
      <c r="H236" s="3" t="str">
        <f t="shared" si="125"/>
        <v/>
      </c>
      <c r="I236" s="3" t="str">
        <f t="shared" si="111"/>
        <v/>
      </c>
      <c r="J236" s="4">
        <v>2020</v>
      </c>
      <c r="K236" s="5">
        <v>230</v>
      </c>
      <c r="L236" s="13" t="s">
        <v>1441</v>
      </c>
      <c r="M236" s="4" t="s">
        <v>115</v>
      </c>
      <c r="N236" s="6" t="s">
        <v>116</v>
      </c>
      <c r="O236" s="6" t="s">
        <v>138</v>
      </c>
      <c r="P236" s="6" t="s">
        <v>150</v>
      </c>
      <c r="Q236" s="6" t="s">
        <v>249</v>
      </c>
      <c r="R236" s="4" t="s">
        <v>114</v>
      </c>
      <c r="S236" s="4" t="s">
        <v>166</v>
      </c>
      <c r="T236" s="18" t="s">
        <v>1109</v>
      </c>
      <c r="U236" s="79" t="s">
        <v>173</v>
      </c>
      <c r="V236" s="4" t="s">
        <v>174</v>
      </c>
      <c r="W236" s="7">
        <v>88217651</v>
      </c>
      <c r="X236" s="18">
        <v>8</v>
      </c>
      <c r="Y236" s="92">
        <v>27585</v>
      </c>
      <c r="Z236" s="71">
        <f ca="1">+($F$1-Tabla3[[#This Row],[FECHA DE NACIMIENTO]])/365</f>
        <v>45.857534246575341</v>
      </c>
      <c r="AA236" s="108" t="s">
        <v>1763</v>
      </c>
      <c r="AB236" s="108"/>
      <c r="AC236" s="4" t="s">
        <v>114</v>
      </c>
      <c r="AD236" s="4" t="s">
        <v>114</v>
      </c>
      <c r="AE236" s="8" t="s">
        <v>114</v>
      </c>
      <c r="AF236" s="4" t="s">
        <v>181</v>
      </c>
      <c r="AG236" s="6" t="s">
        <v>200</v>
      </c>
      <c r="AH236" s="6" t="s">
        <v>200</v>
      </c>
      <c r="AI236" s="108" t="s">
        <v>1609</v>
      </c>
      <c r="AJ236" s="108" t="s">
        <v>2671</v>
      </c>
      <c r="AK236" s="108" t="s">
        <v>2672</v>
      </c>
      <c r="AL236" s="82">
        <v>20600000</v>
      </c>
      <c r="AM236" s="82">
        <v>20600000</v>
      </c>
      <c r="AN236" s="82">
        <v>5150000</v>
      </c>
      <c r="AO236" s="4" t="s">
        <v>209</v>
      </c>
      <c r="AP236" s="6" t="s">
        <v>181</v>
      </c>
      <c r="AQ236" s="6" t="s">
        <v>168</v>
      </c>
      <c r="AR236" s="83"/>
      <c r="AS236" s="102"/>
      <c r="AT236" s="8"/>
      <c r="AU236" s="108">
        <v>4520</v>
      </c>
      <c r="AV236" s="107">
        <v>43839</v>
      </c>
      <c r="AW236" s="108">
        <v>68020</v>
      </c>
      <c r="AX236" s="97">
        <v>43881</v>
      </c>
      <c r="AY236" s="6" t="s">
        <v>215</v>
      </c>
      <c r="AZ236" s="108" t="s">
        <v>575</v>
      </c>
      <c r="BA236" s="18"/>
      <c r="BB236" s="102"/>
      <c r="BC236" s="102"/>
      <c r="BD236" s="18" t="s">
        <v>2738</v>
      </c>
      <c r="BE236" s="70" t="s">
        <v>1543</v>
      </c>
      <c r="BF236" s="70">
        <v>43881</v>
      </c>
      <c r="BG236" s="4" t="s">
        <v>220</v>
      </c>
      <c r="BH236" s="4" t="s">
        <v>220</v>
      </c>
      <c r="BI236" s="6" t="s">
        <v>221</v>
      </c>
      <c r="BJ236" s="6" t="s">
        <v>527</v>
      </c>
      <c r="BK236" s="6" t="s">
        <v>174</v>
      </c>
      <c r="BL236" s="12">
        <v>80128270</v>
      </c>
      <c r="BM236" s="4">
        <v>4</v>
      </c>
      <c r="BN236" s="6" t="s">
        <v>528</v>
      </c>
      <c r="BO236" s="6" t="s">
        <v>529</v>
      </c>
      <c r="BP236" s="42">
        <v>77102000</v>
      </c>
      <c r="BQ236" s="13" t="s">
        <v>2769</v>
      </c>
      <c r="BR236" s="70">
        <v>43881</v>
      </c>
      <c r="BS236" s="4" t="s">
        <v>180</v>
      </c>
      <c r="BT236" s="13" t="s">
        <v>230</v>
      </c>
      <c r="BU236" s="93">
        <v>43881</v>
      </c>
      <c r="BV236" s="6" t="s">
        <v>348</v>
      </c>
      <c r="BW236" s="93">
        <v>43882</v>
      </c>
      <c r="BX236" s="97">
        <v>43882</v>
      </c>
      <c r="BY236" s="222">
        <v>44002</v>
      </c>
      <c r="BZ236" s="4">
        <f t="shared" si="112"/>
        <v>120</v>
      </c>
      <c r="CA236" s="16">
        <f t="shared" si="113"/>
        <v>4</v>
      </c>
      <c r="CB236" s="108" t="s">
        <v>2695</v>
      </c>
      <c r="CC236" s="9">
        <f>BD_2!E234</f>
        <v>0</v>
      </c>
      <c r="CD236" s="9">
        <f>BD_2!BA234</f>
        <v>10300000</v>
      </c>
      <c r="CE236" s="4">
        <f>BD_2!BZ234</f>
        <v>61</v>
      </c>
      <c r="CF236" s="42" t="str">
        <f>BD_2!CA234</f>
        <v>2 NO</v>
      </c>
      <c r="CG236" s="163" t="str">
        <f>BD_2!CF234</f>
        <v>2 NO</v>
      </c>
      <c r="CH236" s="4" t="s">
        <v>181</v>
      </c>
      <c r="CI236">
        <f t="shared" si="114"/>
        <v>181</v>
      </c>
      <c r="CJ236" s="161">
        <f t="shared" si="115"/>
        <v>43882</v>
      </c>
      <c r="CK236" s="161">
        <f t="shared" si="116"/>
        <v>44063</v>
      </c>
      <c r="CL236" s="14">
        <f t="shared" ca="1" si="117"/>
        <v>2.4364640883977899</v>
      </c>
      <c r="CM236" s="9">
        <f t="shared" si="126"/>
        <v>30900000</v>
      </c>
      <c r="CN236" s="42" t="str">
        <f t="shared" ca="1" si="118"/>
        <v>FINALIZADO</v>
      </c>
      <c r="CO236" s="4"/>
      <c r="CQ236" s="17"/>
      <c r="CR236" s="87"/>
      <c r="CS236" s="6"/>
      <c r="CT236" s="13" t="s">
        <v>1321</v>
      </c>
      <c r="CU236" s="4" t="s">
        <v>1322</v>
      </c>
      <c r="CV236" s="4" t="s">
        <v>3330</v>
      </c>
      <c r="CW236" s="42" t="str">
        <f t="shared" si="127"/>
        <v>febrero</v>
      </c>
      <c r="CX236" s="4" t="s">
        <v>180</v>
      </c>
      <c r="CY236" t="s">
        <v>361</v>
      </c>
      <c r="CZ236" t="s">
        <v>362</v>
      </c>
    </row>
    <row r="237" spans="1:104" x14ac:dyDescent="0.25">
      <c r="A237" s="76" t="str">
        <f t="shared" si="119"/>
        <v>A</v>
      </c>
      <c r="B237" s="77" t="str">
        <f t="shared" si="120"/>
        <v>PR</v>
      </c>
      <c r="C237" s="76" t="str">
        <f t="shared" si="121"/>
        <v/>
      </c>
      <c r="D237" s="76" t="str">
        <f t="shared" si="122"/>
        <v/>
      </c>
      <c r="E237" s="76" t="str">
        <f t="shared" si="123"/>
        <v/>
      </c>
      <c r="F237" s="77" t="str">
        <f t="shared" ca="1" si="110"/>
        <v>F</v>
      </c>
      <c r="G237" s="3" t="str">
        <f t="shared" si="124"/>
        <v/>
      </c>
      <c r="H237" s="3" t="str">
        <f t="shared" si="125"/>
        <v/>
      </c>
      <c r="I237" s="3" t="str">
        <f t="shared" si="111"/>
        <v/>
      </c>
      <c r="J237" s="4">
        <v>2020</v>
      </c>
      <c r="K237" s="5">
        <v>231</v>
      </c>
      <c r="L237" s="13" t="s">
        <v>1441</v>
      </c>
      <c r="M237" s="4" t="s">
        <v>115</v>
      </c>
      <c r="N237" s="6" t="s">
        <v>116</v>
      </c>
      <c r="O237" s="6" t="s">
        <v>138</v>
      </c>
      <c r="P237" s="6" t="s">
        <v>150</v>
      </c>
      <c r="Q237" s="6" t="s">
        <v>249</v>
      </c>
      <c r="R237" s="4" t="s">
        <v>114</v>
      </c>
      <c r="S237" s="4" t="s">
        <v>166</v>
      </c>
      <c r="T237" s="18" t="s">
        <v>1110</v>
      </c>
      <c r="U237" s="79" t="s">
        <v>173</v>
      </c>
      <c r="V237" s="4" t="s">
        <v>174</v>
      </c>
      <c r="W237" s="7">
        <v>79267070</v>
      </c>
      <c r="X237" s="18">
        <v>1</v>
      </c>
      <c r="Y237" s="92">
        <v>22978</v>
      </c>
      <c r="Z237" s="71">
        <f ca="1">+($F$1-Tabla3[[#This Row],[FECHA DE NACIMIENTO]])/365</f>
        <v>58.479452054794521</v>
      </c>
      <c r="AA237" s="108" t="s">
        <v>1764</v>
      </c>
      <c r="AB237" s="108"/>
      <c r="AC237" s="4" t="s">
        <v>114</v>
      </c>
      <c r="AD237" s="4" t="s">
        <v>114</v>
      </c>
      <c r="AE237" s="8" t="s">
        <v>114</v>
      </c>
      <c r="AF237" s="4" t="s">
        <v>181</v>
      </c>
      <c r="AG237" s="6" t="s">
        <v>200</v>
      </c>
      <c r="AH237" s="6" t="s">
        <v>200</v>
      </c>
      <c r="AI237" s="108" t="s">
        <v>1609</v>
      </c>
      <c r="AJ237" s="108" t="s">
        <v>2673</v>
      </c>
      <c r="AK237" s="108" t="s">
        <v>2674</v>
      </c>
      <c r="AL237" s="82">
        <v>37080000</v>
      </c>
      <c r="AM237" s="82">
        <v>37080000</v>
      </c>
      <c r="AN237" s="82">
        <v>9270000</v>
      </c>
      <c r="AO237" s="4" t="s">
        <v>209</v>
      </c>
      <c r="AP237" s="6" t="s">
        <v>181</v>
      </c>
      <c r="AQ237" s="6" t="s">
        <v>168</v>
      </c>
      <c r="AR237" s="83"/>
      <c r="AS237" s="102"/>
      <c r="AT237" s="8"/>
      <c r="AU237" s="108">
        <v>4520</v>
      </c>
      <c r="AV237" s="107">
        <v>43839</v>
      </c>
      <c r="AW237" s="108">
        <v>68620</v>
      </c>
      <c r="AX237" s="97">
        <v>43881</v>
      </c>
      <c r="AY237" s="6" t="s">
        <v>215</v>
      </c>
      <c r="AZ237" s="108" t="s">
        <v>575</v>
      </c>
      <c r="BA237" s="108" t="s">
        <v>181</v>
      </c>
      <c r="BB237" s="102"/>
      <c r="BC237" s="102"/>
      <c r="BD237" s="18" t="s">
        <v>2739</v>
      </c>
      <c r="BE237" s="70" t="s">
        <v>1544</v>
      </c>
      <c r="BF237" s="70">
        <v>43881</v>
      </c>
      <c r="BG237" s="4" t="s">
        <v>220</v>
      </c>
      <c r="BH237" s="4" t="s">
        <v>220</v>
      </c>
      <c r="BI237" s="6" t="s">
        <v>221</v>
      </c>
      <c r="BJ237" s="6" t="s">
        <v>527</v>
      </c>
      <c r="BK237" s="6" t="s">
        <v>174</v>
      </c>
      <c r="BL237" s="12">
        <v>80128270</v>
      </c>
      <c r="BM237" s="4">
        <v>4</v>
      </c>
      <c r="BN237" s="6" t="s">
        <v>528</v>
      </c>
      <c r="BO237" s="6" t="s">
        <v>529</v>
      </c>
      <c r="BP237" s="42">
        <v>77102000</v>
      </c>
      <c r="BQ237" s="13" t="s">
        <v>2770</v>
      </c>
      <c r="BR237" s="70">
        <v>43881</v>
      </c>
      <c r="BS237" s="4" t="s">
        <v>180</v>
      </c>
      <c r="BT237" s="13" t="s">
        <v>230</v>
      </c>
      <c r="BU237" s="93">
        <v>43881</v>
      </c>
      <c r="BV237" s="6" t="s">
        <v>348</v>
      </c>
      <c r="BW237" s="93">
        <v>43882</v>
      </c>
      <c r="BX237" s="97">
        <v>43882</v>
      </c>
      <c r="BY237" s="222">
        <v>44002</v>
      </c>
      <c r="BZ237" s="4">
        <f t="shared" si="112"/>
        <v>120</v>
      </c>
      <c r="CA237" s="16">
        <f t="shared" si="113"/>
        <v>4</v>
      </c>
      <c r="CB237" s="108" t="s">
        <v>2406</v>
      </c>
      <c r="CC237" s="9">
        <f>BD_2!E235</f>
        <v>0</v>
      </c>
      <c r="CD237" s="9">
        <f>BD_2!BA235</f>
        <v>18540000</v>
      </c>
      <c r="CE237" s="4">
        <f>BD_2!BZ235</f>
        <v>61</v>
      </c>
      <c r="CF237" s="42" t="str">
        <f>BD_2!CA235</f>
        <v>2 NO</v>
      </c>
      <c r="CG237" s="163" t="str">
        <f>BD_2!CF235</f>
        <v>2 NO</v>
      </c>
      <c r="CH237" s="4" t="s">
        <v>181</v>
      </c>
      <c r="CI237">
        <f t="shared" si="114"/>
        <v>181</v>
      </c>
      <c r="CJ237" s="161">
        <f t="shared" si="115"/>
        <v>43882</v>
      </c>
      <c r="CK237" s="161">
        <f t="shared" si="116"/>
        <v>44063</v>
      </c>
      <c r="CL237" s="14">
        <f t="shared" ca="1" si="117"/>
        <v>2.4364640883977899</v>
      </c>
      <c r="CM237" s="9">
        <f t="shared" si="126"/>
        <v>55620000</v>
      </c>
      <c r="CN237" s="42" t="str">
        <f t="shared" ca="1" si="118"/>
        <v>FINALIZADO</v>
      </c>
      <c r="CO237" s="4"/>
      <c r="CQ237" s="17"/>
      <c r="CR237" s="87"/>
      <c r="CS237" s="6"/>
      <c r="CT237" s="13" t="s">
        <v>1321</v>
      </c>
      <c r="CU237" s="4" t="s">
        <v>1322</v>
      </c>
      <c r="CV237" s="4" t="s">
        <v>3330</v>
      </c>
      <c r="CW237" s="42" t="str">
        <f>TEXT(BF237,"MMMM")</f>
        <v>febrero</v>
      </c>
      <c r="CX237" s="4" t="s">
        <v>180</v>
      </c>
      <c r="CY237" t="s">
        <v>361</v>
      </c>
      <c r="CZ237" t="s">
        <v>362</v>
      </c>
    </row>
    <row r="238" spans="1:104" x14ac:dyDescent="0.25">
      <c r="A238" s="76" t="str">
        <f t="shared" si="119"/>
        <v/>
      </c>
      <c r="B238" s="77" t="str">
        <f t="shared" si="120"/>
        <v/>
      </c>
      <c r="C238" s="76" t="str">
        <f t="shared" si="121"/>
        <v/>
      </c>
      <c r="D238" s="76" t="str">
        <f t="shared" si="122"/>
        <v/>
      </c>
      <c r="E238" s="76" t="str">
        <f t="shared" si="123"/>
        <v/>
      </c>
      <c r="F238" s="77" t="str">
        <f t="shared" ca="1" si="110"/>
        <v>F</v>
      </c>
      <c r="G238" s="3" t="str">
        <f t="shared" si="124"/>
        <v/>
      </c>
      <c r="H238" s="3" t="str">
        <f t="shared" si="125"/>
        <v/>
      </c>
      <c r="I238" s="3" t="str">
        <f t="shared" si="111"/>
        <v/>
      </c>
      <c r="J238" s="4">
        <v>2020</v>
      </c>
      <c r="K238" s="5">
        <v>232</v>
      </c>
      <c r="L238" s="6" t="s">
        <v>516</v>
      </c>
      <c r="M238" s="4" t="s">
        <v>115</v>
      </c>
      <c r="N238" s="6" t="s">
        <v>116</v>
      </c>
      <c r="O238" s="6" t="s">
        <v>138</v>
      </c>
      <c r="P238" s="6" t="s">
        <v>150</v>
      </c>
      <c r="Q238" s="6" t="s">
        <v>249</v>
      </c>
      <c r="R238" s="4" t="s">
        <v>114</v>
      </c>
      <c r="S238" s="4" t="s">
        <v>166</v>
      </c>
      <c r="T238" s="18" t="s">
        <v>1111</v>
      </c>
      <c r="U238" s="79" t="s">
        <v>173</v>
      </c>
      <c r="V238" s="4" t="s">
        <v>174</v>
      </c>
      <c r="W238" s="7">
        <v>1030575491</v>
      </c>
      <c r="X238" s="18">
        <v>0</v>
      </c>
      <c r="Y238" s="92">
        <v>33041</v>
      </c>
      <c r="Z238" s="71">
        <f ca="1">+($F$1-Tabla3[[#This Row],[FECHA DE NACIMIENTO]])/365</f>
        <v>30.909589041095892</v>
      </c>
      <c r="AA238" s="108" t="s">
        <v>540</v>
      </c>
      <c r="AB238" s="108"/>
      <c r="AC238" s="4" t="s">
        <v>114</v>
      </c>
      <c r="AD238" s="4" t="s">
        <v>114</v>
      </c>
      <c r="AE238" s="8" t="s">
        <v>114</v>
      </c>
      <c r="AF238" s="4" t="s">
        <v>181</v>
      </c>
      <c r="AG238" s="13" t="s">
        <v>186</v>
      </c>
      <c r="AH238" s="13" t="s">
        <v>186</v>
      </c>
      <c r="AI238" s="108" t="s">
        <v>1354</v>
      </c>
      <c r="AJ238" s="108" t="s">
        <v>2009</v>
      </c>
      <c r="AK238" s="108" t="s">
        <v>2059</v>
      </c>
      <c r="AL238" s="82">
        <v>54000000</v>
      </c>
      <c r="AM238" s="82">
        <v>54000000</v>
      </c>
      <c r="AN238" s="82">
        <v>5400000</v>
      </c>
      <c r="AO238" s="4" t="s">
        <v>209</v>
      </c>
      <c r="AP238" s="6" t="s">
        <v>181</v>
      </c>
      <c r="AQ238" s="6" t="s">
        <v>168</v>
      </c>
      <c r="AR238" s="83"/>
      <c r="AS238" s="102"/>
      <c r="AT238" s="8"/>
      <c r="AU238" s="101">
        <v>5120</v>
      </c>
      <c r="AV238" s="107">
        <v>43839</v>
      </c>
      <c r="AW238" s="18">
        <v>58820</v>
      </c>
      <c r="AX238" s="93">
        <v>43875</v>
      </c>
      <c r="AY238" s="6" t="s">
        <v>215</v>
      </c>
      <c r="AZ238" s="18" t="s">
        <v>807</v>
      </c>
      <c r="BA238" s="18" t="s">
        <v>181</v>
      </c>
      <c r="BB238" s="102"/>
      <c r="BC238" s="102"/>
      <c r="BD238" s="18" t="s">
        <v>2740</v>
      </c>
      <c r="BE238" s="70" t="s">
        <v>1545</v>
      </c>
      <c r="BF238" s="70">
        <v>43875</v>
      </c>
      <c r="BG238" s="4" t="s">
        <v>220</v>
      </c>
      <c r="BH238" s="4" t="s">
        <v>220</v>
      </c>
      <c r="BI238" s="6" t="s">
        <v>221</v>
      </c>
      <c r="BJ238" s="6" t="s">
        <v>823</v>
      </c>
      <c r="BK238" s="6" t="s">
        <v>174</v>
      </c>
      <c r="BL238" s="12">
        <v>80082348</v>
      </c>
      <c r="BM238" s="4">
        <v>1</v>
      </c>
      <c r="BN238" s="6" t="s">
        <v>824</v>
      </c>
      <c r="BO238" s="6" t="s">
        <v>825</v>
      </c>
      <c r="BP238" s="42">
        <v>77102000</v>
      </c>
      <c r="BQ238" s="13" t="s">
        <v>1646</v>
      </c>
      <c r="BR238" s="70">
        <v>43875</v>
      </c>
      <c r="BS238" s="4" t="s">
        <v>180</v>
      </c>
      <c r="BT238" s="13" t="s">
        <v>230</v>
      </c>
      <c r="BU238" s="93">
        <v>43878</v>
      </c>
      <c r="BV238" s="6" t="s">
        <v>348</v>
      </c>
      <c r="BW238" s="93">
        <v>43879</v>
      </c>
      <c r="BX238" s="97">
        <v>43879</v>
      </c>
      <c r="BY238" s="222">
        <v>44182</v>
      </c>
      <c r="BZ238" s="4">
        <f t="shared" si="112"/>
        <v>303</v>
      </c>
      <c r="CA238" s="16">
        <f t="shared" si="113"/>
        <v>10.1</v>
      </c>
      <c r="CB238" s="108" t="s">
        <v>2049</v>
      </c>
      <c r="CC238" s="9">
        <f>BD_2!E236</f>
        <v>0</v>
      </c>
      <c r="CD238" s="9">
        <f>BD_2!BA236</f>
        <v>0</v>
      </c>
      <c r="CE238" s="4">
        <f>BD_2!BZ236</f>
        <v>0</v>
      </c>
      <c r="CF238" s="42" t="str">
        <f>BD_2!CA236</f>
        <v>2 NO</v>
      </c>
      <c r="CG238" s="163" t="str">
        <f>BD_2!CF236</f>
        <v>2 NO</v>
      </c>
      <c r="CH238" s="4" t="s">
        <v>181</v>
      </c>
      <c r="CI238">
        <f t="shared" si="114"/>
        <v>303</v>
      </c>
      <c r="CJ238" s="161">
        <f t="shared" si="115"/>
        <v>43879</v>
      </c>
      <c r="CK238" s="161">
        <f t="shared" si="116"/>
        <v>44182</v>
      </c>
      <c r="CL238" s="14">
        <f t="shared" ca="1" si="117"/>
        <v>1.4653465346534653</v>
      </c>
      <c r="CM238" s="9">
        <f t="shared" si="126"/>
        <v>54000000</v>
      </c>
      <c r="CN238" s="42" t="str">
        <f t="shared" ca="1" si="118"/>
        <v>FINALIZADO</v>
      </c>
      <c r="CO238" s="4"/>
      <c r="CQ238" s="17"/>
      <c r="CR238" s="87"/>
      <c r="CS238" s="6"/>
      <c r="CT238" s="13" t="s">
        <v>1321</v>
      </c>
      <c r="CU238" s="4" t="s">
        <v>1322</v>
      </c>
      <c r="CV238" s="4" t="s">
        <v>3330</v>
      </c>
      <c r="CW238" s="42" t="str">
        <f t="shared" si="127"/>
        <v>febrero</v>
      </c>
      <c r="CX238" s="4" t="s">
        <v>180</v>
      </c>
      <c r="CY238" t="s">
        <v>361</v>
      </c>
      <c r="CZ238" t="s">
        <v>362</v>
      </c>
    </row>
    <row r="239" spans="1:104" x14ac:dyDescent="0.25">
      <c r="A239" s="76" t="str">
        <f t="shared" si="119"/>
        <v/>
      </c>
      <c r="B239" s="77" t="str">
        <f t="shared" si="120"/>
        <v/>
      </c>
      <c r="C239" s="76" t="str">
        <f t="shared" si="121"/>
        <v/>
      </c>
      <c r="D239" s="76" t="str">
        <f t="shared" si="122"/>
        <v/>
      </c>
      <c r="E239" s="76" t="str">
        <f t="shared" si="123"/>
        <v/>
      </c>
      <c r="F239" s="77" t="str">
        <f t="shared" ca="1" si="110"/>
        <v>F</v>
      </c>
      <c r="G239" s="3" t="str">
        <f t="shared" si="124"/>
        <v/>
      </c>
      <c r="H239" s="3" t="str">
        <f t="shared" si="125"/>
        <v/>
      </c>
      <c r="I239" s="3" t="str">
        <f t="shared" si="111"/>
        <v/>
      </c>
      <c r="J239" s="4">
        <v>2020</v>
      </c>
      <c r="K239" s="5">
        <v>233</v>
      </c>
      <c r="L239" s="6" t="s">
        <v>516</v>
      </c>
      <c r="M239" s="4" t="s">
        <v>115</v>
      </c>
      <c r="N239" s="6" t="s">
        <v>116</v>
      </c>
      <c r="O239" s="6" t="s">
        <v>138</v>
      </c>
      <c r="P239" s="6" t="s">
        <v>150</v>
      </c>
      <c r="Q239" s="6" t="s">
        <v>249</v>
      </c>
      <c r="R239" s="4" t="s">
        <v>114</v>
      </c>
      <c r="S239" s="4" t="s">
        <v>166</v>
      </c>
      <c r="T239" s="18" t="s">
        <v>2763</v>
      </c>
      <c r="U239" s="79" t="s">
        <v>173</v>
      </c>
      <c r="V239" s="4" t="s">
        <v>174</v>
      </c>
      <c r="W239" s="7">
        <v>80040632</v>
      </c>
      <c r="X239" s="18">
        <v>7</v>
      </c>
      <c r="Y239" s="92">
        <v>30459</v>
      </c>
      <c r="Z239" s="71">
        <f ca="1">+($F$1-Tabla3[[#This Row],[FECHA DE NACIMIENTO]])/365</f>
        <v>37.983561643835614</v>
      </c>
      <c r="AA239" s="108" t="s">
        <v>540</v>
      </c>
      <c r="AB239" s="108"/>
      <c r="AC239" s="4" t="s">
        <v>114</v>
      </c>
      <c r="AD239" s="4" t="s">
        <v>114</v>
      </c>
      <c r="AE239" s="8" t="s">
        <v>114</v>
      </c>
      <c r="AF239" s="4" t="s">
        <v>181</v>
      </c>
      <c r="AG239" s="13" t="s">
        <v>186</v>
      </c>
      <c r="AH239" s="13" t="s">
        <v>186</v>
      </c>
      <c r="AI239" s="108" t="s">
        <v>1615</v>
      </c>
      <c r="AJ239" s="108" t="s">
        <v>2010</v>
      </c>
      <c r="AK239" s="108" t="s">
        <v>2060</v>
      </c>
      <c r="AL239" s="82">
        <v>55000000</v>
      </c>
      <c r="AM239" s="82">
        <v>55000000</v>
      </c>
      <c r="AN239" s="82">
        <v>5500000</v>
      </c>
      <c r="AO239" s="4" t="s">
        <v>209</v>
      </c>
      <c r="AP239" s="6" t="s">
        <v>181</v>
      </c>
      <c r="AQ239" s="6" t="s">
        <v>168</v>
      </c>
      <c r="AR239" s="83"/>
      <c r="AS239" s="102"/>
      <c r="AT239" s="8"/>
      <c r="AU239" s="101">
        <v>5120</v>
      </c>
      <c r="AV239" s="107">
        <v>43839</v>
      </c>
      <c r="AW239" s="18">
        <v>58920</v>
      </c>
      <c r="AX239" s="93">
        <v>43875</v>
      </c>
      <c r="AY239" s="6" t="s">
        <v>215</v>
      </c>
      <c r="AZ239" s="18" t="s">
        <v>807</v>
      </c>
      <c r="BA239" s="18" t="s">
        <v>181</v>
      </c>
      <c r="BB239" s="102"/>
      <c r="BC239" s="102"/>
      <c r="BD239" s="18" t="s">
        <v>2741</v>
      </c>
      <c r="BE239" s="70" t="s">
        <v>1546</v>
      </c>
      <c r="BF239" s="70">
        <v>43875</v>
      </c>
      <c r="BG239" s="4" t="s">
        <v>220</v>
      </c>
      <c r="BH239" s="4" t="s">
        <v>220</v>
      </c>
      <c r="BI239" s="6" t="s">
        <v>221</v>
      </c>
      <c r="BJ239" s="6" t="s">
        <v>823</v>
      </c>
      <c r="BK239" s="6" t="s">
        <v>174</v>
      </c>
      <c r="BL239" s="12">
        <v>80082348</v>
      </c>
      <c r="BM239" s="4">
        <v>1</v>
      </c>
      <c r="BN239" s="6" t="s">
        <v>824</v>
      </c>
      <c r="BO239" s="6" t="s">
        <v>825</v>
      </c>
      <c r="BP239" s="42">
        <v>77102000</v>
      </c>
      <c r="BQ239" s="13" t="s">
        <v>1647</v>
      </c>
      <c r="BR239" s="70">
        <v>43875</v>
      </c>
      <c r="BS239" s="4" t="s">
        <v>180</v>
      </c>
      <c r="BT239" s="13" t="s">
        <v>230</v>
      </c>
      <c r="BU239" s="93">
        <v>43878</v>
      </c>
      <c r="BV239" s="6" t="s">
        <v>348</v>
      </c>
      <c r="BW239" s="97">
        <v>43879</v>
      </c>
      <c r="BX239" s="97">
        <v>43879</v>
      </c>
      <c r="BY239" s="222">
        <v>44182</v>
      </c>
      <c r="BZ239" s="4">
        <f t="shared" si="112"/>
        <v>303</v>
      </c>
      <c r="CA239" s="16">
        <f t="shared" si="113"/>
        <v>10.1</v>
      </c>
      <c r="CB239" s="108" t="s">
        <v>2048</v>
      </c>
      <c r="CC239" s="9">
        <f>BD_2!E237</f>
        <v>0</v>
      </c>
      <c r="CD239" s="9">
        <f>BD_2!BA237</f>
        <v>0</v>
      </c>
      <c r="CE239" s="4">
        <f>BD_2!BZ237</f>
        <v>0</v>
      </c>
      <c r="CF239" s="42" t="str">
        <f>BD_2!CA237</f>
        <v>2 NO</v>
      </c>
      <c r="CG239" s="163" t="str">
        <f>BD_2!CF237</f>
        <v>2 NO</v>
      </c>
      <c r="CH239" s="4" t="s">
        <v>181</v>
      </c>
      <c r="CI239">
        <f t="shared" si="114"/>
        <v>303</v>
      </c>
      <c r="CJ239" s="161">
        <f t="shared" si="115"/>
        <v>43879</v>
      </c>
      <c r="CK239" s="161">
        <f t="shared" si="116"/>
        <v>44182</v>
      </c>
      <c r="CL239" s="14">
        <f t="shared" ca="1" si="117"/>
        <v>1.4653465346534653</v>
      </c>
      <c r="CM239" s="9">
        <f t="shared" si="126"/>
        <v>55000000</v>
      </c>
      <c r="CN239" s="42" t="str">
        <f t="shared" ca="1" si="118"/>
        <v>FINALIZADO</v>
      </c>
      <c r="CO239" s="4"/>
      <c r="CQ239" s="17"/>
      <c r="CR239" s="87"/>
      <c r="CS239" s="6"/>
      <c r="CT239" s="13" t="s">
        <v>1321</v>
      </c>
      <c r="CU239" s="4" t="s">
        <v>1322</v>
      </c>
      <c r="CV239" s="4" t="s">
        <v>3330</v>
      </c>
      <c r="CW239" s="42" t="str">
        <f>TEXT(BF239,"MMMM")</f>
        <v>febrero</v>
      </c>
      <c r="CX239" s="4" t="s">
        <v>180</v>
      </c>
      <c r="CY239" t="s">
        <v>361</v>
      </c>
      <c r="CZ239" t="s">
        <v>362</v>
      </c>
    </row>
    <row r="240" spans="1:104" x14ac:dyDescent="0.25">
      <c r="A240" s="76" t="str">
        <f t="shared" si="119"/>
        <v/>
      </c>
      <c r="B240" s="77" t="str">
        <f t="shared" si="120"/>
        <v/>
      </c>
      <c r="C240" s="76" t="str">
        <f t="shared" si="121"/>
        <v/>
      </c>
      <c r="D240" s="76" t="str">
        <f t="shared" si="122"/>
        <v/>
      </c>
      <c r="E240" s="76" t="str">
        <f t="shared" si="123"/>
        <v/>
      </c>
      <c r="F240" s="77" t="str">
        <f t="shared" ca="1" si="110"/>
        <v>F</v>
      </c>
      <c r="G240" s="3" t="str">
        <f t="shared" si="124"/>
        <v/>
      </c>
      <c r="H240" s="3" t="str">
        <f t="shared" si="125"/>
        <v/>
      </c>
      <c r="I240" s="3" t="str">
        <f t="shared" si="111"/>
        <v/>
      </c>
      <c r="J240" s="4">
        <v>2020</v>
      </c>
      <c r="K240" s="5">
        <v>234</v>
      </c>
      <c r="L240" s="6" t="s">
        <v>516</v>
      </c>
      <c r="M240" s="4" t="s">
        <v>115</v>
      </c>
      <c r="N240" s="6" t="s">
        <v>116</v>
      </c>
      <c r="O240" s="6" t="s">
        <v>138</v>
      </c>
      <c r="P240" s="6" t="s">
        <v>150</v>
      </c>
      <c r="Q240" s="6" t="s">
        <v>249</v>
      </c>
      <c r="R240" s="4" t="s">
        <v>114</v>
      </c>
      <c r="S240" s="4" t="s">
        <v>166</v>
      </c>
      <c r="T240" s="18" t="s">
        <v>3425</v>
      </c>
      <c r="U240" s="79" t="s">
        <v>173</v>
      </c>
      <c r="V240" s="4" t="s">
        <v>174</v>
      </c>
      <c r="W240" s="7">
        <v>1018457959</v>
      </c>
      <c r="X240" s="18">
        <v>6</v>
      </c>
      <c r="Y240" s="92">
        <v>34038</v>
      </c>
      <c r="Z240" s="71">
        <f ca="1">+($F$1-Tabla3[[#This Row],[FECHA DE NACIMIENTO]])/365</f>
        <v>28.17808219178082</v>
      </c>
      <c r="AA240" s="108" t="s">
        <v>1762</v>
      </c>
      <c r="AB240" s="108"/>
      <c r="AC240" s="4" t="s">
        <v>114</v>
      </c>
      <c r="AD240" s="4" t="s">
        <v>114</v>
      </c>
      <c r="AE240" s="8" t="s">
        <v>114</v>
      </c>
      <c r="AF240" s="4" t="s">
        <v>181</v>
      </c>
      <c r="AG240" s="13" t="s">
        <v>186</v>
      </c>
      <c r="AH240" s="13" t="s">
        <v>186</v>
      </c>
      <c r="AI240" s="108" t="s">
        <v>1370</v>
      </c>
      <c r="AJ240" s="108" t="s">
        <v>2011</v>
      </c>
      <c r="AK240" s="108" t="s">
        <v>2061</v>
      </c>
      <c r="AL240" s="82">
        <v>45000000</v>
      </c>
      <c r="AM240" s="82">
        <v>45000000</v>
      </c>
      <c r="AN240" s="82">
        <v>4500000</v>
      </c>
      <c r="AO240" s="4" t="s">
        <v>209</v>
      </c>
      <c r="AP240" s="6" t="s">
        <v>181</v>
      </c>
      <c r="AQ240" s="6" t="s">
        <v>168</v>
      </c>
      <c r="AR240" s="83"/>
      <c r="AS240" s="102"/>
      <c r="AT240" s="8"/>
      <c r="AU240" s="101">
        <v>5120</v>
      </c>
      <c r="AV240" s="107">
        <v>43839</v>
      </c>
      <c r="AW240" s="18">
        <v>59120</v>
      </c>
      <c r="AX240" s="93">
        <v>43875</v>
      </c>
      <c r="AY240" s="6" t="s">
        <v>215</v>
      </c>
      <c r="AZ240" s="18" t="s">
        <v>1703</v>
      </c>
      <c r="BA240" s="18" t="s">
        <v>181</v>
      </c>
      <c r="BB240" s="102"/>
      <c r="BC240" s="102"/>
      <c r="BD240" s="18" t="s">
        <v>2742</v>
      </c>
      <c r="BE240" s="70" t="s">
        <v>1547</v>
      </c>
      <c r="BF240" s="70">
        <v>43875</v>
      </c>
      <c r="BG240" s="4" t="s">
        <v>220</v>
      </c>
      <c r="BH240" s="4" t="s">
        <v>220</v>
      </c>
      <c r="BI240" s="6" t="s">
        <v>221</v>
      </c>
      <c r="BJ240" s="6" t="s">
        <v>823</v>
      </c>
      <c r="BK240" s="6" t="s">
        <v>174</v>
      </c>
      <c r="BL240" s="12">
        <v>80082348</v>
      </c>
      <c r="BM240" s="4">
        <v>1</v>
      </c>
      <c r="BN240" s="6" t="s">
        <v>824</v>
      </c>
      <c r="BO240" s="6" t="s">
        <v>825</v>
      </c>
      <c r="BP240" s="42">
        <v>77102000</v>
      </c>
      <c r="BQ240" s="13" t="s">
        <v>1648</v>
      </c>
      <c r="BR240" s="70">
        <v>43875</v>
      </c>
      <c r="BS240" s="4" t="s">
        <v>180</v>
      </c>
      <c r="BT240" s="13" t="s">
        <v>230</v>
      </c>
      <c r="BU240" s="97">
        <v>43878</v>
      </c>
      <c r="BV240" s="6" t="s">
        <v>348</v>
      </c>
      <c r="BW240" s="97">
        <v>43879</v>
      </c>
      <c r="BX240" s="97">
        <v>43879</v>
      </c>
      <c r="BY240" s="222">
        <v>44182</v>
      </c>
      <c r="BZ240" s="4">
        <f t="shared" si="112"/>
        <v>303</v>
      </c>
      <c r="CA240" s="16">
        <f t="shared" si="113"/>
        <v>10.1</v>
      </c>
      <c r="CB240" s="108" t="s">
        <v>2056</v>
      </c>
      <c r="CC240" s="9">
        <f>BD_2!E238</f>
        <v>0</v>
      </c>
      <c r="CD240" s="9">
        <f>BD_2!BA238</f>
        <v>0</v>
      </c>
      <c r="CE240" s="4">
        <f>BD_2!BZ238</f>
        <v>0</v>
      </c>
      <c r="CF240" s="42" t="str">
        <f>BD_2!CA238</f>
        <v>2 NO</v>
      </c>
      <c r="CG240" s="163" t="str">
        <f>BD_2!CF238</f>
        <v>2 NO</v>
      </c>
      <c r="CH240" s="4" t="s">
        <v>181</v>
      </c>
      <c r="CI240">
        <f t="shared" si="114"/>
        <v>303</v>
      </c>
      <c r="CJ240" s="161">
        <f t="shared" si="115"/>
        <v>43879</v>
      </c>
      <c r="CK240" s="161">
        <f t="shared" si="116"/>
        <v>44182</v>
      </c>
      <c r="CL240" s="14">
        <f t="shared" ca="1" si="117"/>
        <v>1.4653465346534653</v>
      </c>
      <c r="CM240" s="9">
        <f t="shared" si="126"/>
        <v>45000000</v>
      </c>
      <c r="CN240" s="42" t="str">
        <f t="shared" ca="1" si="118"/>
        <v>FINALIZADO</v>
      </c>
      <c r="CO240" s="4"/>
      <c r="CQ240" s="17"/>
      <c r="CR240" s="87"/>
      <c r="CS240" s="6"/>
      <c r="CT240" s="13" t="s">
        <v>1321</v>
      </c>
      <c r="CU240" s="4" t="s">
        <v>1322</v>
      </c>
      <c r="CV240" s="4" t="s">
        <v>3330</v>
      </c>
      <c r="CW240" s="42" t="str">
        <f t="shared" si="127"/>
        <v>febrero</v>
      </c>
      <c r="CX240" s="4" t="s">
        <v>180</v>
      </c>
      <c r="CY240" t="s">
        <v>361</v>
      </c>
      <c r="CZ240" t="s">
        <v>362</v>
      </c>
    </row>
    <row r="241" spans="1:104" x14ac:dyDescent="0.25">
      <c r="A241" s="76" t="str">
        <f t="shared" si="119"/>
        <v/>
      </c>
      <c r="B241" s="77" t="str">
        <f t="shared" si="120"/>
        <v/>
      </c>
      <c r="C241" s="76" t="str">
        <f t="shared" si="121"/>
        <v>T</v>
      </c>
      <c r="D241" s="76" t="str">
        <f t="shared" si="122"/>
        <v/>
      </c>
      <c r="E241" s="76" t="str">
        <f t="shared" si="123"/>
        <v/>
      </c>
      <c r="F241" s="77" t="str">
        <f t="shared" ca="1" si="110"/>
        <v>F</v>
      </c>
      <c r="G241" s="3" t="str">
        <f t="shared" si="124"/>
        <v/>
      </c>
      <c r="H241" s="3" t="str">
        <f t="shared" si="125"/>
        <v/>
      </c>
      <c r="I241" s="3" t="str">
        <f t="shared" si="111"/>
        <v/>
      </c>
      <c r="J241" s="4">
        <v>2020</v>
      </c>
      <c r="K241" s="5">
        <v>235</v>
      </c>
      <c r="L241" s="6" t="s">
        <v>516</v>
      </c>
      <c r="M241" s="4" t="s">
        <v>115</v>
      </c>
      <c r="N241" s="6" t="s">
        <v>116</v>
      </c>
      <c r="O241" s="6" t="s">
        <v>138</v>
      </c>
      <c r="P241" s="6" t="s">
        <v>150</v>
      </c>
      <c r="Q241" s="6" t="s">
        <v>249</v>
      </c>
      <c r="R241" s="4" t="s">
        <v>114</v>
      </c>
      <c r="S241" s="4" t="s">
        <v>166</v>
      </c>
      <c r="T241" s="18" t="s">
        <v>1112</v>
      </c>
      <c r="U241" s="79" t="s">
        <v>173</v>
      </c>
      <c r="V241" s="4" t="s">
        <v>174</v>
      </c>
      <c r="W241" s="7">
        <v>71336040</v>
      </c>
      <c r="X241" s="18">
        <v>6</v>
      </c>
      <c r="Y241" s="92">
        <v>28807</v>
      </c>
      <c r="Z241" s="71">
        <f ca="1">+($F$1-Tabla3[[#This Row],[FECHA DE NACIMIENTO]])/365</f>
        <v>42.509589041095893</v>
      </c>
      <c r="AA241" s="108" t="s">
        <v>1765</v>
      </c>
      <c r="AB241" s="108"/>
      <c r="AC241" s="4" t="s">
        <v>114</v>
      </c>
      <c r="AD241" s="4" t="s">
        <v>114</v>
      </c>
      <c r="AE241" s="8" t="s">
        <v>114</v>
      </c>
      <c r="AF241" s="4" t="s">
        <v>181</v>
      </c>
      <c r="AG241" s="13" t="s">
        <v>186</v>
      </c>
      <c r="AH241" s="13" t="s">
        <v>186</v>
      </c>
      <c r="AI241" s="108" t="s">
        <v>1615</v>
      </c>
      <c r="AJ241" s="108" t="s">
        <v>2012</v>
      </c>
      <c r="AK241" s="108" t="s">
        <v>2062</v>
      </c>
      <c r="AL241" s="82">
        <v>68700000</v>
      </c>
      <c r="AM241" s="82">
        <v>68700000</v>
      </c>
      <c r="AN241" s="82">
        <v>6870000</v>
      </c>
      <c r="AO241" s="4" t="s">
        <v>209</v>
      </c>
      <c r="AP241" s="6" t="s">
        <v>181</v>
      </c>
      <c r="AQ241" s="6" t="s">
        <v>168</v>
      </c>
      <c r="AR241" s="83"/>
      <c r="AS241" s="102"/>
      <c r="AT241" s="8"/>
      <c r="AU241" s="18">
        <v>5120</v>
      </c>
      <c r="AV241" s="107">
        <v>43839</v>
      </c>
      <c r="AW241" s="18">
        <v>65520</v>
      </c>
      <c r="AX241" s="93">
        <v>43880</v>
      </c>
      <c r="AY241" s="6" t="s">
        <v>215</v>
      </c>
      <c r="AZ241" s="18" t="s">
        <v>807</v>
      </c>
      <c r="BA241" s="18" t="s">
        <v>181</v>
      </c>
      <c r="BB241" s="102"/>
      <c r="BC241" s="102"/>
      <c r="BD241" s="18" t="s">
        <v>2743</v>
      </c>
      <c r="BE241" s="70" t="s">
        <v>2101</v>
      </c>
      <c r="BF241" s="70">
        <v>43879</v>
      </c>
      <c r="BG241" s="4" t="s">
        <v>220</v>
      </c>
      <c r="BH241" s="4" t="s">
        <v>220</v>
      </c>
      <c r="BI241" s="6" t="s">
        <v>221</v>
      </c>
      <c r="BJ241" s="6" t="s">
        <v>823</v>
      </c>
      <c r="BK241" s="6" t="s">
        <v>174</v>
      </c>
      <c r="BL241" s="12">
        <v>80082348</v>
      </c>
      <c r="BM241" s="4">
        <v>1</v>
      </c>
      <c r="BN241" s="6" t="s">
        <v>824</v>
      </c>
      <c r="BO241" s="6" t="s">
        <v>825</v>
      </c>
      <c r="BP241" s="42">
        <v>77102000</v>
      </c>
      <c r="BQ241" s="13" t="s">
        <v>2771</v>
      </c>
      <c r="BR241" s="70">
        <v>43879</v>
      </c>
      <c r="BS241" s="4" t="s">
        <v>180</v>
      </c>
      <c r="BT241" s="13" t="s">
        <v>230</v>
      </c>
      <c r="BU241" s="93">
        <v>43879</v>
      </c>
      <c r="BV241" s="6" t="s">
        <v>348</v>
      </c>
      <c r="BW241" s="93">
        <v>43880</v>
      </c>
      <c r="BX241" s="97">
        <v>43880</v>
      </c>
      <c r="BY241" s="222">
        <v>44183</v>
      </c>
      <c r="BZ241" s="4">
        <f t="shared" si="112"/>
        <v>303</v>
      </c>
      <c r="CA241" s="16">
        <f t="shared" si="113"/>
        <v>10.1</v>
      </c>
      <c r="CB241" s="108" t="s">
        <v>2048</v>
      </c>
      <c r="CC241" s="9">
        <f>BD_2!E239</f>
        <v>46487000</v>
      </c>
      <c r="CD241" s="9">
        <f>BD_2!BA239</f>
        <v>0</v>
      </c>
      <c r="CE241" s="4">
        <f>BD_2!BZ239</f>
        <v>-206</v>
      </c>
      <c r="CF241" s="42" t="str">
        <f>BD_2!CA239</f>
        <v>2 NO</v>
      </c>
      <c r="CG241" s="163" t="str">
        <f>BD_2!CF239</f>
        <v>1 SI</v>
      </c>
      <c r="CH241" s="4" t="s">
        <v>181</v>
      </c>
      <c r="CI241">
        <f t="shared" si="114"/>
        <v>97</v>
      </c>
      <c r="CJ241" s="161">
        <f t="shared" si="115"/>
        <v>43880</v>
      </c>
      <c r="CK241" s="161">
        <f t="shared" si="116"/>
        <v>43977</v>
      </c>
      <c r="CL241" s="14">
        <f t="shared" ca="1" si="117"/>
        <v>4.5670103092783503</v>
      </c>
      <c r="CM241" s="9">
        <f t="shared" si="126"/>
        <v>22213000</v>
      </c>
      <c r="CN241" s="42" t="str">
        <f t="shared" ca="1" si="118"/>
        <v>FINALIZADO</v>
      </c>
      <c r="CO241" s="4"/>
      <c r="CQ241" s="17"/>
      <c r="CR241" s="87"/>
      <c r="CS241" s="6"/>
      <c r="CT241" s="13" t="s">
        <v>1321</v>
      </c>
      <c r="CU241" s="4" t="s">
        <v>1322</v>
      </c>
      <c r="CV241" s="4" t="s">
        <v>3330</v>
      </c>
      <c r="CW241" s="42" t="str">
        <f>TEXT(BF241,"MMMM")</f>
        <v>febrero</v>
      </c>
      <c r="CX241" s="4" t="s">
        <v>180</v>
      </c>
      <c r="CY241" t="s">
        <v>361</v>
      </c>
      <c r="CZ241" t="s">
        <v>362</v>
      </c>
    </row>
    <row r="242" spans="1:104" x14ac:dyDescent="0.25">
      <c r="A242" s="76" t="str">
        <f t="shared" ref="A242:A260" si="128">+IF($CM242&gt;$AM242,"A", "")</f>
        <v>A</v>
      </c>
      <c r="B242" s="77" t="str">
        <f t="shared" ref="B242:B260" si="129">+IF(CK242&gt;BY242,"PR","")</f>
        <v>PR</v>
      </c>
      <c r="C242" s="76" t="str">
        <f t="shared" ref="C242:C260" si="130">IF($CG242= "1 SI", "T","")</f>
        <v/>
      </c>
      <c r="D242" s="76" t="str">
        <f t="shared" ref="D242:D260" si="131">+IF($CF242="1 SI","S","")</f>
        <v/>
      </c>
      <c r="E242" s="76" t="str">
        <f t="shared" ref="E242:E260" si="132">+IF(CH242="1 SI","C","")</f>
        <v/>
      </c>
      <c r="F242" s="77" t="str">
        <f t="shared" ca="1" si="110"/>
        <v>F</v>
      </c>
      <c r="G242" s="3" t="str">
        <f t="shared" ref="G242:G260" si="133">+IF($CO242="MUTUO ACUERDO", "L","")</f>
        <v/>
      </c>
      <c r="H242" s="3" t="str">
        <f t="shared" ref="H242:H260" si="134">IF($CX242="1 SI","","NE")</f>
        <v/>
      </c>
      <c r="I242" s="3" t="str">
        <f t="shared" si="111"/>
        <v/>
      </c>
      <c r="J242" s="4">
        <v>2020</v>
      </c>
      <c r="K242" s="5">
        <v>236</v>
      </c>
      <c r="L242" s="98" t="s">
        <v>1433</v>
      </c>
      <c r="M242" s="4" t="s">
        <v>115</v>
      </c>
      <c r="N242" s="6" t="s">
        <v>116</v>
      </c>
      <c r="O242" s="6" t="s">
        <v>138</v>
      </c>
      <c r="P242" s="6" t="s">
        <v>150</v>
      </c>
      <c r="Q242" s="6" t="s">
        <v>249</v>
      </c>
      <c r="R242" s="4" t="s">
        <v>114</v>
      </c>
      <c r="S242" s="4" t="s">
        <v>166</v>
      </c>
      <c r="T242" s="18" t="s">
        <v>1113</v>
      </c>
      <c r="U242" s="79" t="s">
        <v>173</v>
      </c>
      <c r="V242" s="4" t="s">
        <v>174</v>
      </c>
      <c r="W242" s="7">
        <v>1012319807</v>
      </c>
      <c r="X242" s="18">
        <v>2</v>
      </c>
      <c r="Y242" s="92">
        <v>31493</v>
      </c>
      <c r="Z242" s="71">
        <f ca="1">+($F$1-Tabla3[[#This Row],[FECHA DE NACIMIENTO]])/365</f>
        <v>35.150684931506852</v>
      </c>
      <c r="AA242" s="108" t="s">
        <v>1443</v>
      </c>
      <c r="AB242" s="108"/>
      <c r="AC242" s="4" t="s">
        <v>114</v>
      </c>
      <c r="AD242" s="4" t="s">
        <v>114</v>
      </c>
      <c r="AE242" s="8" t="s">
        <v>114</v>
      </c>
      <c r="AF242" s="4" t="s">
        <v>181</v>
      </c>
      <c r="AG242" s="13" t="s">
        <v>185</v>
      </c>
      <c r="AH242" s="13" t="s">
        <v>185</v>
      </c>
      <c r="AI242" s="108" t="s">
        <v>1371</v>
      </c>
      <c r="AJ242" s="108" t="s">
        <v>2013</v>
      </c>
      <c r="AK242" s="108" t="s">
        <v>2063</v>
      </c>
      <c r="AL242" s="82">
        <v>53870000</v>
      </c>
      <c r="AM242" s="82">
        <v>53870000</v>
      </c>
      <c r="AN242" s="82">
        <v>5387000</v>
      </c>
      <c r="AO242" s="4" t="s">
        <v>209</v>
      </c>
      <c r="AP242" s="6" t="s">
        <v>181</v>
      </c>
      <c r="AQ242" s="6" t="s">
        <v>168</v>
      </c>
      <c r="AR242" s="83"/>
      <c r="AS242" s="102"/>
      <c r="AT242" s="8"/>
      <c r="AU242" s="101">
        <v>9020</v>
      </c>
      <c r="AV242" s="92">
        <v>43844</v>
      </c>
      <c r="AW242" s="18">
        <v>48620</v>
      </c>
      <c r="AX242" s="93">
        <v>43868</v>
      </c>
      <c r="AY242" s="6" t="s">
        <v>215</v>
      </c>
      <c r="AZ242" s="18" t="s">
        <v>810</v>
      </c>
      <c r="BA242" s="18" t="s">
        <v>181</v>
      </c>
      <c r="BB242" s="102"/>
      <c r="BC242" s="102"/>
      <c r="BD242" s="18" t="s">
        <v>2780</v>
      </c>
      <c r="BE242" s="70" t="s">
        <v>1548</v>
      </c>
      <c r="BF242" s="70">
        <v>43868</v>
      </c>
      <c r="BG242" s="4" t="s">
        <v>220</v>
      </c>
      <c r="BH242" s="4" t="s">
        <v>220</v>
      </c>
      <c r="BI242" s="6" t="s">
        <v>221</v>
      </c>
      <c r="BJ242" s="6" t="s">
        <v>1163</v>
      </c>
      <c r="BK242" s="6" t="s">
        <v>174</v>
      </c>
      <c r="BL242" s="12">
        <v>79403515</v>
      </c>
      <c r="BM242" s="4">
        <v>9</v>
      </c>
      <c r="BN242" s="6" t="s">
        <v>1286</v>
      </c>
      <c r="BO242" s="13" t="s">
        <v>185</v>
      </c>
      <c r="BP242" s="42">
        <v>77101701</v>
      </c>
      <c r="BQ242" s="13" t="s">
        <v>1649</v>
      </c>
      <c r="BR242" s="70">
        <v>43868</v>
      </c>
      <c r="BS242" s="4" t="s">
        <v>180</v>
      </c>
      <c r="BT242" s="13" t="s">
        <v>230</v>
      </c>
      <c r="BU242" s="93">
        <v>43871</v>
      </c>
      <c r="BV242" s="6" t="s">
        <v>348</v>
      </c>
      <c r="BW242" s="93">
        <v>43871</v>
      </c>
      <c r="BX242" s="93">
        <v>43871</v>
      </c>
      <c r="BY242" s="222">
        <v>44174</v>
      </c>
      <c r="BZ242" s="4">
        <f t="shared" si="112"/>
        <v>303</v>
      </c>
      <c r="CA242" s="16">
        <f t="shared" si="113"/>
        <v>10.1</v>
      </c>
      <c r="CB242" s="108" t="s">
        <v>2057</v>
      </c>
      <c r="CC242" s="9">
        <f>BD_2!E240</f>
        <v>0</v>
      </c>
      <c r="CD242" s="9">
        <f>BD_2!BA240</f>
        <v>3591333</v>
      </c>
      <c r="CE242" s="4">
        <f>BD_2!BZ240</f>
        <v>21</v>
      </c>
      <c r="CF242" s="42" t="str">
        <f>BD_2!CA240</f>
        <v>2 NO</v>
      </c>
      <c r="CG242" s="163" t="str">
        <f>BD_2!CF240</f>
        <v>2 NO</v>
      </c>
      <c r="CH242" s="4" t="s">
        <v>181</v>
      </c>
      <c r="CI242">
        <f t="shared" si="114"/>
        <v>324</v>
      </c>
      <c r="CJ242" s="161">
        <f t="shared" si="115"/>
        <v>43871</v>
      </c>
      <c r="CK242" s="161">
        <f t="shared" si="116"/>
        <v>44195</v>
      </c>
      <c r="CL242" s="14">
        <f t="shared" ca="1" si="117"/>
        <v>1.3950617283950617</v>
      </c>
      <c r="CM242" s="9">
        <f t="shared" ref="CM242:CM260" si="135">$AM242+$CD242-$CC242</f>
        <v>57461333</v>
      </c>
      <c r="CN242" s="42" t="str">
        <f t="shared" ca="1" si="118"/>
        <v>FINALIZADO</v>
      </c>
      <c r="CO242" s="4"/>
      <c r="CQ242" s="17"/>
      <c r="CR242" s="87"/>
      <c r="CS242" s="6"/>
      <c r="CT242" s="13" t="s">
        <v>1321</v>
      </c>
      <c r="CU242" s="4" t="s">
        <v>1322</v>
      </c>
      <c r="CV242" s="4" t="s">
        <v>3330</v>
      </c>
      <c r="CW242" s="42" t="str">
        <f t="shared" ref="CW242:CW260" si="136">TEXT(BF242,"MMMM")</f>
        <v>febrero</v>
      </c>
      <c r="CX242" s="4" t="s">
        <v>180</v>
      </c>
      <c r="CY242" t="s">
        <v>361</v>
      </c>
      <c r="CZ242" t="s">
        <v>362</v>
      </c>
    </row>
    <row r="243" spans="1:104" x14ac:dyDescent="0.25">
      <c r="A243" s="76" t="str">
        <f t="shared" si="128"/>
        <v>A</v>
      </c>
      <c r="B243" s="77" t="str">
        <f t="shared" si="129"/>
        <v>PR</v>
      </c>
      <c r="C243" s="76" t="str">
        <f t="shared" si="130"/>
        <v/>
      </c>
      <c r="D243" s="76" t="str">
        <f t="shared" si="131"/>
        <v/>
      </c>
      <c r="E243" s="76" t="str">
        <f t="shared" si="132"/>
        <v/>
      </c>
      <c r="F243" s="77" t="str">
        <f t="shared" ca="1" si="110"/>
        <v>F</v>
      </c>
      <c r="G243" s="3" t="str">
        <f t="shared" si="133"/>
        <v/>
      </c>
      <c r="H243" s="3" t="str">
        <f t="shared" si="134"/>
        <v/>
      </c>
      <c r="I243" s="3" t="str">
        <f t="shared" si="111"/>
        <v/>
      </c>
      <c r="J243" s="4">
        <v>2020</v>
      </c>
      <c r="K243" s="5">
        <v>237</v>
      </c>
      <c r="L243" s="98" t="s">
        <v>1439</v>
      </c>
      <c r="M243" s="4" t="s">
        <v>115</v>
      </c>
      <c r="N243" s="6" t="s">
        <v>116</v>
      </c>
      <c r="O243" s="6" t="s">
        <v>138</v>
      </c>
      <c r="P243" s="6" t="s">
        <v>150</v>
      </c>
      <c r="Q243" s="6" t="s">
        <v>249</v>
      </c>
      <c r="R243" s="4" t="s">
        <v>114</v>
      </c>
      <c r="S243" s="4" t="s">
        <v>166</v>
      </c>
      <c r="T243" s="18" t="s">
        <v>2095</v>
      </c>
      <c r="U243" s="79" t="s">
        <v>173</v>
      </c>
      <c r="V243" s="4" t="s">
        <v>174</v>
      </c>
      <c r="W243" s="7">
        <v>1014247605</v>
      </c>
      <c r="X243" s="18">
        <v>9</v>
      </c>
      <c r="Y243" s="92">
        <v>34251</v>
      </c>
      <c r="Z243" s="71">
        <f ca="1">+($F$1-Tabla3[[#This Row],[FECHA DE NACIMIENTO]])/365</f>
        <v>27.594520547945205</v>
      </c>
      <c r="AA243" s="136" t="s">
        <v>540</v>
      </c>
      <c r="AB243" s="136"/>
      <c r="AC243" s="4" t="s">
        <v>114</v>
      </c>
      <c r="AD243" s="4" t="s">
        <v>114</v>
      </c>
      <c r="AE243" s="8" t="s">
        <v>114</v>
      </c>
      <c r="AF243" s="4" t="s">
        <v>181</v>
      </c>
      <c r="AG243" s="6" t="s">
        <v>197</v>
      </c>
      <c r="AH243" s="6" t="s">
        <v>197</v>
      </c>
      <c r="AI243" s="108" t="s">
        <v>1616</v>
      </c>
      <c r="AJ243" s="108" t="s">
        <v>2014</v>
      </c>
      <c r="AK243" s="108" t="s">
        <v>2064</v>
      </c>
      <c r="AL243" s="82">
        <v>45100000</v>
      </c>
      <c r="AM243" s="82">
        <v>45100000</v>
      </c>
      <c r="AN243" s="82">
        <v>4510000</v>
      </c>
      <c r="AO243" s="4" t="s">
        <v>209</v>
      </c>
      <c r="AP243" s="6" t="s">
        <v>181</v>
      </c>
      <c r="AQ243" s="6" t="s">
        <v>168</v>
      </c>
      <c r="AR243" s="83"/>
      <c r="AS243" s="102"/>
      <c r="AT243" s="8"/>
      <c r="AU243" s="101">
        <v>5220</v>
      </c>
      <c r="AV243" s="107">
        <v>43839</v>
      </c>
      <c r="AW243" s="18">
        <v>63820</v>
      </c>
      <c r="AX243" s="93">
        <v>43879</v>
      </c>
      <c r="AY243" s="6" t="s">
        <v>215</v>
      </c>
      <c r="AZ243" s="18" t="s">
        <v>1072</v>
      </c>
      <c r="BA243" s="18" t="s">
        <v>181</v>
      </c>
      <c r="BB243" s="102"/>
      <c r="BC243" s="102"/>
      <c r="BD243" s="18" t="s">
        <v>2779</v>
      </c>
      <c r="BE243" s="70" t="s">
        <v>1549</v>
      </c>
      <c r="BF243" s="70">
        <v>43878</v>
      </c>
      <c r="BG243" s="4" t="s">
        <v>220</v>
      </c>
      <c r="BH243" s="4" t="s">
        <v>220</v>
      </c>
      <c r="BI243" s="6" t="s">
        <v>221</v>
      </c>
      <c r="BJ243" s="6" t="s">
        <v>3985</v>
      </c>
      <c r="BK243" s="6" t="s">
        <v>174</v>
      </c>
      <c r="BL243" s="12">
        <v>1020747214</v>
      </c>
      <c r="BM243" s="4">
        <v>1</v>
      </c>
      <c r="BN243" s="6" t="s">
        <v>2292</v>
      </c>
      <c r="BO243" s="6" t="s">
        <v>197</v>
      </c>
      <c r="BP243" s="4">
        <v>80101600</v>
      </c>
      <c r="BQ243" s="13" t="s">
        <v>1650</v>
      </c>
      <c r="BR243" s="70">
        <v>43878</v>
      </c>
      <c r="BS243" s="4" t="s">
        <v>180</v>
      </c>
      <c r="BT243" s="13" t="s">
        <v>230</v>
      </c>
      <c r="BU243" s="93">
        <v>43879</v>
      </c>
      <c r="BV243" s="6" t="s">
        <v>348</v>
      </c>
      <c r="BW243" s="93">
        <v>43879</v>
      </c>
      <c r="BX243" s="93">
        <v>43879</v>
      </c>
      <c r="BY243" s="222">
        <v>44182</v>
      </c>
      <c r="BZ243" s="4">
        <f t="shared" si="112"/>
        <v>303</v>
      </c>
      <c r="CA243" s="16">
        <f t="shared" si="113"/>
        <v>10.1</v>
      </c>
      <c r="CB243" s="108" t="s">
        <v>1415</v>
      </c>
      <c r="CC243" s="9">
        <f>BD_2!E241</f>
        <v>0</v>
      </c>
      <c r="CD243" s="9">
        <f>BD_2!BA241</f>
        <v>1954333</v>
      </c>
      <c r="CE243" s="4">
        <f>BD_2!BZ241</f>
        <v>13</v>
      </c>
      <c r="CF243" s="42" t="str">
        <f>BD_2!CA241</f>
        <v>2 NO</v>
      </c>
      <c r="CG243" s="163" t="str">
        <f>BD_2!CF241</f>
        <v>2 NO</v>
      </c>
      <c r="CH243" s="4" t="s">
        <v>181</v>
      </c>
      <c r="CI243">
        <f t="shared" si="114"/>
        <v>316</v>
      </c>
      <c r="CJ243" s="161">
        <f t="shared" si="115"/>
        <v>43879</v>
      </c>
      <c r="CK243" s="161">
        <f t="shared" si="116"/>
        <v>44195</v>
      </c>
      <c r="CL243" s="14">
        <f t="shared" ca="1" si="117"/>
        <v>1.4050632911392404</v>
      </c>
      <c r="CM243" s="9">
        <f t="shared" si="135"/>
        <v>47054333</v>
      </c>
      <c r="CN243" s="42" t="str">
        <f t="shared" ca="1" si="118"/>
        <v>FINALIZADO</v>
      </c>
      <c r="CO243" s="4"/>
      <c r="CQ243" s="17"/>
      <c r="CR243" s="87"/>
      <c r="CS243" s="6"/>
      <c r="CT243" s="13" t="s">
        <v>1321</v>
      </c>
      <c r="CU243" s="4" t="s">
        <v>1322</v>
      </c>
      <c r="CV243" s="4" t="s">
        <v>3330</v>
      </c>
      <c r="CW243" s="42" t="str">
        <f>TEXT(BF243,"MMMM")</f>
        <v>febrero</v>
      </c>
      <c r="CX243" s="4" t="s">
        <v>180</v>
      </c>
      <c r="CY243" t="s">
        <v>361</v>
      </c>
      <c r="CZ243" t="s">
        <v>362</v>
      </c>
    </row>
    <row r="244" spans="1:104" x14ac:dyDescent="0.25">
      <c r="A244" s="76" t="str">
        <f t="shared" si="128"/>
        <v>A</v>
      </c>
      <c r="B244" s="77" t="str">
        <f t="shared" si="129"/>
        <v>PR</v>
      </c>
      <c r="C244" s="76" t="str">
        <f t="shared" si="130"/>
        <v/>
      </c>
      <c r="D244" s="76" t="str">
        <f t="shared" si="131"/>
        <v/>
      </c>
      <c r="E244" s="76" t="str">
        <f t="shared" si="132"/>
        <v/>
      </c>
      <c r="F244" s="77" t="str">
        <f t="shared" ca="1" si="110"/>
        <v>F</v>
      </c>
      <c r="G244" s="3" t="str">
        <f t="shared" si="133"/>
        <v/>
      </c>
      <c r="H244" s="3" t="str">
        <f t="shared" si="134"/>
        <v/>
      </c>
      <c r="I244" s="3" t="str">
        <f t="shared" si="111"/>
        <v/>
      </c>
      <c r="J244" s="4">
        <v>2020</v>
      </c>
      <c r="K244" s="5">
        <v>238</v>
      </c>
      <c r="L244" s="98" t="s">
        <v>1431</v>
      </c>
      <c r="M244" s="4" t="s">
        <v>115</v>
      </c>
      <c r="N244" s="6" t="s">
        <v>116</v>
      </c>
      <c r="O244" s="6" t="s">
        <v>138</v>
      </c>
      <c r="P244" s="6" t="s">
        <v>150</v>
      </c>
      <c r="Q244" s="6" t="s">
        <v>249</v>
      </c>
      <c r="R244" s="4" t="s">
        <v>114</v>
      </c>
      <c r="S244" s="4" t="s">
        <v>166</v>
      </c>
      <c r="T244" s="18" t="s">
        <v>2096</v>
      </c>
      <c r="U244" s="79" t="s">
        <v>173</v>
      </c>
      <c r="V244" s="4" t="s">
        <v>174</v>
      </c>
      <c r="W244" s="7">
        <v>52968060</v>
      </c>
      <c r="X244" s="18">
        <v>6</v>
      </c>
      <c r="Y244" s="92">
        <v>30733</v>
      </c>
      <c r="Z244" s="71">
        <f ca="1">+($F$1-Tabla3[[#This Row],[FECHA DE NACIMIENTO]])/365</f>
        <v>37.232876712328768</v>
      </c>
      <c r="AA244" s="108" t="s">
        <v>952</v>
      </c>
      <c r="AB244" s="108"/>
      <c r="AC244" s="4" t="s">
        <v>114</v>
      </c>
      <c r="AD244" s="4" t="s">
        <v>114</v>
      </c>
      <c r="AE244" s="8" t="s">
        <v>114</v>
      </c>
      <c r="AF244" s="4" t="s">
        <v>181</v>
      </c>
      <c r="AG244" s="105" t="s">
        <v>958</v>
      </c>
      <c r="AH244" s="6" t="s">
        <v>958</v>
      </c>
      <c r="AI244" s="108" t="s">
        <v>3334</v>
      </c>
      <c r="AJ244" s="108" t="s">
        <v>3347</v>
      </c>
      <c r="AK244" s="108" t="s">
        <v>3348</v>
      </c>
      <c r="AL244" s="82">
        <v>45000000</v>
      </c>
      <c r="AM244" s="82">
        <v>45000000</v>
      </c>
      <c r="AN244" s="82">
        <v>5500000</v>
      </c>
      <c r="AO244" s="4" t="s">
        <v>209</v>
      </c>
      <c r="AP244" s="6" t="s">
        <v>181</v>
      </c>
      <c r="AQ244" s="6" t="s">
        <v>168</v>
      </c>
      <c r="AR244" s="83"/>
      <c r="AS244" s="102"/>
      <c r="AT244" s="8"/>
      <c r="AU244" s="18">
        <v>5020</v>
      </c>
      <c r="AV244" s="92">
        <v>43839</v>
      </c>
      <c r="AW244" s="18">
        <v>107420</v>
      </c>
      <c r="AX244" s="93">
        <v>43903</v>
      </c>
      <c r="AY244" s="6" t="s">
        <v>215</v>
      </c>
      <c r="AZ244" s="18" t="s">
        <v>817</v>
      </c>
      <c r="BA244" s="18" t="s">
        <v>181</v>
      </c>
      <c r="BB244" s="102"/>
      <c r="BC244" s="102"/>
      <c r="BD244" s="108" t="s">
        <v>3345</v>
      </c>
      <c r="BE244" s="70" t="s">
        <v>3346</v>
      </c>
      <c r="BF244" s="70">
        <v>43902</v>
      </c>
      <c r="BG244" s="4" t="s">
        <v>220</v>
      </c>
      <c r="BH244" s="4" t="s">
        <v>220</v>
      </c>
      <c r="BI244" s="6" t="s">
        <v>221</v>
      </c>
      <c r="BJ244" s="6" t="s">
        <v>1158</v>
      </c>
      <c r="BK244" s="6" t="s">
        <v>174</v>
      </c>
      <c r="BL244" s="12">
        <v>32729316</v>
      </c>
      <c r="BM244" s="4">
        <v>9</v>
      </c>
      <c r="BN244" s="6" t="s">
        <v>1159</v>
      </c>
      <c r="BO244" s="6" t="s">
        <v>191</v>
      </c>
      <c r="BP244" s="4">
        <v>82111901</v>
      </c>
      <c r="BQ244" s="13" t="s">
        <v>3344</v>
      </c>
      <c r="BR244" s="70">
        <v>43902</v>
      </c>
      <c r="BS244" s="4" t="s">
        <v>180</v>
      </c>
      <c r="BT244" s="13" t="s">
        <v>230</v>
      </c>
      <c r="BU244" s="93">
        <v>43902</v>
      </c>
      <c r="BV244" s="6" t="s">
        <v>349</v>
      </c>
      <c r="BW244" s="93">
        <v>43903</v>
      </c>
      <c r="BX244" s="160">
        <v>43903</v>
      </c>
      <c r="BY244" s="222">
        <v>44177</v>
      </c>
      <c r="BZ244" s="4">
        <f t="shared" si="112"/>
        <v>274</v>
      </c>
      <c r="CA244" s="16">
        <f t="shared" si="113"/>
        <v>9.1333333333333329</v>
      </c>
      <c r="CB244" s="108" t="s">
        <v>3349</v>
      </c>
      <c r="CC244" s="9">
        <f>BD_2!E242</f>
        <v>0</v>
      </c>
      <c r="CD244" s="9">
        <f>BD_2!BA242</f>
        <v>3000000</v>
      </c>
      <c r="CE244" s="4">
        <f>BD_2!BZ242</f>
        <v>18</v>
      </c>
      <c r="CF244" s="42" t="str">
        <f>BD_2!CA242</f>
        <v>2 NO</v>
      </c>
      <c r="CG244" s="163" t="str">
        <f>BD_2!CF242</f>
        <v>2 NO</v>
      </c>
      <c r="CH244" s="4" t="s">
        <v>181</v>
      </c>
      <c r="CI244">
        <f t="shared" si="114"/>
        <v>292</v>
      </c>
      <c r="CJ244" s="161">
        <f t="shared" si="115"/>
        <v>43903</v>
      </c>
      <c r="CK244" s="161">
        <f t="shared" si="116"/>
        <v>44195</v>
      </c>
      <c r="CL244" s="14">
        <f t="shared" ca="1" si="117"/>
        <v>1.4383561643835616</v>
      </c>
      <c r="CM244" s="9">
        <f t="shared" si="135"/>
        <v>48000000</v>
      </c>
      <c r="CN244" s="42" t="str">
        <f t="shared" ca="1" si="118"/>
        <v>FINALIZADO</v>
      </c>
      <c r="CO244" s="4"/>
      <c r="CQ244" s="17"/>
      <c r="CR244" s="87"/>
      <c r="CS244" s="6"/>
      <c r="CT244" s="13" t="s">
        <v>1321</v>
      </c>
      <c r="CU244" s="4" t="s">
        <v>1322</v>
      </c>
      <c r="CV244" s="4" t="s">
        <v>3330</v>
      </c>
      <c r="CW244" s="42" t="str">
        <f t="shared" si="136"/>
        <v>marzo</v>
      </c>
      <c r="CX244" s="4" t="s">
        <v>180</v>
      </c>
      <c r="CY244" t="s">
        <v>361</v>
      </c>
      <c r="CZ244" t="s">
        <v>362</v>
      </c>
    </row>
    <row r="245" spans="1:104" x14ac:dyDescent="0.25">
      <c r="A245" s="76" t="str">
        <f t="shared" si="128"/>
        <v/>
      </c>
      <c r="B245" s="77" t="str">
        <f t="shared" si="129"/>
        <v/>
      </c>
      <c r="C245" s="76" t="str">
        <f t="shared" si="130"/>
        <v/>
      </c>
      <c r="D245" s="76" t="str">
        <f t="shared" si="131"/>
        <v/>
      </c>
      <c r="E245" s="76" t="str">
        <f t="shared" si="132"/>
        <v/>
      </c>
      <c r="F245" s="77" t="str">
        <f t="shared" ca="1" si="110"/>
        <v>F</v>
      </c>
      <c r="G245" s="3" t="str">
        <f t="shared" si="133"/>
        <v/>
      </c>
      <c r="H245" s="3" t="str">
        <f t="shared" si="134"/>
        <v/>
      </c>
      <c r="I245" s="3" t="str">
        <f t="shared" si="111"/>
        <v/>
      </c>
      <c r="J245" s="4">
        <v>2020</v>
      </c>
      <c r="K245" s="5">
        <v>239</v>
      </c>
      <c r="L245" s="98" t="s">
        <v>1433</v>
      </c>
      <c r="M245" s="4" t="s">
        <v>115</v>
      </c>
      <c r="N245" s="6" t="s">
        <v>116</v>
      </c>
      <c r="O245" s="6" t="s">
        <v>138</v>
      </c>
      <c r="P245" s="6" t="s">
        <v>150</v>
      </c>
      <c r="Q245" s="6" t="s">
        <v>249</v>
      </c>
      <c r="R245" s="4" t="s">
        <v>114</v>
      </c>
      <c r="S245" s="4" t="s">
        <v>166</v>
      </c>
      <c r="T245" s="18" t="s">
        <v>1114</v>
      </c>
      <c r="U245" s="79" t="s">
        <v>173</v>
      </c>
      <c r="V245" s="4" t="s">
        <v>174</v>
      </c>
      <c r="W245" s="7">
        <v>1010212966</v>
      </c>
      <c r="X245" s="18">
        <v>7</v>
      </c>
      <c r="Y245" s="92">
        <v>34339</v>
      </c>
      <c r="Z245" s="71">
        <f ca="1">+($F$1-Tabla3[[#This Row],[FECHA DE NACIMIENTO]])/365</f>
        <v>27.353424657534248</v>
      </c>
      <c r="AA245" s="136" t="s">
        <v>540</v>
      </c>
      <c r="AB245" s="136"/>
      <c r="AC245" s="4" t="s">
        <v>114</v>
      </c>
      <c r="AD245" s="4" t="s">
        <v>114</v>
      </c>
      <c r="AE245" s="8" t="s">
        <v>114</v>
      </c>
      <c r="AF245" s="4" t="s">
        <v>181</v>
      </c>
      <c r="AG245" s="13" t="s">
        <v>185</v>
      </c>
      <c r="AH245" s="13" t="s">
        <v>185</v>
      </c>
      <c r="AI245" s="108" t="s">
        <v>2097</v>
      </c>
      <c r="AJ245" s="108" t="s">
        <v>2015</v>
      </c>
      <c r="AK245" s="108" t="s">
        <v>2065</v>
      </c>
      <c r="AL245" s="82">
        <v>22925000</v>
      </c>
      <c r="AM245" s="82">
        <v>22925000</v>
      </c>
      <c r="AN245" s="82">
        <v>4585000</v>
      </c>
      <c r="AO245" s="4" t="s">
        <v>209</v>
      </c>
      <c r="AP245" s="6" t="s">
        <v>181</v>
      </c>
      <c r="AQ245" s="6" t="s">
        <v>168</v>
      </c>
      <c r="AR245" s="83"/>
      <c r="AS245" s="102"/>
      <c r="AT245" s="8"/>
      <c r="AU245" s="18">
        <v>9020</v>
      </c>
      <c r="AV245" s="107">
        <v>43844</v>
      </c>
      <c r="AW245" s="18">
        <v>65720</v>
      </c>
      <c r="AX245" s="93">
        <v>43880</v>
      </c>
      <c r="AY245" s="6" t="s">
        <v>215</v>
      </c>
      <c r="AZ245" s="18" t="s">
        <v>810</v>
      </c>
      <c r="BA245" s="18" t="s">
        <v>181</v>
      </c>
      <c r="BB245" s="102"/>
      <c r="BC245" s="102"/>
      <c r="BD245" s="18" t="s">
        <v>2778</v>
      </c>
      <c r="BE245" s="70" t="s">
        <v>2100</v>
      </c>
      <c r="BF245" s="70">
        <v>43879</v>
      </c>
      <c r="BG245" s="4" t="s">
        <v>220</v>
      </c>
      <c r="BH245" s="4" t="s">
        <v>220</v>
      </c>
      <c r="BI245" s="6" t="s">
        <v>221</v>
      </c>
      <c r="BJ245" s="6" t="s">
        <v>1163</v>
      </c>
      <c r="BK245" s="6" t="s">
        <v>174</v>
      </c>
      <c r="BL245" s="12">
        <v>79403515</v>
      </c>
      <c r="BM245" s="4">
        <v>9</v>
      </c>
      <c r="BN245" s="6" t="s">
        <v>1286</v>
      </c>
      <c r="BO245" s="13" t="s">
        <v>185</v>
      </c>
      <c r="BP245" s="4">
        <v>77101701</v>
      </c>
      <c r="BQ245" s="13" t="s">
        <v>2772</v>
      </c>
      <c r="BR245" s="70">
        <v>43879</v>
      </c>
      <c r="BS245" s="4" t="s">
        <v>180</v>
      </c>
      <c r="BT245" s="13" t="s">
        <v>230</v>
      </c>
      <c r="BU245" s="93">
        <v>43880</v>
      </c>
      <c r="BV245" s="6" t="s">
        <v>348</v>
      </c>
      <c r="BW245" s="93">
        <v>43880</v>
      </c>
      <c r="BX245" s="93">
        <v>43880</v>
      </c>
      <c r="BY245" s="222">
        <v>44030</v>
      </c>
      <c r="BZ245" s="4">
        <f t="shared" si="112"/>
        <v>150</v>
      </c>
      <c r="CA245" s="16">
        <f t="shared" si="113"/>
        <v>5</v>
      </c>
      <c r="CB245" s="108" t="s">
        <v>2058</v>
      </c>
      <c r="CC245" s="9">
        <f>BD_2!E243</f>
        <v>0</v>
      </c>
      <c r="CD245" s="9">
        <f>BD_2!BA243</f>
        <v>0</v>
      </c>
      <c r="CE245" s="4">
        <f>BD_2!BZ243</f>
        <v>0</v>
      </c>
      <c r="CF245" s="42" t="str">
        <f>BD_2!CA243</f>
        <v>2 NO</v>
      </c>
      <c r="CG245" s="163" t="str">
        <f>BD_2!CF243</f>
        <v>2 NO</v>
      </c>
      <c r="CH245" s="4" t="s">
        <v>181</v>
      </c>
      <c r="CI245">
        <f t="shared" si="114"/>
        <v>150</v>
      </c>
      <c r="CJ245" s="161">
        <f t="shared" si="115"/>
        <v>43880</v>
      </c>
      <c r="CK245" s="161">
        <f t="shared" si="116"/>
        <v>44030</v>
      </c>
      <c r="CL245" s="14">
        <f t="shared" ca="1" si="117"/>
        <v>2.9533333333333331</v>
      </c>
      <c r="CM245" s="9">
        <f t="shared" si="135"/>
        <v>22925000</v>
      </c>
      <c r="CN245" s="42" t="str">
        <f t="shared" ca="1" si="118"/>
        <v>FINALIZADO</v>
      </c>
      <c r="CO245" s="4"/>
      <c r="CQ245" s="17"/>
      <c r="CR245" s="87"/>
      <c r="CS245" s="6"/>
      <c r="CT245" s="13" t="s">
        <v>1321</v>
      </c>
      <c r="CU245" s="4" t="s">
        <v>1322</v>
      </c>
      <c r="CV245" s="4" t="s">
        <v>3330</v>
      </c>
      <c r="CW245" s="42" t="str">
        <f t="shared" si="136"/>
        <v>febrero</v>
      </c>
      <c r="CX245" s="4" t="s">
        <v>180</v>
      </c>
      <c r="CY245" t="s">
        <v>361</v>
      </c>
      <c r="CZ245" t="s">
        <v>362</v>
      </c>
    </row>
    <row r="246" spans="1:104" x14ac:dyDescent="0.25">
      <c r="A246" s="76" t="str">
        <f t="shared" si="128"/>
        <v/>
      </c>
      <c r="B246" s="77" t="str">
        <f t="shared" si="129"/>
        <v/>
      </c>
      <c r="C246" s="76" t="str">
        <f t="shared" si="130"/>
        <v/>
      </c>
      <c r="D246" s="76" t="str">
        <f t="shared" si="131"/>
        <v/>
      </c>
      <c r="E246" s="76" t="str">
        <f t="shared" si="132"/>
        <v/>
      </c>
      <c r="F246" s="77" t="str">
        <f t="shared" ca="1" si="110"/>
        <v>F</v>
      </c>
      <c r="G246" s="3" t="str">
        <f t="shared" si="133"/>
        <v/>
      </c>
      <c r="H246" s="3" t="str">
        <f t="shared" si="134"/>
        <v/>
      </c>
      <c r="I246" s="3" t="str">
        <f t="shared" si="111"/>
        <v/>
      </c>
      <c r="J246" s="4">
        <v>2020</v>
      </c>
      <c r="K246" s="5">
        <v>240</v>
      </c>
      <c r="L246" s="13" t="s">
        <v>1440</v>
      </c>
      <c r="M246" s="4" t="s">
        <v>115</v>
      </c>
      <c r="N246" s="6" t="s">
        <v>116</v>
      </c>
      <c r="O246" s="6" t="s">
        <v>138</v>
      </c>
      <c r="P246" s="6" t="s">
        <v>150</v>
      </c>
      <c r="Q246" s="6" t="s">
        <v>249</v>
      </c>
      <c r="R246" s="4" t="s">
        <v>114</v>
      </c>
      <c r="S246" s="4" t="s">
        <v>166</v>
      </c>
      <c r="T246" s="18" t="s">
        <v>1115</v>
      </c>
      <c r="U246" s="79" t="s">
        <v>173</v>
      </c>
      <c r="V246" s="4" t="s">
        <v>174</v>
      </c>
      <c r="W246" s="7">
        <v>1010194814</v>
      </c>
      <c r="X246" s="18">
        <v>8</v>
      </c>
      <c r="Y246" s="92">
        <v>33178</v>
      </c>
      <c r="Z246" s="71">
        <f ca="1">+($F$1-Tabla3[[#This Row],[FECHA DE NACIMIENTO]])/365</f>
        <v>30.534246575342465</v>
      </c>
      <c r="AA246" s="108" t="s">
        <v>540</v>
      </c>
      <c r="AB246" s="108"/>
      <c r="AC246" s="4" t="s">
        <v>114</v>
      </c>
      <c r="AD246" s="4" t="s">
        <v>114</v>
      </c>
      <c r="AE246" s="8" t="s">
        <v>114</v>
      </c>
      <c r="AF246" s="4" t="s">
        <v>181</v>
      </c>
      <c r="AG246" s="6" t="s">
        <v>183</v>
      </c>
      <c r="AH246" s="6" t="s">
        <v>183</v>
      </c>
      <c r="AI246" s="108" t="s">
        <v>2098</v>
      </c>
      <c r="AJ246" s="108" t="s">
        <v>2675</v>
      </c>
      <c r="AK246" s="108" t="s">
        <v>2676</v>
      </c>
      <c r="AL246" s="82">
        <v>45000010</v>
      </c>
      <c r="AM246" s="82">
        <v>45000010</v>
      </c>
      <c r="AN246" s="82">
        <v>4500001</v>
      </c>
      <c r="AO246" s="4" t="s">
        <v>209</v>
      </c>
      <c r="AP246" s="6" t="s">
        <v>181</v>
      </c>
      <c r="AQ246" s="6" t="s">
        <v>168</v>
      </c>
      <c r="AR246" s="83"/>
      <c r="AS246" s="102"/>
      <c r="AT246" s="8"/>
      <c r="AU246" s="18">
        <v>4920</v>
      </c>
      <c r="AV246" s="92">
        <v>43839</v>
      </c>
      <c r="AW246" s="108">
        <v>68220</v>
      </c>
      <c r="AX246" s="93">
        <v>43881</v>
      </c>
      <c r="AY246" s="6" t="s">
        <v>215</v>
      </c>
      <c r="AZ246" s="18" t="s">
        <v>2359</v>
      </c>
      <c r="BA246" s="18" t="s">
        <v>181</v>
      </c>
      <c r="BB246" s="102"/>
      <c r="BC246" s="102"/>
      <c r="BD246" s="18" t="s">
        <v>2777</v>
      </c>
      <c r="BE246" s="70" t="s">
        <v>2099</v>
      </c>
      <c r="BF246" s="70">
        <v>43881</v>
      </c>
      <c r="BG246" s="4" t="s">
        <v>220</v>
      </c>
      <c r="BH246" s="4" t="s">
        <v>220</v>
      </c>
      <c r="BI246" s="6" t="s">
        <v>221</v>
      </c>
      <c r="BJ246" s="6" t="s">
        <v>2253</v>
      </c>
      <c r="BK246" s="6" t="s">
        <v>174</v>
      </c>
      <c r="BL246" s="12">
        <v>80196438</v>
      </c>
      <c r="BM246" s="4">
        <v>4</v>
      </c>
      <c r="BN246" s="6" t="s">
        <v>2767</v>
      </c>
      <c r="BO246" s="6" t="s">
        <v>183</v>
      </c>
      <c r="BP246" s="42">
        <v>77101700</v>
      </c>
      <c r="BQ246" s="13" t="s">
        <v>2773</v>
      </c>
      <c r="BR246" s="70">
        <v>43881</v>
      </c>
      <c r="BS246" s="4" t="s">
        <v>180</v>
      </c>
      <c r="BT246" s="13" t="s">
        <v>230</v>
      </c>
      <c r="BU246" s="93">
        <v>43881</v>
      </c>
      <c r="BV246" s="6" t="s">
        <v>348</v>
      </c>
      <c r="BW246" s="93">
        <v>43885</v>
      </c>
      <c r="BX246" s="93">
        <v>43885</v>
      </c>
      <c r="BY246" s="222">
        <v>44188</v>
      </c>
      <c r="BZ246" s="4">
        <f t="shared" si="112"/>
        <v>303</v>
      </c>
      <c r="CA246" s="16">
        <f t="shared" si="113"/>
        <v>10.1</v>
      </c>
      <c r="CB246" s="108" t="s">
        <v>2315</v>
      </c>
      <c r="CC246" s="9">
        <f>BD_2!E244</f>
        <v>0</v>
      </c>
      <c r="CD246" s="9">
        <f>BD_2!BA244</f>
        <v>0</v>
      </c>
      <c r="CE246" s="4">
        <f>BD_2!BZ244</f>
        <v>0</v>
      </c>
      <c r="CF246" s="42" t="str">
        <f>BD_2!CA244</f>
        <v>2 NO</v>
      </c>
      <c r="CG246" s="163" t="str">
        <f>BD_2!CF244</f>
        <v>2 NO</v>
      </c>
      <c r="CH246" s="4" t="s">
        <v>181</v>
      </c>
      <c r="CI246">
        <f t="shared" si="114"/>
        <v>303</v>
      </c>
      <c r="CJ246" s="161">
        <f t="shared" si="115"/>
        <v>43885</v>
      </c>
      <c r="CK246" s="161">
        <f t="shared" si="116"/>
        <v>44188</v>
      </c>
      <c r="CL246" s="14">
        <f t="shared" ca="1" si="117"/>
        <v>1.4455445544554455</v>
      </c>
      <c r="CM246" s="9">
        <f t="shared" si="135"/>
        <v>45000010</v>
      </c>
      <c r="CN246" s="42" t="str">
        <f t="shared" ca="1" si="118"/>
        <v>FINALIZADO</v>
      </c>
      <c r="CO246" s="4"/>
      <c r="CQ246" s="17"/>
      <c r="CR246" s="87"/>
      <c r="CS246" s="6"/>
      <c r="CT246" s="13" t="s">
        <v>1321</v>
      </c>
      <c r="CU246" s="4" t="s">
        <v>1322</v>
      </c>
      <c r="CV246" s="4" t="s">
        <v>3330</v>
      </c>
      <c r="CW246" s="42" t="str">
        <f t="shared" si="136"/>
        <v>febrero</v>
      </c>
      <c r="CX246" s="4" t="s">
        <v>180</v>
      </c>
      <c r="CY246" t="s">
        <v>361</v>
      </c>
      <c r="CZ246" t="s">
        <v>362</v>
      </c>
    </row>
    <row r="247" spans="1:104" x14ac:dyDescent="0.25">
      <c r="A247" s="76" t="str">
        <f t="shared" si="128"/>
        <v/>
      </c>
      <c r="B247" s="77" t="str">
        <f t="shared" si="129"/>
        <v/>
      </c>
      <c r="C247" s="76" t="str">
        <f t="shared" si="130"/>
        <v/>
      </c>
      <c r="D247" s="76" t="str">
        <f t="shared" si="131"/>
        <v/>
      </c>
      <c r="E247" s="76" t="str">
        <f t="shared" si="132"/>
        <v/>
      </c>
      <c r="F247" s="77" t="str">
        <f t="shared" ca="1" si="110"/>
        <v>F</v>
      </c>
      <c r="G247" s="3" t="str">
        <f t="shared" si="133"/>
        <v/>
      </c>
      <c r="H247" s="3" t="str">
        <f t="shared" si="134"/>
        <v/>
      </c>
      <c r="I247" s="3" t="str">
        <f t="shared" si="111"/>
        <v/>
      </c>
      <c r="J247" s="4">
        <v>2020</v>
      </c>
      <c r="K247" s="5">
        <v>241</v>
      </c>
      <c r="L247" s="6" t="s">
        <v>516</v>
      </c>
      <c r="M247" s="4" t="s">
        <v>115</v>
      </c>
      <c r="N247" s="6" t="s">
        <v>116</v>
      </c>
      <c r="O247" s="6" t="s">
        <v>138</v>
      </c>
      <c r="P247" s="6" t="s">
        <v>150</v>
      </c>
      <c r="Q247" s="6" t="s">
        <v>249</v>
      </c>
      <c r="R247" s="4" t="s">
        <v>114</v>
      </c>
      <c r="S247" s="4" t="s">
        <v>166</v>
      </c>
      <c r="T247" s="18" t="s">
        <v>1116</v>
      </c>
      <c r="U247" s="79" t="s">
        <v>173</v>
      </c>
      <c r="V247" s="4" t="s">
        <v>174</v>
      </c>
      <c r="W247" s="7">
        <v>1018466009</v>
      </c>
      <c r="X247" s="18">
        <v>2</v>
      </c>
      <c r="Y247" s="92">
        <v>34437</v>
      </c>
      <c r="Z247" s="71">
        <f ca="1">+($F$1-Tabla3[[#This Row],[FECHA DE NACIMIENTO]])/365</f>
        <v>27.084931506849315</v>
      </c>
      <c r="AA247" s="108" t="s">
        <v>540</v>
      </c>
      <c r="AB247" s="108"/>
      <c r="AC247" s="4" t="s">
        <v>114</v>
      </c>
      <c r="AD247" s="4" t="s">
        <v>114</v>
      </c>
      <c r="AE247" s="8" t="s">
        <v>114</v>
      </c>
      <c r="AF247" s="4" t="s">
        <v>181</v>
      </c>
      <c r="AG247" s="13" t="s">
        <v>184</v>
      </c>
      <c r="AH247" s="13" t="s">
        <v>184</v>
      </c>
      <c r="AI247" s="108" t="s">
        <v>1326</v>
      </c>
      <c r="AJ247" s="108" t="s">
        <v>2016</v>
      </c>
      <c r="AK247" s="108" t="s">
        <v>2050</v>
      </c>
      <c r="AL247" s="82">
        <v>45000000</v>
      </c>
      <c r="AM247" s="82">
        <v>45000000</v>
      </c>
      <c r="AN247" s="82">
        <v>4500000</v>
      </c>
      <c r="AO247" s="4" t="s">
        <v>209</v>
      </c>
      <c r="AP247" s="6" t="s">
        <v>181</v>
      </c>
      <c r="AQ247" s="6" t="s">
        <v>168</v>
      </c>
      <c r="AR247" s="83"/>
      <c r="AS247" s="102"/>
      <c r="AT247" s="8"/>
      <c r="AU247" s="18">
        <v>5320</v>
      </c>
      <c r="AV247" s="92">
        <v>43839</v>
      </c>
      <c r="AW247" s="18">
        <v>62620</v>
      </c>
      <c r="AX247" s="93">
        <v>43879</v>
      </c>
      <c r="AY247" s="6" t="s">
        <v>215</v>
      </c>
      <c r="AZ247" s="18" t="s">
        <v>1704</v>
      </c>
      <c r="BA247" s="18" t="s">
        <v>181</v>
      </c>
      <c r="BB247" s="102"/>
      <c r="BC247" s="102"/>
      <c r="BD247" s="18" t="s">
        <v>2802</v>
      </c>
      <c r="BE247" s="70" t="s">
        <v>1550</v>
      </c>
      <c r="BF247" s="70">
        <v>43878</v>
      </c>
      <c r="BG247" s="4" t="s">
        <v>220</v>
      </c>
      <c r="BH247" s="4" t="s">
        <v>220</v>
      </c>
      <c r="BI247" s="6" t="s">
        <v>221</v>
      </c>
      <c r="BJ247" s="6" t="s">
        <v>1336</v>
      </c>
      <c r="BK247" s="6" t="s">
        <v>174</v>
      </c>
      <c r="BL247" s="12">
        <v>39701805</v>
      </c>
      <c r="BM247" s="4">
        <v>2</v>
      </c>
      <c r="BN247" s="6" t="s">
        <v>2294</v>
      </c>
      <c r="BO247" s="6" t="s">
        <v>184</v>
      </c>
      <c r="BP247" s="4">
        <v>77101700</v>
      </c>
      <c r="BQ247" s="13" t="s">
        <v>1651</v>
      </c>
      <c r="BR247" s="70">
        <v>43878</v>
      </c>
      <c r="BS247" s="4" t="s">
        <v>180</v>
      </c>
      <c r="BT247" s="13" t="s">
        <v>230</v>
      </c>
      <c r="BU247" s="93">
        <v>43879</v>
      </c>
      <c r="BV247" s="6" t="s">
        <v>349</v>
      </c>
      <c r="BW247" s="93">
        <v>43879</v>
      </c>
      <c r="BX247" s="93">
        <v>43879</v>
      </c>
      <c r="BY247" s="222">
        <v>44182</v>
      </c>
      <c r="BZ247" s="4">
        <f t="shared" si="112"/>
        <v>303</v>
      </c>
      <c r="CA247" s="16">
        <f t="shared" si="113"/>
        <v>10.1</v>
      </c>
      <c r="CB247" s="108" t="s">
        <v>1331</v>
      </c>
      <c r="CC247" s="9">
        <f>BD_2!E245</f>
        <v>0</v>
      </c>
      <c r="CD247" s="9">
        <f>BD_2!BA245</f>
        <v>0</v>
      </c>
      <c r="CE247" s="4">
        <f>BD_2!BZ245</f>
        <v>0</v>
      </c>
      <c r="CF247" s="42" t="str">
        <f>BD_2!CA245</f>
        <v>2 NO</v>
      </c>
      <c r="CG247" s="163" t="str">
        <f>BD_2!CF245</f>
        <v>2 NO</v>
      </c>
      <c r="CH247" s="4" t="s">
        <v>181</v>
      </c>
      <c r="CI247">
        <f t="shared" si="114"/>
        <v>303</v>
      </c>
      <c r="CJ247" s="161">
        <f t="shared" si="115"/>
        <v>43879</v>
      </c>
      <c r="CK247" s="161">
        <f t="shared" si="116"/>
        <v>44182</v>
      </c>
      <c r="CL247" s="14">
        <f t="shared" ca="1" si="117"/>
        <v>1.4653465346534653</v>
      </c>
      <c r="CM247" s="9">
        <f t="shared" si="135"/>
        <v>45000000</v>
      </c>
      <c r="CN247" s="42" t="str">
        <f t="shared" ca="1" si="118"/>
        <v>FINALIZADO</v>
      </c>
      <c r="CO247" s="4"/>
      <c r="CQ247" s="17"/>
      <c r="CR247" s="87"/>
      <c r="CS247" s="6"/>
      <c r="CT247" s="13" t="s">
        <v>1321</v>
      </c>
      <c r="CU247" s="4" t="s">
        <v>1322</v>
      </c>
      <c r="CV247" s="4" t="s">
        <v>3330</v>
      </c>
      <c r="CW247" s="42" t="str">
        <f t="shared" si="136"/>
        <v>febrero</v>
      </c>
      <c r="CX247" s="4" t="s">
        <v>180</v>
      </c>
      <c r="CY247" t="s">
        <v>361</v>
      </c>
      <c r="CZ247" t="s">
        <v>362</v>
      </c>
    </row>
    <row r="248" spans="1:104" x14ac:dyDescent="0.25">
      <c r="A248" s="76" t="str">
        <f t="shared" si="128"/>
        <v/>
      </c>
      <c r="B248" s="77" t="str">
        <f t="shared" si="129"/>
        <v/>
      </c>
      <c r="C248" s="76" t="str">
        <f t="shared" si="130"/>
        <v/>
      </c>
      <c r="D248" s="76" t="str">
        <f t="shared" si="131"/>
        <v/>
      </c>
      <c r="E248" s="76" t="str">
        <f t="shared" si="132"/>
        <v/>
      </c>
      <c r="F248" s="77" t="str">
        <f t="shared" ca="1" si="110"/>
        <v>F</v>
      </c>
      <c r="G248" s="3" t="str">
        <f t="shared" si="133"/>
        <v/>
      </c>
      <c r="H248" s="3" t="str">
        <f t="shared" si="134"/>
        <v/>
      </c>
      <c r="I248" s="3" t="str">
        <f t="shared" si="111"/>
        <v/>
      </c>
      <c r="J248" s="4">
        <v>2020</v>
      </c>
      <c r="K248" s="5">
        <v>242</v>
      </c>
      <c r="L248" s="6" t="s">
        <v>516</v>
      </c>
      <c r="M248" s="4" t="s">
        <v>115</v>
      </c>
      <c r="N248" s="6" t="s">
        <v>116</v>
      </c>
      <c r="O248" s="6" t="s">
        <v>138</v>
      </c>
      <c r="P248" s="6" t="s">
        <v>150</v>
      </c>
      <c r="Q248" s="6" t="s">
        <v>249</v>
      </c>
      <c r="R248" s="4" t="s">
        <v>114</v>
      </c>
      <c r="S248" s="4" t="s">
        <v>166</v>
      </c>
      <c r="T248" s="18" t="s">
        <v>2782</v>
      </c>
      <c r="U248" s="79" t="s">
        <v>173</v>
      </c>
      <c r="V248" s="4" t="s">
        <v>174</v>
      </c>
      <c r="W248" s="7">
        <v>34319766</v>
      </c>
      <c r="X248" s="18">
        <v>8</v>
      </c>
      <c r="Y248" s="92">
        <v>30325</v>
      </c>
      <c r="Z248" s="71">
        <f ca="1">+($F$1-Tabla3[[#This Row],[FECHA DE NACIMIENTO]])/365</f>
        <v>38.350684931506848</v>
      </c>
      <c r="AA248" s="108" t="s">
        <v>1766</v>
      </c>
      <c r="AB248" s="108"/>
      <c r="AC248" s="4" t="s">
        <v>114</v>
      </c>
      <c r="AD248" s="4" t="s">
        <v>114</v>
      </c>
      <c r="AE248" s="8" t="s">
        <v>114</v>
      </c>
      <c r="AF248" s="4" t="s">
        <v>181</v>
      </c>
      <c r="AG248" s="13" t="s">
        <v>186</v>
      </c>
      <c r="AH248" s="13" t="s">
        <v>186</v>
      </c>
      <c r="AI248" s="108" t="s">
        <v>1372</v>
      </c>
      <c r="AJ248" s="108" t="s">
        <v>2017</v>
      </c>
      <c r="AK248" s="108" t="s">
        <v>2051</v>
      </c>
      <c r="AL248" s="82">
        <v>58000000</v>
      </c>
      <c r="AM248" s="82">
        <v>58000000</v>
      </c>
      <c r="AN248" s="82">
        <v>5800000</v>
      </c>
      <c r="AO248" s="4" t="s">
        <v>209</v>
      </c>
      <c r="AP248" s="6" t="s">
        <v>181</v>
      </c>
      <c r="AQ248" s="6" t="s">
        <v>168</v>
      </c>
      <c r="AR248" s="83"/>
      <c r="AS248" s="102"/>
      <c r="AT248" s="8"/>
      <c r="AU248" s="101">
        <v>5120</v>
      </c>
      <c r="AV248" s="107">
        <v>43839</v>
      </c>
      <c r="AW248" s="18">
        <v>58520</v>
      </c>
      <c r="AX248" s="93">
        <v>43875</v>
      </c>
      <c r="AY248" s="6" t="s">
        <v>215</v>
      </c>
      <c r="AZ248" s="18" t="s">
        <v>807</v>
      </c>
      <c r="BA248" s="18" t="s">
        <v>181</v>
      </c>
      <c r="BB248" s="102"/>
      <c r="BC248" s="102"/>
      <c r="BD248" s="18" t="s">
        <v>2785</v>
      </c>
      <c r="BE248" s="70" t="s">
        <v>1551</v>
      </c>
      <c r="BF248" s="70">
        <v>43875</v>
      </c>
      <c r="BG248" s="4" t="s">
        <v>220</v>
      </c>
      <c r="BH248" s="4" t="s">
        <v>220</v>
      </c>
      <c r="BI248" s="6" t="s">
        <v>221</v>
      </c>
      <c r="BJ248" s="6" t="s">
        <v>2781</v>
      </c>
      <c r="BK248" s="6" t="s">
        <v>174</v>
      </c>
      <c r="BL248" s="12">
        <v>79537633</v>
      </c>
      <c r="BM248" s="4">
        <v>5</v>
      </c>
      <c r="BN248" s="6" t="s">
        <v>2489</v>
      </c>
      <c r="BO248" s="6" t="s">
        <v>825</v>
      </c>
      <c r="BP248" s="42">
        <v>77102000</v>
      </c>
      <c r="BQ248" s="13" t="s">
        <v>1652</v>
      </c>
      <c r="BR248" s="70">
        <v>43875</v>
      </c>
      <c r="BS248" s="4" t="s">
        <v>180</v>
      </c>
      <c r="BT248" s="13" t="s">
        <v>230</v>
      </c>
      <c r="BU248" s="93">
        <v>43878</v>
      </c>
      <c r="BV248" s="6" t="s">
        <v>348</v>
      </c>
      <c r="BW248" s="97">
        <v>43879</v>
      </c>
      <c r="BX248" s="93">
        <v>43879</v>
      </c>
      <c r="BY248" s="222">
        <v>44182</v>
      </c>
      <c r="BZ248" s="4">
        <f t="shared" si="112"/>
        <v>303</v>
      </c>
      <c r="CA248" s="16">
        <f t="shared" si="113"/>
        <v>10.1</v>
      </c>
      <c r="CB248" s="108" t="s">
        <v>2049</v>
      </c>
      <c r="CC248" s="9">
        <f>BD_2!E246</f>
        <v>0</v>
      </c>
      <c r="CD248" s="9">
        <f>BD_2!BA246</f>
        <v>0</v>
      </c>
      <c r="CE248" s="4">
        <f>BD_2!BZ246</f>
        <v>0</v>
      </c>
      <c r="CF248" s="42" t="str">
        <f>BD_2!CA246</f>
        <v>2 NO</v>
      </c>
      <c r="CG248" s="163" t="str">
        <f>BD_2!CF246</f>
        <v>2 NO</v>
      </c>
      <c r="CH248" s="4" t="s">
        <v>181</v>
      </c>
      <c r="CI248">
        <f t="shared" si="114"/>
        <v>303</v>
      </c>
      <c r="CJ248" s="161">
        <f t="shared" si="115"/>
        <v>43879</v>
      </c>
      <c r="CK248" s="161">
        <f t="shared" si="116"/>
        <v>44182</v>
      </c>
      <c r="CL248" s="14">
        <f t="shared" ca="1" si="117"/>
        <v>1.4653465346534653</v>
      </c>
      <c r="CM248" s="9">
        <f t="shared" si="135"/>
        <v>58000000</v>
      </c>
      <c r="CN248" s="42" t="str">
        <f t="shared" ca="1" si="118"/>
        <v>FINALIZADO</v>
      </c>
      <c r="CO248" s="4"/>
      <c r="CQ248" s="17"/>
      <c r="CR248" s="87"/>
      <c r="CS248" s="6"/>
      <c r="CT248" s="13" t="s">
        <v>1321</v>
      </c>
      <c r="CU248" s="4" t="s">
        <v>1322</v>
      </c>
      <c r="CV248" s="4" t="s">
        <v>3330</v>
      </c>
      <c r="CW248" s="42" t="str">
        <f t="shared" si="136"/>
        <v>febrero</v>
      </c>
      <c r="CX248" s="4" t="s">
        <v>180</v>
      </c>
      <c r="CY248" t="s">
        <v>361</v>
      </c>
      <c r="CZ248" t="s">
        <v>362</v>
      </c>
    </row>
    <row r="249" spans="1:104" x14ac:dyDescent="0.25">
      <c r="A249" s="76" t="str">
        <f t="shared" si="128"/>
        <v/>
      </c>
      <c r="B249" s="77" t="str">
        <f t="shared" si="129"/>
        <v/>
      </c>
      <c r="C249" s="76" t="str">
        <f t="shared" si="130"/>
        <v/>
      </c>
      <c r="D249" s="76" t="str">
        <f t="shared" si="131"/>
        <v/>
      </c>
      <c r="E249" s="76" t="str">
        <f t="shared" si="132"/>
        <v/>
      </c>
      <c r="F249" s="77" t="str">
        <f t="shared" ca="1" si="110"/>
        <v>F</v>
      </c>
      <c r="G249" s="3" t="str">
        <f t="shared" si="133"/>
        <v/>
      </c>
      <c r="H249" s="3" t="str">
        <f t="shared" si="134"/>
        <v/>
      </c>
      <c r="I249" s="3" t="str">
        <f t="shared" si="111"/>
        <v/>
      </c>
      <c r="J249" s="4">
        <v>2020</v>
      </c>
      <c r="K249" s="5">
        <v>243</v>
      </c>
      <c r="L249" s="6" t="s">
        <v>516</v>
      </c>
      <c r="M249" s="4" t="s">
        <v>115</v>
      </c>
      <c r="N249" s="6" t="s">
        <v>116</v>
      </c>
      <c r="O249" s="6" t="s">
        <v>138</v>
      </c>
      <c r="P249" s="6" t="s">
        <v>150</v>
      </c>
      <c r="Q249" s="6" t="s">
        <v>249</v>
      </c>
      <c r="R249" s="4" t="s">
        <v>114</v>
      </c>
      <c r="S249" s="4" t="s">
        <v>166</v>
      </c>
      <c r="T249" s="18" t="s">
        <v>1117</v>
      </c>
      <c r="U249" s="79" t="s">
        <v>173</v>
      </c>
      <c r="V249" s="4" t="s">
        <v>174</v>
      </c>
      <c r="W249" s="7">
        <v>1026272261</v>
      </c>
      <c r="X249" s="18">
        <v>8</v>
      </c>
      <c r="Y249" s="92">
        <v>33255</v>
      </c>
      <c r="Z249" s="71">
        <f ca="1">+($F$1-Tabla3[[#This Row],[FECHA DE NACIMIENTO]])/365</f>
        <v>30.323287671232876</v>
      </c>
      <c r="AA249" s="108" t="s">
        <v>540</v>
      </c>
      <c r="AB249" s="108"/>
      <c r="AC249" s="4" t="s">
        <v>114</v>
      </c>
      <c r="AD249" s="4" t="s">
        <v>114</v>
      </c>
      <c r="AE249" s="8" t="s">
        <v>114</v>
      </c>
      <c r="AF249" s="4" t="s">
        <v>181</v>
      </c>
      <c r="AG249" s="13" t="s">
        <v>186</v>
      </c>
      <c r="AH249" s="13" t="s">
        <v>186</v>
      </c>
      <c r="AI249" s="108" t="s">
        <v>1372</v>
      </c>
      <c r="AJ249" s="108" t="s">
        <v>2018</v>
      </c>
      <c r="AK249" s="108" t="s">
        <v>2052</v>
      </c>
      <c r="AL249" s="82">
        <v>66500000</v>
      </c>
      <c r="AM249" s="82">
        <v>66500000</v>
      </c>
      <c r="AN249" s="82">
        <v>6650000</v>
      </c>
      <c r="AO249" s="4" t="s">
        <v>209</v>
      </c>
      <c r="AP249" s="6" t="s">
        <v>181</v>
      </c>
      <c r="AQ249" s="6" t="s">
        <v>168</v>
      </c>
      <c r="AR249" s="83"/>
      <c r="AS249" s="102"/>
      <c r="AT249" s="8"/>
      <c r="AU249" s="101">
        <v>5120</v>
      </c>
      <c r="AV249" s="107">
        <v>43839</v>
      </c>
      <c r="AW249" s="18">
        <v>61120</v>
      </c>
      <c r="AX249" s="93">
        <v>43878</v>
      </c>
      <c r="AY249" s="6" t="s">
        <v>215</v>
      </c>
      <c r="AZ249" s="18" t="s">
        <v>807</v>
      </c>
      <c r="BA249" s="18" t="s">
        <v>181</v>
      </c>
      <c r="BB249" s="102"/>
      <c r="BC249" s="102"/>
      <c r="BD249" s="18" t="s">
        <v>2784</v>
      </c>
      <c r="BE249" s="70" t="s">
        <v>1552</v>
      </c>
      <c r="BF249" s="70">
        <v>43875</v>
      </c>
      <c r="BG249" s="4" t="s">
        <v>220</v>
      </c>
      <c r="BH249" s="4" t="s">
        <v>220</v>
      </c>
      <c r="BI249" s="6" t="s">
        <v>221</v>
      </c>
      <c r="BJ249" s="6" t="s">
        <v>2781</v>
      </c>
      <c r="BK249" s="6" t="s">
        <v>174</v>
      </c>
      <c r="BL249" s="12">
        <v>79537633</v>
      </c>
      <c r="BM249" s="4">
        <v>5</v>
      </c>
      <c r="BN249" s="6" t="s">
        <v>2489</v>
      </c>
      <c r="BO249" s="6" t="s">
        <v>825</v>
      </c>
      <c r="BP249" s="42">
        <v>77102000</v>
      </c>
      <c r="BQ249" s="13" t="s">
        <v>1653</v>
      </c>
      <c r="BR249" s="70">
        <v>43875</v>
      </c>
      <c r="BS249" s="4" t="s">
        <v>180</v>
      </c>
      <c r="BT249" s="13" t="s">
        <v>230</v>
      </c>
      <c r="BU249" s="93">
        <v>43878</v>
      </c>
      <c r="BV249" s="6" t="s">
        <v>348</v>
      </c>
      <c r="BW249" s="93">
        <v>43879</v>
      </c>
      <c r="BX249" s="93">
        <v>43879</v>
      </c>
      <c r="BY249" s="222">
        <v>44182</v>
      </c>
      <c r="BZ249" s="4">
        <f t="shared" si="112"/>
        <v>303</v>
      </c>
      <c r="CA249" s="16">
        <f t="shared" si="113"/>
        <v>10.1</v>
      </c>
      <c r="CB249" s="108" t="s">
        <v>2049</v>
      </c>
      <c r="CC249" s="9">
        <f>BD_2!E247</f>
        <v>0</v>
      </c>
      <c r="CD249" s="9">
        <f>BD_2!BA247</f>
        <v>0</v>
      </c>
      <c r="CE249" s="4">
        <f>BD_2!BZ247</f>
        <v>0</v>
      </c>
      <c r="CF249" s="42" t="str">
        <f>BD_2!CA247</f>
        <v>2 NO</v>
      </c>
      <c r="CG249" s="163" t="str">
        <f>BD_2!CF247</f>
        <v>2 NO</v>
      </c>
      <c r="CH249" s="4" t="s">
        <v>181</v>
      </c>
      <c r="CI249">
        <f t="shared" si="114"/>
        <v>303</v>
      </c>
      <c r="CJ249" s="161">
        <f t="shared" si="115"/>
        <v>43879</v>
      </c>
      <c r="CK249" s="161">
        <f t="shared" si="116"/>
        <v>44182</v>
      </c>
      <c r="CL249" s="14">
        <f t="shared" ca="1" si="117"/>
        <v>1.4653465346534653</v>
      </c>
      <c r="CM249" s="9">
        <f t="shared" si="135"/>
        <v>66500000</v>
      </c>
      <c r="CN249" s="42" t="str">
        <f t="shared" ca="1" si="118"/>
        <v>FINALIZADO</v>
      </c>
      <c r="CO249" s="4"/>
      <c r="CQ249" s="17"/>
      <c r="CR249" s="87"/>
      <c r="CS249" s="6"/>
      <c r="CT249" s="13" t="s">
        <v>1321</v>
      </c>
      <c r="CU249" s="4" t="s">
        <v>1322</v>
      </c>
      <c r="CV249" s="4" t="s">
        <v>3330</v>
      </c>
      <c r="CW249" s="42" t="str">
        <f t="shared" si="136"/>
        <v>febrero</v>
      </c>
      <c r="CX249" s="4" t="s">
        <v>180</v>
      </c>
      <c r="CY249" t="s">
        <v>361</v>
      </c>
      <c r="CZ249" t="s">
        <v>362</v>
      </c>
    </row>
    <row r="250" spans="1:104" x14ac:dyDescent="0.25">
      <c r="A250" s="76" t="str">
        <f t="shared" si="128"/>
        <v/>
      </c>
      <c r="B250" s="77" t="str">
        <f t="shared" si="129"/>
        <v/>
      </c>
      <c r="C250" s="76" t="str">
        <f t="shared" si="130"/>
        <v/>
      </c>
      <c r="D250" s="76" t="str">
        <f t="shared" si="131"/>
        <v/>
      </c>
      <c r="E250" s="76" t="str">
        <f t="shared" si="132"/>
        <v/>
      </c>
      <c r="F250" s="77" t="str">
        <f t="shared" ca="1" si="110"/>
        <v>F</v>
      </c>
      <c r="G250" s="3" t="str">
        <f t="shared" si="133"/>
        <v/>
      </c>
      <c r="H250" s="3" t="str">
        <f t="shared" si="134"/>
        <v/>
      </c>
      <c r="I250" s="3" t="str">
        <f t="shared" si="111"/>
        <v/>
      </c>
      <c r="J250" s="4">
        <v>2020</v>
      </c>
      <c r="K250" s="5">
        <v>244</v>
      </c>
      <c r="L250" s="6" t="s">
        <v>516</v>
      </c>
      <c r="M250" s="4" t="s">
        <v>115</v>
      </c>
      <c r="N250" s="6" t="s">
        <v>116</v>
      </c>
      <c r="O250" s="6" t="s">
        <v>138</v>
      </c>
      <c r="P250" s="6" t="s">
        <v>150</v>
      </c>
      <c r="Q250" s="6" t="s">
        <v>249</v>
      </c>
      <c r="R250" s="4" t="s">
        <v>114</v>
      </c>
      <c r="S250" s="4" t="s">
        <v>166</v>
      </c>
      <c r="T250" s="18" t="s">
        <v>1118</v>
      </c>
      <c r="U250" s="79" t="s">
        <v>173</v>
      </c>
      <c r="V250" s="4" t="s">
        <v>174</v>
      </c>
      <c r="W250" s="7">
        <v>44002336</v>
      </c>
      <c r="X250" s="18">
        <v>9</v>
      </c>
      <c r="Y250" s="92">
        <v>31086</v>
      </c>
      <c r="Z250" s="71">
        <f ca="1">+($F$1-Tabla3[[#This Row],[FECHA DE NACIMIENTO]])/365</f>
        <v>36.265753424657532</v>
      </c>
      <c r="AA250" s="108" t="s">
        <v>1767</v>
      </c>
      <c r="AB250" s="108"/>
      <c r="AC250" s="4" t="s">
        <v>114</v>
      </c>
      <c r="AD250" s="4" t="s">
        <v>114</v>
      </c>
      <c r="AE250" s="8" t="s">
        <v>114</v>
      </c>
      <c r="AF250" s="4" t="s">
        <v>181</v>
      </c>
      <c r="AG250" s="13" t="s">
        <v>186</v>
      </c>
      <c r="AH250" s="13" t="s">
        <v>186</v>
      </c>
      <c r="AI250" s="108" t="s">
        <v>1372</v>
      </c>
      <c r="AJ250" s="108" t="s">
        <v>2019</v>
      </c>
      <c r="AK250" s="108" t="s">
        <v>2053</v>
      </c>
      <c r="AL250" s="82">
        <v>58000000</v>
      </c>
      <c r="AM250" s="82">
        <v>58000000</v>
      </c>
      <c r="AN250" s="82">
        <v>5800000</v>
      </c>
      <c r="AO250" s="4" t="s">
        <v>209</v>
      </c>
      <c r="AP250" s="6" t="s">
        <v>181</v>
      </c>
      <c r="AQ250" s="6" t="s">
        <v>168</v>
      </c>
      <c r="AR250" s="83"/>
      <c r="AS250" s="102"/>
      <c r="AT250" s="8"/>
      <c r="AU250" s="101">
        <v>5120</v>
      </c>
      <c r="AV250" s="107">
        <v>43839</v>
      </c>
      <c r="AW250" s="18">
        <v>58720</v>
      </c>
      <c r="AX250" s="93">
        <v>43875</v>
      </c>
      <c r="AY250" s="6" t="s">
        <v>215</v>
      </c>
      <c r="AZ250" s="18" t="s">
        <v>807</v>
      </c>
      <c r="BA250" s="18" t="s">
        <v>181</v>
      </c>
      <c r="BB250" s="102"/>
      <c r="BC250" s="102"/>
      <c r="BD250" s="18" t="s">
        <v>2783</v>
      </c>
      <c r="BE250" s="70" t="s">
        <v>1553</v>
      </c>
      <c r="BF250" s="70">
        <v>43875</v>
      </c>
      <c r="BG250" s="4" t="s">
        <v>220</v>
      </c>
      <c r="BH250" s="4" t="s">
        <v>220</v>
      </c>
      <c r="BI250" s="6" t="s">
        <v>221</v>
      </c>
      <c r="BJ250" s="6" t="s">
        <v>2781</v>
      </c>
      <c r="BK250" s="6" t="s">
        <v>174</v>
      </c>
      <c r="BL250" s="12">
        <v>79537633</v>
      </c>
      <c r="BM250" s="4">
        <v>5</v>
      </c>
      <c r="BN250" s="6" t="s">
        <v>2489</v>
      </c>
      <c r="BO250" s="6" t="s">
        <v>825</v>
      </c>
      <c r="BP250" s="42">
        <v>77102000</v>
      </c>
      <c r="BQ250" s="13" t="s">
        <v>1654</v>
      </c>
      <c r="BR250" s="70">
        <v>43875</v>
      </c>
      <c r="BS250" s="4" t="s">
        <v>180</v>
      </c>
      <c r="BT250" s="13" t="s">
        <v>230</v>
      </c>
      <c r="BU250" s="97">
        <v>43878</v>
      </c>
      <c r="BV250" s="6" t="s">
        <v>348</v>
      </c>
      <c r="BW250" s="93">
        <v>43879</v>
      </c>
      <c r="BX250" s="93">
        <v>43879</v>
      </c>
      <c r="BY250" s="222">
        <v>44182</v>
      </c>
      <c r="BZ250" s="4">
        <f t="shared" si="112"/>
        <v>303</v>
      </c>
      <c r="CA250" s="16">
        <f t="shared" si="113"/>
        <v>10.1</v>
      </c>
      <c r="CB250" s="108" t="s">
        <v>2048</v>
      </c>
      <c r="CC250" s="9">
        <f>BD_2!E248</f>
        <v>0</v>
      </c>
      <c r="CD250" s="9">
        <f>BD_2!BA248</f>
        <v>0</v>
      </c>
      <c r="CE250" s="4">
        <f>BD_2!BZ248</f>
        <v>0</v>
      </c>
      <c r="CF250" s="42" t="str">
        <f>BD_2!CA248</f>
        <v>2 NO</v>
      </c>
      <c r="CG250" s="163" t="str">
        <f>BD_2!CF248</f>
        <v>2 NO</v>
      </c>
      <c r="CH250" s="4" t="s">
        <v>181</v>
      </c>
      <c r="CI250">
        <f t="shared" si="114"/>
        <v>303</v>
      </c>
      <c r="CJ250" s="161">
        <f t="shared" si="115"/>
        <v>43879</v>
      </c>
      <c r="CK250" s="161">
        <f t="shared" si="116"/>
        <v>44182</v>
      </c>
      <c r="CL250" s="14">
        <f t="shared" ca="1" si="117"/>
        <v>1.4653465346534653</v>
      </c>
      <c r="CM250" s="9">
        <f t="shared" si="135"/>
        <v>58000000</v>
      </c>
      <c r="CN250" s="42" t="str">
        <f t="shared" ca="1" si="118"/>
        <v>FINALIZADO</v>
      </c>
      <c r="CO250" s="4"/>
      <c r="CQ250" s="17"/>
      <c r="CR250" s="87"/>
      <c r="CS250" s="6"/>
      <c r="CT250" s="13" t="s">
        <v>1321</v>
      </c>
      <c r="CU250" s="4" t="s">
        <v>1322</v>
      </c>
      <c r="CV250" s="4" t="s">
        <v>3330</v>
      </c>
      <c r="CW250" s="42" t="str">
        <f t="shared" si="136"/>
        <v>febrero</v>
      </c>
      <c r="CX250" s="4" t="s">
        <v>180</v>
      </c>
      <c r="CY250" t="s">
        <v>361</v>
      </c>
      <c r="CZ250" t="s">
        <v>362</v>
      </c>
    </row>
    <row r="251" spans="1:104" x14ac:dyDescent="0.25">
      <c r="A251" s="76" t="str">
        <f t="shared" si="128"/>
        <v/>
      </c>
      <c r="B251" s="77" t="str">
        <f t="shared" si="129"/>
        <v/>
      </c>
      <c r="C251" s="76" t="str">
        <f t="shared" si="130"/>
        <v/>
      </c>
      <c r="D251" s="76" t="str">
        <f t="shared" si="131"/>
        <v/>
      </c>
      <c r="E251" s="76" t="str">
        <f t="shared" si="132"/>
        <v/>
      </c>
      <c r="F251" s="77" t="str">
        <f t="shared" ca="1" si="110"/>
        <v>F</v>
      </c>
      <c r="G251" s="3" t="str">
        <f t="shared" si="133"/>
        <v/>
      </c>
      <c r="H251" s="3" t="str">
        <f t="shared" si="134"/>
        <v/>
      </c>
      <c r="I251" s="3" t="str">
        <f t="shared" si="111"/>
        <v/>
      </c>
      <c r="J251" s="4">
        <v>2020</v>
      </c>
      <c r="K251" s="5">
        <v>245</v>
      </c>
      <c r="L251" s="6" t="s">
        <v>516</v>
      </c>
      <c r="M251" s="4" t="s">
        <v>115</v>
      </c>
      <c r="N251" s="6" t="s">
        <v>116</v>
      </c>
      <c r="O251" s="6" t="s">
        <v>138</v>
      </c>
      <c r="P251" s="6" t="s">
        <v>150</v>
      </c>
      <c r="Q251" s="6" t="s">
        <v>249</v>
      </c>
      <c r="R251" s="4" t="s">
        <v>114</v>
      </c>
      <c r="S251" s="4" t="s">
        <v>166</v>
      </c>
      <c r="T251" s="18" t="s">
        <v>1119</v>
      </c>
      <c r="U251" s="79" t="s">
        <v>173</v>
      </c>
      <c r="V251" s="4" t="s">
        <v>174</v>
      </c>
      <c r="W251" s="7">
        <v>80816202</v>
      </c>
      <c r="X251" s="18">
        <v>5</v>
      </c>
      <c r="Y251" s="92">
        <v>30828</v>
      </c>
      <c r="Z251" s="71">
        <f ca="1">+($F$1-Tabla3[[#This Row],[FECHA DE NACIMIENTO]])/365</f>
        <v>36.972602739726028</v>
      </c>
      <c r="AA251" s="108" t="s">
        <v>1768</v>
      </c>
      <c r="AB251" s="108"/>
      <c r="AC251" s="4" t="s">
        <v>114</v>
      </c>
      <c r="AD251" s="4" t="s">
        <v>114</v>
      </c>
      <c r="AE251" s="8" t="s">
        <v>114</v>
      </c>
      <c r="AF251" s="4" t="s">
        <v>181</v>
      </c>
      <c r="AG251" s="13" t="s">
        <v>186</v>
      </c>
      <c r="AH251" s="13" t="s">
        <v>186</v>
      </c>
      <c r="AI251" s="108" t="s">
        <v>1372</v>
      </c>
      <c r="AJ251" s="108" t="s">
        <v>2020</v>
      </c>
      <c r="AK251" s="108" t="s">
        <v>2054</v>
      </c>
      <c r="AL251" s="82">
        <v>58000000</v>
      </c>
      <c r="AM251" s="82">
        <v>58000000</v>
      </c>
      <c r="AN251" s="82">
        <v>5800000</v>
      </c>
      <c r="AO251" s="4" t="s">
        <v>209</v>
      </c>
      <c r="AP251" s="6" t="s">
        <v>181</v>
      </c>
      <c r="AQ251" s="6" t="s">
        <v>168</v>
      </c>
      <c r="AR251" s="83"/>
      <c r="AS251" s="102"/>
      <c r="AT251" s="8"/>
      <c r="AU251" s="101">
        <v>5120</v>
      </c>
      <c r="AV251" s="107">
        <v>43839</v>
      </c>
      <c r="AW251" s="18">
        <v>58020</v>
      </c>
      <c r="AX251" s="93">
        <v>43875</v>
      </c>
      <c r="AY251" s="6" t="s">
        <v>215</v>
      </c>
      <c r="AZ251" s="18" t="s">
        <v>807</v>
      </c>
      <c r="BA251" s="18" t="s">
        <v>181</v>
      </c>
      <c r="BB251" s="102"/>
      <c r="BC251" s="102"/>
      <c r="BD251" s="18" t="s">
        <v>2801</v>
      </c>
      <c r="BE251" s="70" t="s">
        <v>1554</v>
      </c>
      <c r="BF251" s="70">
        <v>43875</v>
      </c>
      <c r="BG251" s="4" t="s">
        <v>220</v>
      </c>
      <c r="BH251" s="4" t="s">
        <v>220</v>
      </c>
      <c r="BI251" s="6" t="s">
        <v>221</v>
      </c>
      <c r="BJ251" s="6" t="s">
        <v>2781</v>
      </c>
      <c r="BK251" s="6" t="s">
        <v>174</v>
      </c>
      <c r="BL251" s="12">
        <v>79537633</v>
      </c>
      <c r="BM251" s="4">
        <v>5</v>
      </c>
      <c r="BN251" s="6" t="s">
        <v>2489</v>
      </c>
      <c r="BO251" s="6" t="s">
        <v>825</v>
      </c>
      <c r="BP251" s="42">
        <v>77102000</v>
      </c>
      <c r="BQ251" s="13" t="s">
        <v>1655</v>
      </c>
      <c r="BR251" s="70">
        <v>43875</v>
      </c>
      <c r="BS251" s="4" t="s">
        <v>180</v>
      </c>
      <c r="BT251" s="13" t="s">
        <v>230</v>
      </c>
      <c r="BU251" s="93">
        <v>43879</v>
      </c>
      <c r="BV251" s="6" t="s">
        <v>348</v>
      </c>
      <c r="BW251" s="93">
        <v>43879</v>
      </c>
      <c r="BX251" s="97">
        <v>43879</v>
      </c>
      <c r="BY251" s="222">
        <v>44182</v>
      </c>
      <c r="BZ251" s="4">
        <f t="shared" si="112"/>
        <v>303</v>
      </c>
      <c r="CA251" s="16">
        <f t="shared" si="113"/>
        <v>10.1</v>
      </c>
      <c r="CB251" s="108" t="s">
        <v>2048</v>
      </c>
      <c r="CC251" s="9">
        <f>BD_2!E249</f>
        <v>0</v>
      </c>
      <c r="CD251" s="9">
        <f>BD_2!BA249</f>
        <v>0</v>
      </c>
      <c r="CE251" s="4">
        <f>BD_2!BZ249</f>
        <v>0</v>
      </c>
      <c r="CF251" s="42" t="str">
        <f>BD_2!CA249</f>
        <v>2 NO</v>
      </c>
      <c r="CG251" s="163" t="str">
        <f>BD_2!CF249</f>
        <v>2 NO</v>
      </c>
      <c r="CH251" s="4" t="s">
        <v>181</v>
      </c>
      <c r="CI251">
        <f t="shared" si="114"/>
        <v>303</v>
      </c>
      <c r="CJ251" s="161">
        <f t="shared" si="115"/>
        <v>43879</v>
      </c>
      <c r="CK251" s="161">
        <f t="shared" si="116"/>
        <v>44182</v>
      </c>
      <c r="CL251" s="14">
        <f t="shared" ca="1" si="117"/>
        <v>1.4653465346534653</v>
      </c>
      <c r="CM251" s="9">
        <f t="shared" si="135"/>
        <v>58000000</v>
      </c>
      <c r="CN251" s="42" t="str">
        <f t="shared" ca="1" si="118"/>
        <v>FINALIZADO</v>
      </c>
      <c r="CO251" s="4"/>
      <c r="CQ251" s="17"/>
      <c r="CR251" s="87"/>
      <c r="CS251" s="6"/>
      <c r="CT251" s="13" t="s">
        <v>1321</v>
      </c>
      <c r="CU251" s="4" t="s">
        <v>1322</v>
      </c>
      <c r="CV251" s="4" t="s">
        <v>3330</v>
      </c>
      <c r="CW251" s="42" t="str">
        <f t="shared" si="136"/>
        <v>febrero</v>
      </c>
      <c r="CX251" s="4" t="s">
        <v>180</v>
      </c>
      <c r="CY251" t="s">
        <v>361</v>
      </c>
      <c r="CZ251" t="s">
        <v>362</v>
      </c>
    </row>
    <row r="252" spans="1:104" x14ac:dyDescent="0.25">
      <c r="A252" s="76" t="str">
        <f t="shared" si="128"/>
        <v/>
      </c>
      <c r="B252" s="77" t="str">
        <f t="shared" si="129"/>
        <v/>
      </c>
      <c r="C252" s="76" t="str">
        <f t="shared" si="130"/>
        <v/>
      </c>
      <c r="D252" s="76" t="str">
        <f t="shared" si="131"/>
        <v/>
      </c>
      <c r="E252" s="76" t="str">
        <f t="shared" si="132"/>
        <v/>
      </c>
      <c r="F252" s="77" t="str">
        <f t="shared" ca="1" si="110"/>
        <v>F</v>
      </c>
      <c r="G252" s="3" t="str">
        <f t="shared" si="133"/>
        <v/>
      </c>
      <c r="H252" s="3" t="str">
        <f t="shared" si="134"/>
        <v/>
      </c>
      <c r="I252" s="3" t="str">
        <f t="shared" si="111"/>
        <v/>
      </c>
      <c r="J252" s="4">
        <v>2020</v>
      </c>
      <c r="K252" s="5">
        <v>246</v>
      </c>
      <c r="L252" s="6" t="s">
        <v>516</v>
      </c>
      <c r="M252" s="4" t="s">
        <v>115</v>
      </c>
      <c r="N252" s="6" t="s">
        <v>116</v>
      </c>
      <c r="O252" s="6" t="s">
        <v>138</v>
      </c>
      <c r="P252" s="6" t="s">
        <v>150</v>
      </c>
      <c r="Q252" s="6" t="s">
        <v>249</v>
      </c>
      <c r="R252" s="4" t="s">
        <v>114</v>
      </c>
      <c r="S252" s="4" t="s">
        <v>166</v>
      </c>
      <c r="T252" s="18" t="s">
        <v>1120</v>
      </c>
      <c r="U252" s="79" t="s">
        <v>173</v>
      </c>
      <c r="V252" s="4" t="s">
        <v>174</v>
      </c>
      <c r="W252" s="7">
        <v>41740243</v>
      </c>
      <c r="X252" s="18">
        <v>7</v>
      </c>
      <c r="Y252" s="92">
        <v>21509</v>
      </c>
      <c r="Z252" s="71">
        <f ca="1">+($F$1-Tabla3[[#This Row],[FECHA DE NACIMIENTO]])/365</f>
        <v>62.504109589041093</v>
      </c>
      <c r="AA252" s="108" t="s">
        <v>1769</v>
      </c>
      <c r="AB252" s="108"/>
      <c r="AC252" s="4" t="s">
        <v>114</v>
      </c>
      <c r="AD252" s="4" t="s">
        <v>114</v>
      </c>
      <c r="AE252" s="8" t="s">
        <v>114</v>
      </c>
      <c r="AF252" s="4" t="s">
        <v>181</v>
      </c>
      <c r="AG252" s="13" t="s">
        <v>186</v>
      </c>
      <c r="AH252" s="13" t="s">
        <v>186</v>
      </c>
      <c r="AI252" s="108" t="s">
        <v>1372</v>
      </c>
      <c r="AJ252" s="108" t="s">
        <v>2021</v>
      </c>
      <c r="AK252" s="108" t="s">
        <v>2053</v>
      </c>
      <c r="AL252" s="82">
        <v>58000000</v>
      </c>
      <c r="AM252" s="82">
        <v>58000000</v>
      </c>
      <c r="AN252" s="82">
        <v>5800000</v>
      </c>
      <c r="AO252" s="4" t="s">
        <v>209</v>
      </c>
      <c r="AP252" s="6" t="s">
        <v>181</v>
      </c>
      <c r="AQ252" s="6" t="s">
        <v>168</v>
      </c>
      <c r="AR252" s="83"/>
      <c r="AS252" s="102"/>
      <c r="AT252" s="8"/>
      <c r="AU252" s="101">
        <v>5120</v>
      </c>
      <c r="AV252" s="107">
        <v>43839</v>
      </c>
      <c r="AW252" s="18">
        <v>58120</v>
      </c>
      <c r="AX252" s="93">
        <v>43875</v>
      </c>
      <c r="AY252" s="6" t="s">
        <v>215</v>
      </c>
      <c r="AZ252" s="18" t="s">
        <v>807</v>
      </c>
      <c r="BA252" s="18" t="s">
        <v>181</v>
      </c>
      <c r="BB252" s="102"/>
      <c r="BC252" s="102"/>
      <c r="BD252" s="18" t="s">
        <v>2800</v>
      </c>
      <c r="BE252" s="70" t="s">
        <v>1555</v>
      </c>
      <c r="BF252" s="70">
        <v>43875</v>
      </c>
      <c r="BG252" s="4" t="s">
        <v>220</v>
      </c>
      <c r="BH252" s="4" t="s">
        <v>220</v>
      </c>
      <c r="BI252" s="6" t="s">
        <v>221</v>
      </c>
      <c r="BJ252" s="6" t="s">
        <v>2781</v>
      </c>
      <c r="BK252" s="6" t="s">
        <v>174</v>
      </c>
      <c r="BL252" s="12">
        <v>79537633</v>
      </c>
      <c r="BM252" s="4">
        <v>5</v>
      </c>
      <c r="BN252" s="6" t="s">
        <v>2489</v>
      </c>
      <c r="BO252" s="6" t="s">
        <v>825</v>
      </c>
      <c r="BP252" s="42">
        <v>77102000</v>
      </c>
      <c r="BQ252" s="13" t="s">
        <v>1656</v>
      </c>
      <c r="BR252" s="70">
        <v>43875</v>
      </c>
      <c r="BS252" s="4" t="s">
        <v>180</v>
      </c>
      <c r="BT252" s="13" t="s">
        <v>230</v>
      </c>
      <c r="BU252" s="93">
        <v>43879</v>
      </c>
      <c r="BV252" s="6" t="s">
        <v>348</v>
      </c>
      <c r="BW252" s="97">
        <v>43879</v>
      </c>
      <c r="BX252" s="93">
        <v>43879</v>
      </c>
      <c r="BY252" s="222">
        <v>44182</v>
      </c>
      <c r="BZ252" s="4">
        <f t="shared" si="112"/>
        <v>303</v>
      </c>
      <c r="CA252" s="16">
        <f t="shared" si="113"/>
        <v>10.1</v>
      </c>
      <c r="CB252" s="108" t="s">
        <v>2049</v>
      </c>
      <c r="CC252" s="9">
        <f>BD_2!E250</f>
        <v>0</v>
      </c>
      <c r="CD252" s="9">
        <f>BD_2!BA250</f>
        <v>0</v>
      </c>
      <c r="CE252" s="4">
        <f>BD_2!BZ250</f>
        <v>0</v>
      </c>
      <c r="CF252" s="42" t="str">
        <f>BD_2!CA250</f>
        <v>2 NO</v>
      </c>
      <c r="CG252" s="163" t="str">
        <f>BD_2!CF250</f>
        <v>2 NO</v>
      </c>
      <c r="CH252" s="4" t="s">
        <v>181</v>
      </c>
      <c r="CI252">
        <f t="shared" si="114"/>
        <v>303</v>
      </c>
      <c r="CJ252" s="161">
        <f t="shared" si="115"/>
        <v>43879</v>
      </c>
      <c r="CK252" s="161">
        <f t="shared" si="116"/>
        <v>44182</v>
      </c>
      <c r="CL252" s="14">
        <f t="shared" ca="1" si="117"/>
        <v>1.4653465346534653</v>
      </c>
      <c r="CM252" s="9">
        <f t="shared" si="135"/>
        <v>58000000</v>
      </c>
      <c r="CN252" s="42" t="str">
        <f t="shared" ca="1" si="118"/>
        <v>FINALIZADO</v>
      </c>
      <c r="CO252" s="4"/>
      <c r="CQ252" s="17"/>
      <c r="CR252" s="87"/>
      <c r="CS252" s="6"/>
      <c r="CT252" s="13" t="s">
        <v>1321</v>
      </c>
      <c r="CU252" s="4" t="s">
        <v>1322</v>
      </c>
      <c r="CV252" s="4" t="s">
        <v>3330</v>
      </c>
      <c r="CW252" s="42" t="str">
        <f t="shared" si="136"/>
        <v>febrero</v>
      </c>
      <c r="CX252" s="4" t="s">
        <v>180</v>
      </c>
      <c r="CY252" t="s">
        <v>361</v>
      </c>
      <c r="CZ252" t="s">
        <v>362</v>
      </c>
    </row>
    <row r="253" spans="1:104" x14ac:dyDescent="0.25">
      <c r="A253" s="76" t="str">
        <f t="shared" si="128"/>
        <v/>
      </c>
      <c r="B253" s="77" t="str">
        <f t="shared" si="129"/>
        <v/>
      </c>
      <c r="C253" s="76" t="str">
        <f t="shared" si="130"/>
        <v/>
      </c>
      <c r="D253" s="76" t="str">
        <f t="shared" si="131"/>
        <v/>
      </c>
      <c r="E253" s="76" t="str">
        <f t="shared" si="132"/>
        <v/>
      </c>
      <c r="F253" s="77" t="str">
        <f t="shared" ca="1" si="110"/>
        <v>F</v>
      </c>
      <c r="G253" s="3" t="str">
        <f t="shared" si="133"/>
        <v/>
      </c>
      <c r="H253" s="3" t="str">
        <f t="shared" si="134"/>
        <v/>
      </c>
      <c r="I253" s="3" t="str">
        <f t="shared" si="111"/>
        <v/>
      </c>
      <c r="J253" s="4">
        <v>2020</v>
      </c>
      <c r="K253" s="5">
        <v>247</v>
      </c>
      <c r="L253" s="6" t="s">
        <v>516</v>
      </c>
      <c r="M253" s="4" t="s">
        <v>115</v>
      </c>
      <c r="N253" s="6" t="s">
        <v>116</v>
      </c>
      <c r="O253" s="6" t="s">
        <v>138</v>
      </c>
      <c r="P253" s="6" t="s">
        <v>150</v>
      </c>
      <c r="Q253" s="6" t="s">
        <v>249</v>
      </c>
      <c r="R253" s="4" t="s">
        <v>114</v>
      </c>
      <c r="S253" s="4" t="s">
        <v>166</v>
      </c>
      <c r="T253" s="18" t="s">
        <v>2786</v>
      </c>
      <c r="U253" s="79" t="s">
        <v>173</v>
      </c>
      <c r="V253" s="4" t="s">
        <v>174</v>
      </c>
      <c r="W253" s="7">
        <v>52263293</v>
      </c>
      <c r="X253" s="18">
        <v>9</v>
      </c>
      <c r="Y253" s="92">
        <v>27580</v>
      </c>
      <c r="Z253" s="71">
        <f ca="1">+($F$1-Tabla3[[#This Row],[FECHA DE NACIMIENTO]])/365</f>
        <v>45.871232876712327</v>
      </c>
      <c r="AA253" s="108" t="s">
        <v>558</v>
      </c>
      <c r="AB253" s="108"/>
      <c r="AC253" s="4" t="s">
        <v>114</v>
      </c>
      <c r="AD253" s="4" t="s">
        <v>114</v>
      </c>
      <c r="AE253" s="8" t="s">
        <v>114</v>
      </c>
      <c r="AF253" s="4" t="s">
        <v>181</v>
      </c>
      <c r="AG253" s="13" t="s">
        <v>186</v>
      </c>
      <c r="AH253" s="13" t="s">
        <v>186</v>
      </c>
      <c r="AI253" s="108" t="s">
        <v>1617</v>
      </c>
      <c r="AJ253" s="108" t="s">
        <v>2022</v>
      </c>
      <c r="AK253" s="108" t="s">
        <v>2052</v>
      </c>
      <c r="AL253" s="82">
        <v>66500000</v>
      </c>
      <c r="AM253" s="82">
        <v>66500000</v>
      </c>
      <c r="AN253" s="82">
        <v>6650000</v>
      </c>
      <c r="AO253" s="4" t="s">
        <v>209</v>
      </c>
      <c r="AP253" s="6" t="s">
        <v>181</v>
      </c>
      <c r="AQ253" s="6" t="s">
        <v>168</v>
      </c>
      <c r="AR253" s="83"/>
      <c r="AS253" s="102"/>
      <c r="AT253" s="8"/>
      <c r="AU253" s="101">
        <v>5120</v>
      </c>
      <c r="AV253" s="107">
        <v>43839</v>
      </c>
      <c r="AW253" s="18">
        <v>58220</v>
      </c>
      <c r="AX253" s="93">
        <v>43875</v>
      </c>
      <c r="AY253" s="6" t="s">
        <v>215</v>
      </c>
      <c r="AZ253" s="18" t="s">
        <v>807</v>
      </c>
      <c r="BA253" s="18" t="s">
        <v>181</v>
      </c>
      <c r="BB253" s="102"/>
      <c r="BC253" s="102"/>
      <c r="BD253" s="18" t="s">
        <v>2799</v>
      </c>
      <c r="BE253" s="70" t="s">
        <v>1556</v>
      </c>
      <c r="BF253" s="70">
        <v>43875</v>
      </c>
      <c r="BG253" s="4" t="s">
        <v>220</v>
      </c>
      <c r="BH253" s="4" t="s">
        <v>220</v>
      </c>
      <c r="BI253" s="6" t="s">
        <v>221</v>
      </c>
      <c r="BJ253" s="6" t="s">
        <v>2781</v>
      </c>
      <c r="BK253" s="6" t="s">
        <v>174</v>
      </c>
      <c r="BL253" s="12">
        <v>79537633</v>
      </c>
      <c r="BM253" s="4">
        <v>5</v>
      </c>
      <c r="BN253" s="6" t="s">
        <v>2489</v>
      </c>
      <c r="BO253" s="6" t="s">
        <v>825</v>
      </c>
      <c r="BP253" s="42">
        <v>77102000</v>
      </c>
      <c r="BQ253" s="13" t="s">
        <v>1657</v>
      </c>
      <c r="BR253" s="70">
        <v>43875</v>
      </c>
      <c r="BS253" s="4" t="s">
        <v>180</v>
      </c>
      <c r="BT253" s="13" t="s">
        <v>230</v>
      </c>
      <c r="BU253" s="93">
        <v>43879</v>
      </c>
      <c r="BV253" s="6" t="s">
        <v>348</v>
      </c>
      <c r="BW253" s="93">
        <v>43879</v>
      </c>
      <c r="BX253" s="97">
        <v>43879</v>
      </c>
      <c r="BY253" s="222">
        <v>44182</v>
      </c>
      <c r="BZ253" s="4">
        <f t="shared" si="112"/>
        <v>303</v>
      </c>
      <c r="CA253" s="16">
        <f t="shared" si="113"/>
        <v>10.1</v>
      </c>
      <c r="CB253" s="108" t="s">
        <v>2048</v>
      </c>
      <c r="CC253" s="9">
        <f>BD_2!E251</f>
        <v>0</v>
      </c>
      <c r="CD253" s="9">
        <f>BD_2!BA251</f>
        <v>0</v>
      </c>
      <c r="CE253" s="4">
        <f>BD_2!BZ251</f>
        <v>0</v>
      </c>
      <c r="CF253" s="42" t="str">
        <f>BD_2!CA251</f>
        <v>2 NO</v>
      </c>
      <c r="CG253" s="163" t="str">
        <f>BD_2!CF251</f>
        <v>2 NO</v>
      </c>
      <c r="CH253" s="4" t="s">
        <v>181</v>
      </c>
      <c r="CI253">
        <f t="shared" si="114"/>
        <v>303</v>
      </c>
      <c r="CJ253" s="161">
        <f t="shared" si="115"/>
        <v>43879</v>
      </c>
      <c r="CK253" s="161">
        <f t="shared" si="116"/>
        <v>44182</v>
      </c>
      <c r="CL253" s="14">
        <f t="shared" ca="1" si="117"/>
        <v>1.4653465346534653</v>
      </c>
      <c r="CM253" s="9">
        <f t="shared" si="135"/>
        <v>66500000</v>
      </c>
      <c r="CN253" s="42" t="str">
        <f t="shared" ca="1" si="118"/>
        <v>FINALIZADO</v>
      </c>
      <c r="CO253" s="4"/>
      <c r="CQ253" s="17"/>
      <c r="CR253" s="87"/>
      <c r="CS253" s="6"/>
      <c r="CT253" s="13" t="s">
        <v>1321</v>
      </c>
      <c r="CU253" s="4" t="s">
        <v>1322</v>
      </c>
      <c r="CV253" s="4" t="s">
        <v>3330</v>
      </c>
      <c r="CW253" s="42" t="str">
        <f t="shared" si="136"/>
        <v>febrero</v>
      </c>
      <c r="CX253" s="4" t="s">
        <v>180</v>
      </c>
      <c r="CY253" t="s">
        <v>361</v>
      </c>
      <c r="CZ253" t="s">
        <v>362</v>
      </c>
    </row>
    <row r="254" spans="1:104" x14ac:dyDescent="0.25">
      <c r="A254" s="76" t="str">
        <f t="shared" si="128"/>
        <v/>
      </c>
      <c r="B254" s="77" t="str">
        <f t="shared" si="129"/>
        <v/>
      </c>
      <c r="C254" s="76" t="str">
        <f t="shared" si="130"/>
        <v/>
      </c>
      <c r="D254" s="76" t="str">
        <f t="shared" si="131"/>
        <v/>
      </c>
      <c r="E254" s="76" t="str">
        <f t="shared" si="132"/>
        <v/>
      </c>
      <c r="F254" s="77" t="str">
        <f t="shared" ca="1" si="110"/>
        <v>F</v>
      </c>
      <c r="G254" s="3" t="str">
        <f t="shared" si="133"/>
        <v/>
      </c>
      <c r="H254" s="3" t="str">
        <f t="shared" si="134"/>
        <v/>
      </c>
      <c r="I254" s="3" t="str">
        <f t="shared" si="111"/>
        <v/>
      </c>
      <c r="J254" s="4">
        <v>2020</v>
      </c>
      <c r="K254" s="5">
        <v>248</v>
      </c>
      <c r="L254" s="6" t="s">
        <v>516</v>
      </c>
      <c r="M254" s="4" t="s">
        <v>115</v>
      </c>
      <c r="N254" s="6" t="s">
        <v>116</v>
      </c>
      <c r="O254" s="6" t="s">
        <v>138</v>
      </c>
      <c r="P254" s="6" t="s">
        <v>150</v>
      </c>
      <c r="Q254" s="6" t="s">
        <v>249</v>
      </c>
      <c r="R254" s="4" t="s">
        <v>114</v>
      </c>
      <c r="S254" s="4" t="s">
        <v>166</v>
      </c>
      <c r="T254" s="18" t="s">
        <v>1121</v>
      </c>
      <c r="U254" s="79" t="s">
        <v>173</v>
      </c>
      <c r="V254" s="4" t="s">
        <v>174</v>
      </c>
      <c r="W254" s="7">
        <v>1026287932</v>
      </c>
      <c r="X254" s="18">
        <v>7</v>
      </c>
      <c r="Y254" s="92">
        <v>34437</v>
      </c>
      <c r="Z254" s="71">
        <f ca="1">+($F$1-Tabla3[[#This Row],[FECHA DE NACIMIENTO]])/365</f>
        <v>27.084931506849315</v>
      </c>
      <c r="AA254" s="108" t="s">
        <v>540</v>
      </c>
      <c r="AB254" s="108"/>
      <c r="AC254" s="4" t="s">
        <v>114</v>
      </c>
      <c r="AD254" s="4" t="s">
        <v>114</v>
      </c>
      <c r="AE254" s="8" t="s">
        <v>114</v>
      </c>
      <c r="AF254" s="4" t="s">
        <v>181</v>
      </c>
      <c r="AG254" s="13" t="s">
        <v>186</v>
      </c>
      <c r="AH254" s="13" t="s">
        <v>186</v>
      </c>
      <c r="AI254" s="108" t="s">
        <v>1372</v>
      </c>
      <c r="AJ254" s="108" t="s">
        <v>2023</v>
      </c>
      <c r="AK254" s="108" t="s">
        <v>2055</v>
      </c>
      <c r="AL254" s="82">
        <v>45000000</v>
      </c>
      <c r="AM254" s="82">
        <v>45000000</v>
      </c>
      <c r="AN254" s="82">
        <v>4500000</v>
      </c>
      <c r="AO254" s="4" t="s">
        <v>209</v>
      </c>
      <c r="AP254" s="6" t="s">
        <v>181</v>
      </c>
      <c r="AQ254" s="6" t="s">
        <v>168</v>
      </c>
      <c r="AR254" s="83"/>
      <c r="AS254" s="102"/>
      <c r="AT254" s="8"/>
      <c r="AU254" s="101">
        <v>5120</v>
      </c>
      <c r="AV254" s="107">
        <v>43839</v>
      </c>
      <c r="AW254" s="18">
        <v>58420</v>
      </c>
      <c r="AX254" s="93">
        <v>43875</v>
      </c>
      <c r="AY254" s="6" t="s">
        <v>215</v>
      </c>
      <c r="AZ254" s="18" t="s">
        <v>807</v>
      </c>
      <c r="BA254" s="18" t="s">
        <v>181</v>
      </c>
      <c r="BB254" s="102"/>
      <c r="BC254" s="102"/>
      <c r="BD254" s="18" t="s">
        <v>2798</v>
      </c>
      <c r="BE254" s="70" t="s">
        <v>1557</v>
      </c>
      <c r="BF254" s="70">
        <v>43875</v>
      </c>
      <c r="BG254" s="4" t="s">
        <v>220</v>
      </c>
      <c r="BH254" s="4" t="s">
        <v>220</v>
      </c>
      <c r="BI254" s="6" t="s">
        <v>221</v>
      </c>
      <c r="BJ254" s="6" t="s">
        <v>2781</v>
      </c>
      <c r="BK254" s="6" t="s">
        <v>174</v>
      </c>
      <c r="BL254" s="12">
        <v>79537633</v>
      </c>
      <c r="BM254" s="4">
        <v>5</v>
      </c>
      <c r="BN254" s="6" t="s">
        <v>2489</v>
      </c>
      <c r="BO254" s="6" t="s">
        <v>825</v>
      </c>
      <c r="BP254" s="42">
        <v>77102000</v>
      </c>
      <c r="BQ254" s="13" t="s">
        <v>1658</v>
      </c>
      <c r="BR254" s="70">
        <v>43875</v>
      </c>
      <c r="BS254" s="4" t="s">
        <v>180</v>
      </c>
      <c r="BT254" s="13" t="s">
        <v>230</v>
      </c>
      <c r="BU254" s="93">
        <v>43879</v>
      </c>
      <c r="BV254" s="6" t="s">
        <v>348</v>
      </c>
      <c r="BW254" s="93">
        <v>43879</v>
      </c>
      <c r="BX254" s="97">
        <v>43879</v>
      </c>
      <c r="BY254" s="222">
        <v>44182</v>
      </c>
      <c r="BZ254" s="4">
        <f t="shared" si="112"/>
        <v>303</v>
      </c>
      <c r="CA254" s="16">
        <f t="shared" si="113"/>
        <v>10.1</v>
      </c>
      <c r="CB254" s="108" t="s">
        <v>2049</v>
      </c>
      <c r="CC254" s="9">
        <f>BD_2!E252</f>
        <v>0</v>
      </c>
      <c r="CD254" s="9">
        <f>BD_2!BA252</f>
        <v>0</v>
      </c>
      <c r="CE254" s="4">
        <f>BD_2!BZ252</f>
        <v>0</v>
      </c>
      <c r="CF254" s="42" t="str">
        <f>BD_2!CA252</f>
        <v>2 NO</v>
      </c>
      <c r="CG254" s="163" t="str">
        <f>BD_2!CF252</f>
        <v>2 NO</v>
      </c>
      <c r="CH254" s="4" t="s">
        <v>181</v>
      </c>
      <c r="CI254">
        <f t="shared" si="114"/>
        <v>303</v>
      </c>
      <c r="CJ254" s="161">
        <f t="shared" si="115"/>
        <v>43879</v>
      </c>
      <c r="CK254" s="161">
        <f t="shared" si="116"/>
        <v>44182</v>
      </c>
      <c r="CL254" s="14">
        <f t="shared" ca="1" si="117"/>
        <v>1.4653465346534653</v>
      </c>
      <c r="CM254" s="9">
        <f t="shared" si="135"/>
        <v>45000000</v>
      </c>
      <c r="CN254" s="42" t="str">
        <f t="shared" ca="1" si="118"/>
        <v>FINALIZADO</v>
      </c>
      <c r="CO254" s="4"/>
      <c r="CQ254" s="17"/>
      <c r="CR254" s="87"/>
      <c r="CS254" s="6"/>
      <c r="CT254" s="13" t="s">
        <v>1321</v>
      </c>
      <c r="CU254" s="4" t="s">
        <v>1322</v>
      </c>
      <c r="CV254" s="4" t="s">
        <v>3330</v>
      </c>
      <c r="CW254" s="42" t="str">
        <f t="shared" si="136"/>
        <v>febrero</v>
      </c>
      <c r="CX254" s="4" t="s">
        <v>180</v>
      </c>
      <c r="CY254" t="s">
        <v>361</v>
      </c>
      <c r="CZ254" t="s">
        <v>362</v>
      </c>
    </row>
    <row r="255" spans="1:104" x14ac:dyDescent="0.25">
      <c r="A255" s="76" t="str">
        <f t="shared" si="128"/>
        <v>A</v>
      </c>
      <c r="B255" s="77" t="str">
        <f t="shared" si="129"/>
        <v>PR</v>
      </c>
      <c r="C255" s="76" t="str">
        <f t="shared" si="130"/>
        <v/>
      </c>
      <c r="D255" s="76" t="str">
        <f t="shared" si="131"/>
        <v/>
      </c>
      <c r="E255" s="76" t="str">
        <f t="shared" si="132"/>
        <v/>
      </c>
      <c r="F255" s="77" t="str">
        <f t="shared" ca="1" si="110"/>
        <v>F</v>
      </c>
      <c r="G255" s="3" t="str">
        <f t="shared" si="133"/>
        <v/>
      </c>
      <c r="H255" s="3" t="str">
        <f t="shared" si="134"/>
        <v/>
      </c>
      <c r="I255" s="3" t="str">
        <f t="shared" si="111"/>
        <v/>
      </c>
      <c r="J255" s="4">
        <v>2020</v>
      </c>
      <c r="K255" s="5">
        <v>249</v>
      </c>
      <c r="L255" s="13" t="s">
        <v>1441</v>
      </c>
      <c r="M255" s="4" t="s">
        <v>115</v>
      </c>
      <c r="N255" s="6" t="s">
        <v>116</v>
      </c>
      <c r="O255" s="6" t="s">
        <v>138</v>
      </c>
      <c r="P255" s="6" t="s">
        <v>150</v>
      </c>
      <c r="Q255" s="6" t="s">
        <v>249</v>
      </c>
      <c r="R255" s="4" t="s">
        <v>114</v>
      </c>
      <c r="S255" s="4" t="s">
        <v>166</v>
      </c>
      <c r="T255" s="18" t="s">
        <v>1122</v>
      </c>
      <c r="U255" s="79" t="s">
        <v>173</v>
      </c>
      <c r="V255" s="4" t="s">
        <v>174</v>
      </c>
      <c r="W255" s="7">
        <v>80350493</v>
      </c>
      <c r="X255" s="18">
        <v>1</v>
      </c>
      <c r="Y255" s="92">
        <v>30246</v>
      </c>
      <c r="Z255" s="71">
        <f ca="1">+($F$1-Tabla3[[#This Row],[FECHA DE NACIMIENTO]])/365</f>
        <v>38.56712328767123</v>
      </c>
      <c r="AA255" s="108" t="s">
        <v>540</v>
      </c>
      <c r="AB255" s="108"/>
      <c r="AC255" s="4" t="s">
        <v>114</v>
      </c>
      <c r="AD255" s="4" t="s">
        <v>114</v>
      </c>
      <c r="AE255" s="8" t="s">
        <v>114</v>
      </c>
      <c r="AF255" s="4" t="s">
        <v>181</v>
      </c>
      <c r="AG255" s="6" t="s">
        <v>200</v>
      </c>
      <c r="AH255" s="6" t="s">
        <v>200</v>
      </c>
      <c r="AI255" s="108" t="s">
        <v>1367</v>
      </c>
      <c r="AJ255" s="108" t="s">
        <v>2677</v>
      </c>
      <c r="AK255" s="108" t="s">
        <v>2678</v>
      </c>
      <c r="AL255" s="82">
        <v>60000000</v>
      </c>
      <c r="AM255" s="82">
        <v>60000000</v>
      </c>
      <c r="AN255" s="82">
        <v>6000000</v>
      </c>
      <c r="AO255" s="4" t="s">
        <v>209</v>
      </c>
      <c r="AP255" s="6" t="s">
        <v>181</v>
      </c>
      <c r="AQ255" s="6" t="s">
        <v>168</v>
      </c>
      <c r="AR255" s="83"/>
      <c r="AS255" s="102"/>
      <c r="AT255" s="8"/>
      <c r="AU255" s="18">
        <v>4220</v>
      </c>
      <c r="AV255" s="92">
        <v>43839</v>
      </c>
      <c r="AW255" s="18">
        <v>67720</v>
      </c>
      <c r="AX255" s="93">
        <v>43881</v>
      </c>
      <c r="AY255" s="6" t="s">
        <v>215</v>
      </c>
      <c r="AZ255" s="18" t="s">
        <v>575</v>
      </c>
      <c r="BA255" s="18" t="s">
        <v>181</v>
      </c>
      <c r="BB255" s="102"/>
      <c r="BC255" s="102"/>
      <c r="BD255" s="18" t="s">
        <v>2797</v>
      </c>
      <c r="BE255" s="70" t="s">
        <v>2103</v>
      </c>
      <c r="BF255" s="70">
        <v>43881</v>
      </c>
      <c r="BG255" s="4" t="s">
        <v>220</v>
      </c>
      <c r="BH255" s="4" t="s">
        <v>220</v>
      </c>
      <c r="BI255" s="6" t="s">
        <v>221</v>
      </c>
      <c r="BJ255" s="6" t="s">
        <v>527</v>
      </c>
      <c r="BK255" s="6" t="s">
        <v>174</v>
      </c>
      <c r="BL255" s="12">
        <v>80128270</v>
      </c>
      <c r="BM255" s="4">
        <v>4</v>
      </c>
      <c r="BN255" s="6" t="s">
        <v>528</v>
      </c>
      <c r="BO255" s="6" t="s">
        <v>529</v>
      </c>
      <c r="BP255" s="4">
        <v>77102000</v>
      </c>
      <c r="BQ255" s="13" t="s">
        <v>2787</v>
      </c>
      <c r="BR255" s="70">
        <v>43881</v>
      </c>
      <c r="BS255" s="4" t="s">
        <v>180</v>
      </c>
      <c r="BT255" s="13" t="s">
        <v>230</v>
      </c>
      <c r="BU255" s="97">
        <v>43881</v>
      </c>
      <c r="BV255" s="6" t="s">
        <v>348</v>
      </c>
      <c r="BW255" s="93">
        <v>43882</v>
      </c>
      <c r="BX255" s="97">
        <v>43882</v>
      </c>
      <c r="BY255" s="222">
        <v>44185</v>
      </c>
      <c r="BZ255" s="4">
        <f t="shared" si="112"/>
        <v>303</v>
      </c>
      <c r="CA255" s="16">
        <f t="shared" si="113"/>
        <v>10.1</v>
      </c>
      <c r="CB255" s="108" t="s">
        <v>2698</v>
      </c>
      <c r="CC255" s="9">
        <f>BD_2!E253</f>
        <v>0</v>
      </c>
      <c r="CD255" s="9">
        <f>BD_2!BA253</f>
        <v>2200000</v>
      </c>
      <c r="CE255" s="4">
        <f>BD_2!BZ253</f>
        <v>11</v>
      </c>
      <c r="CF255" s="42" t="str">
        <f>BD_2!CA253</f>
        <v>2 NO</v>
      </c>
      <c r="CG255" s="163" t="str">
        <f>BD_2!CF253</f>
        <v>2 NO</v>
      </c>
      <c r="CH255" s="4" t="s">
        <v>181</v>
      </c>
      <c r="CI255">
        <f t="shared" si="114"/>
        <v>314</v>
      </c>
      <c r="CJ255" s="161">
        <f t="shared" si="115"/>
        <v>43882</v>
      </c>
      <c r="CK255" s="161">
        <f t="shared" si="116"/>
        <v>44196</v>
      </c>
      <c r="CL255" s="14">
        <f t="shared" ca="1" si="117"/>
        <v>1.4044585987261147</v>
      </c>
      <c r="CM255" s="9">
        <f t="shared" si="135"/>
        <v>62200000</v>
      </c>
      <c r="CN255" s="42" t="str">
        <f t="shared" ca="1" si="118"/>
        <v>FINALIZADO</v>
      </c>
      <c r="CO255" s="4"/>
      <c r="CQ255" s="17"/>
      <c r="CR255" s="87"/>
      <c r="CS255" s="6"/>
      <c r="CT255" s="13" t="s">
        <v>1321</v>
      </c>
      <c r="CU255" s="4" t="s">
        <v>1322</v>
      </c>
      <c r="CV255" s="4" t="s">
        <v>3330</v>
      </c>
      <c r="CW255" s="42" t="str">
        <f t="shared" si="136"/>
        <v>febrero</v>
      </c>
      <c r="CX255" s="4" t="s">
        <v>180</v>
      </c>
      <c r="CY255" t="s">
        <v>361</v>
      </c>
      <c r="CZ255" t="s">
        <v>362</v>
      </c>
    </row>
    <row r="256" spans="1:104" x14ac:dyDescent="0.25">
      <c r="A256" s="76" t="str">
        <f t="shared" si="128"/>
        <v>A</v>
      </c>
      <c r="B256" s="77" t="str">
        <f t="shared" si="129"/>
        <v>PR</v>
      </c>
      <c r="C256" s="76" t="str">
        <f t="shared" si="130"/>
        <v/>
      </c>
      <c r="D256" s="76" t="str">
        <f t="shared" si="131"/>
        <v/>
      </c>
      <c r="E256" s="76" t="str">
        <f t="shared" si="132"/>
        <v/>
      </c>
      <c r="F256" s="77" t="str">
        <f t="shared" ca="1" si="110"/>
        <v>F</v>
      </c>
      <c r="G256" s="3" t="str">
        <f t="shared" si="133"/>
        <v/>
      </c>
      <c r="H256" s="3" t="str">
        <f t="shared" si="134"/>
        <v/>
      </c>
      <c r="I256" s="3" t="str">
        <f t="shared" si="111"/>
        <v/>
      </c>
      <c r="J256" s="4">
        <v>2020</v>
      </c>
      <c r="K256" s="5">
        <v>250</v>
      </c>
      <c r="L256" s="13" t="s">
        <v>1441</v>
      </c>
      <c r="M256" s="4" t="s">
        <v>115</v>
      </c>
      <c r="N256" s="6" t="s">
        <v>116</v>
      </c>
      <c r="O256" s="6" t="s">
        <v>138</v>
      </c>
      <c r="P256" s="6" t="s">
        <v>150</v>
      </c>
      <c r="Q256" s="6" t="s">
        <v>249</v>
      </c>
      <c r="R256" s="4" t="s">
        <v>114</v>
      </c>
      <c r="S256" s="4" t="s">
        <v>166</v>
      </c>
      <c r="T256" s="18" t="s">
        <v>1123</v>
      </c>
      <c r="U256" s="79" t="s">
        <v>173</v>
      </c>
      <c r="V256" s="4" t="s">
        <v>174</v>
      </c>
      <c r="W256" s="7">
        <v>91014473</v>
      </c>
      <c r="X256" s="18">
        <v>2</v>
      </c>
      <c r="Y256" s="106">
        <v>26335</v>
      </c>
      <c r="Z256" s="71">
        <f ca="1">+($F$1-Tabla3[[#This Row],[FECHA DE NACIMIENTO]])/365</f>
        <v>49.282191780821918</v>
      </c>
      <c r="AA256" s="108" t="s">
        <v>564</v>
      </c>
      <c r="AB256" s="108"/>
      <c r="AC256" s="4" t="s">
        <v>114</v>
      </c>
      <c r="AD256" s="4" t="s">
        <v>114</v>
      </c>
      <c r="AE256" s="8" t="s">
        <v>114</v>
      </c>
      <c r="AF256" s="4" t="s">
        <v>181</v>
      </c>
      <c r="AG256" s="6" t="s">
        <v>200</v>
      </c>
      <c r="AH256" s="6" t="s">
        <v>200</v>
      </c>
      <c r="AI256" s="108" t="s">
        <v>1364</v>
      </c>
      <c r="AJ256" s="108" t="s">
        <v>2679</v>
      </c>
      <c r="AK256" s="108" t="s">
        <v>2680</v>
      </c>
      <c r="AL256" s="82">
        <v>34516000</v>
      </c>
      <c r="AM256" s="82">
        <v>34516000</v>
      </c>
      <c r="AN256" s="82">
        <v>4314500</v>
      </c>
      <c r="AO256" s="4" t="s">
        <v>209</v>
      </c>
      <c r="AP256" s="6" t="s">
        <v>181</v>
      </c>
      <c r="AQ256" s="6" t="s">
        <v>168</v>
      </c>
      <c r="AR256" s="83"/>
      <c r="AS256" s="102"/>
      <c r="AT256" s="8"/>
      <c r="AU256" s="18">
        <v>4520</v>
      </c>
      <c r="AV256" s="92">
        <v>43839</v>
      </c>
      <c r="AW256" s="18">
        <v>69320</v>
      </c>
      <c r="AX256" s="97">
        <v>43881</v>
      </c>
      <c r="AY256" s="6" t="s">
        <v>215</v>
      </c>
      <c r="AZ256" s="108" t="s">
        <v>575</v>
      </c>
      <c r="BA256" s="18" t="s">
        <v>181</v>
      </c>
      <c r="BB256" s="102"/>
      <c r="BC256" s="102"/>
      <c r="BD256" s="18" t="s">
        <v>2796</v>
      </c>
      <c r="BE256" s="70" t="s">
        <v>2104</v>
      </c>
      <c r="BF256" s="70">
        <v>43881</v>
      </c>
      <c r="BG256" s="4" t="s">
        <v>220</v>
      </c>
      <c r="BH256" s="4" t="s">
        <v>220</v>
      </c>
      <c r="BI256" s="6" t="s">
        <v>221</v>
      </c>
      <c r="BJ256" s="6" t="s">
        <v>527</v>
      </c>
      <c r="BK256" s="6" t="s">
        <v>174</v>
      </c>
      <c r="BL256" s="12">
        <v>80128270</v>
      </c>
      <c r="BM256" s="4">
        <v>4</v>
      </c>
      <c r="BN256" s="6" t="s">
        <v>528</v>
      </c>
      <c r="BO256" s="6" t="s">
        <v>529</v>
      </c>
      <c r="BP256" s="4">
        <v>77102000</v>
      </c>
      <c r="BQ256" s="13" t="s">
        <v>2788</v>
      </c>
      <c r="BR256" s="70">
        <v>43881</v>
      </c>
      <c r="BS256" s="4" t="s">
        <v>180</v>
      </c>
      <c r="BT256" s="13" t="s">
        <v>230</v>
      </c>
      <c r="BU256" s="93">
        <v>43881</v>
      </c>
      <c r="BV256" s="6" t="s">
        <v>348</v>
      </c>
      <c r="BW256" s="97">
        <v>43881</v>
      </c>
      <c r="BX256" s="93">
        <v>43882</v>
      </c>
      <c r="BY256" s="222">
        <v>44124</v>
      </c>
      <c r="BZ256" s="4">
        <f t="shared" si="112"/>
        <v>242</v>
      </c>
      <c r="CA256" s="16">
        <f t="shared" si="113"/>
        <v>8.0666666666666664</v>
      </c>
      <c r="CB256" s="108" t="s">
        <v>2699</v>
      </c>
      <c r="CC256" s="9">
        <f>BD_2!E254</f>
        <v>0</v>
      </c>
      <c r="CD256" s="9">
        <f>BD_2!BA254</f>
        <v>17258000</v>
      </c>
      <c r="CE256" s="4">
        <f>BD_2!BZ254</f>
        <v>61</v>
      </c>
      <c r="CF256" s="42" t="str">
        <f>BD_2!CA254</f>
        <v>2 NO</v>
      </c>
      <c r="CG256" s="163" t="str">
        <f>BD_2!CF254</f>
        <v>2 NO</v>
      </c>
      <c r="CH256" s="4" t="s">
        <v>181</v>
      </c>
      <c r="CI256">
        <f t="shared" si="114"/>
        <v>303</v>
      </c>
      <c r="CJ256" s="161">
        <f t="shared" si="115"/>
        <v>43882</v>
      </c>
      <c r="CK256" s="161">
        <f t="shared" si="116"/>
        <v>44185</v>
      </c>
      <c r="CL256" s="14">
        <f t="shared" ca="1" si="117"/>
        <v>1.4554455445544554</v>
      </c>
      <c r="CM256" s="9">
        <f t="shared" si="135"/>
        <v>51774000</v>
      </c>
      <c r="CN256" s="42" t="str">
        <f t="shared" ca="1" si="118"/>
        <v>FINALIZADO</v>
      </c>
      <c r="CO256" s="4"/>
      <c r="CQ256" s="17"/>
      <c r="CR256" s="87"/>
      <c r="CS256" s="6"/>
      <c r="CT256" s="13" t="s">
        <v>1321</v>
      </c>
      <c r="CU256" s="4" t="s">
        <v>1322</v>
      </c>
      <c r="CV256" s="4" t="s">
        <v>3330</v>
      </c>
      <c r="CW256" s="42" t="str">
        <f t="shared" si="136"/>
        <v>febrero</v>
      </c>
      <c r="CX256" s="4" t="s">
        <v>180</v>
      </c>
      <c r="CY256" t="s">
        <v>361</v>
      </c>
      <c r="CZ256" t="s">
        <v>362</v>
      </c>
    </row>
    <row r="257" spans="1:104" x14ac:dyDescent="0.25">
      <c r="A257" s="76" t="str">
        <f t="shared" si="128"/>
        <v>A</v>
      </c>
      <c r="B257" s="77" t="str">
        <f t="shared" si="129"/>
        <v>PR</v>
      </c>
      <c r="C257" s="76" t="str">
        <f t="shared" si="130"/>
        <v/>
      </c>
      <c r="D257" s="76" t="str">
        <f t="shared" si="131"/>
        <v/>
      </c>
      <c r="E257" s="76" t="str">
        <f t="shared" si="132"/>
        <v/>
      </c>
      <c r="F257" s="77" t="str">
        <f t="shared" ca="1" si="110"/>
        <v>F</v>
      </c>
      <c r="G257" s="3" t="str">
        <f t="shared" si="133"/>
        <v/>
      </c>
      <c r="H257" s="3" t="str">
        <f t="shared" si="134"/>
        <v/>
      </c>
      <c r="I257" s="3" t="str">
        <f t="shared" si="111"/>
        <v/>
      </c>
      <c r="J257" s="4">
        <v>2020</v>
      </c>
      <c r="K257" s="5">
        <v>251</v>
      </c>
      <c r="L257" s="13" t="s">
        <v>1440</v>
      </c>
      <c r="M257" s="4" t="s">
        <v>115</v>
      </c>
      <c r="N257" s="6" t="s">
        <v>116</v>
      </c>
      <c r="O257" s="6" t="s">
        <v>138</v>
      </c>
      <c r="P257" s="6" t="s">
        <v>150</v>
      </c>
      <c r="Q257" s="6" t="s">
        <v>249</v>
      </c>
      <c r="R257" s="4" t="s">
        <v>114</v>
      </c>
      <c r="S257" s="4" t="s">
        <v>166</v>
      </c>
      <c r="T257" s="18" t="s">
        <v>1124</v>
      </c>
      <c r="U257" s="79" t="s">
        <v>173</v>
      </c>
      <c r="V257" s="4" t="s">
        <v>174</v>
      </c>
      <c r="W257" s="7">
        <v>1020788753</v>
      </c>
      <c r="X257" s="18">
        <v>3</v>
      </c>
      <c r="Y257" s="106">
        <v>34332</v>
      </c>
      <c r="Z257" s="71">
        <f ca="1">+($F$1-Tabla3[[#This Row],[FECHA DE NACIMIENTO]])/365</f>
        <v>27.372602739726027</v>
      </c>
      <c r="AA257" s="136" t="s">
        <v>1770</v>
      </c>
      <c r="AB257" s="136"/>
      <c r="AC257" s="4" t="s">
        <v>114</v>
      </c>
      <c r="AD257" s="4" t="s">
        <v>114</v>
      </c>
      <c r="AE257" s="8" t="s">
        <v>114</v>
      </c>
      <c r="AF257" s="4" t="s">
        <v>181</v>
      </c>
      <c r="AG257" s="6" t="s">
        <v>183</v>
      </c>
      <c r="AH257" s="6" t="s">
        <v>183</v>
      </c>
      <c r="AI257" s="108" t="s">
        <v>2105</v>
      </c>
      <c r="AJ257" s="108" t="s">
        <v>2679</v>
      </c>
      <c r="AK257" s="108" t="s">
        <v>2681</v>
      </c>
      <c r="AL257" s="82">
        <v>36000008</v>
      </c>
      <c r="AM257" s="82">
        <v>36000008</v>
      </c>
      <c r="AN257" s="82">
        <v>4500001</v>
      </c>
      <c r="AO257" s="4" t="s">
        <v>209</v>
      </c>
      <c r="AP257" s="6" t="s">
        <v>181</v>
      </c>
      <c r="AQ257" s="6" t="s">
        <v>168</v>
      </c>
      <c r="AR257" s="83"/>
      <c r="AS257" s="102"/>
      <c r="AT257" s="8"/>
      <c r="AU257" s="18">
        <v>4920</v>
      </c>
      <c r="AV257" s="92">
        <v>43839</v>
      </c>
      <c r="AW257" s="18">
        <v>74020</v>
      </c>
      <c r="AX257" s="93">
        <v>43885</v>
      </c>
      <c r="AY257" s="6" t="s">
        <v>215</v>
      </c>
      <c r="AZ257" s="18" t="s">
        <v>1698</v>
      </c>
      <c r="BA257" s="18" t="s">
        <v>181</v>
      </c>
      <c r="BB257" s="102"/>
      <c r="BC257" s="102"/>
      <c r="BD257" s="18" t="s">
        <v>2795</v>
      </c>
      <c r="BE257" s="70" t="s">
        <v>2107</v>
      </c>
      <c r="BF257" s="70">
        <v>43885</v>
      </c>
      <c r="BG257" s="4" t="s">
        <v>220</v>
      </c>
      <c r="BH257" s="4" t="s">
        <v>220</v>
      </c>
      <c r="BI257" s="6" t="s">
        <v>221</v>
      </c>
      <c r="BJ257" s="6" t="s">
        <v>2790</v>
      </c>
      <c r="BK257" s="6" t="s">
        <v>174</v>
      </c>
      <c r="BL257" s="12">
        <v>79149043</v>
      </c>
      <c r="BM257" s="4">
        <v>5</v>
      </c>
      <c r="BN257" s="6" t="s">
        <v>2791</v>
      </c>
      <c r="BO257" s="6" t="s">
        <v>183</v>
      </c>
      <c r="BP257" s="4">
        <v>77101600</v>
      </c>
      <c r="BQ257" s="13" t="s">
        <v>2789</v>
      </c>
      <c r="BR257" s="70">
        <v>43885</v>
      </c>
      <c r="BS257" s="4" t="s">
        <v>180</v>
      </c>
      <c r="BT257" s="13" t="s">
        <v>230</v>
      </c>
      <c r="BU257" s="93">
        <v>43885</v>
      </c>
      <c r="BV257" s="6" t="s">
        <v>348</v>
      </c>
      <c r="BW257" s="97">
        <v>43885</v>
      </c>
      <c r="BX257" s="93">
        <v>43886</v>
      </c>
      <c r="BY257" s="222">
        <v>44128</v>
      </c>
      <c r="BZ257" s="4">
        <f t="shared" si="112"/>
        <v>242</v>
      </c>
      <c r="CA257" s="16">
        <f t="shared" si="113"/>
        <v>8.0666666666666664</v>
      </c>
      <c r="CB257" s="108" t="s">
        <v>2699</v>
      </c>
      <c r="CC257" s="9">
        <f>BD_2!E255</f>
        <v>0</v>
      </c>
      <c r="CD257" s="9">
        <f>BD_2!BA255</f>
        <v>9750002</v>
      </c>
      <c r="CE257" s="4">
        <f>BD_2!BZ255</f>
        <v>67</v>
      </c>
      <c r="CF257" s="42" t="str">
        <f>BD_2!CA255</f>
        <v>2 NO</v>
      </c>
      <c r="CG257" s="163" t="str">
        <f>BD_2!CF255</f>
        <v>2 NO</v>
      </c>
      <c r="CH257" s="4" t="s">
        <v>181</v>
      </c>
      <c r="CI257">
        <f t="shared" si="114"/>
        <v>309</v>
      </c>
      <c r="CJ257" s="161">
        <f t="shared" si="115"/>
        <v>43886</v>
      </c>
      <c r="CK257" s="161">
        <f t="shared" si="116"/>
        <v>44195</v>
      </c>
      <c r="CL257" s="14">
        <f t="shared" ca="1" si="117"/>
        <v>1.4142394822006472</v>
      </c>
      <c r="CM257" s="9">
        <f t="shared" si="135"/>
        <v>45750010</v>
      </c>
      <c r="CN257" s="42" t="str">
        <f t="shared" ca="1" si="118"/>
        <v>FINALIZADO</v>
      </c>
      <c r="CO257" s="4"/>
      <c r="CQ257" s="17"/>
      <c r="CR257" s="87"/>
      <c r="CS257" s="6"/>
      <c r="CT257" s="13" t="s">
        <v>1321</v>
      </c>
      <c r="CU257" s="4" t="s">
        <v>1322</v>
      </c>
      <c r="CV257" s="4" t="s">
        <v>3330</v>
      </c>
      <c r="CW257" s="42" t="str">
        <f t="shared" si="136"/>
        <v>febrero</v>
      </c>
      <c r="CX257" s="4" t="s">
        <v>180</v>
      </c>
      <c r="CY257" t="s">
        <v>361</v>
      </c>
      <c r="CZ257" t="s">
        <v>362</v>
      </c>
    </row>
    <row r="258" spans="1:104" x14ac:dyDescent="0.25">
      <c r="A258" s="76" t="str">
        <f t="shared" si="128"/>
        <v/>
      </c>
      <c r="B258" s="77" t="str">
        <f t="shared" si="129"/>
        <v/>
      </c>
      <c r="C258" s="76" t="str">
        <f t="shared" si="130"/>
        <v/>
      </c>
      <c r="D258" s="76" t="str">
        <f t="shared" si="131"/>
        <v/>
      </c>
      <c r="E258" s="76" t="str">
        <f t="shared" si="132"/>
        <v/>
      </c>
      <c r="F258" s="77" t="str">
        <f t="shared" ca="1" si="110"/>
        <v>F</v>
      </c>
      <c r="G258" s="3" t="str">
        <f t="shared" si="133"/>
        <v/>
      </c>
      <c r="H258" s="3" t="str">
        <f t="shared" si="134"/>
        <v/>
      </c>
      <c r="I258" s="3" t="str">
        <f t="shared" si="111"/>
        <v/>
      </c>
      <c r="J258" s="4">
        <v>2020</v>
      </c>
      <c r="K258" s="5">
        <v>252</v>
      </c>
      <c r="L258" s="6" t="s">
        <v>515</v>
      </c>
      <c r="M258" s="4" t="s">
        <v>115</v>
      </c>
      <c r="N258" s="6" t="s">
        <v>116</v>
      </c>
      <c r="O258" s="6" t="s">
        <v>138</v>
      </c>
      <c r="P258" s="6" t="s">
        <v>150</v>
      </c>
      <c r="Q258" s="6" t="s">
        <v>249</v>
      </c>
      <c r="R258" s="4" t="s">
        <v>114</v>
      </c>
      <c r="S258" s="4" t="s">
        <v>166</v>
      </c>
      <c r="T258" s="18" t="s">
        <v>1125</v>
      </c>
      <c r="U258" s="79" t="s">
        <v>173</v>
      </c>
      <c r="V258" s="4" t="s">
        <v>174</v>
      </c>
      <c r="W258" s="7">
        <v>80904052</v>
      </c>
      <c r="X258" s="18">
        <v>4</v>
      </c>
      <c r="Y258" s="106">
        <v>31332</v>
      </c>
      <c r="Z258" s="71">
        <f ca="1">+($F$1-Tabla3[[#This Row],[FECHA DE NACIMIENTO]])/365</f>
        <v>35.591780821917808</v>
      </c>
      <c r="AA258" s="108" t="s">
        <v>1738</v>
      </c>
      <c r="AB258" s="108"/>
      <c r="AC258" s="4" t="s">
        <v>114</v>
      </c>
      <c r="AD258" s="4" t="s">
        <v>114</v>
      </c>
      <c r="AE258" s="8" t="s">
        <v>114</v>
      </c>
      <c r="AF258" s="4" t="s">
        <v>181</v>
      </c>
      <c r="AG258" s="13" t="s">
        <v>713</v>
      </c>
      <c r="AH258" s="13" t="s">
        <v>713</v>
      </c>
      <c r="AI258" s="108" t="s">
        <v>1237</v>
      </c>
      <c r="AJ258" s="108" t="s">
        <v>2682</v>
      </c>
      <c r="AK258" s="108" t="s">
        <v>2662</v>
      </c>
      <c r="AL258" s="82">
        <v>60000000</v>
      </c>
      <c r="AM258" s="82">
        <v>60000000</v>
      </c>
      <c r="AN258" s="82">
        <v>6000000</v>
      </c>
      <c r="AO258" s="4" t="s">
        <v>209</v>
      </c>
      <c r="AP258" s="6" t="s">
        <v>181</v>
      </c>
      <c r="AQ258" s="6" t="s">
        <v>168</v>
      </c>
      <c r="AR258" s="83"/>
      <c r="AS258" s="102"/>
      <c r="AT258" s="8"/>
      <c r="AU258" s="101">
        <v>6320</v>
      </c>
      <c r="AV258" s="92">
        <v>43843</v>
      </c>
      <c r="AW258" s="18">
        <v>56720</v>
      </c>
      <c r="AX258" s="93">
        <v>43874</v>
      </c>
      <c r="AY258" s="6" t="s">
        <v>215</v>
      </c>
      <c r="AZ258" s="18" t="s">
        <v>818</v>
      </c>
      <c r="BA258" s="18" t="s">
        <v>181</v>
      </c>
      <c r="BB258" s="102"/>
      <c r="BC258" s="102"/>
      <c r="BD258" s="18" t="s">
        <v>2794</v>
      </c>
      <c r="BE258" s="70" t="s">
        <v>1558</v>
      </c>
      <c r="BF258" s="70">
        <v>43874</v>
      </c>
      <c r="BG258" s="4" t="s">
        <v>220</v>
      </c>
      <c r="BH258" s="4" t="s">
        <v>220</v>
      </c>
      <c r="BI258" s="6" t="s">
        <v>221</v>
      </c>
      <c r="BJ258" s="6" t="s">
        <v>1168</v>
      </c>
      <c r="BK258" s="6" t="s">
        <v>174</v>
      </c>
      <c r="BL258" s="12">
        <v>52527301</v>
      </c>
      <c r="BM258" s="4">
        <v>4</v>
      </c>
      <c r="BN258" s="6" t="s">
        <v>1288</v>
      </c>
      <c r="BO258" s="6" t="s">
        <v>713</v>
      </c>
      <c r="BP258" s="42">
        <v>81101512</v>
      </c>
      <c r="BQ258" s="13" t="s">
        <v>1659</v>
      </c>
      <c r="BR258" s="70">
        <v>43874</v>
      </c>
      <c r="BS258" s="4" t="s">
        <v>180</v>
      </c>
      <c r="BT258" s="13" t="s">
        <v>230</v>
      </c>
      <c r="BU258" s="93">
        <v>43875</v>
      </c>
      <c r="BV258" s="6" t="s">
        <v>349</v>
      </c>
      <c r="BW258" s="93">
        <v>43875</v>
      </c>
      <c r="BX258" s="97">
        <v>43875</v>
      </c>
      <c r="BY258" s="222">
        <v>44178</v>
      </c>
      <c r="BZ258" s="4">
        <f t="shared" si="112"/>
        <v>303</v>
      </c>
      <c r="CA258" s="16">
        <f t="shared" si="113"/>
        <v>10.1</v>
      </c>
      <c r="CB258" s="108" t="s">
        <v>2480</v>
      </c>
      <c r="CC258" s="9">
        <f>BD_2!E256</f>
        <v>0</v>
      </c>
      <c r="CD258" s="9">
        <f>BD_2!BA256</f>
        <v>0</v>
      </c>
      <c r="CE258" s="4">
        <f>BD_2!BZ256</f>
        <v>0</v>
      </c>
      <c r="CF258" s="42" t="str">
        <f>BD_2!CA256</f>
        <v>2 NO</v>
      </c>
      <c r="CG258" s="163" t="str">
        <f>BD_2!CF256</f>
        <v>2 NO</v>
      </c>
      <c r="CH258" s="4" t="s">
        <v>181</v>
      </c>
      <c r="CI258">
        <f t="shared" si="114"/>
        <v>303</v>
      </c>
      <c r="CJ258" s="161">
        <f t="shared" si="115"/>
        <v>43875</v>
      </c>
      <c r="CK258" s="161">
        <f t="shared" si="116"/>
        <v>44178</v>
      </c>
      <c r="CL258" s="14">
        <f t="shared" ca="1" si="117"/>
        <v>1.4785478547854785</v>
      </c>
      <c r="CM258" s="9">
        <f t="shared" si="135"/>
        <v>60000000</v>
      </c>
      <c r="CN258" s="42" t="str">
        <f t="shared" ca="1" si="118"/>
        <v>FINALIZADO</v>
      </c>
      <c r="CO258" s="4"/>
      <c r="CQ258" s="17"/>
      <c r="CR258" s="87"/>
      <c r="CS258" s="6"/>
      <c r="CT258" s="13" t="s">
        <v>1321</v>
      </c>
      <c r="CU258" s="4" t="s">
        <v>1322</v>
      </c>
      <c r="CV258" s="4" t="s">
        <v>3330</v>
      </c>
      <c r="CW258" s="42" t="str">
        <f t="shared" si="136"/>
        <v>febrero</v>
      </c>
      <c r="CX258" s="4" t="s">
        <v>180</v>
      </c>
      <c r="CY258" t="s">
        <v>361</v>
      </c>
      <c r="CZ258" t="s">
        <v>362</v>
      </c>
    </row>
    <row r="259" spans="1:104" x14ac:dyDescent="0.25">
      <c r="A259" s="76" t="str">
        <f t="shared" si="128"/>
        <v>A</v>
      </c>
      <c r="B259" s="77" t="str">
        <f t="shared" si="129"/>
        <v>PR</v>
      </c>
      <c r="C259" s="76" t="str">
        <f t="shared" si="130"/>
        <v/>
      </c>
      <c r="D259" s="76" t="str">
        <f t="shared" si="131"/>
        <v/>
      </c>
      <c r="E259" s="76" t="str">
        <f t="shared" si="132"/>
        <v/>
      </c>
      <c r="F259" s="77" t="str">
        <f t="shared" ca="1" si="110"/>
        <v>F</v>
      </c>
      <c r="G259" s="3" t="str">
        <f t="shared" si="133"/>
        <v/>
      </c>
      <c r="H259" s="3" t="str">
        <f t="shared" si="134"/>
        <v/>
      </c>
      <c r="I259" s="3" t="str">
        <f t="shared" si="111"/>
        <v/>
      </c>
      <c r="J259" s="4">
        <v>2020</v>
      </c>
      <c r="K259" s="5">
        <v>253</v>
      </c>
      <c r="L259" s="6" t="s">
        <v>515</v>
      </c>
      <c r="M259" s="4" t="s">
        <v>115</v>
      </c>
      <c r="N259" s="6" t="s">
        <v>116</v>
      </c>
      <c r="O259" s="6" t="s">
        <v>138</v>
      </c>
      <c r="P259" s="6" t="s">
        <v>150</v>
      </c>
      <c r="Q259" s="6" t="s">
        <v>249</v>
      </c>
      <c r="R259" s="4" t="s">
        <v>114</v>
      </c>
      <c r="S259" s="4" t="s">
        <v>166</v>
      </c>
      <c r="T259" s="18" t="s">
        <v>1126</v>
      </c>
      <c r="U259" s="79" t="s">
        <v>173</v>
      </c>
      <c r="V259" s="4" t="s">
        <v>174</v>
      </c>
      <c r="W259" s="7">
        <v>11348169</v>
      </c>
      <c r="X259" s="18">
        <v>0</v>
      </c>
      <c r="Y259" s="106">
        <v>26228</v>
      </c>
      <c r="Z259" s="71">
        <f ca="1">+($F$1-Tabla3[[#This Row],[FECHA DE NACIMIENTO]])/365</f>
        <v>49.575342465753423</v>
      </c>
      <c r="AA259" s="108" t="s">
        <v>1738</v>
      </c>
      <c r="AB259" s="108"/>
      <c r="AC259" s="4" t="s">
        <v>114</v>
      </c>
      <c r="AD259" s="4" t="s">
        <v>114</v>
      </c>
      <c r="AE259" s="8" t="s">
        <v>114</v>
      </c>
      <c r="AF259" s="4" t="s">
        <v>181</v>
      </c>
      <c r="AG259" s="13" t="s">
        <v>713</v>
      </c>
      <c r="AH259" s="13" t="s">
        <v>713</v>
      </c>
      <c r="AI259" s="108" t="s">
        <v>1237</v>
      </c>
      <c r="AJ259" s="108" t="s">
        <v>2683</v>
      </c>
      <c r="AK259" s="108" t="s">
        <v>2684</v>
      </c>
      <c r="AL259" s="82">
        <v>56000000</v>
      </c>
      <c r="AM259" s="82">
        <v>56000000</v>
      </c>
      <c r="AN259" s="82">
        <v>8000000</v>
      </c>
      <c r="AO259" s="4" t="s">
        <v>209</v>
      </c>
      <c r="AP259" s="6" t="s">
        <v>181</v>
      </c>
      <c r="AQ259" s="6" t="s">
        <v>168</v>
      </c>
      <c r="AR259" s="83"/>
      <c r="AS259" s="102"/>
      <c r="AT259" s="8"/>
      <c r="AU259" s="101">
        <v>6320</v>
      </c>
      <c r="AV259" s="92">
        <v>43843</v>
      </c>
      <c r="AW259" s="18">
        <v>50620</v>
      </c>
      <c r="AX259" s="93">
        <v>43868</v>
      </c>
      <c r="AY259" s="6" t="s">
        <v>215</v>
      </c>
      <c r="AZ259" s="18" t="s">
        <v>818</v>
      </c>
      <c r="BA259" s="18" t="s">
        <v>181</v>
      </c>
      <c r="BB259" s="102"/>
      <c r="BC259" s="102"/>
      <c r="BD259" s="18" t="s">
        <v>2793</v>
      </c>
      <c r="BE259" s="70" t="s">
        <v>1559</v>
      </c>
      <c r="BF259" s="70">
        <v>43868</v>
      </c>
      <c r="BG259" s="4" t="s">
        <v>220</v>
      </c>
      <c r="BH259" s="4" t="s">
        <v>220</v>
      </c>
      <c r="BI259" s="6" t="s">
        <v>221</v>
      </c>
      <c r="BJ259" s="6" t="s">
        <v>1168</v>
      </c>
      <c r="BK259" s="6" t="s">
        <v>174</v>
      </c>
      <c r="BL259" s="12">
        <v>52527301</v>
      </c>
      <c r="BM259" s="4">
        <v>4</v>
      </c>
      <c r="BN259" s="6" t="s">
        <v>1288</v>
      </c>
      <c r="BO259" s="6" t="s">
        <v>713</v>
      </c>
      <c r="BP259" s="42">
        <v>81111503</v>
      </c>
      <c r="BQ259" s="13" t="s">
        <v>1660</v>
      </c>
      <c r="BR259" s="70">
        <v>43868</v>
      </c>
      <c r="BS259" s="4" t="s">
        <v>180</v>
      </c>
      <c r="BT259" s="13" t="s">
        <v>230</v>
      </c>
      <c r="BU259" s="93">
        <v>43869</v>
      </c>
      <c r="BV259" s="6" t="s">
        <v>349</v>
      </c>
      <c r="BW259" s="93">
        <v>43871</v>
      </c>
      <c r="BX259" s="93">
        <v>43871</v>
      </c>
      <c r="BY259" s="222">
        <v>44083</v>
      </c>
      <c r="BZ259" s="4">
        <f t="shared" si="112"/>
        <v>212</v>
      </c>
      <c r="CA259" s="16">
        <f t="shared" si="113"/>
        <v>7.0666666666666664</v>
      </c>
      <c r="CB259" s="108" t="s">
        <v>2700</v>
      </c>
      <c r="CC259" s="9">
        <f>BD_2!E257</f>
        <v>0</v>
      </c>
      <c r="CD259" s="9">
        <f>BD_2!BA257</f>
        <v>28000000</v>
      </c>
      <c r="CE259" s="4">
        <f>BD_2!BZ257</f>
        <v>106</v>
      </c>
      <c r="CF259" s="42" t="str">
        <f>BD_2!CA257</f>
        <v>2 NO</v>
      </c>
      <c r="CG259" s="163" t="str">
        <f>BD_2!CF257</f>
        <v>2 NO</v>
      </c>
      <c r="CH259" s="4" t="s">
        <v>181</v>
      </c>
      <c r="CI259">
        <f t="shared" si="114"/>
        <v>318</v>
      </c>
      <c r="CJ259" s="161">
        <f t="shared" si="115"/>
        <v>43871</v>
      </c>
      <c r="CK259" s="161">
        <f t="shared" si="116"/>
        <v>44189</v>
      </c>
      <c r="CL259" s="14">
        <f t="shared" ca="1" si="117"/>
        <v>1.421383647798742</v>
      </c>
      <c r="CM259" s="9">
        <f t="shared" si="135"/>
        <v>84000000</v>
      </c>
      <c r="CN259" s="42" t="str">
        <f t="shared" ca="1" si="118"/>
        <v>FINALIZADO</v>
      </c>
      <c r="CO259" s="4"/>
      <c r="CQ259" s="17"/>
      <c r="CR259" s="87"/>
      <c r="CS259" s="6"/>
      <c r="CT259" s="13" t="s">
        <v>1321</v>
      </c>
      <c r="CU259" s="4" t="s">
        <v>1322</v>
      </c>
      <c r="CV259" s="4" t="s">
        <v>3330</v>
      </c>
      <c r="CW259" s="42" t="str">
        <f t="shared" si="136"/>
        <v>febrero</v>
      </c>
      <c r="CX259" s="4" t="s">
        <v>180</v>
      </c>
      <c r="CY259" t="s">
        <v>361</v>
      </c>
      <c r="CZ259" t="s">
        <v>362</v>
      </c>
    </row>
    <row r="260" spans="1:104" x14ac:dyDescent="0.25">
      <c r="A260" s="76" t="str">
        <f t="shared" si="128"/>
        <v/>
      </c>
      <c r="B260" s="77" t="str">
        <f t="shared" si="129"/>
        <v/>
      </c>
      <c r="C260" s="76" t="str">
        <f t="shared" si="130"/>
        <v>T</v>
      </c>
      <c r="D260" s="76" t="str">
        <f t="shared" si="131"/>
        <v/>
      </c>
      <c r="E260" s="76" t="str">
        <f t="shared" si="132"/>
        <v/>
      </c>
      <c r="F260" s="77" t="str">
        <f t="shared" ca="1" si="110"/>
        <v>F</v>
      </c>
      <c r="G260" s="3" t="str">
        <f t="shared" si="133"/>
        <v/>
      </c>
      <c r="H260" s="3" t="str">
        <f t="shared" si="134"/>
        <v/>
      </c>
      <c r="I260" s="3" t="str">
        <f t="shared" si="111"/>
        <v/>
      </c>
      <c r="J260" s="4">
        <v>2020</v>
      </c>
      <c r="K260" s="5">
        <v>254</v>
      </c>
      <c r="L260" s="13" t="s">
        <v>1440</v>
      </c>
      <c r="M260" s="4" t="s">
        <v>115</v>
      </c>
      <c r="N260" s="6" t="s">
        <v>116</v>
      </c>
      <c r="O260" s="6" t="s">
        <v>138</v>
      </c>
      <c r="P260" s="6" t="s">
        <v>150</v>
      </c>
      <c r="Q260" s="6" t="s">
        <v>249</v>
      </c>
      <c r="R260" s="4" t="s">
        <v>114</v>
      </c>
      <c r="S260" s="4" t="s">
        <v>166</v>
      </c>
      <c r="T260" s="18" t="s">
        <v>1127</v>
      </c>
      <c r="U260" s="79" t="s">
        <v>173</v>
      </c>
      <c r="V260" s="4" t="s">
        <v>174</v>
      </c>
      <c r="W260" s="7">
        <v>53166727</v>
      </c>
      <c r="X260" s="18">
        <v>1</v>
      </c>
      <c r="Y260" s="106">
        <v>31296</v>
      </c>
      <c r="Z260" s="71">
        <f ca="1">+($F$1-Tabla3[[#This Row],[FECHA DE NACIMIENTO]])/365</f>
        <v>35.69041095890411</v>
      </c>
      <c r="AA260" s="108" t="s">
        <v>540</v>
      </c>
      <c r="AB260" s="108"/>
      <c r="AC260" s="4" t="s">
        <v>114</v>
      </c>
      <c r="AD260" s="4" t="s">
        <v>114</v>
      </c>
      <c r="AE260" s="8" t="s">
        <v>114</v>
      </c>
      <c r="AF260" s="4" t="s">
        <v>181</v>
      </c>
      <c r="AG260" s="6" t="s">
        <v>183</v>
      </c>
      <c r="AH260" s="6" t="s">
        <v>183</v>
      </c>
      <c r="AI260" s="108" t="s">
        <v>2094</v>
      </c>
      <c r="AJ260" s="108" t="s">
        <v>2685</v>
      </c>
      <c r="AK260" s="108" t="s">
        <v>2686</v>
      </c>
      <c r="AL260" s="82">
        <v>98060000</v>
      </c>
      <c r="AM260" s="82">
        <v>98060000</v>
      </c>
      <c r="AN260" s="82">
        <v>9806000</v>
      </c>
      <c r="AO260" s="4" t="s">
        <v>209</v>
      </c>
      <c r="AP260" s="6" t="s">
        <v>181</v>
      </c>
      <c r="AQ260" s="6" t="s">
        <v>168</v>
      </c>
      <c r="AR260" s="83"/>
      <c r="AS260" s="102"/>
      <c r="AT260" s="8"/>
      <c r="AU260" s="18">
        <v>4620</v>
      </c>
      <c r="AV260" s="92">
        <v>43839</v>
      </c>
      <c r="AW260" s="18">
        <v>70820</v>
      </c>
      <c r="AX260" s="93">
        <v>43882</v>
      </c>
      <c r="AY260" s="6" t="s">
        <v>215</v>
      </c>
      <c r="AZ260" s="18" t="s">
        <v>2360</v>
      </c>
      <c r="BA260" s="18" t="s">
        <v>181</v>
      </c>
      <c r="BB260" s="102"/>
      <c r="BC260" s="102"/>
      <c r="BD260" s="18" t="s">
        <v>2792</v>
      </c>
      <c r="BE260" s="70" t="s">
        <v>2106</v>
      </c>
      <c r="BF260" s="70">
        <v>43881</v>
      </c>
      <c r="BG260" s="4" t="s">
        <v>220</v>
      </c>
      <c r="BH260" s="4" t="s">
        <v>220</v>
      </c>
      <c r="BI260" s="6" t="s">
        <v>221</v>
      </c>
      <c r="BJ260" s="6" t="s">
        <v>2253</v>
      </c>
      <c r="BK260" s="6" t="s">
        <v>174</v>
      </c>
      <c r="BL260" s="12">
        <v>80196438</v>
      </c>
      <c r="BM260" s="4">
        <v>4</v>
      </c>
      <c r="BN260" s="6" t="s">
        <v>2767</v>
      </c>
      <c r="BO260" s="6" t="s">
        <v>183</v>
      </c>
      <c r="BP260" s="4">
        <v>77101700</v>
      </c>
      <c r="BQ260" s="13" t="s">
        <v>2804</v>
      </c>
      <c r="BR260" s="70">
        <v>43881</v>
      </c>
      <c r="BS260" s="4" t="s">
        <v>180</v>
      </c>
      <c r="BT260" s="13" t="s">
        <v>230</v>
      </c>
      <c r="BU260" s="93">
        <v>43882</v>
      </c>
      <c r="BV260" s="6" t="s">
        <v>348</v>
      </c>
      <c r="BW260" s="93">
        <v>43885</v>
      </c>
      <c r="BX260" s="97">
        <v>43885</v>
      </c>
      <c r="BY260" s="222">
        <v>44188</v>
      </c>
      <c r="BZ260" s="4">
        <f t="shared" si="112"/>
        <v>303</v>
      </c>
      <c r="CA260" s="16">
        <f t="shared" si="113"/>
        <v>10.1</v>
      </c>
      <c r="CB260" s="108" t="s">
        <v>2315</v>
      </c>
      <c r="CC260" s="9">
        <f>BD_2!E258</f>
        <v>53606133</v>
      </c>
      <c r="CD260" s="9">
        <f>BD_2!BA258</f>
        <v>0</v>
      </c>
      <c r="CE260" s="4">
        <f>BD_2!BZ258</f>
        <v>-166</v>
      </c>
      <c r="CF260" s="42" t="str">
        <f>BD_2!CA258</f>
        <v>2 NO</v>
      </c>
      <c r="CG260" s="163" t="str">
        <f>BD_2!CF258</f>
        <v>1 SI</v>
      </c>
      <c r="CH260" s="4" t="s">
        <v>181</v>
      </c>
      <c r="CI260">
        <f t="shared" si="114"/>
        <v>137</v>
      </c>
      <c r="CJ260" s="161">
        <f t="shared" si="115"/>
        <v>43885</v>
      </c>
      <c r="CK260" s="161">
        <f t="shared" si="116"/>
        <v>44022</v>
      </c>
      <c r="CL260" s="14">
        <f t="shared" ca="1" si="117"/>
        <v>3.1970802919708028</v>
      </c>
      <c r="CM260" s="9">
        <f t="shared" si="135"/>
        <v>44453867</v>
      </c>
      <c r="CN260" s="42" t="str">
        <f t="shared" ca="1" si="118"/>
        <v>FINALIZADO</v>
      </c>
      <c r="CO260" s="4"/>
      <c r="CQ260" s="17"/>
      <c r="CR260" s="87"/>
      <c r="CS260" s="6"/>
      <c r="CT260" s="13" t="s">
        <v>1321</v>
      </c>
      <c r="CU260" s="4" t="s">
        <v>1322</v>
      </c>
      <c r="CV260" s="4" t="s">
        <v>3330</v>
      </c>
      <c r="CW260" s="42" t="str">
        <f t="shared" si="136"/>
        <v>febrero</v>
      </c>
      <c r="CX260" s="4" t="s">
        <v>180</v>
      </c>
      <c r="CY260" t="s">
        <v>361</v>
      </c>
      <c r="CZ260" t="s">
        <v>362</v>
      </c>
    </row>
    <row r="261" spans="1:104" x14ac:dyDescent="0.25">
      <c r="A261" s="76" t="str">
        <f t="shared" ref="A261:A269" si="137">+IF($CM261&gt;$AM261,"A", "")</f>
        <v/>
      </c>
      <c r="B261" s="77" t="str">
        <f t="shared" ref="B261:B269" si="138">+IF(CK261&gt;BY261,"PR","")</f>
        <v/>
      </c>
      <c r="C261" s="76" t="str">
        <f t="shared" ref="C261:C269" si="139">IF($CG261= "1 SI", "T","")</f>
        <v/>
      </c>
      <c r="D261" s="76" t="str">
        <f t="shared" ref="D261:D269" si="140">+IF($CF261="1 SI","S","")</f>
        <v/>
      </c>
      <c r="E261" s="76" t="str">
        <f t="shared" ref="E261:E269" si="141">+IF(CH261="1 SI","C","")</f>
        <v/>
      </c>
      <c r="F261" s="77" t="str">
        <f t="shared" ca="1" si="110"/>
        <v>F</v>
      </c>
      <c r="G261" s="3" t="str">
        <f t="shared" ref="G261:G269" si="142">+IF($CO261="MUTUO ACUERDO", "L","")</f>
        <v/>
      </c>
      <c r="H261" s="3" t="str">
        <f t="shared" ref="H261:H269" si="143">IF($CX261="1 SI","","NE")</f>
        <v/>
      </c>
      <c r="I261" s="3" t="str">
        <f t="shared" si="111"/>
        <v/>
      </c>
      <c r="J261" s="4">
        <v>2020</v>
      </c>
      <c r="K261" s="5">
        <v>255</v>
      </c>
      <c r="L261" s="6" t="s">
        <v>516</v>
      </c>
      <c r="M261" s="4" t="s">
        <v>115</v>
      </c>
      <c r="N261" s="6" t="s">
        <v>116</v>
      </c>
      <c r="O261" s="6" t="s">
        <v>138</v>
      </c>
      <c r="P261" s="6" t="s">
        <v>150</v>
      </c>
      <c r="Q261" s="6" t="s">
        <v>249</v>
      </c>
      <c r="R261" s="4" t="s">
        <v>114</v>
      </c>
      <c r="S261" s="4" t="s">
        <v>166</v>
      </c>
      <c r="T261" s="18" t="s">
        <v>1294</v>
      </c>
      <c r="U261" s="79" t="s">
        <v>173</v>
      </c>
      <c r="V261" s="4" t="s">
        <v>174</v>
      </c>
      <c r="W261" s="7">
        <v>1022395551</v>
      </c>
      <c r="X261" s="18">
        <v>2</v>
      </c>
      <c r="Y261" s="106">
        <v>34549</v>
      </c>
      <c r="Z261" s="71">
        <f ca="1">+($F$1-Tabla3[[#This Row],[FECHA DE NACIMIENTO]])/365</f>
        <v>26.778082191780822</v>
      </c>
      <c r="AA261" s="136" t="s">
        <v>849</v>
      </c>
      <c r="AB261" s="136"/>
      <c r="AC261" s="4" t="s">
        <v>114</v>
      </c>
      <c r="AD261" s="4" t="s">
        <v>114</v>
      </c>
      <c r="AE261" s="8" t="s">
        <v>114</v>
      </c>
      <c r="AF261" s="4" t="s">
        <v>181</v>
      </c>
      <c r="AG261" s="13" t="s">
        <v>186</v>
      </c>
      <c r="AH261" s="13" t="s">
        <v>186</v>
      </c>
      <c r="AI261" s="108" t="s">
        <v>1618</v>
      </c>
      <c r="AJ261" s="108" t="s">
        <v>2033</v>
      </c>
      <c r="AK261" s="108" t="s">
        <v>2047</v>
      </c>
      <c r="AL261" s="82">
        <v>32000000</v>
      </c>
      <c r="AM261" s="82">
        <v>32000000</v>
      </c>
      <c r="AN261" s="82">
        <v>3200000</v>
      </c>
      <c r="AO261" s="4" t="s">
        <v>209</v>
      </c>
      <c r="AP261" s="6" t="s">
        <v>181</v>
      </c>
      <c r="AQ261" s="6" t="s">
        <v>168</v>
      </c>
      <c r="AR261" s="83"/>
      <c r="AS261" s="102"/>
      <c r="AT261" s="8"/>
      <c r="AU261" s="101">
        <v>5120</v>
      </c>
      <c r="AV261" s="107">
        <v>43839</v>
      </c>
      <c r="AW261" s="108">
        <v>64220</v>
      </c>
      <c r="AX261" s="97">
        <v>43879</v>
      </c>
      <c r="AY261" s="6" t="s">
        <v>215</v>
      </c>
      <c r="AZ261" s="108" t="s">
        <v>807</v>
      </c>
      <c r="BA261" s="108" t="s">
        <v>181</v>
      </c>
      <c r="BB261" s="102"/>
      <c r="BC261" s="102"/>
      <c r="BD261" s="18" t="s">
        <v>2803</v>
      </c>
      <c r="BE261" s="70" t="s">
        <v>1560</v>
      </c>
      <c r="BF261" s="70">
        <v>43878</v>
      </c>
      <c r="BG261" s="4" t="s">
        <v>220</v>
      </c>
      <c r="BH261" s="4" t="s">
        <v>220</v>
      </c>
      <c r="BI261" s="6" t="s">
        <v>221</v>
      </c>
      <c r="BJ261" s="6" t="s">
        <v>2781</v>
      </c>
      <c r="BK261" s="6" t="s">
        <v>174</v>
      </c>
      <c r="BL261" s="12">
        <v>79537633</v>
      </c>
      <c r="BM261" s="4">
        <v>5</v>
      </c>
      <c r="BN261" s="6" t="s">
        <v>2489</v>
      </c>
      <c r="BO261" s="6" t="s">
        <v>825</v>
      </c>
      <c r="BP261" s="42">
        <v>77102000</v>
      </c>
      <c r="BQ261" s="13" t="s">
        <v>1661</v>
      </c>
      <c r="BR261" s="70">
        <v>43878</v>
      </c>
      <c r="BS261" s="4" t="s">
        <v>180</v>
      </c>
      <c r="BT261" s="13" t="s">
        <v>230</v>
      </c>
      <c r="BU261" s="93">
        <v>43879</v>
      </c>
      <c r="BV261" s="6" t="s">
        <v>348</v>
      </c>
      <c r="BW261" s="97">
        <v>43880</v>
      </c>
      <c r="BX261" s="93">
        <v>43880</v>
      </c>
      <c r="BY261" s="222">
        <v>44183</v>
      </c>
      <c r="BZ261" s="4">
        <f t="shared" si="112"/>
        <v>303</v>
      </c>
      <c r="CA261" s="16">
        <f t="shared" si="113"/>
        <v>10.1</v>
      </c>
      <c r="CB261" s="108" t="s">
        <v>2048</v>
      </c>
      <c r="CC261" s="9">
        <f>BD_2!E259</f>
        <v>0</v>
      </c>
      <c r="CD261" s="9">
        <f>BD_2!BA259</f>
        <v>0</v>
      </c>
      <c r="CE261" s="4">
        <f>BD_2!BZ259</f>
        <v>0</v>
      </c>
      <c r="CF261" s="42" t="str">
        <f>BD_2!CA259</f>
        <v>2 NO</v>
      </c>
      <c r="CG261" s="163" t="str">
        <f>BD_2!CF259</f>
        <v>2 NO</v>
      </c>
      <c r="CH261" s="4" t="s">
        <v>181</v>
      </c>
      <c r="CI261">
        <f t="shared" si="114"/>
        <v>303</v>
      </c>
      <c r="CJ261" s="161">
        <f t="shared" si="115"/>
        <v>43880</v>
      </c>
      <c r="CK261" s="161">
        <f t="shared" si="116"/>
        <v>44183</v>
      </c>
      <c r="CL261" s="14">
        <f t="shared" ca="1" si="117"/>
        <v>1.4620462046204621</v>
      </c>
      <c r="CM261" s="9">
        <f t="shared" ref="CM261:CM269" si="144">$AM261+$CD261-$CC261</f>
        <v>32000000</v>
      </c>
      <c r="CN261" s="42" t="str">
        <f t="shared" ca="1" si="118"/>
        <v>FINALIZADO</v>
      </c>
      <c r="CO261" s="4"/>
      <c r="CQ261" s="17"/>
      <c r="CR261" s="87"/>
      <c r="CS261" s="6"/>
      <c r="CT261" s="13" t="s">
        <v>1321</v>
      </c>
      <c r="CU261" s="4" t="s">
        <v>1322</v>
      </c>
      <c r="CV261" s="4" t="s">
        <v>3330</v>
      </c>
      <c r="CW261" s="42" t="str">
        <f t="shared" ref="CW261:CW269" si="145">TEXT(BF261,"MMMM")</f>
        <v>febrero</v>
      </c>
      <c r="CX261" s="4" t="s">
        <v>180</v>
      </c>
      <c r="CY261" t="s">
        <v>361</v>
      </c>
      <c r="CZ261" t="s">
        <v>362</v>
      </c>
    </row>
    <row r="262" spans="1:104" x14ac:dyDescent="0.25">
      <c r="A262" s="76" t="str">
        <f t="shared" si="137"/>
        <v/>
      </c>
      <c r="B262" s="77" t="str">
        <f t="shared" si="138"/>
        <v/>
      </c>
      <c r="C262" s="76" t="str">
        <f t="shared" si="139"/>
        <v/>
      </c>
      <c r="D262" s="76" t="str">
        <f t="shared" si="140"/>
        <v/>
      </c>
      <c r="E262" s="76" t="str">
        <f t="shared" si="141"/>
        <v/>
      </c>
      <c r="F262" s="77" t="str">
        <f t="shared" ca="1" si="110"/>
        <v>F</v>
      </c>
      <c r="G262" s="3" t="str">
        <f t="shared" si="142"/>
        <v/>
      </c>
      <c r="H262" s="3" t="str">
        <f t="shared" si="143"/>
        <v/>
      </c>
      <c r="I262" s="3" t="str">
        <f t="shared" si="111"/>
        <v/>
      </c>
      <c r="J262" s="4">
        <v>2020</v>
      </c>
      <c r="K262" s="5">
        <v>256</v>
      </c>
      <c r="L262" s="13" t="s">
        <v>1440</v>
      </c>
      <c r="M262" s="4" t="s">
        <v>115</v>
      </c>
      <c r="N262" s="6" t="s">
        <v>116</v>
      </c>
      <c r="O262" s="6" t="s">
        <v>138</v>
      </c>
      <c r="P262" s="6" t="s">
        <v>150</v>
      </c>
      <c r="Q262" s="6" t="s">
        <v>249</v>
      </c>
      <c r="R262" s="4" t="s">
        <v>114</v>
      </c>
      <c r="S262" s="4" t="s">
        <v>166</v>
      </c>
      <c r="T262" s="18" t="s">
        <v>1295</v>
      </c>
      <c r="U262" s="79" t="s">
        <v>173</v>
      </c>
      <c r="V262" s="4" t="s">
        <v>174</v>
      </c>
      <c r="W262" s="7">
        <v>1072466011</v>
      </c>
      <c r="X262" s="18">
        <v>4</v>
      </c>
      <c r="Y262" s="106">
        <v>31427</v>
      </c>
      <c r="Z262" s="71">
        <f ca="1">+($F$1-Tabla3[[#This Row],[FECHA DE NACIMIENTO]])/365</f>
        <v>35.331506849315069</v>
      </c>
      <c r="AA262" s="108" t="s">
        <v>847</v>
      </c>
      <c r="AB262" s="108"/>
      <c r="AC262" s="4" t="s">
        <v>114</v>
      </c>
      <c r="AD262" s="4" t="s">
        <v>114</v>
      </c>
      <c r="AE262" s="8" t="s">
        <v>114</v>
      </c>
      <c r="AF262" s="4" t="s">
        <v>181</v>
      </c>
      <c r="AG262" s="6" t="s">
        <v>183</v>
      </c>
      <c r="AH262" s="6" t="s">
        <v>183</v>
      </c>
      <c r="AI262" s="108" t="s">
        <v>2109</v>
      </c>
      <c r="AJ262" s="108" t="s">
        <v>2687</v>
      </c>
      <c r="AK262" s="108" t="s">
        <v>2688</v>
      </c>
      <c r="AL262" s="82">
        <v>81340000</v>
      </c>
      <c r="AM262" s="82">
        <v>81340000</v>
      </c>
      <c r="AN262" s="82">
        <v>8134000</v>
      </c>
      <c r="AO262" s="4" t="s">
        <v>209</v>
      </c>
      <c r="AP262" s="6" t="s">
        <v>181</v>
      </c>
      <c r="AQ262" s="6" t="s">
        <v>168</v>
      </c>
      <c r="AR262" s="83"/>
      <c r="AS262" s="102"/>
      <c r="AT262" s="8"/>
      <c r="AU262" s="101">
        <v>4920</v>
      </c>
      <c r="AV262" s="107">
        <v>43839</v>
      </c>
      <c r="AW262" s="18">
        <v>70920</v>
      </c>
      <c r="AX262" s="93">
        <v>43882</v>
      </c>
      <c r="AY262" s="6" t="s">
        <v>215</v>
      </c>
      <c r="AZ262" s="18" t="s">
        <v>1698</v>
      </c>
      <c r="BA262" s="18" t="s">
        <v>181</v>
      </c>
      <c r="BB262" s="102"/>
      <c r="BC262" s="102"/>
      <c r="BD262" s="18" t="s">
        <v>2808</v>
      </c>
      <c r="BE262" s="70" t="s">
        <v>2108</v>
      </c>
      <c r="BF262" s="70">
        <v>43881</v>
      </c>
      <c r="BG262" s="4" t="s">
        <v>220</v>
      </c>
      <c r="BH262" s="4" t="s">
        <v>220</v>
      </c>
      <c r="BI262" s="6" t="s">
        <v>221</v>
      </c>
      <c r="BJ262" s="6" t="s">
        <v>2257</v>
      </c>
      <c r="BK262" s="6" t="s">
        <v>174</v>
      </c>
      <c r="BL262" s="12">
        <v>80090792</v>
      </c>
      <c r="BM262" s="4">
        <v>0</v>
      </c>
      <c r="BN262" s="6" t="s">
        <v>2293</v>
      </c>
      <c r="BO262" s="13" t="s">
        <v>183</v>
      </c>
      <c r="BP262" s="4">
        <v>77101700</v>
      </c>
      <c r="BQ262" s="13" t="s">
        <v>2805</v>
      </c>
      <c r="BR262" s="70">
        <v>43881</v>
      </c>
      <c r="BS262" s="4" t="s">
        <v>180</v>
      </c>
      <c r="BT262" s="13" t="s">
        <v>230</v>
      </c>
      <c r="BU262" s="93">
        <v>43882</v>
      </c>
      <c r="BV262" s="6" t="s">
        <v>348</v>
      </c>
      <c r="BW262" s="93">
        <v>43885</v>
      </c>
      <c r="BX262" s="97">
        <v>43885</v>
      </c>
      <c r="BY262" s="222">
        <v>44188</v>
      </c>
      <c r="BZ262" s="4">
        <f t="shared" si="112"/>
        <v>303</v>
      </c>
      <c r="CA262" s="16">
        <f t="shared" si="113"/>
        <v>10.1</v>
      </c>
      <c r="CB262" s="108" t="s">
        <v>2286</v>
      </c>
      <c r="CC262" s="9">
        <f>BD_2!E260</f>
        <v>0</v>
      </c>
      <c r="CD262" s="9">
        <f>BD_2!BA260</f>
        <v>0</v>
      </c>
      <c r="CE262" s="4">
        <f>BD_2!BZ260</f>
        <v>0</v>
      </c>
      <c r="CF262" s="42" t="str">
        <f>BD_2!CA260</f>
        <v>2 NO</v>
      </c>
      <c r="CG262" s="163" t="str">
        <f>BD_2!CF260</f>
        <v>2 NO</v>
      </c>
      <c r="CH262" s="4" t="s">
        <v>181</v>
      </c>
      <c r="CI262">
        <f t="shared" si="114"/>
        <v>303</v>
      </c>
      <c r="CJ262" s="161">
        <f t="shared" si="115"/>
        <v>43885</v>
      </c>
      <c r="CK262" s="161">
        <f t="shared" si="116"/>
        <v>44188</v>
      </c>
      <c r="CL262" s="14">
        <f t="shared" ca="1" si="117"/>
        <v>1.4455445544554455</v>
      </c>
      <c r="CM262" s="9">
        <f t="shared" si="144"/>
        <v>81340000</v>
      </c>
      <c r="CN262" s="42" t="str">
        <f t="shared" ca="1" si="118"/>
        <v>FINALIZADO</v>
      </c>
      <c r="CO262" s="4"/>
      <c r="CQ262" s="17"/>
      <c r="CR262" s="87"/>
      <c r="CS262" s="6"/>
      <c r="CT262" s="13" t="s">
        <v>1321</v>
      </c>
      <c r="CU262" s="4" t="s">
        <v>1322</v>
      </c>
      <c r="CV262" s="4" t="s">
        <v>3330</v>
      </c>
      <c r="CW262" s="42" t="str">
        <f t="shared" si="145"/>
        <v>febrero</v>
      </c>
      <c r="CX262" s="4" t="s">
        <v>180</v>
      </c>
      <c r="CY262" t="s">
        <v>361</v>
      </c>
      <c r="CZ262" t="s">
        <v>362</v>
      </c>
    </row>
    <row r="263" spans="1:104" x14ac:dyDescent="0.25">
      <c r="A263" s="76" t="str">
        <f t="shared" si="137"/>
        <v/>
      </c>
      <c r="B263" s="77" t="str">
        <f t="shared" si="138"/>
        <v/>
      </c>
      <c r="C263" s="76" t="str">
        <f t="shared" si="139"/>
        <v/>
      </c>
      <c r="D263" s="76" t="str">
        <f t="shared" si="140"/>
        <v/>
      </c>
      <c r="E263" s="76" t="str">
        <f t="shared" si="141"/>
        <v/>
      </c>
      <c r="F263" s="77" t="str">
        <f t="shared" ref="F263:F328" ca="1" si="146">+IF($CK263&lt;=$F$1,"F","E")</f>
        <v>F</v>
      </c>
      <c r="G263" s="3" t="str">
        <f t="shared" si="142"/>
        <v/>
      </c>
      <c r="H263" s="3" t="str">
        <f t="shared" si="143"/>
        <v/>
      </c>
      <c r="I263" s="3" t="str">
        <f t="shared" ref="I263:I328" si="147">IF(CV263="1. SI","ANU","")</f>
        <v/>
      </c>
      <c r="J263" s="4">
        <v>2020</v>
      </c>
      <c r="K263" s="5">
        <v>257</v>
      </c>
      <c r="L263" s="13" t="s">
        <v>1440</v>
      </c>
      <c r="M263" s="4" t="s">
        <v>115</v>
      </c>
      <c r="N263" s="6" t="s">
        <v>116</v>
      </c>
      <c r="O263" s="6" t="s">
        <v>138</v>
      </c>
      <c r="P263" s="6" t="s">
        <v>150</v>
      </c>
      <c r="Q263" s="6" t="s">
        <v>249</v>
      </c>
      <c r="R263" s="4" t="s">
        <v>114</v>
      </c>
      <c r="S263" s="4" t="s">
        <v>166</v>
      </c>
      <c r="T263" s="18" t="s">
        <v>1296</v>
      </c>
      <c r="U263" s="79" t="s">
        <v>173</v>
      </c>
      <c r="V263" s="4" t="s">
        <v>174</v>
      </c>
      <c r="W263" s="7">
        <v>1098689773</v>
      </c>
      <c r="X263" s="18">
        <v>1</v>
      </c>
      <c r="Y263" s="106">
        <v>33069</v>
      </c>
      <c r="Z263" s="71">
        <f ca="1">+($F$1-Tabla3[[#This Row],[FECHA DE NACIMIENTO]])/365</f>
        <v>30.832876712328765</v>
      </c>
      <c r="AA263" s="108" t="s">
        <v>1771</v>
      </c>
      <c r="AB263" s="108"/>
      <c r="AC263" s="4" t="s">
        <v>114</v>
      </c>
      <c r="AD263" s="4" t="s">
        <v>114</v>
      </c>
      <c r="AE263" s="8" t="s">
        <v>114</v>
      </c>
      <c r="AF263" s="4" t="s">
        <v>181</v>
      </c>
      <c r="AG263" s="6" t="s">
        <v>183</v>
      </c>
      <c r="AH263" s="6" t="s">
        <v>183</v>
      </c>
      <c r="AI263" s="108" t="s">
        <v>1378</v>
      </c>
      <c r="AJ263" s="108" t="s">
        <v>2689</v>
      </c>
      <c r="AK263" s="108" t="s">
        <v>2690</v>
      </c>
      <c r="AL263" s="82">
        <v>17645000</v>
      </c>
      <c r="AM263" s="82">
        <v>17645000</v>
      </c>
      <c r="AN263" s="82">
        <v>7058000</v>
      </c>
      <c r="AO263" s="4" t="s">
        <v>209</v>
      </c>
      <c r="AP263" s="6" t="s">
        <v>181</v>
      </c>
      <c r="AQ263" s="6" t="s">
        <v>168</v>
      </c>
      <c r="AR263" s="83"/>
      <c r="AS263" s="102"/>
      <c r="AT263" s="8"/>
      <c r="AU263" s="18">
        <v>4620</v>
      </c>
      <c r="AV263" s="92">
        <v>43839</v>
      </c>
      <c r="AW263" s="18">
        <v>62920</v>
      </c>
      <c r="AX263" s="97">
        <v>43879</v>
      </c>
      <c r="AY263" s="6" t="s">
        <v>215</v>
      </c>
      <c r="AZ263" s="108" t="s">
        <v>1696</v>
      </c>
      <c r="BA263" s="108" t="s">
        <v>181</v>
      </c>
      <c r="BB263" s="102"/>
      <c r="BC263" s="102"/>
      <c r="BD263" s="18" t="s">
        <v>2807</v>
      </c>
      <c r="BE263" s="70" t="s">
        <v>1561</v>
      </c>
      <c r="BF263" s="70">
        <v>43878</v>
      </c>
      <c r="BG263" s="4" t="s">
        <v>220</v>
      </c>
      <c r="BH263" s="4" t="s">
        <v>220</v>
      </c>
      <c r="BI263" s="6" t="s">
        <v>221</v>
      </c>
      <c r="BJ263" s="6" t="s">
        <v>1463</v>
      </c>
      <c r="BK263" s="6" t="s">
        <v>174</v>
      </c>
      <c r="BL263" s="12">
        <v>12119466</v>
      </c>
      <c r="BM263" s="4">
        <v>5</v>
      </c>
      <c r="BN263" s="6" t="s">
        <v>1464</v>
      </c>
      <c r="BO263" s="6" t="s">
        <v>183</v>
      </c>
      <c r="BP263" s="4">
        <v>77101700</v>
      </c>
      <c r="BQ263" s="13" t="s">
        <v>1662</v>
      </c>
      <c r="BR263" s="70">
        <v>43878</v>
      </c>
      <c r="BS263" s="4" t="s">
        <v>180</v>
      </c>
      <c r="BT263" s="13" t="s">
        <v>230</v>
      </c>
      <c r="BU263" s="93">
        <v>43879</v>
      </c>
      <c r="BV263" s="6" t="s">
        <v>348</v>
      </c>
      <c r="BW263" s="93">
        <v>43880</v>
      </c>
      <c r="BX263" s="97">
        <v>43880</v>
      </c>
      <c r="BY263" s="222">
        <v>43954</v>
      </c>
      <c r="BZ263" s="4">
        <f t="shared" ref="BZ263:BZ328" si="148">$BY263-$BX263</f>
        <v>74</v>
      </c>
      <c r="CA263" s="16">
        <f t="shared" ref="CA263:CA328" si="149">$BZ263/30</f>
        <v>2.4666666666666668</v>
      </c>
      <c r="CB263" s="108" t="s">
        <v>2701</v>
      </c>
      <c r="CC263" s="9">
        <f>BD_2!E261</f>
        <v>0</v>
      </c>
      <c r="CD263" s="9">
        <f>BD_2!BA261</f>
        <v>0</v>
      </c>
      <c r="CE263" s="4">
        <f>BD_2!BZ261</f>
        <v>0</v>
      </c>
      <c r="CF263" s="42" t="str">
        <f>BD_2!CA261</f>
        <v>2 NO</v>
      </c>
      <c r="CG263" s="163" t="str">
        <f>BD_2!CF261</f>
        <v>2 NO</v>
      </c>
      <c r="CH263" s="4" t="s">
        <v>181</v>
      </c>
      <c r="CI263">
        <f t="shared" ref="CI263:CI326" si="150">$CK263-$CJ263</f>
        <v>74</v>
      </c>
      <c r="CJ263" s="161">
        <f t="shared" ref="CJ263:CJ326" si="151">$BX263</f>
        <v>43880</v>
      </c>
      <c r="CK263" s="161">
        <f t="shared" ref="CK263:CK326" si="152">$BY263+$CE263</f>
        <v>43954</v>
      </c>
      <c r="CL263" s="14">
        <f t="shared" ref="CL263:CL326" ca="1" si="153">(($F$1-$CJ263)/($CK263-$CJ263))</f>
        <v>5.9864864864864868</v>
      </c>
      <c r="CM263" s="9">
        <f t="shared" si="144"/>
        <v>17645000</v>
      </c>
      <c r="CN263" s="42" t="str">
        <f t="shared" ref="CN263:CN328" ca="1" si="154">+IF($CK263&lt;=$F$1, "FINALIZADO","EJECUCIÓN")</f>
        <v>FINALIZADO</v>
      </c>
      <c r="CO263" s="4"/>
      <c r="CQ263" s="17"/>
      <c r="CR263" s="87"/>
      <c r="CS263" s="6"/>
      <c r="CT263" s="13" t="s">
        <v>1321</v>
      </c>
      <c r="CU263" s="4" t="s">
        <v>1322</v>
      </c>
      <c r="CV263" s="4" t="s">
        <v>3330</v>
      </c>
      <c r="CW263" s="42" t="str">
        <f t="shared" si="145"/>
        <v>febrero</v>
      </c>
      <c r="CX263" s="4" t="s">
        <v>180</v>
      </c>
      <c r="CY263" t="s">
        <v>361</v>
      </c>
      <c r="CZ263" t="s">
        <v>362</v>
      </c>
    </row>
    <row r="264" spans="1:104" x14ac:dyDescent="0.25">
      <c r="A264" s="76" t="str">
        <f t="shared" si="137"/>
        <v/>
      </c>
      <c r="B264" s="77" t="str">
        <f t="shared" si="138"/>
        <v/>
      </c>
      <c r="C264" s="76" t="str">
        <f t="shared" si="139"/>
        <v/>
      </c>
      <c r="D264" s="76" t="str">
        <f t="shared" si="140"/>
        <v/>
      </c>
      <c r="E264" s="76" t="str">
        <f t="shared" si="141"/>
        <v>C</v>
      </c>
      <c r="F264" s="77" t="str">
        <f t="shared" ca="1" si="146"/>
        <v>F</v>
      </c>
      <c r="G264" s="3" t="str">
        <f t="shared" si="142"/>
        <v/>
      </c>
      <c r="H264" s="3" t="str">
        <f t="shared" si="143"/>
        <v/>
      </c>
      <c r="I264" s="3" t="str">
        <f t="shared" si="147"/>
        <v/>
      </c>
      <c r="J264" s="4">
        <v>2020</v>
      </c>
      <c r="K264" s="5">
        <v>258</v>
      </c>
      <c r="L264" s="6" t="s">
        <v>515</v>
      </c>
      <c r="M264" s="4" t="s">
        <v>115</v>
      </c>
      <c r="N264" s="6" t="s">
        <v>116</v>
      </c>
      <c r="O264" s="6" t="s">
        <v>138</v>
      </c>
      <c r="P264" s="6" t="s">
        <v>150</v>
      </c>
      <c r="Q264" s="6" t="s">
        <v>249</v>
      </c>
      <c r="R264" s="4" t="s">
        <v>114</v>
      </c>
      <c r="S264" s="4" t="s">
        <v>166</v>
      </c>
      <c r="T264" s="18" t="s">
        <v>1297</v>
      </c>
      <c r="U264" s="79" t="s">
        <v>173</v>
      </c>
      <c r="V264" s="4" t="s">
        <v>174</v>
      </c>
      <c r="W264" s="7">
        <v>80881037</v>
      </c>
      <c r="X264" s="18">
        <v>2</v>
      </c>
      <c r="Y264" s="106">
        <v>31116</v>
      </c>
      <c r="Z264" s="71">
        <f ca="1">+($F$1-Tabla3[[#This Row],[FECHA DE NACIMIENTO]])/365</f>
        <v>36.183561643835617</v>
      </c>
      <c r="AA264" s="108" t="s">
        <v>1772</v>
      </c>
      <c r="AB264" s="108"/>
      <c r="AC264" s="4" t="s">
        <v>114</v>
      </c>
      <c r="AD264" s="4" t="s">
        <v>114</v>
      </c>
      <c r="AE264" s="8" t="s">
        <v>114</v>
      </c>
      <c r="AF264" s="4" t="s">
        <v>181</v>
      </c>
      <c r="AG264" s="13" t="s">
        <v>713</v>
      </c>
      <c r="AH264" s="13" t="s">
        <v>713</v>
      </c>
      <c r="AI264" s="108" t="s">
        <v>1377</v>
      </c>
      <c r="AJ264" s="108" t="s">
        <v>2691</v>
      </c>
      <c r="AK264" s="108" t="s">
        <v>2692</v>
      </c>
      <c r="AL264" s="82">
        <v>80000000</v>
      </c>
      <c r="AM264" s="82">
        <v>80000000</v>
      </c>
      <c r="AN264" s="82">
        <v>8000000</v>
      </c>
      <c r="AO264" s="4" t="s">
        <v>209</v>
      </c>
      <c r="AP264" s="6" t="s">
        <v>181</v>
      </c>
      <c r="AQ264" s="6" t="s">
        <v>168</v>
      </c>
      <c r="AR264" s="83"/>
      <c r="AS264" s="102"/>
      <c r="AT264" s="8"/>
      <c r="AU264" s="101">
        <v>6320</v>
      </c>
      <c r="AV264" s="107">
        <v>43843</v>
      </c>
      <c r="AW264" s="108">
        <v>57420</v>
      </c>
      <c r="AX264" s="97">
        <v>43875</v>
      </c>
      <c r="AY264" s="6" t="s">
        <v>215</v>
      </c>
      <c r="AZ264" s="108" t="s">
        <v>1705</v>
      </c>
      <c r="BA264" s="108" t="s">
        <v>181</v>
      </c>
      <c r="BB264" s="102"/>
      <c r="BC264" s="102"/>
      <c r="BD264" s="18" t="s">
        <v>2806</v>
      </c>
      <c r="BE264" s="70" t="s">
        <v>1562</v>
      </c>
      <c r="BF264" s="70">
        <v>43874</v>
      </c>
      <c r="BG264" s="4" t="s">
        <v>220</v>
      </c>
      <c r="BH264" s="4" t="s">
        <v>220</v>
      </c>
      <c r="BI264" s="6" t="s">
        <v>221</v>
      </c>
      <c r="BJ264" s="6" t="s">
        <v>1168</v>
      </c>
      <c r="BK264" s="6" t="s">
        <v>174</v>
      </c>
      <c r="BL264" s="12">
        <v>52527301</v>
      </c>
      <c r="BM264" s="4">
        <v>4</v>
      </c>
      <c r="BN264" s="6" t="s">
        <v>1288</v>
      </c>
      <c r="BO264" s="6" t="s">
        <v>713</v>
      </c>
      <c r="BP264" s="42">
        <v>80111600</v>
      </c>
      <c r="BQ264" s="13" t="s">
        <v>1663</v>
      </c>
      <c r="BR264" s="70">
        <v>43874</v>
      </c>
      <c r="BS264" s="4" t="s">
        <v>180</v>
      </c>
      <c r="BT264" s="13" t="s">
        <v>230</v>
      </c>
      <c r="BU264" s="93">
        <v>43875</v>
      </c>
      <c r="BV264" s="6" t="s">
        <v>349</v>
      </c>
      <c r="BW264" s="93">
        <v>43875</v>
      </c>
      <c r="BX264" s="97">
        <v>43875</v>
      </c>
      <c r="BY264" s="222">
        <v>44178</v>
      </c>
      <c r="BZ264" s="4">
        <f t="shared" si="148"/>
        <v>303</v>
      </c>
      <c r="CA264" s="16">
        <f t="shared" si="149"/>
        <v>10.1</v>
      </c>
      <c r="CB264" s="108" t="s">
        <v>2480</v>
      </c>
      <c r="CC264" s="9">
        <f>BD_2!E262</f>
        <v>30933333</v>
      </c>
      <c r="CD264" s="9">
        <f>BD_2!BA262</f>
        <v>0</v>
      </c>
      <c r="CE264" s="4">
        <f>BD_2!BZ262</f>
        <v>-117</v>
      </c>
      <c r="CF264" s="42" t="str">
        <f>BD_2!CA262</f>
        <v>2 NO</v>
      </c>
      <c r="CG264" s="163" t="str">
        <f>BD_2!CF262</f>
        <v>2 NO</v>
      </c>
      <c r="CH264" s="4" t="s">
        <v>180</v>
      </c>
      <c r="CI264">
        <f t="shared" si="150"/>
        <v>186</v>
      </c>
      <c r="CJ264" s="161">
        <f t="shared" si="151"/>
        <v>43875</v>
      </c>
      <c r="CK264" s="161">
        <f t="shared" si="152"/>
        <v>44061</v>
      </c>
      <c r="CL264" s="14">
        <f t="shared" ca="1" si="153"/>
        <v>2.4086021505376345</v>
      </c>
      <c r="CM264" s="9">
        <f t="shared" si="144"/>
        <v>49066667</v>
      </c>
      <c r="CN264" s="42" t="str">
        <f t="shared" ca="1" si="154"/>
        <v>FINALIZADO</v>
      </c>
      <c r="CO264" s="4"/>
      <c r="CQ264" s="17"/>
      <c r="CR264" s="87"/>
      <c r="CS264" s="6"/>
      <c r="CT264" s="13" t="s">
        <v>1321</v>
      </c>
      <c r="CU264" s="4" t="s">
        <v>1322</v>
      </c>
      <c r="CV264" s="4" t="s">
        <v>3330</v>
      </c>
      <c r="CW264" s="42" t="str">
        <f t="shared" si="145"/>
        <v>febrero</v>
      </c>
      <c r="CX264" s="4" t="s">
        <v>180</v>
      </c>
      <c r="CY264" t="s">
        <v>361</v>
      </c>
      <c r="CZ264" t="s">
        <v>362</v>
      </c>
    </row>
    <row r="265" spans="1:104" x14ac:dyDescent="0.25">
      <c r="A265" s="76" t="str">
        <f>+IF($CM265&gt;$AM265,"A", "")</f>
        <v/>
      </c>
      <c r="B265" s="77" t="str">
        <f>+IF(CK265&gt;BY265,"PR","")</f>
        <v/>
      </c>
      <c r="C265" s="76" t="str">
        <f>IF($CG265= "1 SI", "T","")</f>
        <v>T</v>
      </c>
      <c r="D265" s="76" t="str">
        <f>+IF($CF265="1 SI","S","")</f>
        <v/>
      </c>
      <c r="E265" s="76" t="str">
        <f>+IF(CH265="1 SI","C","")</f>
        <v/>
      </c>
      <c r="F265" s="77" t="str">
        <f ca="1">+IF($CK265&lt;=$F$1,"F","E")</f>
        <v>F</v>
      </c>
      <c r="G265" s="3" t="str">
        <f>+IF($CO265="MUTUO ACUERDO", "L","")</f>
        <v/>
      </c>
      <c r="H265" s="3" t="str">
        <f>IF($CX265="1 SI","","NE")</f>
        <v/>
      </c>
      <c r="I265" s="3" t="str">
        <f>IF(CV265="1. SI","ANU","")</f>
        <v/>
      </c>
      <c r="J265" s="4">
        <v>2020</v>
      </c>
      <c r="K265" s="5" t="s">
        <v>4599</v>
      </c>
      <c r="L265" s="6" t="s">
        <v>515</v>
      </c>
      <c r="M265" s="4" t="s">
        <v>115</v>
      </c>
      <c r="N265" s="6" t="s">
        <v>116</v>
      </c>
      <c r="O265" s="6" t="s">
        <v>138</v>
      </c>
      <c r="P265" s="6" t="s">
        <v>150</v>
      </c>
      <c r="Q265" s="6" t="s">
        <v>249</v>
      </c>
      <c r="R265" s="4" t="s">
        <v>114</v>
      </c>
      <c r="S265" s="4" t="s">
        <v>166</v>
      </c>
      <c r="T265" s="108" t="s">
        <v>4600</v>
      </c>
      <c r="U265" s="79" t="s">
        <v>173</v>
      </c>
      <c r="V265" s="4" t="s">
        <v>174</v>
      </c>
      <c r="W265" s="7">
        <v>51967690</v>
      </c>
      <c r="X265" s="108">
        <v>8</v>
      </c>
      <c r="Y265" s="162">
        <v>24681</v>
      </c>
      <c r="Z265" s="71">
        <f ca="1">+($F$1-Tabla3[[#This Row],[FECHA DE NACIMIENTO]])/365</f>
        <v>53.813698630136983</v>
      </c>
      <c r="AA265" s="108" t="s">
        <v>576</v>
      </c>
      <c r="AB265" s="108"/>
      <c r="AC265" s="4" t="s">
        <v>114</v>
      </c>
      <c r="AD265" s="4" t="s">
        <v>114</v>
      </c>
      <c r="AE265" s="8" t="s">
        <v>114</v>
      </c>
      <c r="AF265" s="4" t="s">
        <v>181</v>
      </c>
      <c r="AG265" s="13" t="s">
        <v>713</v>
      </c>
      <c r="AH265" s="13" t="s">
        <v>713</v>
      </c>
      <c r="AI265" s="108" t="s">
        <v>1377</v>
      </c>
      <c r="AJ265" s="108" t="s">
        <v>2691</v>
      </c>
      <c r="AK265" s="108" t="s">
        <v>4601</v>
      </c>
      <c r="AL265" s="82">
        <v>30933333</v>
      </c>
      <c r="AM265" s="82">
        <v>30933333</v>
      </c>
      <c r="AN265" s="82">
        <v>8000000</v>
      </c>
      <c r="AO265" s="4" t="s">
        <v>209</v>
      </c>
      <c r="AP265" s="6" t="s">
        <v>181</v>
      </c>
      <c r="AQ265" s="6" t="s">
        <v>168</v>
      </c>
      <c r="AR265" s="83"/>
      <c r="AS265" s="102"/>
      <c r="AT265" s="8"/>
      <c r="AU265" s="101">
        <v>6320</v>
      </c>
      <c r="AV265" s="162">
        <v>43843</v>
      </c>
      <c r="AW265" s="108">
        <v>171220</v>
      </c>
      <c r="AX265" s="163">
        <v>44062</v>
      </c>
      <c r="AY265" s="6" t="s">
        <v>215</v>
      </c>
      <c r="AZ265" s="108" t="s">
        <v>1705</v>
      </c>
      <c r="BA265" s="108" t="s">
        <v>181</v>
      </c>
      <c r="BB265" s="102"/>
      <c r="BC265" s="102"/>
      <c r="BD265" s="108" t="s">
        <v>4603</v>
      </c>
      <c r="BE265" s="70" t="s">
        <v>4602</v>
      </c>
      <c r="BF265" s="70">
        <v>44061</v>
      </c>
      <c r="BG265" s="4" t="s">
        <v>220</v>
      </c>
      <c r="BH265" s="4" t="s">
        <v>220</v>
      </c>
      <c r="BI265" s="6" t="s">
        <v>221</v>
      </c>
      <c r="BJ265" s="6" t="s">
        <v>1168</v>
      </c>
      <c r="BK265" s="6" t="s">
        <v>174</v>
      </c>
      <c r="BL265" s="12">
        <v>52527301</v>
      </c>
      <c r="BM265" s="4">
        <v>4</v>
      </c>
      <c r="BN265" s="6" t="s">
        <v>1288</v>
      </c>
      <c r="BO265" s="6" t="s">
        <v>713</v>
      </c>
      <c r="BP265" s="42">
        <v>80111600</v>
      </c>
      <c r="BQ265" s="13" t="s">
        <v>1663</v>
      </c>
      <c r="BR265" s="70">
        <v>44061</v>
      </c>
      <c r="BS265" s="4" t="s">
        <v>180</v>
      </c>
      <c r="BT265" s="13" t="s">
        <v>230</v>
      </c>
      <c r="BU265" s="163">
        <v>44062</v>
      </c>
      <c r="BV265" s="6" t="s">
        <v>349</v>
      </c>
      <c r="BW265" s="163">
        <v>44062</v>
      </c>
      <c r="BX265" s="163">
        <v>44062</v>
      </c>
      <c r="BY265" s="222">
        <v>44183</v>
      </c>
      <c r="BZ265" s="4">
        <f>$BY265-$BX265</f>
        <v>121</v>
      </c>
      <c r="CA265" s="16">
        <f>$BZ265/30</f>
        <v>4.0333333333333332</v>
      </c>
      <c r="CB265" s="108"/>
      <c r="CC265" s="9">
        <f>BD_2!E263</f>
        <v>4800000</v>
      </c>
      <c r="CD265" s="9">
        <f>BD_2!BA263</f>
        <v>0</v>
      </c>
      <c r="CE265" s="4">
        <f>BD_2!BZ263</f>
        <v>-4</v>
      </c>
      <c r="CF265" s="42" t="str">
        <f>BD_2!CA263</f>
        <v>2 NO</v>
      </c>
      <c r="CG265" s="163" t="str">
        <f>BD_2!CF263</f>
        <v>1 SI</v>
      </c>
      <c r="CH265" s="4" t="s">
        <v>181</v>
      </c>
      <c r="CI265">
        <f t="shared" si="150"/>
        <v>117</v>
      </c>
      <c r="CJ265" s="161">
        <f t="shared" si="151"/>
        <v>44062</v>
      </c>
      <c r="CK265" s="161">
        <f t="shared" si="152"/>
        <v>44179</v>
      </c>
      <c r="CL265" s="14">
        <f t="shared" ca="1" si="153"/>
        <v>2.2307692307692308</v>
      </c>
      <c r="CM265" s="9">
        <f>$AM265+$CD265-$CC265</f>
        <v>26133333</v>
      </c>
      <c r="CN265" s="42" t="str">
        <f ca="1">+IF($CK265&lt;=$F$1, "FINALIZADO","EJECUCIÓN")</f>
        <v>FINALIZADO</v>
      </c>
      <c r="CO265" s="4"/>
      <c r="CQ265" s="17"/>
      <c r="CR265" s="87"/>
      <c r="CS265" s="6"/>
      <c r="CT265" s="13" t="s">
        <v>1321</v>
      </c>
      <c r="CU265" s="4" t="s">
        <v>1322</v>
      </c>
      <c r="CV265" s="4" t="s">
        <v>3330</v>
      </c>
      <c r="CW265" s="42" t="str">
        <f t="shared" ref="CW265" si="155">TEXT(BF265,"MMMM")</f>
        <v>agosto</v>
      </c>
      <c r="CX265" s="4" t="s">
        <v>180</v>
      </c>
      <c r="CY265" t="s">
        <v>361</v>
      </c>
      <c r="CZ265" t="s">
        <v>362</v>
      </c>
    </row>
    <row r="266" spans="1:104" x14ac:dyDescent="0.25">
      <c r="A266" s="76" t="str">
        <f t="shared" si="137"/>
        <v/>
      </c>
      <c r="B266" s="77" t="str">
        <f t="shared" si="138"/>
        <v/>
      </c>
      <c r="C266" s="76" t="str">
        <f t="shared" si="139"/>
        <v/>
      </c>
      <c r="D266" s="76" t="str">
        <f t="shared" si="140"/>
        <v/>
      </c>
      <c r="E266" s="76" t="str">
        <f t="shared" si="141"/>
        <v/>
      </c>
      <c r="F266" s="77" t="str">
        <f t="shared" ca="1" si="146"/>
        <v>F</v>
      </c>
      <c r="G266" s="3" t="str">
        <f t="shared" si="142"/>
        <v/>
      </c>
      <c r="H266" s="3" t="str">
        <f t="shared" si="143"/>
        <v/>
      </c>
      <c r="I266" s="3" t="str">
        <f t="shared" si="147"/>
        <v/>
      </c>
      <c r="J266" s="4">
        <v>2020</v>
      </c>
      <c r="K266" s="5">
        <v>259</v>
      </c>
      <c r="L266" s="6" t="s">
        <v>515</v>
      </c>
      <c r="M266" s="4" t="s">
        <v>115</v>
      </c>
      <c r="N266" s="6" t="s">
        <v>116</v>
      </c>
      <c r="O266" s="6" t="s">
        <v>138</v>
      </c>
      <c r="P266" s="6" t="s">
        <v>150</v>
      </c>
      <c r="Q266" s="6" t="s">
        <v>249</v>
      </c>
      <c r="R266" s="4" t="s">
        <v>114</v>
      </c>
      <c r="S266" s="4" t="s">
        <v>166</v>
      </c>
      <c r="T266" s="18" t="s">
        <v>1347</v>
      </c>
      <c r="U266" s="79" t="s">
        <v>173</v>
      </c>
      <c r="V266" s="4" t="s">
        <v>174</v>
      </c>
      <c r="W266" s="7">
        <v>1018407191</v>
      </c>
      <c r="X266" s="18">
        <v>3</v>
      </c>
      <c r="Y266" s="106">
        <v>31729</v>
      </c>
      <c r="Z266" s="71">
        <f ca="1">+($F$1-Tabla3[[#This Row],[FECHA DE NACIMIENTO]])/365</f>
        <v>34.504109589041093</v>
      </c>
      <c r="AA266" s="108" t="s">
        <v>367</v>
      </c>
      <c r="AB266" s="108"/>
      <c r="AC266" s="4" t="s">
        <v>114</v>
      </c>
      <c r="AD266" s="4" t="s">
        <v>114</v>
      </c>
      <c r="AE266" s="8" t="s">
        <v>114</v>
      </c>
      <c r="AF266" s="4" t="s">
        <v>181</v>
      </c>
      <c r="AG266" s="13" t="s">
        <v>713</v>
      </c>
      <c r="AH266" s="13" t="s">
        <v>713</v>
      </c>
      <c r="AI266" s="108" t="s">
        <v>1237</v>
      </c>
      <c r="AJ266" s="108" t="s">
        <v>2693</v>
      </c>
      <c r="AK266" s="108" t="s">
        <v>2694</v>
      </c>
      <c r="AL266" s="82">
        <v>35000000</v>
      </c>
      <c r="AM266" s="82">
        <v>35000000</v>
      </c>
      <c r="AN266" s="82">
        <v>3500000</v>
      </c>
      <c r="AO266" s="4" t="s">
        <v>209</v>
      </c>
      <c r="AP266" s="6" t="s">
        <v>181</v>
      </c>
      <c r="AQ266" s="6" t="s">
        <v>168</v>
      </c>
      <c r="AR266" s="83"/>
      <c r="AS266" s="102"/>
      <c r="AT266" s="8"/>
      <c r="AU266" s="101">
        <v>6220</v>
      </c>
      <c r="AV266" s="107">
        <v>43843</v>
      </c>
      <c r="AW266" s="108">
        <v>57620</v>
      </c>
      <c r="AX266" s="97">
        <v>43875</v>
      </c>
      <c r="AY266" s="6" t="s">
        <v>215</v>
      </c>
      <c r="AZ266" s="108" t="s">
        <v>815</v>
      </c>
      <c r="BA266" s="108" t="s">
        <v>181</v>
      </c>
      <c r="BB266" s="102"/>
      <c r="BC266" s="102"/>
      <c r="BD266" s="18" t="s">
        <v>1563</v>
      </c>
      <c r="BE266" s="70" t="s">
        <v>1564</v>
      </c>
      <c r="BF266" s="70">
        <v>43874</v>
      </c>
      <c r="BG266" s="4" t="s">
        <v>220</v>
      </c>
      <c r="BH266" s="4" t="s">
        <v>220</v>
      </c>
      <c r="BI266" s="6" t="s">
        <v>221</v>
      </c>
      <c r="BJ266" s="6" t="s">
        <v>1168</v>
      </c>
      <c r="BK266" s="6" t="s">
        <v>174</v>
      </c>
      <c r="BL266" s="12">
        <v>52527301</v>
      </c>
      <c r="BM266" s="4">
        <v>4</v>
      </c>
      <c r="BN266" s="6" t="s">
        <v>1288</v>
      </c>
      <c r="BO266" s="6" t="s">
        <v>713</v>
      </c>
      <c r="BP266" s="42">
        <v>81111800</v>
      </c>
      <c r="BQ266" s="13" t="s">
        <v>1664</v>
      </c>
      <c r="BR266" s="70">
        <v>43874</v>
      </c>
      <c r="BS266" s="4" t="s">
        <v>180</v>
      </c>
      <c r="BT266" s="13" t="s">
        <v>230</v>
      </c>
      <c r="BU266" s="93">
        <v>43874</v>
      </c>
      <c r="BV266" s="6" t="s">
        <v>349</v>
      </c>
      <c r="BW266" s="93">
        <v>43875</v>
      </c>
      <c r="BX266" s="97">
        <v>43875</v>
      </c>
      <c r="BY266" s="222">
        <v>44178</v>
      </c>
      <c r="BZ266" s="4">
        <f t="shared" si="148"/>
        <v>303</v>
      </c>
      <c r="CA266" s="16">
        <f t="shared" si="149"/>
        <v>10.1</v>
      </c>
      <c r="CB266" s="108" t="s">
        <v>2702</v>
      </c>
      <c r="CC266" s="9">
        <f>BD_2!E264</f>
        <v>0</v>
      </c>
      <c r="CD266" s="9">
        <f>BD_2!BA264</f>
        <v>0</v>
      </c>
      <c r="CE266" s="4">
        <f>BD_2!BZ264</f>
        <v>0</v>
      </c>
      <c r="CF266" s="42" t="str">
        <f>BD_2!CA264</f>
        <v>2 NO</v>
      </c>
      <c r="CG266" s="163" t="str">
        <f>BD_2!CF264</f>
        <v>2 NO</v>
      </c>
      <c r="CH266" s="4" t="s">
        <v>181</v>
      </c>
      <c r="CI266">
        <f t="shared" si="150"/>
        <v>303</v>
      </c>
      <c r="CJ266" s="161">
        <f t="shared" si="151"/>
        <v>43875</v>
      </c>
      <c r="CK266" s="161">
        <f t="shared" si="152"/>
        <v>44178</v>
      </c>
      <c r="CL266" s="14">
        <f t="shared" ca="1" si="153"/>
        <v>1.4785478547854785</v>
      </c>
      <c r="CM266" s="9">
        <f t="shared" si="144"/>
        <v>35000000</v>
      </c>
      <c r="CN266" s="42" t="str">
        <f t="shared" ca="1" si="154"/>
        <v>FINALIZADO</v>
      </c>
      <c r="CO266" s="4"/>
      <c r="CQ266" s="17"/>
      <c r="CR266" s="87"/>
      <c r="CS266" s="6"/>
      <c r="CT266" s="13" t="s">
        <v>1321</v>
      </c>
      <c r="CU266" s="4" t="s">
        <v>1322</v>
      </c>
      <c r="CV266" s="4" t="s">
        <v>3330</v>
      </c>
      <c r="CW266" s="42" t="str">
        <f>TEXT(BF266,"MMMM")</f>
        <v>febrero</v>
      </c>
      <c r="CX266" s="4" t="s">
        <v>180</v>
      </c>
      <c r="CY266" t="s">
        <v>361</v>
      </c>
      <c r="CZ266" t="s">
        <v>362</v>
      </c>
    </row>
    <row r="267" spans="1:104" x14ac:dyDescent="0.25">
      <c r="A267" s="76" t="str">
        <f t="shared" si="137"/>
        <v>A</v>
      </c>
      <c r="B267" s="77" t="str">
        <f t="shared" si="138"/>
        <v>PR</v>
      </c>
      <c r="C267" s="76" t="str">
        <f t="shared" si="139"/>
        <v/>
      </c>
      <c r="D267" s="76" t="str">
        <f t="shared" si="140"/>
        <v/>
      </c>
      <c r="E267" s="76" t="str">
        <f t="shared" si="141"/>
        <v/>
      </c>
      <c r="F267" s="77" t="str">
        <f t="shared" ca="1" si="146"/>
        <v>F</v>
      </c>
      <c r="G267" s="3" t="str">
        <f t="shared" si="142"/>
        <v/>
      </c>
      <c r="H267" s="3" t="str">
        <f t="shared" si="143"/>
        <v/>
      </c>
      <c r="I267" s="3" t="str">
        <f t="shared" si="147"/>
        <v/>
      </c>
      <c r="J267" s="4">
        <v>2020</v>
      </c>
      <c r="K267" s="5">
        <v>260</v>
      </c>
      <c r="L267" s="98" t="s">
        <v>1438</v>
      </c>
      <c r="M267" s="4" t="s">
        <v>115</v>
      </c>
      <c r="N267" s="6" t="s">
        <v>116</v>
      </c>
      <c r="O267" s="6" t="s">
        <v>138</v>
      </c>
      <c r="P267" s="6" t="s">
        <v>150</v>
      </c>
      <c r="Q267" s="6" t="s">
        <v>249</v>
      </c>
      <c r="R267" s="4" t="s">
        <v>114</v>
      </c>
      <c r="S267" s="4" t="s">
        <v>166</v>
      </c>
      <c r="T267" s="18" t="s">
        <v>1298</v>
      </c>
      <c r="U267" s="79" t="s">
        <v>173</v>
      </c>
      <c r="V267" s="4" t="s">
        <v>174</v>
      </c>
      <c r="W267" s="7">
        <v>32299818</v>
      </c>
      <c r="X267" s="18">
        <v>8</v>
      </c>
      <c r="Y267" s="106">
        <v>31171</v>
      </c>
      <c r="Z267" s="71">
        <f ca="1">+($F$1-Tabla3[[#This Row],[FECHA DE NACIMIENTO]])/365</f>
        <v>36.032876712328765</v>
      </c>
      <c r="AA267" s="108" t="s">
        <v>1773</v>
      </c>
      <c r="AB267" s="108"/>
      <c r="AC267" s="4" t="s">
        <v>114</v>
      </c>
      <c r="AD267" s="4" t="s">
        <v>114</v>
      </c>
      <c r="AE267" s="8" t="s">
        <v>114</v>
      </c>
      <c r="AF267" s="4" t="s">
        <v>181</v>
      </c>
      <c r="AG267" s="6" t="s">
        <v>193</v>
      </c>
      <c r="AH267" s="6" t="s">
        <v>201</v>
      </c>
      <c r="AI267" s="108" t="s">
        <v>706</v>
      </c>
      <c r="AJ267" s="108" t="s">
        <v>2032</v>
      </c>
      <c r="AK267" s="108" t="s">
        <v>2045</v>
      </c>
      <c r="AL267" s="82">
        <v>40500009</v>
      </c>
      <c r="AM267" s="82">
        <v>40500009</v>
      </c>
      <c r="AN267" s="82">
        <v>4500001</v>
      </c>
      <c r="AO267" s="4" t="s">
        <v>209</v>
      </c>
      <c r="AP267" s="6" t="s">
        <v>181</v>
      </c>
      <c r="AQ267" s="6" t="s">
        <v>168</v>
      </c>
      <c r="AR267" s="83"/>
      <c r="AS267" s="102"/>
      <c r="AT267" s="8"/>
      <c r="AU267" s="101">
        <v>3220</v>
      </c>
      <c r="AV267" s="92">
        <v>43838</v>
      </c>
      <c r="AW267" s="18">
        <v>98720</v>
      </c>
      <c r="AX267" s="93">
        <v>43896</v>
      </c>
      <c r="AY267" s="6" t="s">
        <v>215</v>
      </c>
      <c r="AZ267" s="18" t="s">
        <v>816</v>
      </c>
      <c r="BA267" s="18" t="s">
        <v>181</v>
      </c>
      <c r="BB267" s="102"/>
      <c r="BC267" s="102"/>
      <c r="BD267" s="18" t="s">
        <v>1565</v>
      </c>
      <c r="BE267" s="70" t="s">
        <v>1566</v>
      </c>
      <c r="BF267" s="70">
        <v>43895</v>
      </c>
      <c r="BG267" s="4" t="s">
        <v>220</v>
      </c>
      <c r="BH267" s="4" t="s">
        <v>220</v>
      </c>
      <c r="BI267" s="6" t="s">
        <v>221</v>
      </c>
      <c r="BJ267" s="6" t="s">
        <v>582</v>
      </c>
      <c r="BK267" s="6" t="s">
        <v>174</v>
      </c>
      <c r="BL267" s="12">
        <v>53093005</v>
      </c>
      <c r="BM267" s="4">
        <v>8</v>
      </c>
      <c r="BN267" s="6" t="s">
        <v>622</v>
      </c>
      <c r="BO267" s="6" t="s">
        <v>193</v>
      </c>
      <c r="BP267" s="42">
        <v>80161506</v>
      </c>
      <c r="BQ267" s="13" t="s">
        <v>2809</v>
      </c>
      <c r="BR267" s="70">
        <v>43895</v>
      </c>
      <c r="BS267" s="4" t="s">
        <v>180</v>
      </c>
      <c r="BT267" s="13" t="s">
        <v>230</v>
      </c>
      <c r="BU267" s="93">
        <v>43895</v>
      </c>
      <c r="BV267" s="6" t="s">
        <v>348</v>
      </c>
      <c r="BW267" s="93">
        <v>43896</v>
      </c>
      <c r="BX267" s="160">
        <v>43896</v>
      </c>
      <c r="BY267" s="222">
        <v>44170</v>
      </c>
      <c r="BZ267" s="4">
        <f t="shared" si="148"/>
        <v>274</v>
      </c>
      <c r="CA267" s="16">
        <f t="shared" si="149"/>
        <v>9.1333333333333329</v>
      </c>
      <c r="CB267" s="108" t="s">
        <v>2046</v>
      </c>
      <c r="CC267" s="9">
        <f>BD_2!E265</f>
        <v>0</v>
      </c>
      <c r="CD267" s="9">
        <f>BD_2!BA265</f>
        <v>3750001</v>
      </c>
      <c r="CE267" s="4">
        <f>BD_2!BZ265</f>
        <v>25</v>
      </c>
      <c r="CF267" s="42" t="str">
        <f>BD_2!CA265</f>
        <v>2 NO</v>
      </c>
      <c r="CG267" s="163" t="str">
        <f>BD_2!CF265</f>
        <v>2 NO</v>
      </c>
      <c r="CH267" s="4" t="s">
        <v>181</v>
      </c>
      <c r="CI267">
        <f t="shared" si="150"/>
        <v>299</v>
      </c>
      <c r="CJ267" s="161">
        <f t="shared" si="151"/>
        <v>43896</v>
      </c>
      <c r="CK267" s="161">
        <f t="shared" si="152"/>
        <v>44195</v>
      </c>
      <c r="CL267" s="14">
        <f t="shared" ca="1" si="153"/>
        <v>1.4280936454849498</v>
      </c>
      <c r="CM267" s="9">
        <f t="shared" si="144"/>
        <v>44250010</v>
      </c>
      <c r="CN267" s="42" t="str">
        <f t="shared" ca="1" si="154"/>
        <v>FINALIZADO</v>
      </c>
      <c r="CO267" s="4"/>
      <c r="CQ267" s="17"/>
      <c r="CR267" s="87"/>
      <c r="CS267" s="6"/>
      <c r="CT267" s="13" t="s">
        <v>1321</v>
      </c>
      <c r="CU267" s="4" t="s">
        <v>1322</v>
      </c>
      <c r="CV267" s="4" t="s">
        <v>3330</v>
      </c>
      <c r="CW267" s="42" t="str">
        <f t="shared" si="145"/>
        <v>marzo</v>
      </c>
      <c r="CX267" s="4" t="s">
        <v>180</v>
      </c>
      <c r="CY267" t="s">
        <v>361</v>
      </c>
      <c r="CZ267" t="s">
        <v>362</v>
      </c>
    </row>
    <row r="268" spans="1:104" x14ac:dyDescent="0.25">
      <c r="A268" s="76" t="str">
        <f t="shared" si="137"/>
        <v>A</v>
      </c>
      <c r="B268" s="77" t="str">
        <f t="shared" si="138"/>
        <v>PR</v>
      </c>
      <c r="C268" s="76" t="str">
        <f t="shared" si="139"/>
        <v/>
      </c>
      <c r="D268" s="76" t="str">
        <f t="shared" si="140"/>
        <v/>
      </c>
      <c r="E268" s="76" t="str">
        <f t="shared" si="141"/>
        <v/>
      </c>
      <c r="F268" s="77" t="str">
        <f t="shared" ca="1" si="146"/>
        <v>F</v>
      </c>
      <c r="G268" s="3" t="str">
        <f t="shared" si="142"/>
        <v/>
      </c>
      <c r="H268" s="3" t="str">
        <f t="shared" si="143"/>
        <v/>
      </c>
      <c r="I268" s="3" t="str">
        <f t="shared" si="147"/>
        <v/>
      </c>
      <c r="J268" s="4">
        <v>2020</v>
      </c>
      <c r="K268" s="5">
        <v>261</v>
      </c>
      <c r="L268" s="98" t="s">
        <v>1438</v>
      </c>
      <c r="M268" s="4" t="s">
        <v>115</v>
      </c>
      <c r="N268" s="6" t="s">
        <v>116</v>
      </c>
      <c r="O268" s="6" t="s">
        <v>138</v>
      </c>
      <c r="P268" s="6" t="s">
        <v>150</v>
      </c>
      <c r="Q268" s="6" t="s">
        <v>249</v>
      </c>
      <c r="R268" s="4" t="s">
        <v>114</v>
      </c>
      <c r="S268" s="4" t="s">
        <v>167</v>
      </c>
      <c r="T268" s="18" t="s">
        <v>1299</v>
      </c>
      <c r="U268" s="79" t="s">
        <v>173</v>
      </c>
      <c r="V268" s="4" t="s">
        <v>174</v>
      </c>
      <c r="W268" s="7">
        <v>1023886586</v>
      </c>
      <c r="X268" s="18">
        <v>0</v>
      </c>
      <c r="Y268" s="106">
        <v>32696</v>
      </c>
      <c r="Z268" s="71">
        <f ca="1">+($F$1-Tabla3[[#This Row],[FECHA DE NACIMIENTO]])/365</f>
        <v>31.854794520547944</v>
      </c>
      <c r="AA268" s="108" t="s">
        <v>845</v>
      </c>
      <c r="AB268" s="108"/>
      <c r="AC268" s="4" t="s">
        <v>114</v>
      </c>
      <c r="AD268" s="4" t="s">
        <v>114</v>
      </c>
      <c r="AE268" s="8" t="s">
        <v>114</v>
      </c>
      <c r="AF268" s="4" t="s">
        <v>181</v>
      </c>
      <c r="AG268" s="6" t="s">
        <v>193</v>
      </c>
      <c r="AH268" s="6" t="s">
        <v>201</v>
      </c>
      <c r="AI268" s="108" t="s">
        <v>706</v>
      </c>
      <c r="AJ268" s="108" t="s">
        <v>3350</v>
      </c>
      <c r="AK268" s="108" t="s">
        <v>3306</v>
      </c>
      <c r="AL268" s="82">
        <v>28800000</v>
      </c>
      <c r="AM268" s="82">
        <v>28800000</v>
      </c>
      <c r="AN268" s="82">
        <v>3200000</v>
      </c>
      <c r="AO268" s="4" t="s">
        <v>209</v>
      </c>
      <c r="AP268" s="6" t="s">
        <v>181</v>
      </c>
      <c r="AQ268" s="6" t="s">
        <v>168</v>
      </c>
      <c r="AR268" s="83"/>
      <c r="AS268" s="102"/>
      <c r="AT268" s="8"/>
      <c r="AU268" s="18">
        <v>3220</v>
      </c>
      <c r="AV268" s="107">
        <v>43838</v>
      </c>
      <c r="AW268" s="18">
        <v>101220</v>
      </c>
      <c r="AX268" s="93">
        <v>43899</v>
      </c>
      <c r="AY268" s="6" t="s">
        <v>215</v>
      </c>
      <c r="AZ268" s="108" t="s">
        <v>816</v>
      </c>
      <c r="BA268" s="18" t="s">
        <v>181</v>
      </c>
      <c r="BB268" s="102"/>
      <c r="BC268" s="102"/>
      <c r="BD268" s="18" t="s">
        <v>2394</v>
      </c>
      <c r="BE268" s="70" t="s">
        <v>1567</v>
      </c>
      <c r="BF268" s="70">
        <v>43896</v>
      </c>
      <c r="BG268" s="4" t="s">
        <v>220</v>
      </c>
      <c r="BH268" s="4" t="s">
        <v>220</v>
      </c>
      <c r="BI268" s="6" t="s">
        <v>221</v>
      </c>
      <c r="BJ268" s="6" t="s">
        <v>582</v>
      </c>
      <c r="BK268" s="6" t="s">
        <v>174</v>
      </c>
      <c r="BL268" s="12">
        <v>53093005</v>
      </c>
      <c r="BM268" s="4">
        <v>8</v>
      </c>
      <c r="BN268" s="6" t="s">
        <v>622</v>
      </c>
      <c r="BO268" s="6" t="s">
        <v>193</v>
      </c>
      <c r="BP268" s="42">
        <v>80161506</v>
      </c>
      <c r="BQ268" s="13" t="s">
        <v>2810</v>
      </c>
      <c r="BR268" s="70">
        <v>43896</v>
      </c>
      <c r="BS268" s="4" t="s">
        <v>180</v>
      </c>
      <c r="BT268" s="13" t="s">
        <v>230</v>
      </c>
      <c r="BU268" s="93">
        <v>43899</v>
      </c>
      <c r="BV268" s="6" t="s">
        <v>348</v>
      </c>
      <c r="BW268" s="160">
        <v>43899</v>
      </c>
      <c r="BX268" s="160">
        <v>43899</v>
      </c>
      <c r="BY268" s="222">
        <v>44173</v>
      </c>
      <c r="BZ268" s="4">
        <f t="shared" si="148"/>
        <v>274</v>
      </c>
      <c r="CA268" s="16">
        <f t="shared" si="149"/>
        <v>9.1333333333333329</v>
      </c>
      <c r="CB268" s="108" t="s">
        <v>2123</v>
      </c>
      <c r="CC268" s="9">
        <f>BD_2!E266</f>
        <v>0</v>
      </c>
      <c r="CD268" s="9">
        <f>BD_2!BA266</f>
        <v>2346667</v>
      </c>
      <c r="CE268" s="4">
        <f>BD_2!BZ266</f>
        <v>22</v>
      </c>
      <c r="CF268" s="42" t="str">
        <f>BD_2!CA266</f>
        <v>2 NO</v>
      </c>
      <c r="CG268" s="163" t="str">
        <f>BD_2!CF266</f>
        <v>2 NO</v>
      </c>
      <c r="CH268" s="4" t="s">
        <v>181</v>
      </c>
      <c r="CI268">
        <f t="shared" si="150"/>
        <v>296</v>
      </c>
      <c r="CJ268" s="161">
        <f t="shared" si="151"/>
        <v>43899</v>
      </c>
      <c r="CK268" s="161">
        <f t="shared" si="152"/>
        <v>44195</v>
      </c>
      <c r="CL268" s="14">
        <f t="shared" ca="1" si="153"/>
        <v>1.4324324324324325</v>
      </c>
      <c r="CM268" s="9">
        <f t="shared" si="144"/>
        <v>31146667</v>
      </c>
      <c r="CN268" s="42" t="str">
        <f t="shared" ca="1" si="154"/>
        <v>FINALIZADO</v>
      </c>
      <c r="CO268" s="4"/>
      <c r="CQ268" s="17"/>
      <c r="CR268" s="87"/>
      <c r="CS268" s="6"/>
      <c r="CT268" s="13" t="s">
        <v>1321</v>
      </c>
      <c r="CU268" s="4" t="s">
        <v>1322</v>
      </c>
      <c r="CV268" s="4" t="s">
        <v>3330</v>
      </c>
      <c r="CW268" s="42" t="str">
        <f t="shared" si="145"/>
        <v>marzo</v>
      </c>
      <c r="CX268" s="4" t="s">
        <v>180</v>
      </c>
      <c r="CY268" t="s">
        <v>361</v>
      </c>
      <c r="CZ268" t="s">
        <v>362</v>
      </c>
    </row>
    <row r="269" spans="1:104" x14ac:dyDescent="0.25">
      <c r="A269" s="76" t="str">
        <f t="shared" si="137"/>
        <v>A</v>
      </c>
      <c r="B269" s="77" t="str">
        <f t="shared" si="138"/>
        <v>PR</v>
      </c>
      <c r="C269" s="76" t="str">
        <f t="shared" si="139"/>
        <v/>
      </c>
      <c r="D269" s="76" t="str">
        <f t="shared" si="140"/>
        <v/>
      </c>
      <c r="E269" s="76" t="str">
        <f t="shared" si="141"/>
        <v/>
      </c>
      <c r="F269" s="77" t="str">
        <f t="shared" ca="1" si="146"/>
        <v>F</v>
      </c>
      <c r="G269" s="3" t="str">
        <f t="shared" si="142"/>
        <v/>
      </c>
      <c r="H269" s="3" t="str">
        <f t="shared" si="143"/>
        <v/>
      </c>
      <c r="I269" s="3" t="str">
        <f t="shared" si="147"/>
        <v/>
      </c>
      <c r="J269" s="4">
        <v>2020</v>
      </c>
      <c r="K269" s="5">
        <v>262</v>
      </c>
      <c r="L269" s="98" t="s">
        <v>1438</v>
      </c>
      <c r="M269" s="4" t="s">
        <v>115</v>
      </c>
      <c r="N269" s="6" t="s">
        <v>116</v>
      </c>
      <c r="O269" s="6" t="s">
        <v>138</v>
      </c>
      <c r="P269" s="6" t="s">
        <v>150</v>
      </c>
      <c r="Q269" s="6" t="s">
        <v>249</v>
      </c>
      <c r="R269" s="4" t="s">
        <v>114</v>
      </c>
      <c r="S269" s="4" t="s">
        <v>167</v>
      </c>
      <c r="T269" s="18" t="s">
        <v>1300</v>
      </c>
      <c r="U269" s="79" t="s">
        <v>173</v>
      </c>
      <c r="V269" s="4" t="s">
        <v>174</v>
      </c>
      <c r="W269" s="7">
        <v>51814029</v>
      </c>
      <c r="X269" s="18">
        <v>2</v>
      </c>
      <c r="Y269" s="106">
        <v>23784</v>
      </c>
      <c r="Z269" s="71">
        <f ca="1">+($F$1-Tabla3[[#This Row],[FECHA DE NACIMIENTO]])/365</f>
        <v>56.271232876712325</v>
      </c>
      <c r="AA269" s="108" t="s">
        <v>579</v>
      </c>
      <c r="AB269" s="108"/>
      <c r="AC269" s="4" t="s">
        <v>114</v>
      </c>
      <c r="AD269" s="4" t="s">
        <v>114</v>
      </c>
      <c r="AE269" s="8" t="s">
        <v>114</v>
      </c>
      <c r="AF269" s="4" t="s">
        <v>181</v>
      </c>
      <c r="AG269" s="6" t="s">
        <v>193</v>
      </c>
      <c r="AH269" s="6" t="s">
        <v>201</v>
      </c>
      <c r="AI269" s="18" t="s">
        <v>3351</v>
      </c>
      <c r="AJ269" s="108" t="s">
        <v>3352</v>
      </c>
      <c r="AK269" s="108" t="s">
        <v>3306</v>
      </c>
      <c r="AL269" s="82">
        <v>28800000</v>
      </c>
      <c r="AM269" s="82">
        <v>28800000</v>
      </c>
      <c r="AN269" s="82">
        <v>3200000</v>
      </c>
      <c r="AO269" s="4" t="s">
        <v>209</v>
      </c>
      <c r="AP269" s="6" t="s">
        <v>181</v>
      </c>
      <c r="AQ269" s="6" t="s">
        <v>168</v>
      </c>
      <c r="AR269" s="83"/>
      <c r="AS269" s="102"/>
      <c r="AT269" s="8"/>
      <c r="AU269" s="108">
        <v>3220</v>
      </c>
      <c r="AV269" s="107">
        <v>43838</v>
      </c>
      <c r="AW269" s="18">
        <v>107520</v>
      </c>
      <c r="AX269" s="93">
        <v>43903</v>
      </c>
      <c r="AY269" s="6" t="s">
        <v>215</v>
      </c>
      <c r="AZ269" s="108" t="s">
        <v>816</v>
      </c>
      <c r="BA269" s="18" t="s">
        <v>181</v>
      </c>
      <c r="BB269" s="102"/>
      <c r="BC269" s="102"/>
      <c r="BD269" s="18" t="s">
        <v>2395</v>
      </c>
      <c r="BE269" s="70" t="s">
        <v>2110</v>
      </c>
      <c r="BF269" s="70">
        <v>43902</v>
      </c>
      <c r="BG269" s="4" t="s">
        <v>220</v>
      </c>
      <c r="BH269" s="4" t="s">
        <v>220</v>
      </c>
      <c r="BI269" s="6" t="s">
        <v>221</v>
      </c>
      <c r="BJ269" s="6" t="s">
        <v>582</v>
      </c>
      <c r="BK269" s="6" t="s">
        <v>174</v>
      </c>
      <c r="BL269" s="12">
        <v>53093005</v>
      </c>
      <c r="BM269" s="4">
        <v>8</v>
      </c>
      <c r="BN269" s="6" t="s">
        <v>622</v>
      </c>
      <c r="BO269" s="6" t="s">
        <v>193</v>
      </c>
      <c r="BP269" s="42">
        <v>80161506</v>
      </c>
      <c r="BQ269" s="13" t="s">
        <v>2811</v>
      </c>
      <c r="BR269" s="131">
        <v>43902</v>
      </c>
      <c r="BS269" s="4" t="s">
        <v>180</v>
      </c>
      <c r="BT269" s="13" t="s">
        <v>230</v>
      </c>
      <c r="BU269" s="93">
        <v>43903</v>
      </c>
      <c r="BV269" s="6" t="s">
        <v>348</v>
      </c>
      <c r="BW269" s="93">
        <v>43903</v>
      </c>
      <c r="BX269" s="160">
        <v>43903</v>
      </c>
      <c r="BY269" s="222">
        <v>44177</v>
      </c>
      <c r="BZ269" s="4">
        <f t="shared" si="148"/>
        <v>274</v>
      </c>
      <c r="CA269" s="16">
        <f t="shared" si="149"/>
        <v>9.1333333333333329</v>
      </c>
      <c r="CB269" s="108" t="s">
        <v>2123</v>
      </c>
      <c r="CC269" s="9">
        <f>BD_2!E267</f>
        <v>0</v>
      </c>
      <c r="CD269" s="9">
        <f>BD_2!BA267</f>
        <v>1920000</v>
      </c>
      <c r="CE269" s="4">
        <f>BD_2!BZ267</f>
        <v>18</v>
      </c>
      <c r="CF269" s="42" t="str">
        <f>BD_2!CA267</f>
        <v>2 NO</v>
      </c>
      <c r="CG269" s="163" t="str">
        <f>BD_2!CF267</f>
        <v>2 NO</v>
      </c>
      <c r="CH269" s="4" t="s">
        <v>181</v>
      </c>
      <c r="CI269">
        <f t="shared" si="150"/>
        <v>292</v>
      </c>
      <c r="CJ269" s="161">
        <f t="shared" si="151"/>
        <v>43903</v>
      </c>
      <c r="CK269" s="161">
        <f t="shared" si="152"/>
        <v>44195</v>
      </c>
      <c r="CL269" s="14">
        <f t="shared" ca="1" si="153"/>
        <v>1.4383561643835616</v>
      </c>
      <c r="CM269" s="9">
        <f t="shared" si="144"/>
        <v>30720000</v>
      </c>
      <c r="CN269" s="42" t="str">
        <f t="shared" ca="1" si="154"/>
        <v>FINALIZADO</v>
      </c>
      <c r="CO269" s="4"/>
      <c r="CQ269" s="17"/>
      <c r="CR269" s="87"/>
      <c r="CS269" s="6"/>
      <c r="CT269" s="13" t="s">
        <v>1321</v>
      </c>
      <c r="CU269" s="4" t="s">
        <v>1322</v>
      </c>
      <c r="CV269" s="4" t="s">
        <v>3330</v>
      </c>
      <c r="CW269" s="42" t="str">
        <f t="shared" si="145"/>
        <v>marzo</v>
      </c>
      <c r="CX269" s="4" t="s">
        <v>180</v>
      </c>
      <c r="CY269" t="s">
        <v>361</v>
      </c>
      <c r="CZ269" t="s">
        <v>362</v>
      </c>
    </row>
    <row r="270" spans="1:104" x14ac:dyDescent="0.25">
      <c r="A270" s="76" t="str">
        <f t="shared" ref="A270:A295" si="156">+IF($CM270&gt;$AM270,"A", "")</f>
        <v/>
      </c>
      <c r="B270" s="77" t="str">
        <f t="shared" ref="B270:B295" si="157">+IF(CK270&gt;BY270,"PR","")</f>
        <v/>
      </c>
      <c r="C270" s="76" t="str">
        <f t="shared" ref="C270:C295" si="158">IF($CG270= "1 SI", "T","")</f>
        <v/>
      </c>
      <c r="D270" s="76" t="str">
        <f t="shared" ref="D270:D295" si="159">+IF($CF270="1 SI","S","")</f>
        <v/>
      </c>
      <c r="E270" s="76" t="str">
        <f t="shared" ref="E270:E295" si="160">+IF(CH270="1 SI","C","")</f>
        <v/>
      </c>
      <c r="F270" s="77" t="str">
        <f t="shared" ca="1" si="146"/>
        <v>F</v>
      </c>
      <c r="G270" s="3" t="str">
        <f t="shared" ref="G270:G295" si="161">+IF($CO270="MUTUO ACUERDO", "L","")</f>
        <v/>
      </c>
      <c r="H270" s="3" t="str">
        <f t="shared" ref="H270:H295" si="162">IF($CX270="1 SI","","NE")</f>
        <v/>
      </c>
      <c r="I270" s="3" t="str">
        <f t="shared" si="147"/>
        <v/>
      </c>
      <c r="J270" s="4">
        <v>2020</v>
      </c>
      <c r="K270" s="5">
        <v>263</v>
      </c>
      <c r="L270" s="6" t="s">
        <v>1435</v>
      </c>
      <c r="M270" s="4" t="s">
        <v>115</v>
      </c>
      <c r="N270" s="6" t="s">
        <v>116</v>
      </c>
      <c r="O270" s="6" t="s">
        <v>138</v>
      </c>
      <c r="P270" s="6" t="s">
        <v>150</v>
      </c>
      <c r="Q270" s="6" t="s">
        <v>249</v>
      </c>
      <c r="R270" s="4" t="s">
        <v>114</v>
      </c>
      <c r="S270" s="4" t="s">
        <v>166</v>
      </c>
      <c r="T270" s="108" t="s">
        <v>3356</v>
      </c>
      <c r="U270" s="79" t="s">
        <v>173</v>
      </c>
      <c r="V270" s="4" t="s">
        <v>174</v>
      </c>
      <c r="W270" s="7">
        <v>1052396715</v>
      </c>
      <c r="X270" s="18">
        <v>7</v>
      </c>
      <c r="Y270" s="106">
        <v>33804</v>
      </c>
      <c r="Z270" s="71">
        <f ca="1">+($F$1-Tabla3[[#This Row],[FECHA DE NACIMIENTO]])/365</f>
        <v>28.81917808219178</v>
      </c>
      <c r="AA270" s="108" t="s">
        <v>178</v>
      </c>
      <c r="AB270" s="108"/>
      <c r="AC270" s="4" t="s">
        <v>114</v>
      </c>
      <c r="AD270" s="4" t="s">
        <v>114</v>
      </c>
      <c r="AE270" s="8" t="s">
        <v>114</v>
      </c>
      <c r="AF270" s="4" t="s">
        <v>181</v>
      </c>
      <c r="AG270" s="105" t="s">
        <v>959</v>
      </c>
      <c r="AH270" s="6" t="s">
        <v>959</v>
      </c>
      <c r="AI270" s="18" t="s">
        <v>3028</v>
      </c>
      <c r="AJ270" s="108" t="s">
        <v>3354</v>
      </c>
      <c r="AK270" s="108" t="s">
        <v>3355</v>
      </c>
      <c r="AL270" s="82">
        <v>63000000</v>
      </c>
      <c r="AM270" s="82">
        <v>63000000</v>
      </c>
      <c r="AN270" s="82">
        <v>7000000</v>
      </c>
      <c r="AO270" s="4" t="s">
        <v>209</v>
      </c>
      <c r="AP270" s="6" t="s">
        <v>181</v>
      </c>
      <c r="AQ270" s="6" t="s">
        <v>168</v>
      </c>
      <c r="AR270" s="83"/>
      <c r="AS270" s="102"/>
      <c r="AT270" s="8"/>
      <c r="AU270" s="18">
        <v>20820</v>
      </c>
      <c r="AV270" s="92">
        <v>43888</v>
      </c>
      <c r="AW270" s="18">
        <v>107620</v>
      </c>
      <c r="AX270" s="93">
        <v>43903</v>
      </c>
      <c r="AY270" s="6" t="s">
        <v>215</v>
      </c>
      <c r="AZ270" s="18" t="s">
        <v>3359</v>
      </c>
      <c r="BA270" s="18" t="s">
        <v>181</v>
      </c>
      <c r="BB270" s="102"/>
      <c r="BC270" s="102"/>
      <c r="BD270" s="108" t="s">
        <v>3357</v>
      </c>
      <c r="BE270" s="70" t="s">
        <v>3358</v>
      </c>
      <c r="BF270" s="70">
        <v>43902</v>
      </c>
      <c r="BG270" s="4" t="s">
        <v>220</v>
      </c>
      <c r="BH270" s="4" t="s">
        <v>220</v>
      </c>
      <c r="BI270" s="6" t="s">
        <v>221</v>
      </c>
      <c r="BJ270" s="6" t="s">
        <v>3360</v>
      </c>
      <c r="BK270" s="6" t="s">
        <v>174</v>
      </c>
      <c r="BL270" s="12" t="s">
        <v>3361</v>
      </c>
      <c r="BM270" s="4">
        <v>1</v>
      </c>
      <c r="BN270" s="6" t="s">
        <v>3363</v>
      </c>
      <c r="BO270" s="6" t="s">
        <v>3362</v>
      </c>
      <c r="BP270" s="42">
        <v>80161506</v>
      </c>
      <c r="BQ270" s="13" t="s">
        <v>3353</v>
      </c>
      <c r="BR270" s="131">
        <v>43902</v>
      </c>
      <c r="BS270" s="4" t="s">
        <v>180</v>
      </c>
      <c r="BT270" s="13" t="s">
        <v>230</v>
      </c>
      <c r="BU270" s="93">
        <v>43902</v>
      </c>
      <c r="BV270" s="6" t="s">
        <v>348</v>
      </c>
      <c r="BW270" s="160">
        <v>43903</v>
      </c>
      <c r="BX270" s="160">
        <v>43903</v>
      </c>
      <c r="BY270" s="222">
        <v>44177</v>
      </c>
      <c r="BZ270" s="4">
        <f t="shared" si="148"/>
        <v>274</v>
      </c>
      <c r="CA270" s="16">
        <f t="shared" si="149"/>
        <v>9.1333333333333329</v>
      </c>
      <c r="CB270" s="108" t="s">
        <v>3364</v>
      </c>
      <c r="CC270" s="9">
        <f>BD_2!E268</f>
        <v>0</v>
      </c>
      <c r="CD270" s="9">
        <f>BD_2!BA268</f>
        <v>0</v>
      </c>
      <c r="CE270" s="4">
        <f>BD_2!BZ268</f>
        <v>0</v>
      </c>
      <c r="CF270" s="42" t="str">
        <f>BD_2!CA268</f>
        <v>2 NO</v>
      </c>
      <c r="CG270" s="163" t="str">
        <f>BD_2!CF268</f>
        <v>2 NO</v>
      </c>
      <c r="CH270" s="4" t="s">
        <v>181</v>
      </c>
      <c r="CI270">
        <f t="shared" si="150"/>
        <v>274</v>
      </c>
      <c r="CJ270" s="161">
        <f t="shared" si="151"/>
        <v>43903</v>
      </c>
      <c r="CK270" s="161">
        <f t="shared" si="152"/>
        <v>44177</v>
      </c>
      <c r="CL270" s="14">
        <f t="shared" ca="1" si="153"/>
        <v>1.5328467153284671</v>
      </c>
      <c r="CM270" s="9">
        <f t="shared" ref="CM270:CM295" si="163">$AM270+$CD270-$CC270</f>
        <v>63000000</v>
      </c>
      <c r="CN270" s="42" t="str">
        <f t="shared" ca="1" si="154"/>
        <v>FINALIZADO</v>
      </c>
      <c r="CO270" s="4"/>
      <c r="CQ270" s="17"/>
      <c r="CR270" s="87"/>
      <c r="CS270" s="6"/>
      <c r="CT270" s="13" t="s">
        <v>1321</v>
      </c>
      <c r="CU270" s="4" t="s">
        <v>1322</v>
      </c>
      <c r="CV270" s="4" t="s">
        <v>3330</v>
      </c>
      <c r="CW270" s="42" t="str">
        <f t="shared" ref="CW270:CW295" si="164">TEXT(BF270,"MMMM")</f>
        <v>marzo</v>
      </c>
      <c r="CX270" s="4" t="s">
        <v>180</v>
      </c>
      <c r="CY270" t="s">
        <v>361</v>
      </c>
      <c r="CZ270" t="s">
        <v>362</v>
      </c>
    </row>
    <row r="271" spans="1:104" ht="14.45" customHeight="1" x14ac:dyDescent="0.25">
      <c r="A271" s="76" t="str">
        <f t="shared" si="156"/>
        <v>A</v>
      </c>
      <c r="B271" s="77" t="str">
        <f t="shared" si="157"/>
        <v>PR</v>
      </c>
      <c r="C271" s="76" t="str">
        <f t="shared" si="158"/>
        <v/>
      </c>
      <c r="D271" s="76" t="str">
        <f t="shared" si="159"/>
        <v/>
      </c>
      <c r="E271" s="76" t="str">
        <f t="shared" si="160"/>
        <v/>
      </c>
      <c r="F271" s="77" t="str">
        <f t="shared" ca="1" si="146"/>
        <v>F</v>
      </c>
      <c r="G271" s="3" t="str">
        <f t="shared" si="161"/>
        <v/>
      </c>
      <c r="H271" s="3" t="str">
        <f t="shared" si="162"/>
        <v/>
      </c>
      <c r="I271" s="3" t="str">
        <f t="shared" si="147"/>
        <v/>
      </c>
      <c r="J271" s="4">
        <v>2020</v>
      </c>
      <c r="K271" s="5">
        <v>264</v>
      </c>
      <c r="L271" s="98" t="s">
        <v>714</v>
      </c>
      <c r="M271" s="4" t="s">
        <v>115</v>
      </c>
      <c r="N271" s="6" t="s">
        <v>116</v>
      </c>
      <c r="O271" s="6" t="s">
        <v>138</v>
      </c>
      <c r="P271" s="6" t="s">
        <v>150</v>
      </c>
      <c r="Q271" s="6" t="s">
        <v>249</v>
      </c>
      <c r="R271" s="4" t="s">
        <v>114</v>
      </c>
      <c r="S271" s="4" t="s">
        <v>167</v>
      </c>
      <c r="T271" s="18" t="s">
        <v>4712</v>
      </c>
      <c r="U271" s="79" t="s">
        <v>173</v>
      </c>
      <c r="V271" s="4" t="s">
        <v>174</v>
      </c>
      <c r="W271" s="7">
        <v>1022357001</v>
      </c>
      <c r="X271" s="18">
        <v>1</v>
      </c>
      <c r="Y271" s="106">
        <v>32531</v>
      </c>
      <c r="Z271" s="71">
        <f ca="1">+($F$1-Tabla3[[#This Row],[FECHA DE NACIMIENTO]])/365</f>
        <v>32.30684931506849</v>
      </c>
      <c r="AA271" s="108" t="s">
        <v>1774</v>
      </c>
      <c r="AB271" s="108"/>
      <c r="AC271" s="4" t="s">
        <v>114</v>
      </c>
      <c r="AD271" s="4" t="s">
        <v>114</v>
      </c>
      <c r="AE271" s="8" t="s">
        <v>114</v>
      </c>
      <c r="AF271" s="4" t="s">
        <v>181</v>
      </c>
      <c r="AG271" s="6" t="s">
        <v>202</v>
      </c>
      <c r="AH271" s="6" t="s">
        <v>201</v>
      </c>
      <c r="AI271" s="18" t="s">
        <v>1620</v>
      </c>
      <c r="AJ271" s="55" t="s">
        <v>5754</v>
      </c>
      <c r="AK271" s="108" t="s">
        <v>5755</v>
      </c>
      <c r="AL271" s="82">
        <v>38000000</v>
      </c>
      <c r="AM271" s="82">
        <v>38000000</v>
      </c>
      <c r="AN271" s="82">
        <v>3800000</v>
      </c>
      <c r="AO271" s="4" t="s">
        <v>209</v>
      </c>
      <c r="AP271" s="6" t="s">
        <v>181</v>
      </c>
      <c r="AQ271" s="6" t="s">
        <v>168</v>
      </c>
      <c r="AR271" s="83"/>
      <c r="AS271" s="102"/>
      <c r="AT271" s="8"/>
      <c r="AU271" s="101">
        <v>20520</v>
      </c>
      <c r="AV271" s="107">
        <v>43874</v>
      </c>
      <c r="AW271" s="108">
        <v>63920</v>
      </c>
      <c r="AX271" s="97">
        <v>43879</v>
      </c>
      <c r="AY271" s="6" t="s">
        <v>214</v>
      </c>
      <c r="AZ271" s="108" t="s">
        <v>1706</v>
      </c>
      <c r="BA271" s="18" t="s">
        <v>181</v>
      </c>
      <c r="BB271" s="102"/>
      <c r="BC271" s="102"/>
      <c r="BD271" s="108" t="s">
        <v>3382</v>
      </c>
      <c r="BE271" s="70" t="s">
        <v>3381</v>
      </c>
      <c r="BF271" s="70">
        <v>43878</v>
      </c>
      <c r="BG271" s="4" t="s">
        <v>220</v>
      </c>
      <c r="BH271" s="4" t="s">
        <v>220</v>
      </c>
      <c r="BI271" s="6" t="s">
        <v>221</v>
      </c>
      <c r="BJ271" s="6" t="s">
        <v>3828</v>
      </c>
      <c r="BK271" s="6" t="s">
        <v>174</v>
      </c>
      <c r="BL271" s="12">
        <v>1026292756</v>
      </c>
      <c r="BM271" s="4"/>
      <c r="BN271" s="6" t="s">
        <v>3830</v>
      </c>
      <c r="BO271" s="6" t="s">
        <v>3612</v>
      </c>
      <c r="BP271" s="42">
        <v>93151507</v>
      </c>
      <c r="BQ271" s="13" t="s">
        <v>1665</v>
      </c>
      <c r="BR271" s="70">
        <v>43878</v>
      </c>
      <c r="BS271" s="4" t="s">
        <v>180</v>
      </c>
      <c r="BT271" s="13" t="s">
        <v>230</v>
      </c>
      <c r="BU271" s="93">
        <v>43879</v>
      </c>
      <c r="BV271" s="6" t="s">
        <v>349</v>
      </c>
      <c r="BW271" s="93">
        <v>43879</v>
      </c>
      <c r="BX271" s="93">
        <v>43879</v>
      </c>
      <c r="BY271" s="222">
        <v>44182</v>
      </c>
      <c r="BZ271" s="4">
        <f t="shared" si="148"/>
        <v>303</v>
      </c>
      <c r="CA271" s="16">
        <f t="shared" si="149"/>
        <v>10.1</v>
      </c>
      <c r="CB271" s="18" t="s">
        <v>5756</v>
      </c>
      <c r="CC271" s="9">
        <f>BD_2!E269</f>
        <v>0</v>
      </c>
      <c r="CD271" s="9">
        <f>BD_2!BA269</f>
        <v>1646666</v>
      </c>
      <c r="CE271" s="4">
        <f>BD_2!BZ269</f>
        <v>14</v>
      </c>
      <c r="CF271" s="42" t="str">
        <f>BD_2!CA269</f>
        <v>2 NO</v>
      </c>
      <c r="CG271" s="163" t="str">
        <f>BD_2!CF269</f>
        <v>2 NO</v>
      </c>
      <c r="CH271" s="4" t="s">
        <v>181</v>
      </c>
      <c r="CI271">
        <f t="shared" si="150"/>
        <v>317</v>
      </c>
      <c r="CJ271" s="161">
        <f t="shared" si="151"/>
        <v>43879</v>
      </c>
      <c r="CK271" s="161">
        <f t="shared" si="152"/>
        <v>44196</v>
      </c>
      <c r="CL271" s="14">
        <f t="shared" ca="1" si="153"/>
        <v>1.4006309148264984</v>
      </c>
      <c r="CM271" s="9">
        <f t="shared" si="163"/>
        <v>39646666</v>
      </c>
      <c r="CN271" s="42" t="str">
        <f t="shared" ca="1" si="154"/>
        <v>FINALIZADO</v>
      </c>
      <c r="CO271" s="4"/>
      <c r="CQ271" s="17"/>
      <c r="CR271" s="87"/>
      <c r="CS271" s="6"/>
      <c r="CT271" s="13" t="s">
        <v>1321</v>
      </c>
      <c r="CU271" s="4" t="s">
        <v>1322</v>
      </c>
      <c r="CV271" s="4" t="s">
        <v>3330</v>
      </c>
      <c r="CW271" s="42" t="str">
        <f t="shared" si="164"/>
        <v>febrero</v>
      </c>
      <c r="CX271" s="4" t="s">
        <v>180</v>
      </c>
      <c r="CY271" t="s">
        <v>361</v>
      </c>
      <c r="CZ271" t="s">
        <v>362</v>
      </c>
    </row>
    <row r="272" spans="1:104" x14ac:dyDescent="0.25">
      <c r="A272" s="76" t="str">
        <f t="shared" si="156"/>
        <v/>
      </c>
      <c r="B272" s="77" t="str">
        <f t="shared" si="157"/>
        <v/>
      </c>
      <c r="C272" s="76" t="str">
        <f t="shared" si="158"/>
        <v/>
      </c>
      <c r="D272" s="76" t="str">
        <f t="shared" si="159"/>
        <v/>
      </c>
      <c r="E272" s="76" t="str">
        <f t="shared" si="160"/>
        <v/>
      </c>
      <c r="F272" s="77" t="str">
        <f t="shared" ca="1" si="146"/>
        <v>F</v>
      </c>
      <c r="G272" s="3" t="str">
        <f t="shared" si="161"/>
        <v/>
      </c>
      <c r="H272" s="3" t="str">
        <f t="shared" si="162"/>
        <v/>
      </c>
      <c r="I272" s="3" t="str">
        <f t="shared" si="147"/>
        <v>ANU</v>
      </c>
      <c r="J272" s="4">
        <v>2020</v>
      </c>
      <c r="K272" s="5">
        <v>265</v>
      </c>
      <c r="L272" s="98" t="s">
        <v>1438</v>
      </c>
      <c r="M272" s="4" t="s">
        <v>115</v>
      </c>
      <c r="N272" s="6" t="s">
        <v>116</v>
      </c>
      <c r="O272" s="6" t="s">
        <v>138</v>
      </c>
      <c r="P272" s="6" t="s">
        <v>150</v>
      </c>
      <c r="Q272" s="6" t="s">
        <v>249</v>
      </c>
      <c r="R272" s="4" t="s">
        <v>114</v>
      </c>
      <c r="S272" s="4" t="s">
        <v>167</v>
      </c>
      <c r="T272" s="18" t="s">
        <v>2111</v>
      </c>
      <c r="U272" s="79" t="s">
        <v>173</v>
      </c>
      <c r="V272" s="4" t="s">
        <v>174</v>
      </c>
      <c r="W272" s="7">
        <v>1026272263</v>
      </c>
      <c r="X272" s="18">
        <v>2</v>
      </c>
      <c r="Y272" s="106">
        <v>33281</v>
      </c>
      <c r="Z272" s="71">
        <f ca="1">+($F$1-Tabla3[[#This Row],[FECHA DE NACIMIENTO]])/365</f>
        <v>30.252054794520546</v>
      </c>
      <c r="AA272" s="108" t="s">
        <v>1775</v>
      </c>
      <c r="AB272" s="108"/>
      <c r="AC272" s="4" t="s">
        <v>114</v>
      </c>
      <c r="AD272" s="4" t="s">
        <v>114</v>
      </c>
      <c r="AE272" s="8" t="s">
        <v>114</v>
      </c>
      <c r="AF272" s="4" t="s">
        <v>181</v>
      </c>
      <c r="AG272" s="6" t="s">
        <v>193</v>
      </c>
      <c r="AH272" s="6" t="s">
        <v>201</v>
      </c>
      <c r="AI272" s="18" t="s">
        <v>706</v>
      </c>
      <c r="AJ272" s="18" t="s">
        <v>2030</v>
      </c>
      <c r="AK272" s="108" t="s">
        <v>2043</v>
      </c>
      <c r="AL272" s="82">
        <v>32000000</v>
      </c>
      <c r="AM272" s="82">
        <v>32000000</v>
      </c>
      <c r="AN272" s="82">
        <v>3200000</v>
      </c>
      <c r="AO272" s="4" t="s">
        <v>209</v>
      </c>
      <c r="AP272" s="6" t="s">
        <v>181</v>
      </c>
      <c r="AQ272" s="6" t="s">
        <v>168</v>
      </c>
      <c r="AR272" s="83"/>
      <c r="AS272" s="102"/>
      <c r="AT272" s="8"/>
      <c r="AU272" s="101">
        <v>3220</v>
      </c>
      <c r="AV272" s="92">
        <v>44044</v>
      </c>
      <c r="AW272" s="18"/>
      <c r="AX272" s="93"/>
      <c r="AZ272" s="18"/>
      <c r="BA272" s="18" t="s">
        <v>181</v>
      </c>
      <c r="BB272" s="102"/>
      <c r="BC272" s="102"/>
      <c r="BD272" s="18" t="s">
        <v>2112</v>
      </c>
      <c r="BE272" s="70" t="s">
        <v>2113</v>
      </c>
      <c r="BF272" s="70"/>
      <c r="BG272" s="4" t="s">
        <v>220</v>
      </c>
      <c r="BH272" s="4" t="s">
        <v>220</v>
      </c>
      <c r="BI272" s="6" t="s">
        <v>221</v>
      </c>
      <c r="BK272" s="6"/>
      <c r="BL272" s="12"/>
      <c r="BM272" s="4">
        <v>0</v>
      </c>
      <c r="BO272" s="6"/>
      <c r="BP272" s="42">
        <v>80161506</v>
      </c>
      <c r="BQ272" s="13"/>
      <c r="BR272" s="131"/>
      <c r="BS272" s="4"/>
      <c r="BT272" s="13"/>
      <c r="BU272" s="93"/>
      <c r="BV272" s="6"/>
      <c r="BW272" s="93"/>
      <c r="BX272" s="93"/>
      <c r="BY272" s="222"/>
      <c r="BZ272" s="4">
        <f t="shared" si="148"/>
        <v>0</v>
      </c>
      <c r="CA272" s="16">
        <f t="shared" si="149"/>
        <v>0</v>
      </c>
      <c r="CB272" s="18" t="s">
        <v>2041</v>
      </c>
      <c r="CC272" s="9">
        <f>BD_2!E270</f>
        <v>0</v>
      </c>
      <c r="CD272" s="9">
        <f>BD_2!BA270</f>
        <v>0</v>
      </c>
      <c r="CE272" s="4">
        <f>BD_2!BZ270</f>
        <v>0</v>
      </c>
      <c r="CF272" s="42" t="str">
        <f>BD_2!CA270</f>
        <v>2 NO</v>
      </c>
      <c r="CG272" s="163" t="str">
        <f>BD_2!CF270</f>
        <v>2 NO</v>
      </c>
      <c r="CH272" s="4" t="s">
        <v>181</v>
      </c>
      <c r="CI272">
        <f t="shared" si="150"/>
        <v>0</v>
      </c>
      <c r="CJ272" s="161">
        <f t="shared" si="151"/>
        <v>0</v>
      </c>
      <c r="CK272" s="161">
        <f t="shared" si="152"/>
        <v>0</v>
      </c>
      <c r="CL272" s="14" t="e">
        <f t="shared" ca="1" si="153"/>
        <v>#DIV/0!</v>
      </c>
      <c r="CM272" s="9">
        <f t="shared" si="163"/>
        <v>32000000</v>
      </c>
      <c r="CN272" s="42" t="str">
        <f t="shared" ca="1" si="154"/>
        <v>FINALIZADO</v>
      </c>
      <c r="CO272" s="4"/>
      <c r="CQ272" s="17"/>
      <c r="CR272" s="87"/>
      <c r="CS272" s="6"/>
      <c r="CT272" s="13" t="s">
        <v>1320</v>
      </c>
      <c r="CU272" s="4" t="s">
        <v>1325</v>
      </c>
      <c r="CV272" s="4" t="s">
        <v>3329</v>
      </c>
      <c r="CW272" s="42" t="str">
        <f t="shared" si="164"/>
        <v>enero</v>
      </c>
      <c r="CX272" s="4" t="s">
        <v>180</v>
      </c>
      <c r="CY272" t="s">
        <v>361</v>
      </c>
      <c r="CZ272" t="s">
        <v>362</v>
      </c>
    </row>
    <row r="273" spans="1:104" x14ac:dyDescent="0.25">
      <c r="A273" s="76" t="str">
        <f t="shared" si="156"/>
        <v>A</v>
      </c>
      <c r="B273" s="77" t="str">
        <f t="shared" si="157"/>
        <v>PR</v>
      </c>
      <c r="C273" s="76" t="str">
        <f t="shared" si="158"/>
        <v/>
      </c>
      <c r="D273" s="76" t="str">
        <f t="shared" si="159"/>
        <v/>
      </c>
      <c r="E273" s="76" t="str">
        <f t="shared" si="160"/>
        <v/>
      </c>
      <c r="F273" s="77" t="str">
        <f t="shared" ca="1" si="146"/>
        <v>F</v>
      </c>
      <c r="G273" s="3" t="str">
        <f t="shared" si="161"/>
        <v/>
      </c>
      <c r="H273" s="3" t="str">
        <f t="shared" si="162"/>
        <v/>
      </c>
      <c r="I273" s="3" t="str">
        <f t="shared" si="147"/>
        <v/>
      </c>
      <c r="J273" s="4">
        <v>2020</v>
      </c>
      <c r="K273" s="5">
        <v>266</v>
      </c>
      <c r="L273" s="98" t="s">
        <v>1438</v>
      </c>
      <c r="M273" s="4" t="s">
        <v>115</v>
      </c>
      <c r="N273" s="6" t="s">
        <v>116</v>
      </c>
      <c r="O273" s="6" t="s">
        <v>138</v>
      </c>
      <c r="P273" s="6" t="s">
        <v>150</v>
      </c>
      <c r="Q273" s="6" t="s">
        <v>249</v>
      </c>
      <c r="R273" s="4" t="s">
        <v>114</v>
      </c>
      <c r="S273" s="4" t="s">
        <v>167</v>
      </c>
      <c r="T273" s="18" t="s">
        <v>1302</v>
      </c>
      <c r="U273" s="79" t="s">
        <v>173</v>
      </c>
      <c r="V273" s="4" t="s">
        <v>174</v>
      </c>
      <c r="W273" s="7">
        <v>18003883</v>
      </c>
      <c r="X273" s="18">
        <v>6</v>
      </c>
      <c r="Y273" s="106">
        <v>27610</v>
      </c>
      <c r="Z273" s="71">
        <f ca="1">+($F$1-Tabla3[[#This Row],[FECHA DE NACIMIENTO]])/365</f>
        <v>45.789041095890411</v>
      </c>
      <c r="AA273" s="108" t="s">
        <v>1775</v>
      </c>
      <c r="AB273" s="108"/>
      <c r="AC273" s="4" t="s">
        <v>114</v>
      </c>
      <c r="AD273" s="4" t="s">
        <v>114</v>
      </c>
      <c r="AE273" s="8" t="s">
        <v>114</v>
      </c>
      <c r="AF273" s="4" t="s">
        <v>181</v>
      </c>
      <c r="AG273" s="6" t="s">
        <v>193</v>
      </c>
      <c r="AH273" s="6" t="s">
        <v>201</v>
      </c>
      <c r="AI273" s="18" t="s">
        <v>3351</v>
      </c>
      <c r="AJ273" s="108" t="s">
        <v>3365</v>
      </c>
      <c r="AK273" s="108" t="s">
        <v>3306</v>
      </c>
      <c r="AL273" s="82">
        <v>28800000</v>
      </c>
      <c r="AM273" s="82">
        <v>28800000</v>
      </c>
      <c r="AN273" s="82">
        <v>3200000</v>
      </c>
      <c r="AO273" s="4" t="s">
        <v>209</v>
      </c>
      <c r="AP273" s="6" t="s">
        <v>181</v>
      </c>
      <c r="AQ273" s="6" t="s">
        <v>168</v>
      </c>
      <c r="AR273" s="83"/>
      <c r="AS273" s="102"/>
      <c r="AT273" s="8"/>
      <c r="AU273" s="101">
        <v>3220</v>
      </c>
      <c r="AV273" s="107">
        <v>43838</v>
      </c>
      <c r="AW273" s="18">
        <v>107820</v>
      </c>
      <c r="AX273" s="93">
        <v>43903</v>
      </c>
      <c r="AY273" s="6" t="s">
        <v>215</v>
      </c>
      <c r="AZ273" s="18" t="s">
        <v>816</v>
      </c>
      <c r="BA273" s="18" t="s">
        <v>181</v>
      </c>
      <c r="BB273" s="102"/>
      <c r="BC273" s="102"/>
      <c r="BD273" s="18" t="s">
        <v>2114</v>
      </c>
      <c r="BE273" s="70" t="s">
        <v>2115</v>
      </c>
      <c r="BF273" s="70">
        <v>43902</v>
      </c>
      <c r="BG273" s="4" t="s">
        <v>220</v>
      </c>
      <c r="BH273" s="4" t="s">
        <v>220</v>
      </c>
      <c r="BI273" s="6" t="s">
        <v>221</v>
      </c>
      <c r="BJ273" s="6" t="s">
        <v>582</v>
      </c>
      <c r="BK273" s="6" t="s">
        <v>174</v>
      </c>
      <c r="BL273" s="12">
        <v>53093005</v>
      </c>
      <c r="BM273" s="4">
        <v>8</v>
      </c>
      <c r="BN273" s="6" t="s">
        <v>622</v>
      </c>
      <c r="BO273" s="6" t="s">
        <v>193</v>
      </c>
      <c r="BP273" s="42">
        <v>80161506</v>
      </c>
      <c r="BQ273" s="13" t="s">
        <v>3366</v>
      </c>
      <c r="BR273" s="131">
        <v>43902</v>
      </c>
      <c r="BS273" s="4" t="s">
        <v>180</v>
      </c>
      <c r="BT273" s="13" t="s">
        <v>230</v>
      </c>
      <c r="BU273" s="93">
        <v>43903</v>
      </c>
      <c r="BV273" s="6" t="s">
        <v>348</v>
      </c>
      <c r="BW273" s="93">
        <v>43904</v>
      </c>
      <c r="BX273" s="160">
        <v>43904</v>
      </c>
      <c r="BY273" s="222">
        <v>44178</v>
      </c>
      <c r="BZ273" s="4">
        <f t="shared" si="148"/>
        <v>274</v>
      </c>
      <c r="CA273" s="16">
        <f t="shared" si="149"/>
        <v>9.1333333333333329</v>
      </c>
      <c r="CB273" s="108" t="s">
        <v>2123</v>
      </c>
      <c r="CC273" s="9">
        <f>BD_2!E271</f>
        <v>0</v>
      </c>
      <c r="CD273" s="9">
        <f>BD_2!BA271</f>
        <v>1813333</v>
      </c>
      <c r="CE273" s="4">
        <f>BD_2!BZ271</f>
        <v>17</v>
      </c>
      <c r="CF273" s="42" t="str">
        <f>BD_2!CA271</f>
        <v>2 NO</v>
      </c>
      <c r="CG273" s="163" t="str">
        <f>BD_2!CF271</f>
        <v>2 NO</v>
      </c>
      <c r="CH273" s="4" t="s">
        <v>181</v>
      </c>
      <c r="CI273">
        <f t="shared" si="150"/>
        <v>291</v>
      </c>
      <c r="CJ273" s="161">
        <f t="shared" si="151"/>
        <v>43904</v>
      </c>
      <c r="CK273" s="161">
        <f t="shared" si="152"/>
        <v>44195</v>
      </c>
      <c r="CL273" s="14">
        <f t="shared" ca="1" si="153"/>
        <v>1.4398625429553265</v>
      </c>
      <c r="CM273" s="9">
        <f t="shared" si="163"/>
        <v>30613333</v>
      </c>
      <c r="CN273" s="42" t="str">
        <f t="shared" ca="1" si="154"/>
        <v>FINALIZADO</v>
      </c>
      <c r="CO273" s="4"/>
      <c r="CQ273" s="17"/>
      <c r="CR273" s="87"/>
      <c r="CS273" s="6"/>
      <c r="CT273" s="13" t="s">
        <v>1321</v>
      </c>
      <c r="CU273" s="4" t="s">
        <v>1322</v>
      </c>
      <c r="CV273" s="4" t="s">
        <v>3330</v>
      </c>
      <c r="CW273" s="42" t="str">
        <f t="shared" si="164"/>
        <v>marzo</v>
      </c>
      <c r="CX273" s="4" t="s">
        <v>180</v>
      </c>
      <c r="CY273" t="s">
        <v>361</v>
      </c>
      <c r="CZ273" t="s">
        <v>362</v>
      </c>
    </row>
    <row r="274" spans="1:104" x14ac:dyDescent="0.25">
      <c r="A274" s="76" t="str">
        <f t="shared" si="156"/>
        <v>A</v>
      </c>
      <c r="B274" s="77" t="str">
        <f t="shared" si="157"/>
        <v>PR</v>
      </c>
      <c r="C274" s="76" t="str">
        <f t="shared" si="158"/>
        <v/>
      </c>
      <c r="D274" s="76" t="str">
        <f t="shared" si="159"/>
        <v/>
      </c>
      <c r="E274" s="76" t="str">
        <f t="shared" si="160"/>
        <v/>
      </c>
      <c r="F274" s="77" t="str">
        <f t="shared" ca="1" si="146"/>
        <v>F</v>
      </c>
      <c r="G274" s="3" t="str">
        <f t="shared" si="161"/>
        <v/>
      </c>
      <c r="H274" s="3" t="str">
        <f t="shared" si="162"/>
        <v/>
      </c>
      <c r="I274" s="3" t="str">
        <f t="shared" si="147"/>
        <v/>
      </c>
      <c r="J274" s="4">
        <v>2020</v>
      </c>
      <c r="K274" s="5">
        <v>267</v>
      </c>
      <c r="L274" s="98" t="s">
        <v>1438</v>
      </c>
      <c r="M274" s="4" t="s">
        <v>115</v>
      </c>
      <c r="N274" s="6" t="s">
        <v>116</v>
      </c>
      <c r="O274" s="6" t="s">
        <v>138</v>
      </c>
      <c r="P274" s="6" t="s">
        <v>150</v>
      </c>
      <c r="Q274" s="6" t="s">
        <v>249</v>
      </c>
      <c r="R274" s="4" t="s">
        <v>114</v>
      </c>
      <c r="S274" s="4" t="s">
        <v>167</v>
      </c>
      <c r="T274" s="18" t="s">
        <v>3367</v>
      </c>
      <c r="U274" s="79" t="s">
        <v>173</v>
      </c>
      <c r="V274" s="4" t="s">
        <v>174</v>
      </c>
      <c r="W274" s="7">
        <v>1032381148</v>
      </c>
      <c r="X274" s="18">
        <v>2</v>
      </c>
      <c r="Y274" s="106">
        <v>31755</v>
      </c>
      <c r="Z274" s="71">
        <f ca="1">+($F$1-Tabla3[[#This Row],[FECHA DE NACIMIENTO]])/365</f>
        <v>34.43287671232877</v>
      </c>
      <c r="AA274" s="108" t="s">
        <v>367</v>
      </c>
      <c r="AB274" s="108"/>
      <c r="AC274" s="4" t="s">
        <v>114</v>
      </c>
      <c r="AD274" s="4" t="s">
        <v>114</v>
      </c>
      <c r="AE274" s="8" t="s">
        <v>114</v>
      </c>
      <c r="AF274" s="4" t="s">
        <v>181</v>
      </c>
      <c r="AG274" s="6" t="s">
        <v>193</v>
      </c>
      <c r="AH274" s="6" t="s">
        <v>201</v>
      </c>
      <c r="AI274" s="18" t="s">
        <v>3351</v>
      </c>
      <c r="AJ274" s="108" t="s">
        <v>3368</v>
      </c>
      <c r="AK274" s="108" t="s">
        <v>3369</v>
      </c>
      <c r="AL274" s="82">
        <v>28800000</v>
      </c>
      <c r="AM274" s="82">
        <v>28800000</v>
      </c>
      <c r="AN274" s="82">
        <v>3200000</v>
      </c>
      <c r="AO274" s="4" t="s">
        <v>209</v>
      </c>
      <c r="AP274" s="6" t="s">
        <v>181</v>
      </c>
      <c r="AQ274" s="6" t="s">
        <v>168</v>
      </c>
      <c r="AR274" s="83"/>
      <c r="AS274" s="102"/>
      <c r="AT274" s="8"/>
      <c r="AU274" s="101">
        <v>3220</v>
      </c>
      <c r="AV274" s="107">
        <v>43838</v>
      </c>
      <c r="AW274" s="18">
        <v>99420</v>
      </c>
      <c r="AX274" s="93">
        <v>43896</v>
      </c>
      <c r="AY274" s="6" t="s">
        <v>215</v>
      </c>
      <c r="AZ274" s="108" t="s">
        <v>816</v>
      </c>
      <c r="BA274" s="18" t="s">
        <v>181</v>
      </c>
      <c r="BB274" s="102"/>
      <c r="BC274" s="102"/>
      <c r="BD274" s="18" t="s">
        <v>2117</v>
      </c>
      <c r="BE274" s="70" t="s">
        <v>2116</v>
      </c>
      <c r="BF274" s="70">
        <v>43895</v>
      </c>
      <c r="BG274" s="4" t="s">
        <v>220</v>
      </c>
      <c r="BH274" s="4" t="s">
        <v>220</v>
      </c>
      <c r="BI274" s="6" t="s">
        <v>221</v>
      </c>
      <c r="BJ274" s="6" t="s">
        <v>582</v>
      </c>
      <c r="BK274" s="6" t="s">
        <v>174</v>
      </c>
      <c r="BL274" s="12">
        <v>53093005</v>
      </c>
      <c r="BM274" s="4">
        <v>8</v>
      </c>
      <c r="BN274" s="6" t="s">
        <v>622</v>
      </c>
      <c r="BO274" s="6" t="s">
        <v>193</v>
      </c>
      <c r="BP274" s="42">
        <v>80161506</v>
      </c>
      <c r="BQ274" s="13" t="s">
        <v>2812</v>
      </c>
      <c r="BR274" s="70">
        <v>43895</v>
      </c>
      <c r="BS274" s="4" t="s">
        <v>180</v>
      </c>
      <c r="BT274" s="13" t="s">
        <v>230</v>
      </c>
      <c r="BU274" s="93">
        <v>43896</v>
      </c>
      <c r="BV274" s="6" t="s">
        <v>348</v>
      </c>
      <c r="BW274" s="93">
        <v>43899</v>
      </c>
      <c r="BX274" s="160">
        <v>43899</v>
      </c>
      <c r="BY274" s="222">
        <v>44173</v>
      </c>
      <c r="BZ274" s="4">
        <f t="shared" si="148"/>
        <v>274</v>
      </c>
      <c r="CA274" s="16">
        <f t="shared" si="149"/>
        <v>9.1333333333333329</v>
      </c>
      <c r="CB274" s="18" t="s">
        <v>2123</v>
      </c>
      <c r="CC274" s="9">
        <f>BD_2!E272</f>
        <v>0</v>
      </c>
      <c r="CD274" s="9">
        <f>BD_2!BA272</f>
        <v>2346667</v>
      </c>
      <c r="CE274" s="4">
        <f>BD_2!BZ272</f>
        <v>22</v>
      </c>
      <c r="CF274" s="42" t="str">
        <f>BD_2!CA272</f>
        <v>2 NO</v>
      </c>
      <c r="CG274" s="163" t="str">
        <f>BD_2!CF272</f>
        <v>2 NO</v>
      </c>
      <c r="CH274" s="4" t="s">
        <v>181</v>
      </c>
      <c r="CI274">
        <f t="shared" si="150"/>
        <v>296</v>
      </c>
      <c r="CJ274" s="161">
        <f t="shared" si="151"/>
        <v>43899</v>
      </c>
      <c r="CK274" s="161">
        <f t="shared" si="152"/>
        <v>44195</v>
      </c>
      <c r="CL274" s="14">
        <f t="shared" ca="1" si="153"/>
        <v>1.4324324324324325</v>
      </c>
      <c r="CM274" s="9">
        <f t="shared" si="163"/>
        <v>31146667</v>
      </c>
      <c r="CN274" s="42" t="str">
        <f t="shared" ca="1" si="154"/>
        <v>FINALIZADO</v>
      </c>
      <c r="CO274" s="4"/>
      <c r="CQ274" s="17"/>
      <c r="CR274" s="87"/>
      <c r="CS274" s="6"/>
      <c r="CT274" s="13" t="s">
        <v>1321</v>
      </c>
      <c r="CU274" s="4" t="s">
        <v>1322</v>
      </c>
      <c r="CV274" s="4" t="s">
        <v>3330</v>
      </c>
      <c r="CW274" s="42" t="str">
        <f t="shared" si="164"/>
        <v>marzo</v>
      </c>
      <c r="CX274" s="4" t="s">
        <v>180</v>
      </c>
      <c r="CY274" t="s">
        <v>361</v>
      </c>
      <c r="CZ274" t="s">
        <v>362</v>
      </c>
    </row>
    <row r="275" spans="1:104" x14ac:dyDescent="0.25">
      <c r="A275" s="76" t="str">
        <f t="shared" si="156"/>
        <v/>
      </c>
      <c r="B275" s="77" t="str">
        <f t="shared" si="157"/>
        <v/>
      </c>
      <c r="C275" s="76" t="str">
        <f t="shared" si="158"/>
        <v/>
      </c>
      <c r="D275" s="76" t="str">
        <f t="shared" si="159"/>
        <v/>
      </c>
      <c r="E275" s="76" t="str">
        <f t="shared" si="160"/>
        <v/>
      </c>
      <c r="F275" s="77" t="str">
        <f t="shared" ca="1" si="146"/>
        <v>F</v>
      </c>
      <c r="G275" s="3" t="str">
        <f t="shared" si="161"/>
        <v/>
      </c>
      <c r="H275" s="3" t="str">
        <f t="shared" si="162"/>
        <v/>
      </c>
      <c r="I275" s="3" t="str">
        <f t="shared" si="147"/>
        <v>ANU</v>
      </c>
      <c r="J275" s="4">
        <v>2020</v>
      </c>
      <c r="K275" s="5">
        <v>268</v>
      </c>
      <c r="L275" s="98" t="s">
        <v>1438</v>
      </c>
      <c r="M275" s="4" t="s">
        <v>115</v>
      </c>
      <c r="N275" s="6" t="s">
        <v>116</v>
      </c>
      <c r="O275" s="6" t="s">
        <v>138</v>
      </c>
      <c r="P275" s="6" t="s">
        <v>150</v>
      </c>
      <c r="Q275" s="6" t="s">
        <v>249</v>
      </c>
      <c r="R275" s="4" t="s">
        <v>114</v>
      </c>
      <c r="S275" s="4" t="s">
        <v>167</v>
      </c>
      <c r="T275" s="18" t="s">
        <v>2118</v>
      </c>
      <c r="U275" s="79" t="s">
        <v>173</v>
      </c>
      <c r="V275" s="4" t="s">
        <v>174</v>
      </c>
      <c r="W275" s="7">
        <v>53178574</v>
      </c>
      <c r="X275" s="18">
        <v>3</v>
      </c>
      <c r="Y275" s="106">
        <v>31392</v>
      </c>
      <c r="Z275" s="71">
        <f ca="1">+($F$1-Tabla3[[#This Row],[FECHA DE NACIMIENTO]])/365</f>
        <v>35.42739726027397</v>
      </c>
      <c r="AA275" s="108" t="s">
        <v>1776</v>
      </c>
      <c r="AB275" s="108"/>
      <c r="AC275" s="4" t="s">
        <v>114</v>
      </c>
      <c r="AD275" s="4" t="s">
        <v>114</v>
      </c>
      <c r="AE275" s="8" t="s">
        <v>114</v>
      </c>
      <c r="AF275" s="4" t="s">
        <v>181</v>
      </c>
      <c r="AG275" s="6" t="s">
        <v>193</v>
      </c>
      <c r="AH275" s="6" t="s">
        <v>201</v>
      </c>
      <c r="AI275" s="18" t="s">
        <v>706</v>
      </c>
      <c r="AJ275" s="18" t="s">
        <v>2031</v>
      </c>
      <c r="AK275" s="108" t="s">
        <v>2044</v>
      </c>
      <c r="AL275" s="82">
        <v>24395000</v>
      </c>
      <c r="AM275" s="82">
        <v>24395000</v>
      </c>
      <c r="AN275" s="82">
        <v>3485000</v>
      </c>
      <c r="AO275" s="4" t="s">
        <v>209</v>
      </c>
      <c r="AP275" s="6" t="s">
        <v>181</v>
      </c>
      <c r="AQ275" s="6" t="s">
        <v>168</v>
      </c>
      <c r="AR275" s="83"/>
      <c r="AS275" s="102"/>
      <c r="AT275" s="8"/>
      <c r="AU275" s="18"/>
      <c r="AV275" s="92"/>
      <c r="AW275" s="18"/>
      <c r="AX275" s="93"/>
      <c r="AZ275" s="18"/>
      <c r="BA275" s="18" t="s">
        <v>181</v>
      </c>
      <c r="BB275" s="102"/>
      <c r="BC275" s="102"/>
      <c r="BD275" s="18" t="s">
        <v>2119</v>
      </c>
      <c r="BE275" s="70" t="s">
        <v>2120</v>
      </c>
      <c r="BF275" s="70"/>
      <c r="BG275" s="4" t="s">
        <v>220</v>
      </c>
      <c r="BH275" s="4" t="s">
        <v>220</v>
      </c>
      <c r="BI275" s="6" t="s">
        <v>221</v>
      </c>
      <c r="BK275" s="6"/>
      <c r="BL275" s="12"/>
      <c r="BM275" s="4">
        <v>0</v>
      </c>
      <c r="BO275" s="6"/>
      <c r="BP275" s="42">
        <v>80161506</v>
      </c>
      <c r="BQ275" s="13"/>
      <c r="BR275" s="131"/>
      <c r="BS275" s="4"/>
      <c r="BT275" s="13"/>
      <c r="BU275" s="93"/>
      <c r="BV275" s="6"/>
      <c r="BW275" s="93"/>
      <c r="BX275" s="93"/>
      <c r="BY275" s="222"/>
      <c r="BZ275" s="4">
        <f t="shared" si="148"/>
        <v>0</v>
      </c>
      <c r="CA275" s="16">
        <f t="shared" si="149"/>
        <v>0</v>
      </c>
      <c r="CB275" s="18" t="s">
        <v>2042</v>
      </c>
      <c r="CC275" s="9">
        <f>BD_2!E273</f>
        <v>0</v>
      </c>
      <c r="CD275" s="9">
        <f>BD_2!BA273</f>
        <v>0</v>
      </c>
      <c r="CE275" s="4">
        <f>BD_2!BZ273</f>
        <v>0</v>
      </c>
      <c r="CF275" s="42" t="str">
        <f>BD_2!CA273</f>
        <v>2 NO</v>
      </c>
      <c r="CG275" s="163" t="str">
        <f>BD_2!CF273</f>
        <v>2 NO</v>
      </c>
      <c r="CH275" s="4" t="s">
        <v>181</v>
      </c>
      <c r="CI275">
        <f t="shared" si="150"/>
        <v>0</v>
      </c>
      <c r="CJ275" s="161">
        <f t="shared" si="151"/>
        <v>0</v>
      </c>
      <c r="CK275" s="161">
        <f t="shared" si="152"/>
        <v>0</v>
      </c>
      <c r="CL275" s="14" t="e">
        <f t="shared" ca="1" si="153"/>
        <v>#DIV/0!</v>
      </c>
      <c r="CM275" s="9">
        <f t="shared" si="163"/>
        <v>24395000</v>
      </c>
      <c r="CN275" s="42" t="str">
        <f t="shared" ca="1" si="154"/>
        <v>FINALIZADO</v>
      </c>
      <c r="CO275" s="4"/>
      <c r="CQ275" s="17"/>
      <c r="CR275" s="87"/>
      <c r="CS275" s="6"/>
      <c r="CT275" s="13" t="s">
        <v>1320</v>
      </c>
      <c r="CU275" s="4" t="s">
        <v>1325</v>
      </c>
      <c r="CV275" s="4" t="s">
        <v>3329</v>
      </c>
      <c r="CW275" s="42" t="str">
        <f t="shared" si="164"/>
        <v>enero</v>
      </c>
      <c r="CX275" s="4" t="s">
        <v>180</v>
      </c>
      <c r="CY275" t="s">
        <v>361</v>
      </c>
      <c r="CZ275" t="s">
        <v>362</v>
      </c>
    </row>
    <row r="276" spans="1:104" x14ac:dyDescent="0.25">
      <c r="A276" s="76" t="str">
        <f t="shared" si="156"/>
        <v>A</v>
      </c>
      <c r="B276" s="77" t="str">
        <f t="shared" si="157"/>
        <v>PR</v>
      </c>
      <c r="C276" s="76" t="str">
        <f t="shared" si="158"/>
        <v/>
      </c>
      <c r="D276" s="76" t="str">
        <f t="shared" si="159"/>
        <v/>
      </c>
      <c r="E276" s="76" t="str">
        <f t="shared" si="160"/>
        <v/>
      </c>
      <c r="F276" s="77" t="str">
        <f t="shared" ca="1" si="146"/>
        <v>F</v>
      </c>
      <c r="G276" s="3" t="str">
        <f t="shared" si="161"/>
        <v/>
      </c>
      <c r="H276" s="3" t="str">
        <f t="shared" si="162"/>
        <v/>
      </c>
      <c r="I276" s="3" t="str">
        <f t="shared" si="147"/>
        <v/>
      </c>
      <c r="J276" s="4">
        <v>2020</v>
      </c>
      <c r="K276" s="5">
        <v>269</v>
      </c>
      <c r="L276" s="98" t="s">
        <v>1438</v>
      </c>
      <c r="M276" s="4" t="s">
        <v>115</v>
      </c>
      <c r="N276" s="6" t="s">
        <v>116</v>
      </c>
      <c r="O276" s="6" t="s">
        <v>138</v>
      </c>
      <c r="P276" s="6" t="s">
        <v>150</v>
      </c>
      <c r="Q276" s="6" t="s">
        <v>249</v>
      </c>
      <c r="R276" s="4" t="s">
        <v>114</v>
      </c>
      <c r="S276" s="4" t="s">
        <v>167</v>
      </c>
      <c r="T276" s="18" t="s">
        <v>3370</v>
      </c>
      <c r="U276" s="79" t="s">
        <v>173</v>
      </c>
      <c r="V276" s="4" t="s">
        <v>174</v>
      </c>
      <c r="W276" s="7">
        <v>80875976</v>
      </c>
      <c r="X276" s="18">
        <v>9</v>
      </c>
      <c r="Y276" s="106">
        <v>31337</v>
      </c>
      <c r="Z276" s="71">
        <f ca="1">+($F$1-Tabla3[[#This Row],[FECHA DE NACIMIENTO]])/365</f>
        <v>35.578082191780823</v>
      </c>
      <c r="AA276" s="108" t="s">
        <v>1773</v>
      </c>
      <c r="AB276" s="108"/>
      <c r="AC276" s="4" t="s">
        <v>114</v>
      </c>
      <c r="AD276" s="4" t="s">
        <v>114</v>
      </c>
      <c r="AE276" s="8" t="s">
        <v>114</v>
      </c>
      <c r="AF276" s="4" t="s">
        <v>181</v>
      </c>
      <c r="AG276" s="6" t="s">
        <v>193</v>
      </c>
      <c r="AH276" s="6" t="s">
        <v>201</v>
      </c>
      <c r="AI276" s="18" t="s">
        <v>3342</v>
      </c>
      <c r="AJ276" s="108" t="s">
        <v>2121</v>
      </c>
      <c r="AK276" s="108" t="s">
        <v>2122</v>
      </c>
      <c r="AL276" s="82">
        <v>40500009</v>
      </c>
      <c r="AM276" s="82">
        <v>40500009</v>
      </c>
      <c r="AN276" s="82">
        <v>4500001</v>
      </c>
      <c r="AO276" s="4" t="s">
        <v>209</v>
      </c>
      <c r="AP276" s="6" t="s">
        <v>181</v>
      </c>
      <c r="AQ276" s="6" t="s">
        <v>168</v>
      </c>
      <c r="AR276" s="83"/>
      <c r="AS276" s="102"/>
      <c r="AT276" s="8"/>
      <c r="AU276" s="101">
        <v>3220</v>
      </c>
      <c r="AV276" s="107">
        <v>43838</v>
      </c>
      <c r="AW276" s="18">
        <v>99520</v>
      </c>
      <c r="AX276" s="93">
        <v>43896</v>
      </c>
      <c r="AY276" s="6" t="s">
        <v>215</v>
      </c>
      <c r="AZ276" s="108" t="s">
        <v>816</v>
      </c>
      <c r="BA276" s="18" t="s">
        <v>181</v>
      </c>
      <c r="BB276" s="102"/>
      <c r="BC276" s="102"/>
      <c r="BD276" s="18" t="s">
        <v>2124</v>
      </c>
      <c r="BE276" s="70" t="s">
        <v>2125</v>
      </c>
      <c r="BF276" s="70">
        <v>43895</v>
      </c>
      <c r="BG276" s="4" t="s">
        <v>220</v>
      </c>
      <c r="BH276" s="4" t="s">
        <v>220</v>
      </c>
      <c r="BI276" s="6" t="s">
        <v>221</v>
      </c>
      <c r="BJ276" s="6" t="s">
        <v>582</v>
      </c>
      <c r="BK276" s="6" t="s">
        <v>174</v>
      </c>
      <c r="BL276" s="12">
        <v>53093005</v>
      </c>
      <c r="BM276" s="4">
        <v>8</v>
      </c>
      <c r="BN276" s="6" t="s">
        <v>622</v>
      </c>
      <c r="BO276" s="6" t="s">
        <v>193</v>
      </c>
      <c r="BP276" s="42">
        <v>80161506</v>
      </c>
      <c r="BQ276" s="13" t="s">
        <v>2813</v>
      </c>
      <c r="BR276" s="131">
        <v>43895</v>
      </c>
      <c r="BS276" s="4" t="s">
        <v>180</v>
      </c>
      <c r="BT276" s="13" t="s">
        <v>230</v>
      </c>
      <c r="BU276" s="160">
        <v>43896</v>
      </c>
      <c r="BV276" s="6" t="s">
        <v>348</v>
      </c>
      <c r="BW276" s="93">
        <v>43896</v>
      </c>
      <c r="BX276" s="160">
        <v>43896</v>
      </c>
      <c r="BY276" s="222">
        <v>44170</v>
      </c>
      <c r="BZ276" s="4">
        <f t="shared" si="148"/>
        <v>274</v>
      </c>
      <c r="CA276" s="16">
        <f t="shared" si="149"/>
        <v>9.1333333333333329</v>
      </c>
      <c r="CB276" s="18" t="s">
        <v>2123</v>
      </c>
      <c r="CC276" s="9">
        <f>BD_2!E274</f>
        <v>0</v>
      </c>
      <c r="CD276" s="9">
        <f>BD_2!BA274</f>
        <v>3750001</v>
      </c>
      <c r="CE276" s="4">
        <f>BD_2!BZ274</f>
        <v>25</v>
      </c>
      <c r="CF276" s="42" t="str">
        <f>BD_2!CA274</f>
        <v>2 NO</v>
      </c>
      <c r="CG276" s="163" t="str">
        <f>BD_2!CF274</f>
        <v>2 NO</v>
      </c>
      <c r="CH276" s="4" t="s">
        <v>181</v>
      </c>
      <c r="CI276">
        <f t="shared" si="150"/>
        <v>299</v>
      </c>
      <c r="CJ276" s="161">
        <f t="shared" si="151"/>
        <v>43896</v>
      </c>
      <c r="CK276" s="161">
        <f t="shared" si="152"/>
        <v>44195</v>
      </c>
      <c r="CL276" s="14">
        <f t="shared" ca="1" si="153"/>
        <v>1.4280936454849498</v>
      </c>
      <c r="CM276" s="9">
        <f t="shared" si="163"/>
        <v>44250010</v>
      </c>
      <c r="CN276" s="42" t="str">
        <f t="shared" ca="1" si="154"/>
        <v>FINALIZADO</v>
      </c>
      <c r="CO276" s="4"/>
      <c r="CQ276" s="17"/>
      <c r="CR276" s="87"/>
      <c r="CS276" s="6"/>
      <c r="CT276" s="13" t="s">
        <v>1321</v>
      </c>
      <c r="CU276" s="4" t="s">
        <v>1322</v>
      </c>
      <c r="CV276" s="4" t="s">
        <v>3330</v>
      </c>
      <c r="CW276" s="42" t="str">
        <f t="shared" si="164"/>
        <v>marzo</v>
      </c>
      <c r="CX276" s="4" t="s">
        <v>180</v>
      </c>
      <c r="CY276" t="s">
        <v>361</v>
      </c>
      <c r="CZ276" t="s">
        <v>362</v>
      </c>
    </row>
    <row r="277" spans="1:104" x14ac:dyDescent="0.25">
      <c r="A277" s="76" t="str">
        <f t="shared" si="156"/>
        <v/>
      </c>
      <c r="B277" s="77" t="str">
        <f t="shared" si="157"/>
        <v/>
      </c>
      <c r="C277" s="76" t="str">
        <f t="shared" si="158"/>
        <v/>
      </c>
      <c r="D277" s="76" t="str">
        <f t="shared" si="159"/>
        <v/>
      </c>
      <c r="E277" s="76" t="str">
        <f t="shared" si="160"/>
        <v/>
      </c>
      <c r="F277" s="77" t="str">
        <f t="shared" ca="1" si="146"/>
        <v>F</v>
      </c>
      <c r="G277" s="3" t="str">
        <f t="shared" si="161"/>
        <v/>
      </c>
      <c r="H277" s="3" t="str">
        <f t="shared" si="162"/>
        <v/>
      </c>
      <c r="I277" s="3" t="str">
        <f t="shared" si="147"/>
        <v/>
      </c>
      <c r="J277" s="4">
        <v>2020</v>
      </c>
      <c r="K277" s="5">
        <v>270</v>
      </c>
      <c r="L277" s="13" t="s">
        <v>1440</v>
      </c>
      <c r="M277" s="4" t="s">
        <v>115</v>
      </c>
      <c r="N277" s="6" t="s">
        <v>116</v>
      </c>
      <c r="O277" s="6" t="s">
        <v>138</v>
      </c>
      <c r="P277" s="6" t="s">
        <v>150</v>
      </c>
      <c r="Q277" s="6" t="s">
        <v>249</v>
      </c>
      <c r="R277" s="4" t="s">
        <v>114</v>
      </c>
      <c r="S277" s="4" t="s">
        <v>166</v>
      </c>
      <c r="T277" s="18" t="s">
        <v>1603</v>
      </c>
      <c r="U277" s="79" t="s">
        <v>173</v>
      </c>
      <c r="V277" s="4" t="s">
        <v>174</v>
      </c>
      <c r="W277" s="7">
        <v>91235347</v>
      </c>
      <c r="X277" s="18">
        <v>0</v>
      </c>
      <c r="Y277" s="92">
        <v>23494</v>
      </c>
      <c r="Z277" s="71">
        <f ca="1">+($F$1-Tabla3[[#This Row],[FECHA DE NACIMIENTO]])/365</f>
        <v>57.065753424657537</v>
      </c>
      <c r="AA277" s="108" t="s">
        <v>1443</v>
      </c>
      <c r="AB277" s="108"/>
      <c r="AC277" s="4" t="s">
        <v>114</v>
      </c>
      <c r="AD277" s="4" t="s">
        <v>114</v>
      </c>
      <c r="AE277" s="8" t="s">
        <v>114</v>
      </c>
      <c r="AF277" s="4" t="s">
        <v>181</v>
      </c>
      <c r="AG277" s="6" t="s">
        <v>183</v>
      </c>
      <c r="AH277" s="6" t="s">
        <v>183</v>
      </c>
      <c r="AI277" s="18" t="s">
        <v>1619</v>
      </c>
      <c r="AJ277" s="108" t="s">
        <v>2363</v>
      </c>
      <c r="AK277" s="108" t="s">
        <v>2364</v>
      </c>
      <c r="AL277" s="82">
        <v>126000000</v>
      </c>
      <c r="AM277" s="82">
        <v>126000000</v>
      </c>
      <c r="AN277" s="82">
        <v>12600000</v>
      </c>
      <c r="AO277" s="4" t="s">
        <v>209</v>
      </c>
      <c r="AP277" s="6" t="s">
        <v>181</v>
      </c>
      <c r="AQ277" s="6" t="s">
        <v>168</v>
      </c>
      <c r="AR277" s="83"/>
      <c r="AS277" s="102"/>
      <c r="AT277" s="8"/>
      <c r="AU277" s="18">
        <v>4920</v>
      </c>
      <c r="AV277" s="107">
        <v>43839</v>
      </c>
      <c r="AW277" s="18">
        <v>62520</v>
      </c>
      <c r="AX277" s="93">
        <v>43879</v>
      </c>
      <c r="AY277" s="6" t="s">
        <v>215</v>
      </c>
      <c r="AZ277" s="18" t="s">
        <v>1698</v>
      </c>
      <c r="BA277" s="18" t="s">
        <v>181</v>
      </c>
      <c r="BB277" s="102"/>
      <c r="BC277" s="102"/>
      <c r="BD277" s="18" t="s">
        <v>2365</v>
      </c>
      <c r="BE277" s="70" t="s">
        <v>2366</v>
      </c>
      <c r="BF277" s="70">
        <v>43878</v>
      </c>
      <c r="BG277" s="4" t="s">
        <v>220</v>
      </c>
      <c r="BH277" s="4" t="s">
        <v>220</v>
      </c>
      <c r="BI277" s="6" t="s">
        <v>221</v>
      </c>
      <c r="BJ277" s="6" t="s">
        <v>1463</v>
      </c>
      <c r="BK277" s="6" t="s">
        <v>174</v>
      </c>
      <c r="BL277" s="12">
        <v>12119466</v>
      </c>
      <c r="BM277" s="4">
        <v>5</v>
      </c>
      <c r="BN277" s="6" t="s">
        <v>1464</v>
      </c>
      <c r="BO277" s="6" t="s">
        <v>183</v>
      </c>
      <c r="BP277" s="42">
        <v>77101600</v>
      </c>
      <c r="BQ277" s="13" t="s">
        <v>1666</v>
      </c>
      <c r="BR277" s="70">
        <v>43878</v>
      </c>
      <c r="BS277" s="4" t="s">
        <v>180</v>
      </c>
      <c r="BT277" s="13" t="s">
        <v>230</v>
      </c>
      <c r="BU277" s="93">
        <v>43879</v>
      </c>
      <c r="BV277" s="6" t="s">
        <v>348</v>
      </c>
      <c r="BW277" s="93">
        <v>43880</v>
      </c>
      <c r="BX277" s="93">
        <v>43880</v>
      </c>
      <c r="BY277" s="222">
        <v>44183</v>
      </c>
      <c r="BZ277" s="4">
        <f t="shared" si="148"/>
        <v>303</v>
      </c>
      <c r="CA277" s="16">
        <f t="shared" si="149"/>
        <v>10.1</v>
      </c>
      <c r="CB277" s="18" t="s">
        <v>2315</v>
      </c>
      <c r="CC277" s="9">
        <f>BD_2!E275</f>
        <v>0</v>
      </c>
      <c r="CD277" s="9">
        <f>BD_2!BA275</f>
        <v>0</v>
      </c>
      <c r="CE277" s="4">
        <f>BD_2!BZ275</f>
        <v>0</v>
      </c>
      <c r="CF277" s="42" t="str">
        <f>BD_2!CA275</f>
        <v>2 NO</v>
      </c>
      <c r="CG277" s="163" t="str">
        <f>BD_2!CF275</f>
        <v>2 NO</v>
      </c>
      <c r="CH277" s="4" t="s">
        <v>181</v>
      </c>
      <c r="CI277">
        <f t="shared" si="150"/>
        <v>303</v>
      </c>
      <c r="CJ277" s="161">
        <f t="shared" si="151"/>
        <v>43880</v>
      </c>
      <c r="CK277" s="161">
        <f t="shared" si="152"/>
        <v>44183</v>
      </c>
      <c r="CL277" s="14">
        <f t="shared" ca="1" si="153"/>
        <v>1.4620462046204621</v>
      </c>
      <c r="CM277" s="9">
        <f t="shared" si="163"/>
        <v>126000000</v>
      </c>
      <c r="CN277" s="42" t="str">
        <f t="shared" ca="1" si="154"/>
        <v>FINALIZADO</v>
      </c>
      <c r="CO277" s="4"/>
      <c r="CQ277" s="17"/>
      <c r="CR277" s="87"/>
      <c r="CS277" s="6"/>
      <c r="CT277" s="13" t="s">
        <v>1321</v>
      </c>
      <c r="CU277" s="4" t="s">
        <v>1322</v>
      </c>
      <c r="CV277" s="4" t="s">
        <v>3330</v>
      </c>
      <c r="CW277" s="42" t="str">
        <f t="shared" si="164"/>
        <v>febrero</v>
      </c>
      <c r="CX277" s="4" t="s">
        <v>180</v>
      </c>
      <c r="CY277" t="s">
        <v>361</v>
      </c>
      <c r="CZ277" t="s">
        <v>362</v>
      </c>
    </row>
    <row r="278" spans="1:104" x14ac:dyDescent="0.25">
      <c r="A278" s="76" t="str">
        <f t="shared" si="156"/>
        <v/>
      </c>
      <c r="B278" s="77" t="str">
        <f t="shared" si="157"/>
        <v/>
      </c>
      <c r="C278" s="76" t="str">
        <f t="shared" si="158"/>
        <v/>
      </c>
      <c r="D278" s="76" t="str">
        <f t="shared" si="159"/>
        <v/>
      </c>
      <c r="E278" s="76" t="str">
        <f t="shared" si="160"/>
        <v/>
      </c>
      <c r="F278" s="77" t="str">
        <f t="shared" ca="1" si="146"/>
        <v>F</v>
      </c>
      <c r="G278" s="3" t="str">
        <f t="shared" si="161"/>
        <v/>
      </c>
      <c r="H278" s="3" t="str">
        <f t="shared" si="162"/>
        <v/>
      </c>
      <c r="I278" s="3" t="str">
        <f t="shared" si="147"/>
        <v/>
      </c>
      <c r="J278" s="4">
        <v>2020</v>
      </c>
      <c r="K278" s="5">
        <v>271</v>
      </c>
      <c r="L278" s="13" t="s">
        <v>1440</v>
      </c>
      <c r="M278" s="4" t="s">
        <v>115</v>
      </c>
      <c r="N278" s="6" t="s">
        <v>116</v>
      </c>
      <c r="O278" s="6" t="s">
        <v>138</v>
      </c>
      <c r="P278" s="6" t="s">
        <v>150</v>
      </c>
      <c r="Q278" s="6" t="s">
        <v>249</v>
      </c>
      <c r="R278" s="4" t="s">
        <v>114</v>
      </c>
      <c r="S278" s="4" t="s">
        <v>166</v>
      </c>
      <c r="T278" s="18" t="s">
        <v>1604</v>
      </c>
      <c r="U278" s="79" t="s">
        <v>173</v>
      </c>
      <c r="V278" s="4" t="s">
        <v>174</v>
      </c>
      <c r="W278" s="7">
        <v>20740128</v>
      </c>
      <c r="X278" s="18">
        <v>1</v>
      </c>
      <c r="Y278" s="92">
        <v>29276</v>
      </c>
      <c r="Z278" s="71">
        <f ca="1">+($F$1-Tabla3[[#This Row],[FECHA DE NACIMIENTO]])/365</f>
        <v>41.224657534246575</v>
      </c>
      <c r="AA278" s="108" t="s">
        <v>540</v>
      </c>
      <c r="AB278" s="108"/>
      <c r="AC278" s="4" t="s">
        <v>114</v>
      </c>
      <c r="AD278" s="4" t="s">
        <v>114</v>
      </c>
      <c r="AE278" s="8" t="s">
        <v>114</v>
      </c>
      <c r="AF278" s="4" t="s">
        <v>181</v>
      </c>
      <c r="AG278" s="6" t="s">
        <v>183</v>
      </c>
      <c r="AH278" s="6" t="s">
        <v>183</v>
      </c>
      <c r="AI278" s="18" t="s">
        <v>1619</v>
      </c>
      <c r="AJ278" s="108" t="s">
        <v>2367</v>
      </c>
      <c r="AK278" s="108" t="s">
        <v>2368</v>
      </c>
      <c r="AL278" s="82">
        <v>33036000</v>
      </c>
      <c r="AM278" s="82">
        <v>33036000</v>
      </c>
      <c r="AN278" s="82">
        <v>8259000</v>
      </c>
      <c r="AO278" s="4" t="s">
        <v>209</v>
      </c>
      <c r="AP278" s="6" t="s">
        <v>181</v>
      </c>
      <c r="AQ278" s="6" t="s">
        <v>168</v>
      </c>
      <c r="AR278" s="83"/>
      <c r="AS278" s="102"/>
      <c r="AT278" s="8"/>
      <c r="AU278" s="101">
        <v>4920</v>
      </c>
      <c r="AV278" s="107">
        <v>43839</v>
      </c>
      <c r="AW278" s="18">
        <v>62720</v>
      </c>
      <c r="AX278" s="93">
        <v>43879</v>
      </c>
      <c r="AY278" s="6" t="s">
        <v>215</v>
      </c>
      <c r="AZ278" s="18" t="s">
        <v>1698</v>
      </c>
      <c r="BA278" s="18" t="s">
        <v>181</v>
      </c>
      <c r="BB278" s="102"/>
      <c r="BC278" s="102"/>
      <c r="BD278" s="18" t="s">
        <v>2369</v>
      </c>
      <c r="BE278" s="70" t="s">
        <v>2370</v>
      </c>
      <c r="BF278" s="70">
        <v>43878</v>
      </c>
      <c r="BG278" s="4" t="s">
        <v>220</v>
      </c>
      <c r="BH278" s="4" t="s">
        <v>220</v>
      </c>
      <c r="BI278" s="6" t="s">
        <v>221</v>
      </c>
      <c r="BJ278" s="6" t="s">
        <v>1463</v>
      </c>
      <c r="BK278" s="6" t="s">
        <v>174</v>
      </c>
      <c r="BL278" s="12">
        <v>12119466</v>
      </c>
      <c r="BM278" s="4">
        <v>5</v>
      </c>
      <c r="BN278" s="6" t="s">
        <v>1464</v>
      </c>
      <c r="BO278" s="6" t="s">
        <v>183</v>
      </c>
      <c r="BP278" s="42">
        <v>77101600</v>
      </c>
      <c r="BQ278" s="13" t="s">
        <v>1667</v>
      </c>
      <c r="BR278" s="70">
        <v>43878</v>
      </c>
      <c r="BS278" s="4" t="s">
        <v>180</v>
      </c>
      <c r="BT278" s="13" t="s">
        <v>230</v>
      </c>
      <c r="BU278" s="93">
        <v>43879</v>
      </c>
      <c r="BV278" s="6" t="s">
        <v>348</v>
      </c>
      <c r="BW278" s="93">
        <v>43880</v>
      </c>
      <c r="BX278" s="97">
        <v>43880</v>
      </c>
      <c r="BY278" s="222">
        <v>44000</v>
      </c>
      <c r="BZ278" s="4">
        <f t="shared" si="148"/>
        <v>120</v>
      </c>
      <c r="CA278" s="16">
        <f t="shared" si="149"/>
        <v>4</v>
      </c>
      <c r="CB278" s="18" t="s">
        <v>2371</v>
      </c>
      <c r="CC278" s="9">
        <f>BD_2!E276</f>
        <v>0</v>
      </c>
      <c r="CD278" s="9">
        <f>BD_2!BA276</f>
        <v>0</v>
      </c>
      <c r="CE278" s="4">
        <f>BD_2!BZ276</f>
        <v>0</v>
      </c>
      <c r="CF278" s="42" t="str">
        <f>BD_2!CA276</f>
        <v>2 NO</v>
      </c>
      <c r="CG278" s="163" t="str">
        <f>BD_2!CF276</f>
        <v>2 NO</v>
      </c>
      <c r="CH278" s="4" t="s">
        <v>181</v>
      </c>
      <c r="CI278">
        <f t="shared" si="150"/>
        <v>120</v>
      </c>
      <c r="CJ278" s="161">
        <f t="shared" si="151"/>
        <v>43880</v>
      </c>
      <c r="CK278" s="161">
        <f t="shared" si="152"/>
        <v>44000</v>
      </c>
      <c r="CL278" s="14">
        <f t="shared" ca="1" si="153"/>
        <v>3.6916666666666669</v>
      </c>
      <c r="CM278" s="9">
        <f t="shared" si="163"/>
        <v>33036000</v>
      </c>
      <c r="CN278" s="42" t="str">
        <f t="shared" ca="1" si="154"/>
        <v>FINALIZADO</v>
      </c>
      <c r="CO278" s="4"/>
      <c r="CQ278" s="17"/>
      <c r="CR278" s="87"/>
      <c r="CS278" s="6"/>
      <c r="CT278" s="13" t="s">
        <v>1321</v>
      </c>
      <c r="CU278" s="4" t="s">
        <v>1322</v>
      </c>
      <c r="CV278" s="4" t="s">
        <v>3330</v>
      </c>
      <c r="CW278" s="42" t="str">
        <f t="shared" si="164"/>
        <v>febrero</v>
      </c>
      <c r="CX278" s="4" t="s">
        <v>180</v>
      </c>
      <c r="CY278" t="s">
        <v>361</v>
      </c>
      <c r="CZ278" t="s">
        <v>362</v>
      </c>
    </row>
    <row r="279" spans="1:104" x14ac:dyDescent="0.25">
      <c r="A279" s="76" t="str">
        <f t="shared" si="156"/>
        <v>A</v>
      </c>
      <c r="B279" s="77" t="str">
        <f t="shared" si="157"/>
        <v>PR</v>
      </c>
      <c r="C279" s="76" t="str">
        <f t="shared" si="158"/>
        <v/>
      </c>
      <c r="D279" s="76" t="str">
        <f t="shared" si="159"/>
        <v/>
      </c>
      <c r="E279" s="76" t="str">
        <f t="shared" si="160"/>
        <v/>
      </c>
      <c r="F279" s="77" t="str">
        <f t="shared" ca="1" si="146"/>
        <v>F</v>
      </c>
      <c r="G279" s="3" t="str">
        <f t="shared" si="161"/>
        <v/>
      </c>
      <c r="H279" s="3" t="str">
        <f t="shared" si="162"/>
        <v/>
      </c>
      <c r="I279" s="3" t="str">
        <f t="shared" si="147"/>
        <v/>
      </c>
      <c r="J279" s="4">
        <v>2020</v>
      </c>
      <c r="K279" s="5">
        <v>272</v>
      </c>
      <c r="L279" s="98" t="s">
        <v>1438</v>
      </c>
      <c r="M279" s="4" t="s">
        <v>115</v>
      </c>
      <c r="N279" s="6" t="s">
        <v>116</v>
      </c>
      <c r="O279" s="6" t="s">
        <v>138</v>
      </c>
      <c r="P279" s="6" t="s">
        <v>150</v>
      </c>
      <c r="Q279" s="6" t="s">
        <v>249</v>
      </c>
      <c r="R279" s="4" t="s">
        <v>114</v>
      </c>
      <c r="S279" s="4" t="s">
        <v>166</v>
      </c>
      <c r="T279" s="18" t="s">
        <v>1303</v>
      </c>
      <c r="U279" s="79" t="s">
        <v>173</v>
      </c>
      <c r="V279" s="4" t="s">
        <v>174</v>
      </c>
      <c r="W279" s="7">
        <v>52023019</v>
      </c>
      <c r="X279" s="18">
        <v>8</v>
      </c>
      <c r="Y279" s="92">
        <v>26261</v>
      </c>
      <c r="Z279" s="71">
        <f ca="1">+($F$1-Tabla3[[#This Row],[FECHA DE NACIMIENTO]])/365</f>
        <v>49.484931506849314</v>
      </c>
      <c r="AA279" s="108" t="s">
        <v>1777</v>
      </c>
      <c r="AB279" s="108"/>
      <c r="AC279" s="4" t="s">
        <v>114</v>
      </c>
      <c r="AD279" s="4" t="s">
        <v>114</v>
      </c>
      <c r="AE279" s="8" t="s">
        <v>114</v>
      </c>
      <c r="AF279" s="4" t="s">
        <v>181</v>
      </c>
      <c r="AG279" s="13" t="s">
        <v>185</v>
      </c>
      <c r="AH279" s="13" t="s">
        <v>185</v>
      </c>
      <c r="AI279" s="18" t="s">
        <v>2126</v>
      </c>
      <c r="AJ279" s="18" t="s">
        <v>2024</v>
      </c>
      <c r="AK279" s="108" t="s">
        <v>2034</v>
      </c>
      <c r="AL279" s="82">
        <v>72000000</v>
      </c>
      <c r="AM279" s="82">
        <v>72000000</v>
      </c>
      <c r="AN279" s="82">
        <v>7200000</v>
      </c>
      <c r="AO279" s="4" t="s">
        <v>209</v>
      </c>
      <c r="AP279" s="6" t="s">
        <v>181</v>
      </c>
      <c r="AQ279" s="6" t="s">
        <v>168</v>
      </c>
      <c r="AR279" s="83"/>
      <c r="AS279" s="102"/>
      <c r="AT279" s="8"/>
      <c r="AU279" s="101">
        <v>4920</v>
      </c>
      <c r="AV279" s="107">
        <v>43839</v>
      </c>
      <c r="AW279" s="18">
        <v>62720</v>
      </c>
      <c r="AX279" s="93">
        <v>43879</v>
      </c>
      <c r="AY279" s="6" t="s">
        <v>215</v>
      </c>
      <c r="AZ279" s="18" t="s">
        <v>1698</v>
      </c>
      <c r="BA279" s="18" t="s">
        <v>181</v>
      </c>
      <c r="BB279" s="102"/>
      <c r="BC279" s="102"/>
      <c r="BD279" s="18" t="s">
        <v>2129</v>
      </c>
      <c r="BE279" s="70" t="s">
        <v>2128</v>
      </c>
      <c r="BF279" s="70">
        <v>43879</v>
      </c>
      <c r="BG279" s="4" t="s">
        <v>220</v>
      </c>
      <c r="BH279" s="4" t="s">
        <v>220</v>
      </c>
      <c r="BI279" s="6" t="s">
        <v>221</v>
      </c>
      <c r="BJ279" s="6" t="s">
        <v>4199</v>
      </c>
      <c r="BK279" s="6" t="s">
        <v>174</v>
      </c>
      <c r="BL279" s="12">
        <v>91423177</v>
      </c>
      <c r="BM279" s="4">
        <v>6</v>
      </c>
      <c r="BN279" s="6" t="s">
        <v>4200</v>
      </c>
      <c r="BO279" s="6" t="s">
        <v>957</v>
      </c>
      <c r="BP279" s="42">
        <v>77101701</v>
      </c>
      <c r="BQ279" s="13" t="s">
        <v>2127</v>
      </c>
      <c r="BR279" s="131">
        <v>43879</v>
      </c>
      <c r="BS279" s="4" t="s">
        <v>180</v>
      </c>
      <c r="BT279" s="13" t="s">
        <v>230</v>
      </c>
      <c r="BU279" s="93">
        <v>43880</v>
      </c>
      <c r="BV279" s="6" t="s">
        <v>348</v>
      </c>
      <c r="BW279" s="93">
        <v>43880</v>
      </c>
      <c r="BX279" s="93">
        <v>43880</v>
      </c>
      <c r="BY279" s="222">
        <v>44183</v>
      </c>
      <c r="BZ279" s="4">
        <f t="shared" si="148"/>
        <v>303</v>
      </c>
      <c r="CA279" s="16">
        <f t="shared" si="149"/>
        <v>10.1</v>
      </c>
      <c r="CB279" s="18" t="s">
        <v>1383</v>
      </c>
      <c r="CC279" s="9">
        <f>BD_2!E277</f>
        <v>0</v>
      </c>
      <c r="CD279" s="9">
        <f>BD_2!BA277</f>
        <v>2880000</v>
      </c>
      <c r="CE279" s="4">
        <f>BD_2!BZ277</f>
        <v>13</v>
      </c>
      <c r="CF279" s="42" t="str">
        <f>BD_2!CA277</f>
        <v>2 NO</v>
      </c>
      <c r="CG279" s="163" t="str">
        <f>BD_2!CF277</f>
        <v>2 NO</v>
      </c>
      <c r="CH279" s="4" t="s">
        <v>181</v>
      </c>
      <c r="CI279">
        <f t="shared" si="150"/>
        <v>316</v>
      </c>
      <c r="CJ279" s="161">
        <f t="shared" si="151"/>
        <v>43880</v>
      </c>
      <c r="CK279" s="161">
        <f t="shared" si="152"/>
        <v>44196</v>
      </c>
      <c r="CL279" s="14">
        <f t="shared" ca="1" si="153"/>
        <v>1.4018987341772151</v>
      </c>
      <c r="CM279" s="9">
        <f t="shared" si="163"/>
        <v>74880000</v>
      </c>
      <c r="CN279" s="42" t="str">
        <f t="shared" ca="1" si="154"/>
        <v>FINALIZADO</v>
      </c>
      <c r="CO279" s="4"/>
      <c r="CQ279" s="17"/>
      <c r="CR279" s="87"/>
      <c r="CS279" s="6"/>
      <c r="CT279" s="13" t="s">
        <v>1321</v>
      </c>
      <c r="CU279" s="4" t="s">
        <v>1322</v>
      </c>
      <c r="CV279" s="4" t="s">
        <v>3330</v>
      </c>
      <c r="CW279" s="42" t="str">
        <f t="shared" si="164"/>
        <v>febrero</v>
      </c>
      <c r="CX279" s="4" t="s">
        <v>180</v>
      </c>
      <c r="CY279" t="s">
        <v>361</v>
      </c>
      <c r="CZ279" t="s">
        <v>362</v>
      </c>
    </row>
    <row r="280" spans="1:104" x14ac:dyDescent="0.25">
      <c r="A280" s="76" t="str">
        <f t="shared" si="156"/>
        <v>A</v>
      </c>
      <c r="B280" s="77" t="str">
        <f t="shared" si="157"/>
        <v>PR</v>
      </c>
      <c r="C280" s="76" t="str">
        <f t="shared" si="158"/>
        <v/>
      </c>
      <c r="D280" s="76" t="str">
        <f t="shared" si="159"/>
        <v/>
      </c>
      <c r="E280" s="76" t="str">
        <f t="shared" si="160"/>
        <v/>
      </c>
      <c r="F280" s="77" t="str">
        <f t="shared" ca="1" si="146"/>
        <v>F</v>
      </c>
      <c r="G280" s="3" t="str">
        <f t="shared" si="161"/>
        <v/>
      </c>
      <c r="H280" s="3" t="str">
        <f t="shared" si="162"/>
        <v/>
      </c>
      <c r="I280" s="3" t="str">
        <f t="shared" si="147"/>
        <v/>
      </c>
      <c r="J280" s="4">
        <v>2020</v>
      </c>
      <c r="K280" s="5">
        <v>273</v>
      </c>
      <c r="L280" s="98" t="s">
        <v>1434</v>
      </c>
      <c r="M280" s="4" t="s">
        <v>115</v>
      </c>
      <c r="N280" s="6" t="s">
        <v>116</v>
      </c>
      <c r="O280" s="6" t="s">
        <v>138</v>
      </c>
      <c r="P280" s="6" t="s">
        <v>150</v>
      </c>
      <c r="Q280" s="6" t="s">
        <v>249</v>
      </c>
      <c r="R280" s="4" t="s">
        <v>114</v>
      </c>
      <c r="S280" s="4" t="s">
        <v>166</v>
      </c>
      <c r="T280" s="18" t="s">
        <v>1602</v>
      </c>
      <c r="U280" s="79" t="s">
        <v>173</v>
      </c>
      <c r="V280" s="4" t="s">
        <v>174</v>
      </c>
      <c r="W280" s="7">
        <v>52714435</v>
      </c>
      <c r="X280" s="18">
        <v>4</v>
      </c>
      <c r="Y280" s="107">
        <v>28979</v>
      </c>
      <c r="Z280" s="71">
        <f ca="1">+($F$1-Tabla3[[#This Row],[FECHA DE NACIMIENTO]])/365</f>
        <v>42.038356164383565</v>
      </c>
      <c r="AA280" s="108" t="s">
        <v>849</v>
      </c>
      <c r="AB280" s="108"/>
      <c r="AC280" s="4" t="s">
        <v>114</v>
      </c>
      <c r="AD280" s="4" t="s">
        <v>114</v>
      </c>
      <c r="AE280" s="8" t="s">
        <v>114</v>
      </c>
      <c r="AF280" s="4" t="s">
        <v>181</v>
      </c>
      <c r="AG280" s="13" t="s">
        <v>185</v>
      </c>
      <c r="AH280" s="13" t="s">
        <v>185</v>
      </c>
      <c r="AI280" s="18" t="s">
        <v>1878</v>
      </c>
      <c r="AJ280" s="108" t="s">
        <v>2025</v>
      </c>
      <c r="AK280" s="108" t="s">
        <v>2034</v>
      </c>
      <c r="AL280" s="82">
        <v>72000000</v>
      </c>
      <c r="AM280" s="82">
        <v>72000000</v>
      </c>
      <c r="AN280" s="82">
        <v>7200000</v>
      </c>
      <c r="AO280" s="4" t="s">
        <v>209</v>
      </c>
      <c r="AP280" s="6" t="s">
        <v>181</v>
      </c>
      <c r="AQ280" s="6" t="s">
        <v>168</v>
      </c>
      <c r="AR280" s="83"/>
      <c r="AS280" s="102"/>
      <c r="AT280" s="8"/>
      <c r="AU280" s="18">
        <v>9020</v>
      </c>
      <c r="AV280" s="107">
        <v>43844</v>
      </c>
      <c r="AW280" s="18">
        <v>60920</v>
      </c>
      <c r="AX280" s="93">
        <v>43875</v>
      </c>
      <c r="AY280" s="6" t="s">
        <v>215</v>
      </c>
      <c r="AZ280" s="108" t="s">
        <v>810</v>
      </c>
      <c r="BA280" s="18" t="s">
        <v>181</v>
      </c>
      <c r="BB280" s="102"/>
      <c r="BC280" s="102"/>
      <c r="BD280" s="18" t="s">
        <v>2131</v>
      </c>
      <c r="BE280" s="70" t="s">
        <v>2130</v>
      </c>
      <c r="BF280" s="70">
        <v>43875</v>
      </c>
      <c r="BG280" s="4" t="s">
        <v>220</v>
      </c>
      <c r="BH280" s="4" t="s">
        <v>220</v>
      </c>
      <c r="BI280" s="6" t="s">
        <v>221</v>
      </c>
      <c r="BJ280" s="6" t="s">
        <v>1224</v>
      </c>
      <c r="BK280" s="6" t="s">
        <v>174</v>
      </c>
      <c r="BL280" s="12">
        <v>80407547</v>
      </c>
      <c r="BM280" s="4">
        <v>6</v>
      </c>
      <c r="BN280" s="6" t="s">
        <v>1290</v>
      </c>
      <c r="BO280" s="6" t="s">
        <v>957</v>
      </c>
      <c r="BP280" s="42">
        <v>77101701</v>
      </c>
      <c r="BQ280" s="13" t="s">
        <v>2132</v>
      </c>
      <c r="BR280" s="131">
        <v>43875</v>
      </c>
      <c r="BS280" s="4" t="s">
        <v>180</v>
      </c>
      <c r="BT280" s="13" t="s">
        <v>230</v>
      </c>
      <c r="BU280" s="93">
        <v>43876</v>
      </c>
      <c r="BV280" s="6" t="s">
        <v>348</v>
      </c>
      <c r="BW280" s="93">
        <v>43876</v>
      </c>
      <c r="BX280" s="93">
        <v>43876</v>
      </c>
      <c r="BY280" s="222">
        <v>44179</v>
      </c>
      <c r="BZ280" s="4">
        <f t="shared" si="148"/>
        <v>303</v>
      </c>
      <c r="CA280" s="16">
        <f t="shared" si="149"/>
        <v>10.1</v>
      </c>
      <c r="CB280" s="108" t="s">
        <v>2039</v>
      </c>
      <c r="CC280" s="9">
        <f>BD_2!E278</f>
        <v>0</v>
      </c>
      <c r="CD280" s="9">
        <f>BD_2!BA278</f>
        <v>3840000</v>
      </c>
      <c r="CE280" s="4">
        <f>BD_2!BZ278</f>
        <v>16</v>
      </c>
      <c r="CF280" s="42" t="str">
        <f>BD_2!CA278</f>
        <v>2 NO</v>
      </c>
      <c r="CG280" s="163" t="str">
        <f>BD_2!CF278</f>
        <v>2 NO</v>
      </c>
      <c r="CH280" s="4" t="s">
        <v>181</v>
      </c>
      <c r="CI280">
        <f t="shared" si="150"/>
        <v>319</v>
      </c>
      <c r="CJ280" s="161">
        <f t="shared" si="151"/>
        <v>43876</v>
      </c>
      <c r="CK280" s="161">
        <f t="shared" si="152"/>
        <v>44195</v>
      </c>
      <c r="CL280" s="14">
        <f t="shared" ca="1" si="153"/>
        <v>1.4012539184952979</v>
      </c>
      <c r="CM280" s="9">
        <f t="shared" si="163"/>
        <v>75840000</v>
      </c>
      <c r="CN280" s="42" t="str">
        <f t="shared" ca="1" si="154"/>
        <v>FINALIZADO</v>
      </c>
      <c r="CO280" s="4"/>
      <c r="CQ280" s="17"/>
      <c r="CR280" s="87"/>
      <c r="CS280" s="6"/>
      <c r="CT280" s="13" t="s">
        <v>1321</v>
      </c>
      <c r="CU280" s="4" t="s">
        <v>1322</v>
      </c>
      <c r="CV280" s="4" t="s">
        <v>3330</v>
      </c>
      <c r="CW280" s="42" t="str">
        <f t="shared" si="164"/>
        <v>febrero</v>
      </c>
      <c r="CX280" s="4" t="s">
        <v>180</v>
      </c>
      <c r="CY280" t="s">
        <v>361</v>
      </c>
      <c r="CZ280" t="s">
        <v>362</v>
      </c>
    </row>
    <row r="281" spans="1:104" x14ac:dyDescent="0.25">
      <c r="A281" s="76" t="str">
        <f t="shared" si="156"/>
        <v>A</v>
      </c>
      <c r="B281" s="77" t="str">
        <f t="shared" si="157"/>
        <v>PR</v>
      </c>
      <c r="C281" s="76" t="str">
        <f t="shared" si="158"/>
        <v/>
      </c>
      <c r="D281" s="76" t="str">
        <f t="shared" si="159"/>
        <v/>
      </c>
      <c r="E281" s="76" t="str">
        <f t="shared" si="160"/>
        <v/>
      </c>
      <c r="F281" s="77" t="str">
        <f t="shared" ca="1" si="146"/>
        <v>F</v>
      </c>
      <c r="G281" s="3" t="str">
        <f t="shared" si="161"/>
        <v/>
      </c>
      <c r="H281" s="3" t="str">
        <f t="shared" si="162"/>
        <v/>
      </c>
      <c r="I281" s="3" t="str">
        <f t="shared" si="147"/>
        <v/>
      </c>
      <c r="J281" s="4">
        <v>2020</v>
      </c>
      <c r="K281" s="5">
        <v>274</v>
      </c>
      <c r="L281" s="98" t="s">
        <v>1434</v>
      </c>
      <c r="M281" s="4" t="s">
        <v>115</v>
      </c>
      <c r="N281" s="6" t="s">
        <v>116</v>
      </c>
      <c r="O281" s="6" t="s">
        <v>138</v>
      </c>
      <c r="P281" s="6" t="s">
        <v>150</v>
      </c>
      <c r="Q281" s="6" t="s">
        <v>249</v>
      </c>
      <c r="R281" s="4" t="s">
        <v>114</v>
      </c>
      <c r="S281" s="4" t="s">
        <v>167</v>
      </c>
      <c r="T281" s="18" t="s">
        <v>1601</v>
      </c>
      <c r="U281" s="79" t="s">
        <v>173</v>
      </c>
      <c r="V281" s="4" t="s">
        <v>174</v>
      </c>
      <c r="W281" s="7">
        <v>52237769</v>
      </c>
      <c r="X281" s="18">
        <v>2</v>
      </c>
      <c r="Y281" s="92">
        <v>27656</v>
      </c>
      <c r="Z281" s="71">
        <f ca="1">+($F$1-Tabla3[[#This Row],[FECHA DE NACIMIENTO]])/365</f>
        <v>45.663013698630138</v>
      </c>
      <c r="AA281" s="108" t="s">
        <v>1778</v>
      </c>
      <c r="AB281" s="108"/>
      <c r="AC281" s="4" t="s">
        <v>114</v>
      </c>
      <c r="AD281" s="4" t="s">
        <v>114</v>
      </c>
      <c r="AE281" s="8" t="s">
        <v>114</v>
      </c>
      <c r="AF281" s="4" t="s">
        <v>181</v>
      </c>
      <c r="AG281" s="13" t="s">
        <v>185</v>
      </c>
      <c r="AH281" s="13" t="s">
        <v>185</v>
      </c>
      <c r="AI281" s="18" t="s">
        <v>2133</v>
      </c>
      <c r="AJ281" s="18" t="s">
        <v>2025</v>
      </c>
      <c r="AK281" s="108" t="s">
        <v>2035</v>
      </c>
      <c r="AL281" s="82">
        <v>41000000</v>
      </c>
      <c r="AM281" s="82">
        <v>41000000</v>
      </c>
      <c r="AN281" s="82">
        <v>4100000</v>
      </c>
      <c r="AO281" s="4" t="s">
        <v>209</v>
      </c>
      <c r="AP281" s="6" t="s">
        <v>181</v>
      </c>
      <c r="AQ281" s="6" t="s">
        <v>168</v>
      </c>
      <c r="AR281" s="83"/>
      <c r="AS281" s="102"/>
      <c r="AT281" s="8"/>
      <c r="AU281" s="101">
        <v>9020</v>
      </c>
      <c r="AV281" s="92">
        <v>43844</v>
      </c>
      <c r="AW281" s="18">
        <v>63120</v>
      </c>
      <c r="AX281" s="93">
        <v>43875</v>
      </c>
      <c r="AY281" s="6" t="s">
        <v>215</v>
      </c>
      <c r="AZ281" s="18" t="s">
        <v>810</v>
      </c>
      <c r="BA281" s="18" t="s">
        <v>181</v>
      </c>
      <c r="BB281" s="102"/>
      <c r="BC281" s="102"/>
      <c r="BD281" s="18" t="s">
        <v>2136</v>
      </c>
      <c r="BE281" s="130" t="s">
        <v>2135</v>
      </c>
      <c r="BF281" s="70">
        <v>43878</v>
      </c>
      <c r="BG281" s="4" t="s">
        <v>220</v>
      </c>
      <c r="BH281" s="4" t="s">
        <v>220</v>
      </c>
      <c r="BI281" s="6" t="s">
        <v>221</v>
      </c>
      <c r="BJ281" s="6" t="s">
        <v>1224</v>
      </c>
      <c r="BK281" s="6" t="s">
        <v>174</v>
      </c>
      <c r="BL281" s="12">
        <v>80407547</v>
      </c>
      <c r="BM281" s="4">
        <v>6</v>
      </c>
      <c r="BN281" s="6" t="s">
        <v>1290</v>
      </c>
      <c r="BO281" s="6" t="s">
        <v>957</v>
      </c>
      <c r="BP281" s="42">
        <v>80161501</v>
      </c>
      <c r="BQ281" s="13" t="s">
        <v>2134</v>
      </c>
      <c r="BR281" s="131">
        <v>43878</v>
      </c>
      <c r="BS281" s="4" t="s">
        <v>180</v>
      </c>
      <c r="BT281" s="13" t="s">
        <v>230</v>
      </c>
      <c r="BU281" s="93">
        <v>43879</v>
      </c>
      <c r="BV281" s="6" t="s">
        <v>348</v>
      </c>
      <c r="BW281" s="93">
        <v>43879</v>
      </c>
      <c r="BX281" s="93">
        <v>43880</v>
      </c>
      <c r="BY281" s="222">
        <v>44183</v>
      </c>
      <c r="BZ281" s="4">
        <f t="shared" si="148"/>
        <v>303</v>
      </c>
      <c r="CA281" s="16">
        <f t="shared" si="149"/>
        <v>10.1</v>
      </c>
      <c r="CB281" s="18" t="s">
        <v>2039</v>
      </c>
      <c r="CC281" s="9">
        <f>BD_2!E279</f>
        <v>0</v>
      </c>
      <c r="CD281" s="9">
        <f>BD_2!BA279</f>
        <v>1640000</v>
      </c>
      <c r="CE281" s="4">
        <f>BD_2!BZ279</f>
        <v>12</v>
      </c>
      <c r="CF281" s="42" t="str">
        <f>BD_2!CA279</f>
        <v>2 NO</v>
      </c>
      <c r="CG281" s="163" t="str">
        <f>BD_2!CF279</f>
        <v>2 NO</v>
      </c>
      <c r="CH281" s="4" t="s">
        <v>181</v>
      </c>
      <c r="CI281">
        <f t="shared" si="150"/>
        <v>315</v>
      </c>
      <c r="CJ281" s="161">
        <f t="shared" si="151"/>
        <v>43880</v>
      </c>
      <c r="CK281" s="161">
        <f t="shared" si="152"/>
        <v>44195</v>
      </c>
      <c r="CL281" s="14">
        <f t="shared" ca="1" si="153"/>
        <v>1.4063492063492065</v>
      </c>
      <c r="CM281" s="9">
        <f t="shared" si="163"/>
        <v>42640000</v>
      </c>
      <c r="CN281" s="42" t="str">
        <f t="shared" ca="1" si="154"/>
        <v>FINALIZADO</v>
      </c>
      <c r="CO281" s="4"/>
      <c r="CQ281" s="17"/>
      <c r="CR281" s="87"/>
      <c r="CS281" s="6"/>
      <c r="CT281" s="13" t="s">
        <v>1321</v>
      </c>
      <c r="CU281" s="4" t="s">
        <v>1322</v>
      </c>
      <c r="CV281" s="4" t="s">
        <v>3330</v>
      </c>
      <c r="CW281" s="42" t="str">
        <f t="shared" si="164"/>
        <v>febrero</v>
      </c>
      <c r="CX281" s="4" t="s">
        <v>180</v>
      </c>
      <c r="CY281" t="s">
        <v>361</v>
      </c>
      <c r="CZ281" t="s">
        <v>362</v>
      </c>
    </row>
    <row r="282" spans="1:104" x14ac:dyDescent="0.25">
      <c r="A282" s="76" t="str">
        <f t="shared" si="156"/>
        <v>A</v>
      </c>
      <c r="B282" s="77" t="str">
        <f t="shared" si="157"/>
        <v>PR</v>
      </c>
      <c r="C282" s="76" t="str">
        <f t="shared" si="158"/>
        <v/>
      </c>
      <c r="D282" s="76" t="str">
        <f t="shared" si="159"/>
        <v/>
      </c>
      <c r="E282" s="76" t="str">
        <f t="shared" si="160"/>
        <v/>
      </c>
      <c r="F282" s="77" t="str">
        <f t="shared" ca="1" si="146"/>
        <v>F</v>
      </c>
      <c r="G282" s="3" t="str">
        <f t="shared" si="161"/>
        <v/>
      </c>
      <c r="H282" s="3" t="str">
        <f t="shared" si="162"/>
        <v/>
      </c>
      <c r="I282" s="3" t="str">
        <f t="shared" si="147"/>
        <v/>
      </c>
      <c r="J282" s="4">
        <v>2020</v>
      </c>
      <c r="K282" s="5">
        <v>275</v>
      </c>
      <c r="L282" s="98" t="s">
        <v>1434</v>
      </c>
      <c r="M282" s="4" t="s">
        <v>115</v>
      </c>
      <c r="N282" s="6" t="s">
        <v>116</v>
      </c>
      <c r="O282" s="6" t="s">
        <v>138</v>
      </c>
      <c r="P282" s="6" t="s">
        <v>150</v>
      </c>
      <c r="Q282" s="6" t="s">
        <v>249</v>
      </c>
      <c r="R282" s="4" t="s">
        <v>114</v>
      </c>
      <c r="S282" s="4" t="s">
        <v>166</v>
      </c>
      <c r="T282" s="108" t="s">
        <v>1829</v>
      </c>
      <c r="U282" s="79" t="s">
        <v>173</v>
      </c>
      <c r="V282" s="4" t="s">
        <v>174</v>
      </c>
      <c r="W282" s="7">
        <v>52217561</v>
      </c>
      <c r="X282" s="18">
        <v>2</v>
      </c>
      <c r="Y282" s="92">
        <v>28526</v>
      </c>
      <c r="Z282" s="71">
        <f ca="1">+($F$1-Tabla3[[#This Row],[FECHA DE NACIMIENTO]])/365</f>
        <v>43.279452054794518</v>
      </c>
      <c r="AA282" s="108" t="s">
        <v>178</v>
      </c>
      <c r="AB282" s="108"/>
      <c r="AC282" s="4" t="s">
        <v>114</v>
      </c>
      <c r="AD282" s="4" t="s">
        <v>114</v>
      </c>
      <c r="AE282" s="8" t="s">
        <v>114</v>
      </c>
      <c r="AF282" s="4" t="s">
        <v>181</v>
      </c>
      <c r="AG282" s="13" t="s">
        <v>185</v>
      </c>
      <c r="AH282" s="13" t="s">
        <v>185</v>
      </c>
      <c r="AI282" s="18" t="s">
        <v>2137</v>
      </c>
      <c r="AJ282" s="18" t="s">
        <v>2026</v>
      </c>
      <c r="AK282" s="108" t="s">
        <v>2036</v>
      </c>
      <c r="AL282" s="82">
        <v>50000000</v>
      </c>
      <c r="AM282" s="82">
        <v>50000000</v>
      </c>
      <c r="AN282" s="82">
        <v>5000000</v>
      </c>
      <c r="AO282" s="4" t="s">
        <v>209</v>
      </c>
      <c r="AP282" s="6" t="s">
        <v>181</v>
      </c>
      <c r="AQ282" s="6" t="s">
        <v>168</v>
      </c>
      <c r="AR282" s="83"/>
      <c r="AS282" s="102"/>
      <c r="AT282" s="8"/>
      <c r="AU282" s="101">
        <v>9020</v>
      </c>
      <c r="AV282" s="92">
        <v>43844</v>
      </c>
      <c r="AW282" s="18">
        <v>66420</v>
      </c>
      <c r="AX282" s="93">
        <v>43881</v>
      </c>
      <c r="AY282" s="6" t="s">
        <v>215</v>
      </c>
      <c r="AZ282" s="18" t="s">
        <v>810</v>
      </c>
      <c r="BA282" s="18" t="s">
        <v>181</v>
      </c>
      <c r="BB282" s="102"/>
      <c r="BC282" s="102"/>
      <c r="BD282" s="18" t="s">
        <v>2139</v>
      </c>
      <c r="BE282" s="130" t="s">
        <v>2138</v>
      </c>
      <c r="BF282" s="70">
        <v>43881</v>
      </c>
      <c r="BG282" s="4" t="s">
        <v>220</v>
      </c>
      <c r="BH282" s="4" t="s">
        <v>220</v>
      </c>
      <c r="BI282" s="6" t="s">
        <v>221</v>
      </c>
      <c r="BJ282" s="6" t="s">
        <v>1224</v>
      </c>
      <c r="BK282" s="6" t="s">
        <v>174</v>
      </c>
      <c r="BL282" s="12">
        <v>80407547</v>
      </c>
      <c r="BM282" s="4">
        <v>6</v>
      </c>
      <c r="BN282" s="6" t="s">
        <v>1290</v>
      </c>
      <c r="BO282" s="6" t="s">
        <v>957</v>
      </c>
      <c r="BP282" s="42">
        <v>77101706</v>
      </c>
      <c r="BQ282" s="13" t="s">
        <v>2140</v>
      </c>
      <c r="BR282" s="131">
        <v>43881</v>
      </c>
      <c r="BS282" s="4" t="s">
        <v>180</v>
      </c>
      <c r="BT282" s="13" t="s">
        <v>230</v>
      </c>
      <c r="BU282" s="93">
        <v>43881</v>
      </c>
      <c r="BV282" s="6" t="s">
        <v>348</v>
      </c>
      <c r="BW282" s="93">
        <v>43882</v>
      </c>
      <c r="BX282" s="93">
        <v>43882</v>
      </c>
      <c r="BY282" s="222">
        <v>44185</v>
      </c>
      <c r="BZ282" s="4">
        <f t="shared" si="148"/>
        <v>303</v>
      </c>
      <c r="CA282" s="16">
        <f t="shared" si="149"/>
        <v>10.1</v>
      </c>
      <c r="CB282" s="18" t="s">
        <v>2039</v>
      </c>
      <c r="CC282" s="9">
        <f>BD_2!E280</f>
        <v>0</v>
      </c>
      <c r="CD282" s="9">
        <f>BD_2!BA280</f>
        <v>1833333</v>
      </c>
      <c r="CE282" s="4">
        <f>BD_2!BZ280</f>
        <v>11</v>
      </c>
      <c r="CF282" s="42" t="str">
        <f>BD_2!CA280</f>
        <v>2 NO</v>
      </c>
      <c r="CG282" s="163" t="str">
        <f>BD_2!CF280</f>
        <v>2 NO</v>
      </c>
      <c r="CH282" s="4" t="s">
        <v>181</v>
      </c>
      <c r="CI282">
        <f t="shared" si="150"/>
        <v>314</v>
      </c>
      <c r="CJ282" s="161">
        <f t="shared" si="151"/>
        <v>43882</v>
      </c>
      <c r="CK282" s="161">
        <f t="shared" si="152"/>
        <v>44196</v>
      </c>
      <c r="CL282" s="14">
        <f t="shared" ca="1" si="153"/>
        <v>1.4044585987261147</v>
      </c>
      <c r="CM282" s="9">
        <f t="shared" si="163"/>
        <v>51833333</v>
      </c>
      <c r="CN282" s="42" t="str">
        <f t="shared" ca="1" si="154"/>
        <v>FINALIZADO</v>
      </c>
      <c r="CO282" s="4"/>
      <c r="CQ282" s="17"/>
      <c r="CR282" s="87"/>
      <c r="CS282" s="6"/>
      <c r="CT282" s="13" t="s">
        <v>1321</v>
      </c>
      <c r="CU282" s="4" t="s">
        <v>1322</v>
      </c>
      <c r="CV282" s="4" t="s">
        <v>3330</v>
      </c>
      <c r="CW282" s="42" t="str">
        <f t="shared" si="164"/>
        <v>febrero</v>
      </c>
      <c r="CX282" s="4" t="s">
        <v>180</v>
      </c>
      <c r="CY282" t="s">
        <v>361</v>
      </c>
      <c r="CZ282" t="s">
        <v>362</v>
      </c>
    </row>
    <row r="283" spans="1:104" x14ac:dyDescent="0.25">
      <c r="A283" s="76" t="str">
        <f t="shared" si="156"/>
        <v>A</v>
      </c>
      <c r="B283" s="77" t="str">
        <f t="shared" si="157"/>
        <v>PR</v>
      </c>
      <c r="C283" s="76" t="str">
        <f t="shared" si="158"/>
        <v/>
      </c>
      <c r="D283" s="76" t="str">
        <f t="shared" si="159"/>
        <v/>
      </c>
      <c r="E283" s="76" t="str">
        <f t="shared" si="160"/>
        <v/>
      </c>
      <c r="F283" s="77" t="str">
        <f t="shared" ca="1" si="146"/>
        <v>F</v>
      </c>
      <c r="G283" s="3" t="str">
        <f t="shared" si="161"/>
        <v/>
      </c>
      <c r="H283" s="3" t="str">
        <f t="shared" si="162"/>
        <v/>
      </c>
      <c r="I283" s="3" t="str">
        <f t="shared" si="147"/>
        <v/>
      </c>
      <c r="J283" s="4">
        <v>2020</v>
      </c>
      <c r="K283" s="5">
        <v>276</v>
      </c>
      <c r="L283" s="98" t="s">
        <v>1434</v>
      </c>
      <c r="M283" s="4" t="s">
        <v>115</v>
      </c>
      <c r="N283" s="6" t="s">
        <v>116</v>
      </c>
      <c r="O283" s="6" t="s">
        <v>138</v>
      </c>
      <c r="P283" s="6" t="s">
        <v>150</v>
      </c>
      <c r="Q283" s="6" t="s">
        <v>249</v>
      </c>
      <c r="R283" s="4" t="s">
        <v>114</v>
      </c>
      <c r="S283" s="4" t="s">
        <v>167</v>
      </c>
      <c r="T283" s="18" t="s">
        <v>1600</v>
      </c>
      <c r="U283" s="79" t="s">
        <v>173</v>
      </c>
      <c r="V283" s="4" t="s">
        <v>174</v>
      </c>
      <c r="W283" s="7">
        <v>25120818</v>
      </c>
      <c r="X283" s="18">
        <v>3</v>
      </c>
      <c r="Y283" s="92">
        <v>30021</v>
      </c>
      <c r="Z283" s="71">
        <f ca="1">+($F$1-Tabla3[[#This Row],[FECHA DE NACIMIENTO]])/365</f>
        <v>39.183561643835617</v>
      </c>
      <c r="AA283" s="108" t="s">
        <v>2152</v>
      </c>
      <c r="AB283" s="108"/>
      <c r="AC283" s="4" t="s">
        <v>114</v>
      </c>
      <c r="AD283" s="4" t="s">
        <v>114</v>
      </c>
      <c r="AE283" s="8" t="s">
        <v>114</v>
      </c>
      <c r="AF283" s="4" t="s">
        <v>181</v>
      </c>
      <c r="AG283" s="13" t="s">
        <v>185</v>
      </c>
      <c r="AH283" s="13" t="s">
        <v>185</v>
      </c>
      <c r="AI283" s="18" t="s">
        <v>1878</v>
      </c>
      <c r="AJ283" s="18" t="s">
        <v>2027</v>
      </c>
      <c r="AK283" s="108" t="s">
        <v>2037</v>
      </c>
      <c r="AL283" s="82">
        <v>41000000</v>
      </c>
      <c r="AM283" s="82">
        <v>41000000</v>
      </c>
      <c r="AN283" s="82">
        <v>4100000</v>
      </c>
      <c r="AO283" s="4" t="s">
        <v>209</v>
      </c>
      <c r="AP283" s="6" t="s">
        <v>181</v>
      </c>
      <c r="AQ283" s="6" t="s">
        <v>168</v>
      </c>
      <c r="AR283" s="83"/>
      <c r="AS283" s="102"/>
      <c r="AT283" s="8"/>
      <c r="AU283" s="101">
        <v>9020</v>
      </c>
      <c r="AV283" s="107">
        <v>43844</v>
      </c>
      <c r="AW283" s="18">
        <v>63220</v>
      </c>
      <c r="AX283" s="93">
        <v>43879</v>
      </c>
      <c r="AY283" s="6" t="s">
        <v>215</v>
      </c>
      <c r="AZ283" s="18" t="s">
        <v>1881</v>
      </c>
      <c r="BA283" s="18" t="s">
        <v>181</v>
      </c>
      <c r="BB283" s="102"/>
      <c r="BC283" s="102"/>
      <c r="BD283" s="18" t="s">
        <v>2142</v>
      </c>
      <c r="BE283" s="130" t="s">
        <v>2141</v>
      </c>
      <c r="BF283" s="70">
        <v>43878</v>
      </c>
      <c r="BG283" s="4" t="s">
        <v>220</v>
      </c>
      <c r="BH283" s="4" t="s">
        <v>220</v>
      </c>
      <c r="BI283" s="6" t="s">
        <v>221</v>
      </c>
      <c r="BJ283" s="6" t="s">
        <v>1224</v>
      </c>
      <c r="BK283" s="6" t="s">
        <v>174</v>
      </c>
      <c r="BL283" s="12">
        <v>80407547</v>
      </c>
      <c r="BM283" s="4">
        <v>6</v>
      </c>
      <c r="BN283" s="6" t="s">
        <v>1290</v>
      </c>
      <c r="BO283" s="6" t="s">
        <v>957</v>
      </c>
      <c r="BP283" s="42">
        <v>80161501</v>
      </c>
      <c r="BQ283" s="13" t="s">
        <v>2143</v>
      </c>
      <c r="BR283" s="131">
        <v>43878</v>
      </c>
      <c r="BS283" s="4" t="s">
        <v>180</v>
      </c>
      <c r="BT283" s="13" t="s">
        <v>230</v>
      </c>
      <c r="BU283" s="93">
        <v>43879</v>
      </c>
      <c r="BV283" s="6" t="s">
        <v>348</v>
      </c>
      <c r="BW283" s="93">
        <v>43879</v>
      </c>
      <c r="BX283" s="93">
        <v>43879</v>
      </c>
      <c r="BY283" s="222">
        <v>44182</v>
      </c>
      <c r="BZ283" s="4">
        <f t="shared" si="148"/>
        <v>303</v>
      </c>
      <c r="CA283" s="16">
        <f t="shared" si="149"/>
        <v>10.1</v>
      </c>
      <c r="CB283" s="18" t="s">
        <v>1883</v>
      </c>
      <c r="CC283" s="9">
        <f>BD_2!E281</f>
        <v>0</v>
      </c>
      <c r="CD283" s="9">
        <f>BD_2!BA281</f>
        <v>1640000</v>
      </c>
      <c r="CE283" s="4">
        <f>BD_2!BZ281</f>
        <v>12</v>
      </c>
      <c r="CF283" s="42" t="str">
        <f>BD_2!CA281</f>
        <v>2 NO</v>
      </c>
      <c r="CG283" s="163" t="str">
        <f>BD_2!CF281</f>
        <v>2 NO</v>
      </c>
      <c r="CH283" s="4" t="s">
        <v>181</v>
      </c>
      <c r="CI283">
        <f t="shared" si="150"/>
        <v>315</v>
      </c>
      <c r="CJ283" s="161">
        <f t="shared" si="151"/>
        <v>43879</v>
      </c>
      <c r="CK283" s="161">
        <f t="shared" si="152"/>
        <v>44194</v>
      </c>
      <c r="CL283" s="14">
        <f t="shared" ca="1" si="153"/>
        <v>1.4095238095238096</v>
      </c>
      <c r="CM283" s="9">
        <f t="shared" si="163"/>
        <v>42640000</v>
      </c>
      <c r="CN283" s="42" t="str">
        <f t="shared" ca="1" si="154"/>
        <v>FINALIZADO</v>
      </c>
      <c r="CO283" s="4"/>
      <c r="CQ283" s="17"/>
      <c r="CR283" s="87"/>
      <c r="CS283" s="6"/>
      <c r="CT283" s="13" t="s">
        <v>1321</v>
      </c>
      <c r="CU283" s="4" t="s">
        <v>1322</v>
      </c>
      <c r="CV283" s="4" t="s">
        <v>3330</v>
      </c>
      <c r="CW283" s="42" t="str">
        <f t="shared" si="164"/>
        <v>febrero</v>
      </c>
      <c r="CX283" s="4" t="s">
        <v>180</v>
      </c>
      <c r="CY283" t="s">
        <v>361</v>
      </c>
      <c r="CZ283" t="s">
        <v>362</v>
      </c>
    </row>
    <row r="284" spans="1:104" x14ac:dyDescent="0.25">
      <c r="A284" s="76" t="str">
        <f t="shared" si="156"/>
        <v/>
      </c>
      <c r="B284" s="77" t="str">
        <f t="shared" si="157"/>
        <v/>
      </c>
      <c r="C284" s="76" t="str">
        <f t="shared" si="158"/>
        <v/>
      </c>
      <c r="D284" s="76" t="str">
        <f t="shared" si="159"/>
        <v/>
      </c>
      <c r="E284" s="76" t="str">
        <f t="shared" si="160"/>
        <v/>
      </c>
      <c r="F284" s="77" t="str">
        <f t="shared" ca="1" si="146"/>
        <v>F</v>
      </c>
      <c r="G284" s="3" t="str">
        <f t="shared" si="161"/>
        <v/>
      </c>
      <c r="H284" s="3" t="str">
        <f t="shared" si="162"/>
        <v/>
      </c>
      <c r="I284" s="3" t="str">
        <f t="shared" si="147"/>
        <v/>
      </c>
      <c r="J284" s="4">
        <v>2020</v>
      </c>
      <c r="K284" s="5">
        <v>277</v>
      </c>
      <c r="L284" s="6" t="s">
        <v>516</v>
      </c>
      <c r="M284" s="4" t="s">
        <v>115</v>
      </c>
      <c r="N284" s="6" t="s">
        <v>116</v>
      </c>
      <c r="O284" s="6" t="s">
        <v>138</v>
      </c>
      <c r="P284" s="6" t="s">
        <v>150</v>
      </c>
      <c r="Q284" s="6" t="s">
        <v>249</v>
      </c>
      <c r="R284" s="4" t="s">
        <v>114</v>
      </c>
      <c r="S284" s="4" t="s">
        <v>166</v>
      </c>
      <c r="T284" s="18" t="s">
        <v>1967</v>
      </c>
      <c r="U284" s="79" t="s">
        <v>173</v>
      </c>
      <c r="V284" s="4" t="s">
        <v>174</v>
      </c>
      <c r="W284" s="7">
        <v>80085609</v>
      </c>
      <c r="X284" s="18">
        <v>0</v>
      </c>
      <c r="Y284" s="92">
        <v>29414</v>
      </c>
      <c r="Z284" s="71">
        <f ca="1">+($F$1-Tabla3[[#This Row],[FECHA DE NACIMIENTO]])/365</f>
        <v>40.846575342465755</v>
      </c>
      <c r="AA284" s="108" t="s">
        <v>1442</v>
      </c>
      <c r="AB284" s="108"/>
      <c r="AC284" s="4" t="s">
        <v>114</v>
      </c>
      <c r="AD284" s="4" t="s">
        <v>114</v>
      </c>
      <c r="AE284" s="8" t="s">
        <v>114</v>
      </c>
      <c r="AF284" s="4" t="s">
        <v>181</v>
      </c>
      <c r="AG284" s="13" t="s">
        <v>184</v>
      </c>
      <c r="AH284" s="13" t="s">
        <v>184</v>
      </c>
      <c r="AI284" s="18" t="s">
        <v>671</v>
      </c>
      <c r="AJ284" s="108" t="s">
        <v>2028</v>
      </c>
      <c r="AK284" s="108" t="s">
        <v>2038</v>
      </c>
      <c r="AL284" s="82">
        <v>95000000</v>
      </c>
      <c r="AM284" s="82">
        <v>95000000</v>
      </c>
      <c r="AN284" s="82">
        <v>9500000</v>
      </c>
      <c r="AO284" s="4" t="s">
        <v>209</v>
      </c>
      <c r="AP284" s="6" t="s">
        <v>181</v>
      </c>
      <c r="AQ284" s="6" t="s">
        <v>168</v>
      </c>
      <c r="AR284" s="83"/>
      <c r="AS284" s="102"/>
      <c r="AT284" s="8"/>
      <c r="AU284" s="101">
        <v>9020</v>
      </c>
      <c r="AV284" s="92">
        <v>43844</v>
      </c>
      <c r="AW284" s="18">
        <v>62820</v>
      </c>
      <c r="AX284" s="93">
        <v>43879</v>
      </c>
      <c r="AY284" s="6" t="s">
        <v>215</v>
      </c>
      <c r="AZ284" s="18" t="s">
        <v>810</v>
      </c>
      <c r="BA284" s="18" t="s">
        <v>181</v>
      </c>
      <c r="BB284" s="102"/>
      <c r="BC284" s="102"/>
      <c r="BD284" s="18" t="s">
        <v>1966</v>
      </c>
      <c r="BE284" s="130" t="s">
        <v>1965</v>
      </c>
      <c r="BF284" s="70">
        <v>43879</v>
      </c>
      <c r="BG284" s="4" t="s">
        <v>220</v>
      </c>
      <c r="BH284" s="4" t="s">
        <v>220</v>
      </c>
      <c r="BI284" s="6" t="s">
        <v>221</v>
      </c>
      <c r="BJ284" s="6" t="s">
        <v>1330</v>
      </c>
      <c r="BK284" s="6" t="s">
        <v>174</v>
      </c>
      <c r="BL284" s="12">
        <v>51985995</v>
      </c>
      <c r="BM284" s="4">
        <v>5</v>
      </c>
      <c r="BN284" s="6" t="s">
        <v>1399</v>
      </c>
      <c r="BO284" s="6" t="s">
        <v>1480</v>
      </c>
      <c r="BP284" s="42">
        <v>77101700</v>
      </c>
      <c r="BQ284" s="13" t="s">
        <v>1668</v>
      </c>
      <c r="BR284" s="131">
        <v>43878</v>
      </c>
      <c r="BS284" s="4" t="s">
        <v>180</v>
      </c>
      <c r="BT284" s="13" t="s">
        <v>230</v>
      </c>
      <c r="BU284" s="93">
        <v>43880</v>
      </c>
      <c r="BV284" s="105" t="s">
        <v>348</v>
      </c>
      <c r="BW284" s="93">
        <v>43880</v>
      </c>
      <c r="BX284" s="93">
        <v>43880</v>
      </c>
      <c r="BY284" s="222">
        <v>44183</v>
      </c>
      <c r="BZ284" s="4">
        <f t="shared" si="148"/>
        <v>303</v>
      </c>
      <c r="CA284" s="16">
        <f t="shared" si="149"/>
        <v>10.1</v>
      </c>
      <c r="CB284" s="18" t="s">
        <v>2040</v>
      </c>
      <c r="CC284" s="9">
        <f>BD_2!E282</f>
        <v>0</v>
      </c>
      <c r="CD284" s="9">
        <f>BD_2!BA282</f>
        <v>0</v>
      </c>
      <c r="CE284" s="4">
        <f>BD_2!BZ282</f>
        <v>0</v>
      </c>
      <c r="CF284" s="42" t="str">
        <f>BD_2!CA282</f>
        <v>2 NO</v>
      </c>
      <c r="CG284" s="163" t="str">
        <f>BD_2!CF282</f>
        <v>2 NO</v>
      </c>
      <c r="CH284" s="4" t="s">
        <v>181</v>
      </c>
      <c r="CI284">
        <f t="shared" si="150"/>
        <v>303</v>
      </c>
      <c r="CJ284" s="161">
        <f t="shared" si="151"/>
        <v>43880</v>
      </c>
      <c r="CK284" s="161">
        <f t="shared" si="152"/>
        <v>44183</v>
      </c>
      <c r="CL284" s="14">
        <f t="shared" ca="1" si="153"/>
        <v>1.4620462046204621</v>
      </c>
      <c r="CM284" s="9">
        <f t="shared" si="163"/>
        <v>95000000</v>
      </c>
      <c r="CN284" s="42" t="str">
        <f t="shared" ca="1" si="154"/>
        <v>FINALIZADO</v>
      </c>
      <c r="CO284" s="4"/>
      <c r="CQ284" s="17"/>
      <c r="CR284" s="87"/>
      <c r="CS284" s="6"/>
      <c r="CT284" s="13" t="s">
        <v>1321</v>
      </c>
      <c r="CU284" s="4" t="s">
        <v>1322</v>
      </c>
      <c r="CV284" s="4" t="s">
        <v>3330</v>
      </c>
      <c r="CW284" s="42" t="str">
        <f t="shared" si="164"/>
        <v>febrero</v>
      </c>
      <c r="CX284" s="4" t="s">
        <v>180</v>
      </c>
      <c r="CY284" t="s">
        <v>361</v>
      </c>
      <c r="CZ284" t="s">
        <v>362</v>
      </c>
    </row>
    <row r="285" spans="1:104" x14ac:dyDescent="0.25">
      <c r="A285" s="76" t="str">
        <f t="shared" si="156"/>
        <v/>
      </c>
      <c r="B285" s="77" t="str">
        <f t="shared" si="157"/>
        <v/>
      </c>
      <c r="C285" s="76" t="str">
        <f t="shared" si="158"/>
        <v/>
      </c>
      <c r="D285" s="76" t="str">
        <f t="shared" si="159"/>
        <v/>
      </c>
      <c r="E285" s="76" t="str">
        <f t="shared" si="160"/>
        <v/>
      </c>
      <c r="F285" s="77" t="str">
        <f t="shared" ca="1" si="146"/>
        <v>F</v>
      </c>
      <c r="G285" s="3" t="str">
        <f t="shared" si="161"/>
        <v/>
      </c>
      <c r="H285" s="3" t="str">
        <f t="shared" si="162"/>
        <v/>
      </c>
      <c r="I285" s="3" t="str">
        <f t="shared" si="147"/>
        <v/>
      </c>
      <c r="J285" s="4">
        <v>2020</v>
      </c>
      <c r="K285" s="5">
        <v>278</v>
      </c>
      <c r="L285" s="98" t="s">
        <v>1439</v>
      </c>
      <c r="M285" s="4" t="s">
        <v>115</v>
      </c>
      <c r="N285" s="6" t="s">
        <v>116</v>
      </c>
      <c r="O285" s="6" t="s">
        <v>138</v>
      </c>
      <c r="P285" s="6" t="s">
        <v>150</v>
      </c>
      <c r="Q285" s="6" t="s">
        <v>249</v>
      </c>
      <c r="R285" s="4" t="s">
        <v>114</v>
      </c>
      <c r="S285" s="4" t="s">
        <v>166</v>
      </c>
      <c r="T285" s="18" t="s">
        <v>1975</v>
      </c>
      <c r="U285" s="79" t="s">
        <v>173</v>
      </c>
      <c r="V285" s="4" t="s">
        <v>174</v>
      </c>
      <c r="W285" s="7">
        <v>52409446</v>
      </c>
      <c r="X285" s="18">
        <v>8</v>
      </c>
      <c r="Y285" s="92">
        <v>28879</v>
      </c>
      <c r="Z285" s="71">
        <f ca="1">+($F$1-Tabla3[[#This Row],[FECHA DE NACIMIENTO]])/365</f>
        <v>42.31232876712329</v>
      </c>
      <c r="AA285" s="108" t="s">
        <v>540</v>
      </c>
      <c r="AB285" s="108"/>
      <c r="AC285" s="4" t="s">
        <v>114</v>
      </c>
      <c r="AD285" s="4" t="s">
        <v>114</v>
      </c>
      <c r="AE285" s="8" t="s">
        <v>114</v>
      </c>
      <c r="AF285" s="4" t="s">
        <v>181</v>
      </c>
      <c r="AG285" s="6" t="s">
        <v>197</v>
      </c>
      <c r="AH285" s="6" t="s">
        <v>197</v>
      </c>
      <c r="AI285" s="18" t="s">
        <v>696</v>
      </c>
      <c r="AJ285" s="18" t="s">
        <v>1427</v>
      </c>
      <c r="AK285" s="108" t="s">
        <v>1428</v>
      </c>
      <c r="AL285" s="82">
        <v>58100000</v>
      </c>
      <c r="AM285" s="82">
        <v>58100000</v>
      </c>
      <c r="AN285" s="82">
        <v>5810000</v>
      </c>
      <c r="AO285" s="4" t="s">
        <v>209</v>
      </c>
      <c r="AP285" s="6" t="s">
        <v>181</v>
      </c>
      <c r="AQ285" s="6" t="s">
        <v>168</v>
      </c>
      <c r="AR285" s="83"/>
      <c r="AS285" s="102"/>
      <c r="AT285" s="8"/>
      <c r="AU285" s="101">
        <v>5320</v>
      </c>
      <c r="AV285" s="92">
        <v>43839</v>
      </c>
      <c r="AW285" s="18">
        <v>62820</v>
      </c>
      <c r="AX285" s="93">
        <v>43879</v>
      </c>
      <c r="AY285" s="6" t="s">
        <v>215</v>
      </c>
      <c r="AZ285" s="18" t="s">
        <v>811</v>
      </c>
      <c r="BA285" s="18" t="s">
        <v>181</v>
      </c>
      <c r="BB285" s="102"/>
      <c r="BC285" s="102"/>
      <c r="BD285" s="18" t="s">
        <v>1430</v>
      </c>
      <c r="BE285" s="70" t="s">
        <v>1429</v>
      </c>
      <c r="BF285" s="70">
        <v>43879</v>
      </c>
      <c r="BG285" s="4" t="s">
        <v>220</v>
      </c>
      <c r="BH285" s="4" t="s">
        <v>220</v>
      </c>
      <c r="BI285" s="6" t="s">
        <v>221</v>
      </c>
      <c r="BJ285" s="6" t="s">
        <v>4435</v>
      </c>
      <c r="BK285" s="6" t="s">
        <v>174</v>
      </c>
      <c r="BL285" s="12">
        <v>52005376</v>
      </c>
      <c r="BM285" s="4">
        <v>0</v>
      </c>
      <c r="BN285" s="95" t="s">
        <v>552</v>
      </c>
      <c r="BO285" s="95" t="s">
        <v>197</v>
      </c>
      <c r="BP285" s="42">
        <v>77102000</v>
      </c>
      <c r="BQ285" s="13" t="s">
        <v>1426</v>
      </c>
      <c r="BR285" s="131">
        <v>43878</v>
      </c>
      <c r="BS285" s="4" t="s">
        <v>180</v>
      </c>
      <c r="BT285" s="13" t="s">
        <v>230</v>
      </c>
      <c r="BU285" s="93">
        <v>43880</v>
      </c>
      <c r="BV285" s="105" t="s">
        <v>348</v>
      </c>
      <c r="BW285" s="93">
        <v>43881</v>
      </c>
      <c r="BX285" s="93">
        <v>43881</v>
      </c>
      <c r="BY285" s="222">
        <v>44184</v>
      </c>
      <c r="BZ285" s="4">
        <f t="shared" si="148"/>
        <v>303</v>
      </c>
      <c r="CA285" s="16">
        <f t="shared" si="149"/>
        <v>10.1</v>
      </c>
      <c r="CB285" s="18" t="s">
        <v>1415</v>
      </c>
      <c r="CC285" s="9">
        <f>BD_2!E283</f>
        <v>0</v>
      </c>
      <c r="CD285" s="9">
        <f>BD_2!BA283</f>
        <v>0</v>
      </c>
      <c r="CE285" s="4">
        <f>BD_2!BZ283</f>
        <v>0</v>
      </c>
      <c r="CF285" s="42" t="str">
        <f>BD_2!CA283</f>
        <v>2 NO</v>
      </c>
      <c r="CG285" s="163" t="str">
        <f>BD_2!CF283</f>
        <v>2 NO</v>
      </c>
      <c r="CH285" s="4" t="s">
        <v>181</v>
      </c>
      <c r="CI285">
        <f t="shared" si="150"/>
        <v>303</v>
      </c>
      <c r="CJ285" s="161">
        <f t="shared" si="151"/>
        <v>43881</v>
      </c>
      <c r="CK285" s="161">
        <f t="shared" si="152"/>
        <v>44184</v>
      </c>
      <c r="CL285" s="14">
        <f t="shared" ca="1" si="153"/>
        <v>1.4587458745874586</v>
      </c>
      <c r="CM285" s="9">
        <f t="shared" si="163"/>
        <v>58100000</v>
      </c>
      <c r="CN285" s="42" t="str">
        <f t="shared" ca="1" si="154"/>
        <v>FINALIZADO</v>
      </c>
      <c r="CO285" s="4"/>
      <c r="CQ285" s="17"/>
      <c r="CR285" s="87"/>
      <c r="CS285" s="6"/>
      <c r="CT285" s="13" t="s">
        <v>1321</v>
      </c>
      <c r="CU285" s="4" t="s">
        <v>1322</v>
      </c>
      <c r="CV285" s="4" t="s">
        <v>3330</v>
      </c>
      <c r="CW285" s="42" t="str">
        <f t="shared" si="164"/>
        <v>febrero</v>
      </c>
      <c r="CX285" s="4" t="s">
        <v>180</v>
      </c>
      <c r="CY285" t="s">
        <v>361</v>
      </c>
      <c r="CZ285" t="s">
        <v>362</v>
      </c>
    </row>
    <row r="286" spans="1:104" x14ac:dyDescent="0.25">
      <c r="A286" s="76" t="str">
        <f t="shared" si="156"/>
        <v>A</v>
      </c>
      <c r="B286" s="77" t="str">
        <f t="shared" si="157"/>
        <v>PR</v>
      </c>
      <c r="C286" s="76" t="str">
        <f t="shared" si="158"/>
        <v/>
      </c>
      <c r="D286" s="76" t="str">
        <f t="shared" si="159"/>
        <v/>
      </c>
      <c r="E286" s="76" t="str">
        <f t="shared" si="160"/>
        <v/>
      </c>
      <c r="F286" s="77" t="str">
        <f t="shared" ca="1" si="146"/>
        <v>F</v>
      </c>
      <c r="G286" s="3" t="str">
        <f t="shared" si="161"/>
        <v/>
      </c>
      <c r="H286" s="3" t="str">
        <f t="shared" si="162"/>
        <v/>
      </c>
      <c r="I286" s="3" t="str">
        <f t="shared" si="147"/>
        <v/>
      </c>
      <c r="J286" s="4">
        <v>2020</v>
      </c>
      <c r="K286" s="5">
        <v>279</v>
      </c>
      <c r="L286" s="98" t="s">
        <v>1439</v>
      </c>
      <c r="M286" s="4" t="s">
        <v>115</v>
      </c>
      <c r="N286" s="6" t="s">
        <v>116</v>
      </c>
      <c r="O286" s="6" t="s">
        <v>138</v>
      </c>
      <c r="P286" s="6" t="s">
        <v>150</v>
      </c>
      <c r="Q286" s="6" t="s">
        <v>249</v>
      </c>
      <c r="R286" s="4" t="s">
        <v>114</v>
      </c>
      <c r="S286" s="4" t="s">
        <v>166</v>
      </c>
      <c r="T286" s="18" t="s">
        <v>1422</v>
      </c>
      <c r="U286" s="79" t="s">
        <v>173</v>
      </c>
      <c r="V286" s="4" t="s">
        <v>174</v>
      </c>
      <c r="W286" s="7">
        <v>79490912</v>
      </c>
      <c r="X286" s="18">
        <v>0</v>
      </c>
      <c r="Y286" s="92">
        <v>25529</v>
      </c>
      <c r="Z286" s="71">
        <f ca="1">+($F$1-Tabla3[[#This Row],[FECHA DE NACIMIENTO]])/365</f>
        <v>51.490410958904107</v>
      </c>
      <c r="AA286" s="108" t="s">
        <v>849</v>
      </c>
      <c r="AB286" s="108"/>
      <c r="AC286" s="4" t="s">
        <v>114</v>
      </c>
      <c r="AD286" s="4" t="s">
        <v>114</v>
      </c>
      <c r="AE286" s="8" t="s">
        <v>114</v>
      </c>
      <c r="AF286" s="4" t="s">
        <v>181</v>
      </c>
      <c r="AG286" s="6" t="s">
        <v>197</v>
      </c>
      <c r="AH286" s="6" t="s">
        <v>197</v>
      </c>
      <c r="AI286" s="18" t="s">
        <v>1404</v>
      </c>
      <c r="AJ286" s="18" t="s">
        <v>1412</v>
      </c>
      <c r="AK286" s="108" t="s">
        <v>1413</v>
      </c>
      <c r="AL286" s="82">
        <v>72000000</v>
      </c>
      <c r="AM286" s="82">
        <v>72000000</v>
      </c>
      <c r="AN286" s="82">
        <v>7200000</v>
      </c>
      <c r="AO286" s="4" t="s">
        <v>209</v>
      </c>
      <c r="AP286" s="6" t="s">
        <v>181</v>
      </c>
      <c r="AQ286" s="6" t="s">
        <v>168</v>
      </c>
      <c r="AR286" s="83"/>
      <c r="AS286" s="102"/>
      <c r="AT286" s="8"/>
      <c r="AU286" s="18">
        <v>5220</v>
      </c>
      <c r="AV286" s="107">
        <v>43839</v>
      </c>
      <c r="AW286" s="18">
        <v>64920</v>
      </c>
      <c r="AX286" s="93">
        <v>43880</v>
      </c>
      <c r="AY286" s="6" t="s">
        <v>215</v>
      </c>
      <c r="AZ286" s="108" t="s">
        <v>1072</v>
      </c>
      <c r="BA286" s="18" t="s">
        <v>181</v>
      </c>
      <c r="BB286" s="102"/>
      <c r="BC286" s="102"/>
      <c r="BD286" s="18" t="s">
        <v>1425</v>
      </c>
      <c r="BE286" s="70" t="s">
        <v>1424</v>
      </c>
      <c r="BF286" s="70">
        <v>43879</v>
      </c>
      <c r="BG286" s="4" t="s">
        <v>220</v>
      </c>
      <c r="BH286" s="4" t="s">
        <v>220</v>
      </c>
      <c r="BI286" s="6" t="s">
        <v>221</v>
      </c>
      <c r="BJ286" s="6" t="s">
        <v>3985</v>
      </c>
      <c r="BK286" s="6" t="s">
        <v>174</v>
      </c>
      <c r="BL286" s="12">
        <v>1020747214</v>
      </c>
      <c r="BM286" s="4">
        <v>1</v>
      </c>
      <c r="BN286" s="6" t="s">
        <v>2292</v>
      </c>
      <c r="BO286" s="6" t="s">
        <v>197</v>
      </c>
      <c r="BP286" s="42">
        <v>80101600</v>
      </c>
      <c r="BQ286" s="13" t="s">
        <v>1423</v>
      </c>
      <c r="BR286" s="131">
        <v>43879</v>
      </c>
      <c r="BS286" s="4" t="s">
        <v>180</v>
      </c>
      <c r="BT286" s="13" t="s">
        <v>230</v>
      </c>
      <c r="BU286" s="93">
        <v>43880</v>
      </c>
      <c r="BV286" s="105" t="s">
        <v>348</v>
      </c>
      <c r="BW286" s="93">
        <v>43881</v>
      </c>
      <c r="BX286" s="93">
        <v>43881</v>
      </c>
      <c r="BY286" s="222">
        <v>44184</v>
      </c>
      <c r="BZ286" s="4">
        <f t="shared" si="148"/>
        <v>303</v>
      </c>
      <c r="CA286" s="16">
        <f t="shared" si="149"/>
        <v>10.1</v>
      </c>
      <c r="CB286" s="18" t="s">
        <v>1415</v>
      </c>
      <c r="CC286" s="9">
        <f>BD_2!E284</f>
        <v>0</v>
      </c>
      <c r="CD286" s="9">
        <f>BD_2!BA284</f>
        <v>2640000</v>
      </c>
      <c r="CE286" s="4">
        <f>BD_2!BZ284</f>
        <v>11</v>
      </c>
      <c r="CF286" s="42" t="str">
        <f>BD_2!CA284</f>
        <v>2 NO</v>
      </c>
      <c r="CG286" s="163" t="str">
        <f>BD_2!CF284</f>
        <v>2 NO</v>
      </c>
      <c r="CH286" s="4" t="s">
        <v>181</v>
      </c>
      <c r="CI286">
        <f t="shared" si="150"/>
        <v>314</v>
      </c>
      <c r="CJ286" s="161">
        <f t="shared" si="151"/>
        <v>43881</v>
      </c>
      <c r="CK286" s="161">
        <f t="shared" si="152"/>
        <v>44195</v>
      </c>
      <c r="CL286" s="14">
        <f t="shared" ca="1" si="153"/>
        <v>1.4076433121019107</v>
      </c>
      <c r="CM286" s="9">
        <f t="shared" si="163"/>
        <v>74640000</v>
      </c>
      <c r="CN286" s="42" t="str">
        <f t="shared" ca="1" si="154"/>
        <v>FINALIZADO</v>
      </c>
      <c r="CO286" s="4"/>
      <c r="CQ286" s="17"/>
      <c r="CR286" s="87"/>
      <c r="CS286" s="6"/>
      <c r="CT286" s="13" t="s">
        <v>1321</v>
      </c>
      <c r="CU286" s="4" t="s">
        <v>1322</v>
      </c>
      <c r="CV286" s="4" t="s">
        <v>3330</v>
      </c>
      <c r="CW286" s="42" t="str">
        <f t="shared" si="164"/>
        <v>febrero</v>
      </c>
      <c r="CX286" s="4" t="s">
        <v>180</v>
      </c>
      <c r="CY286" t="s">
        <v>361</v>
      </c>
      <c r="CZ286" t="s">
        <v>362</v>
      </c>
    </row>
    <row r="287" spans="1:104" x14ac:dyDescent="0.25">
      <c r="A287" s="76" t="str">
        <f t="shared" si="156"/>
        <v>A</v>
      </c>
      <c r="B287" s="77" t="str">
        <f t="shared" si="157"/>
        <v>PR</v>
      </c>
      <c r="C287" s="76" t="str">
        <f t="shared" si="158"/>
        <v/>
      </c>
      <c r="D287" s="76" t="str">
        <f t="shared" si="159"/>
        <v/>
      </c>
      <c r="E287" s="76" t="str">
        <f t="shared" si="160"/>
        <v/>
      </c>
      <c r="F287" s="77" t="str">
        <f t="shared" ca="1" si="146"/>
        <v>F</v>
      </c>
      <c r="G287" s="3" t="str">
        <f t="shared" si="161"/>
        <v/>
      </c>
      <c r="H287" s="3" t="str">
        <f t="shared" si="162"/>
        <v/>
      </c>
      <c r="I287" s="3" t="str">
        <f t="shared" si="147"/>
        <v/>
      </c>
      <c r="J287" s="4">
        <v>2020</v>
      </c>
      <c r="K287" s="5">
        <v>280</v>
      </c>
      <c r="L287" s="98" t="s">
        <v>1439</v>
      </c>
      <c r="M287" s="4" t="s">
        <v>115</v>
      </c>
      <c r="N287" s="6" t="s">
        <v>116</v>
      </c>
      <c r="O287" s="6" t="s">
        <v>138</v>
      </c>
      <c r="P287" s="6" t="s">
        <v>150</v>
      </c>
      <c r="Q287" s="6" t="s">
        <v>249</v>
      </c>
      <c r="R287" s="4" t="s">
        <v>114</v>
      </c>
      <c r="S287" s="4" t="s">
        <v>166</v>
      </c>
      <c r="T287" s="18" t="s">
        <v>1408</v>
      </c>
      <c r="U287" s="79" t="s">
        <v>173</v>
      </c>
      <c r="V287" s="4" t="s">
        <v>174</v>
      </c>
      <c r="W287" s="7">
        <v>52839261</v>
      </c>
      <c r="X287" s="18">
        <v>7</v>
      </c>
      <c r="Y287" s="92">
        <v>29744</v>
      </c>
      <c r="Z287" s="71">
        <f ca="1">+($F$1-Tabla3[[#This Row],[FECHA DE NACIMIENTO]])/365</f>
        <v>39.942465753424656</v>
      </c>
      <c r="AA287" s="108" t="s">
        <v>1409</v>
      </c>
      <c r="AB287" s="108"/>
      <c r="AC287" s="4" t="s">
        <v>114</v>
      </c>
      <c r="AD287" s="4" t="s">
        <v>114</v>
      </c>
      <c r="AE287" s="8" t="s">
        <v>114</v>
      </c>
      <c r="AF287" s="4" t="s">
        <v>181</v>
      </c>
      <c r="AG287" s="6" t="s">
        <v>197</v>
      </c>
      <c r="AH287" s="6" t="s">
        <v>197</v>
      </c>
      <c r="AI287" s="18" t="s">
        <v>1404</v>
      </c>
      <c r="AJ287" s="18" t="s">
        <v>1412</v>
      </c>
      <c r="AK287" s="108" t="s">
        <v>1413</v>
      </c>
      <c r="AL287" s="82">
        <v>72000000</v>
      </c>
      <c r="AM287" s="82">
        <v>72000000</v>
      </c>
      <c r="AN287" s="82">
        <v>7200000</v>
      </c>
      <c r="AO287" s="4" t="s">
        <v>209</v>
      </c>
      <c r="AP287" s="6" t="s">
        <v>181</v>
      </c>
      <c r="AQ287" s="6" t="s">
        <v>168</v>
      </c>
      <c r="AR287" s="83"/>
      <c r="AS287" s="102"/>
      <c r="AT287" s="8"/>
      <c r="AU287" s="18">
        <v>5220</v>
      </c>
      <c r="AV287" s="107">
        <v>43839</v>
      </c>
      <c r="AW287" s="18">
        <v>65020</v>
      </c>
      <c r="AX287" s="93">
        <v>43880</v>
      </c>
      <c r="AY287" s="6" t="s">
        <v>215</v>
      </c>
      <c r="AZ287" s="18" t="s">
        <v>1072</v>
      </c>
      <c r="BA287" s="18" t="s">
        <v>181</v>
      </c>
      <c r="BB287" s="102"/>
      <c r="BC287" s="102"/>
      <c r="BD287" s="18" t="s">
        <v>1411</v>
      </c>
      <c r="BE287" s="18" t="s">
        <v>1410</v>
      </c>
      <c r="BF287" s="70">
        <v>43879</v>
      </c>
      <c r="BG287" s="4" t="s">
        <v>220</v>
      </c>
      <c r="BH287" s="4" t="s">
        <v>220</v>
      </c>
      <c r="BI287" s="6" t="s">
        <v>221</v>
      </c>
      <c r="BJ287" s="6" t="s">
        <v>3985</v>
      </c>
      <c r="BK287" s="6" t="s">
        <v>174</v>
      </c>
      <c r="BL287" s="12">
        <v>1020747214</v>
      </c>
      <c r="BM287" s="4">
        <v>1</v>
      </c>
      <c r="BN287" s="6" t="s">
        <v>2292</v>
      </c>
      <c r="BO287" s="6" t="s">
        <v>197</v>
      </c>
      <c r="BP287" s="42">
        <v>80101600</v>
      </c>
      <c r="BQ287" s="13" t="s">
        <v>1414</v>
      </c>
      <c r="BR287" s="131">
        <v>43879</v>
      </c>
      <c r="BS287" s="4" t="s">
        <v>180</v>
      </c>
      <c r="BT287" s="13" t="s">
        <v>230</v>
      </c>
      <c r="BU287" s="93">
        <v>43880</v>
      </c>
      <c r="BV287" s="105" t="s">
        <v>348</v>
      </c>
      <c r="BW287" s="93">
        <v>43880</v>
      </c>
      <c r="BX287" s="93">
        <v>43880</v>
      </c>
      <c r="BY287" s="222">
        <v>44183</v>
      </c>
      <c r="BZ287" s="4">
        <f t="shared" si="148"/>
        <v>303</v>
      </c>
      <c r="CA287" s="16">
        <f t="shared" si="149"/>
        <v>10.1</v>
      </c>
      <c r="CB287" s="18" t="s">
        <v>1415</v>
      </c>
      <c r="CC287" s="9">
        <f>BD_2!E285</f>
        <v>0</v>
      </c>
      <c r="CD287" s="9">
        <f>BD_2!BA285</f>
        <v>2640000</v>
      </c>
      <c r="CE287" s="4">
        <f>BD_2!BZ285</f>
        <v>11</v>
      </c>
      <c r="CF287" s="42" t="str">
        <f>BD_2!CA285</f>
        <v>2 NO</v>
      </c>
      <c r="CG287" s="163" t="str">
        <f>BD_2!CF285</f>
        <v>2 NO</v>
      </c>
      <c r="CH287" s="4" t="s">
        <v>181</v>
      </c>
      <c r="CI287">
        <f t="shared" si="150"/>
        <v>314</v>
      </c>
      <c r="CJ287" s="161">
        <f t="shared" si="151"/>
        <v>43880</v>
      </c>
      <c r="CK287" s="161">
        <f t="shared" si="152"/>
        <v>44194</v>
      </c>
      <c r="CL287" s="14">
        <f t="shared" ca="1" si="153"/>
        <v>1.410828025477707</v>
      </c>
      <c r="CM287" s="9">
        <f t="shared" si="163"/>
        <v>74640000</v>
      </c>
      <c r="CN287" s="42" t="str">
        <f t="shared" ca="1" si="154"/>
        <v>FINALIZADO</v>
      </c>
      <c r="CO287" s="4"/>
      <c r="CQ287" s="17"/>
      <c r="CR287" s="87"/>
      <c r="CS287" s="6"/>
      <c r="CT287" s="13" t="s">
        <v>1321</v>
      </c>
      <c r="CU287" s="4" t="s">
        <v>1322</v>
      </c>
      <c r="CV287" s="4" t="s">
        <v>3330</v>
      </c>
      <c r="CW287" s="42" t="str">
        <f t="shared" si="164"/>
        <v>febrero</v>
      </c>
      <c r="CX287" s="4" t="s">
        <v>180</v>
      </c>
      <c r="CY287" t="s">
        <v>361</v>
      </c>
      <c r="CZ287" t="s">
        <v>362</v>
      </c>
    </row>
    <row r="288" spans="1:104" x14ac:dyDescent="0.25">
      <c r="A288" s="76" t="str">
        <f t="shared" si="156"/>
        <v>A</v>
      </c>
      <c r="B288" s="77" t="str">
        <f t="shared" si="157"/>
        <v>PR</v>
      </c>
      <c r="C288" s="76" t="str">
        <f t="shared" si="158"/>
        <v/>
      </c>
      <c r="D288" s="76" t="str">
        <f t="shared" si="159"/>
        <v/>
      </c>
      <c r="E288" s="76" t="str">
        <f t="shared" si="160"/>
        <v/>
      </c>
      <c r="F288" s="77" t="str">
        <f t="shared" ca="1" si="146"/>
        <v>F</v>
      </c>
      <c r="G288" s="3" t="str">
        <f t="shared" si="161"/>
        <v/>
      </c>
      <c r="H288" s="3" t="str">
        <f t="shared" si="162"/>
        <v/>
      </c>
      <c r="I288" s="3" t="str">
        <f t="shared" si="147"/>
        <v/>
      </c>
      <c r="J288" s="4">
        <v>2020</v>
      </c>
      <c r="K288" s="5">
        <v>281</v>
      </c>
      <c r="L288" s="98" t="s">
        <v>1439</v>
      </c>
      <c r="M288" s="4" t="s">
        <v>115</v>
      </c>
      <c r="N288" s="6" t="s">
        <v>116</v>
      </c>
      <c r="O288" s="6" t="s">
        <v>138</v>
      </c>
      <c r="P288" s="6" t="s">
        <v>150</v>
      </c>
      <c r="Q288" s="6" t="s">
        <v>249</v>
      </c>
      <c r="R288" s="4" t="s">
        <v>114</v>
      </c>
      <c r="S288" s="4" t="s">
        <v>166</v>
      </c>
      <c r="T288" s="18" t="s">
        <v>1402</v>
      </c>
      <c r="U288" s="79" t="s">
        <v>173</v>
      </c>
      <c r="V288" s="4" t="s">
        <v>174</v>
      </c>
      <c r="W288" s="7">
        <v>79542169</v>
      </c>
      <c r="X288" s="18">
        <v>9</v>
      </c>
      <c r="Y288" s="92">
        <v>25740</v>
      </c>
      <c r="Z288" s="71">
        <f ca="1">+($F$1-Tabla3[[#This Row],[FECHA DE NACIMIENTO]])/365</f>
        <v>50.912328767123284</v>
      </c>
      <c r="AA288" s="108" t="s">
        <v>1403</v>
      </c>
      <c r="AB288" s="108"/>
      <c r="AC288" s="4" t="s">
        <v>114</v>
      </c>
      <c r="AD288" s="4" t="s">
        <v>114</v>
      </c>
      <c r="AE288" s="8" t="s">
        <v>114</v>
      </c>
      <c r="AF288" s="4" t="s">
        <v>181</v>
      </c>
      <c r="AG288" s="6" t="s">
        <v>197</v>
      </c>
      <c r="AH288" s="6" t="s">
        <v>197</v>
      </c>
      <c r="AI288" s="18" t="s">
        <v>1404</v>
      </c>
      <c r="AJ288" s="108" t="s">
        <v>2029</v>
      </c>
      <c r="AK288" s="108" t="s">
        <v>1964</v>
      </c>
      <c r="AL288" s="82">
        <v>66900000</v>
      </c>
      <c r="AM288" s="82">
        <v>66900000</v>
      </c>
      <c r="AN288" s="82">
        <v>6690000</v>
      </c>
      <c r="AO288" s="4" t="s">
        <v>209</v>
      </c>
      <c r="AP288" s="6" t="s">
        <v>181</v>
      </c>
      <c r="AQ288" s="6" t="s">
        <v>168</v>
      </c>
      <c r="AR288" s="83"/>
      <c r="AS288" s="102"/>
      <c r="AT288" s="8"/>
      <c r="AU288" s="18">
        <v>5220</v>
      </c>
      <c r="AV288" s="107">
        <v>43839</v>
      </c>
      <c r="AW288" s="18">
        <v>65120</v>
      </c>
      <c r="AX288" s="93">
        <v>43880</v>
      </c>
      <c r="AY288" s="6" t="s">
        <v>215</v>
      </c>
      <c r="AZ288" s="18" t="s">
        <v>1072</v>
      </c>
      <c r="BA288" s="18" t="s">
        <v>181</v>
      </c>
      <c r="BB288" s="102"/>
      <c r="BC288" s="102"/>
      <c r="BD288" s="18" t="s">
        <v>1406</v>
      </c>
      <c r="BE288" s="18" t="s">
        <v>1405</v>
      </c>
      <c r="BF288" s="70">
        <v>43879</v>
      </c>
      <c r="BG288" s="4" t="s">
        <v>220</v>
      </c>
      <c r="BH288" s="4" t="s">
        <v>220</v>
      </c>
      <c r="BI288" s="6" t="s">
        <v>221</v>
      </c>
      <c r="BJ288" s="6" t="s">
        <v>3985</v>
      </c>
      <c r="BK288" s="6" t="s">
        <v>174</v>
      </c>
      <c r="BL288" s="12">
        <v>1020747214</v>
      </c>
      <c r="BM288" s="4">
        <v>1</v>
      </c>
      <c r="BN288" s="6" t="s">
        <v>2292</v>
      </c>
      <c r="BO288" s="6" t="s">
        <v>197</v>
      </c>
      <c r="BP288" s="42">
        <v>80101600</v>
      </c>
      <c r="BQ288" s="13" t="s">
        <v>1407</v>
      </c>
      <c r="BR288" s="131">
        <v>43879</v>
      </c>
      <c r="BS288" s="4" t="s">
        <v>180</v>
      </c>
      <c r="BT288" s="13" t="s">
        <v>230</v>
      </c>
      <c r="BU288" s="93">
        <v>43880</v>
      </c>
      <c r="BV288" s="105" t="s">
        <v>348</v>
      </c>
      <c r="BW288" s="93">
        <v>43880</v>
      </c>
      <c r="BX288" s="93">
        <v>43880</v>
      </c>
      <c r="BY288" s="222">
        <v>44183</v>
      </c>
      <c r="BZ288" s="4">
        <f t="shared" si="148"/>
        <v>303</v>
      </c>
      <c r="CA288" s="16">
        <f t="shared" si="149"/>
        <v>10.1</v>
      </c>
      <c r="CB288" s="18" t="s">
        <v>1415</v>
      </c>
      <c r="CC288" s="9">
        <f>BD_2!E286</f>
        <v>0</v>
      </c>
      <c r="CD288" s="9">
        <f>BD_2!BA286</f>
        <v>2453000</v>
      </c>
      <c r="CE288" s="4">
        <f>BD_2!BZ286</f>
        <v>11</v>
      </c>
      <c r="CF288" s="42" t="str">
        <f>BD_2!CA286</f>
        <v>2 NO</v>
      </c>
      <c r="CG288" s="163" t="str">
        <f>BD_2!CF286</f>
        <v>2 NO</v>
      </c>
      <c r="CH288" s="4" t="s">
        <v>181</v>
      </c>
      <c r="CI288">
        <f t="shared" si="150"/>
        <v>314</v>
      </c>
      <c r="CJ288" s="161">
        <f t="shared" si="151"/>
        <v>43880</v>
      </c>
      <c r="CK288" s="161">
        <f t="shared" si="152"/>
        <v>44194</v>
      </c>
      <c r="CL288" s="14">
        <f t="shared" ca="1" si="153"/>
        <v>1.410828025477707</v>
      </c>
      <c r="CM288" s="9">
        <f t="shared" si="163"/>
        <v>69353000</v>
      </c>
      <c r="CN288" s="42" t="str">
        <f t="shared" ca="1" si="154"/>
        <v>FINALIZADO</v>
      </c>
      <c r="CO288" s="4"/>
      <c r="CQ288" s="17"/>
      <c r="CR288" s="87"/>
      <c r="CS288" s="6"/>
      <c r="CT288" s="13" t="s">
        <v>1321</v>
      </c>
      <c r="CU288" s="4" t="s">
        <v>1322</v>
      </c>
      <c r="CV288" s="4" t="s">
        <v>3330</v>
      </c>
      <c r="CW288" s="42" t="str">
        <f t="shared" si="164"/>
        <v>febrero</v>
      </c>
      <c r="CX288" s="4" t="s">
        <v>180</v>
      </c>
      <c r="CY288" t="s">
        <v>361</v>
      </c>
      <c r="CZ288" t="s">
        <v>362</v>
      </c>
    </row>
    <row r="289" spans="1:104" x14ac:dyDescent="0.25">
      <c r="A289" s="76" t="str">
        <f t="shared" si="156"/>
        <v>A</v>
      </c>
      <c r="B289" s="77" t="str">
        <f t="shared" si="157"/>
        <v>PR</v>
      </c>
      <c r="C289" s="76" t="str">
        <f t="shared" si="158"/>
        <v/>
      </c>
      <c r="D289" s="76" t="str">
        <f t="shared" si="159"/>
        <v/>
      </c>
      <c r="E289" s="76" t="str">
        <f t="shared" si="160"/>
        <v/>
      </c>
      <c r="F289" s="77" t="str">
        <f t="shared" ca="1" si="146"/>
        <v>F</v>
      </c>
      <c r="G289" s="3" t="str">
        <f t="shared" si="161"/>
        <v/>
      </c>
      <c r="H289" s="3" t="str">
        <f t="shared" si="162"/>
        <v/>
      </c>
      <c r="I289" s="3" t="str">
        <f t="shared" si="147"/>
        <v/>
      </c>
      <c r="J289" s="4">
        <v>2020</v>
      </c>
      <c r="K289" s="5">
        <v>282</v>
      </c>
      <c r="L289" s="98" t="s">
        <v>1437</v>
      </c>
      <c r="M289" s="4" t="s">
        <v>115</v>
      </c>
      <c r="N289" s="6" t="s">
        <v>116</v>
      </c>
      <c r="O289" s="6" t="s">
        <v>138</v>
      </c>
      <c r="P289" s="6" t="s">
        <v>150</v>
      </c>
      <c r="Q289" s="6" t="s">
        <v>249</v>
      </c>
      <c r="R289" s="4" t="s">
        <v>114</v>
      </c>
      <c r="S289" s="4" t="s">
        <v>166</v>
      </c>
      <c r="T289" s="18" t="s">
        <v>1393</v>
      </c>
      <c r="U289" s="79" t="s">
        <v>173</v>
      </c>
      <c r="V289" s="4" t="s">
        <v>174</v>
      </c>
      <c r="W289" s="7">
        <v>42155726</v>
      </c>
      <c r="X289" s="18">
        <v>7</v>
      </c>
      <c r="Y289" s="92">
        <v>30658</v>
      </c>
      <c r="Z289" s="71">
        <f ca="1">+($F$1-Tabla3[[#This Row],[FECHA DE NACIMIENTO]])/365</f>
        <v>37.438356164383563</v>
      </c>
      <c r="AA289" s="108" t="s">
        <v>1394</v>
      </c>
      <c r="AB289" s="108"/>
      <c r="AC289" s="4" t="s">
        <v>114</v>
      </c>
      <c r="AD289" s="4" t="s">
        <v>114</v>
      </c>
      <c r="AE289" s="8" t="s">
        <v>114</v>
      </c>
      <c r="AF289" s="4" t="s">
        <v>181</v>
      </c>
      <c r="AG289" s="13" t="s">
        <v>185</v>
      </c>
      <c r="AH289" s="13" t="s">
        <v>185</v>
      </c>
      <c r="AI289" s="18" t="s">
        <v>1376</v>
      </c>
      <c r="AJ289" s="18" t="s">
        <v>1395</v>
      </c>
      <c r="AK289" s="108" t="s">
        <v>1379</v>
      </c>
      <c r="AL289" s="82">
        <v>61800000</v>
      </c>
      <c r="AM289" s="82">
        <v>61800000</v>
      </c>
      <c r="AN289" s="82">
        <v>6180000</v>
      </c>
      <c r="AO289" s="4" t="s">
        <v>209</v>
      </c>
      <c r="AP289" s="6" t="s">
        <v>181</v>
      </c>
      <c r="AQ289" s="6" t="s">
        <v>168</v>
      </c>
      <c r="AR289" s="83"/>
      <c r="AS289" s="102"/>
      <c r="AT289" s="8"/>
      <c r="AU289" s="18">
        <v>9020</v>
      </c>
      <c r="AV289" s="92">
        <v>43844</v>
      </c>
      <c r="AW289" s="18">
        <v>63420</v>
      </c>
      <c r="AX289" s="93">
        <v>43879</v>
      </c>
      <c r="AY289" s="6" t="s">
        <v>215</v>
      </c>
      <c r="AZ289" s="18" t="s">
        <v>810</v>
      </c>
      <c r="BA289" s="18" t="s">
        <v>181</v>
      </c>
      <c r="BB289" s="102"/>
      <c r="BC289" s="102"/>
      <c r="BD289" s="18" t="s">
        <v>1396</v>
      </c>
      <c r="BE289" s="18" t="s">
        <v>1397</v>
      </c>
      <c r="BF289" s="70">
        <v>43878</v>
      </c>
      <c r="BG289" s="4" t="s">
        <v>220</v>
      </c>
      <c r="BH289" s="4" t="s">
        <v>220</v>
      </c>
      <c r="BI289" s="6" t="s">
        <v>221</v>
      </c>
      <c r="BJ289" s="6" t="s">
        <v>4199</v>
      </c>
      <c r="BK289" s="6" t="s">
        <v>174</v>
      </c>
      <c r="BL289" s="12">
        <v>91423177</v>
      </c>
      <c r="BM289" s="4">
        <v>6</v>
      </c>
      <c r="BN289" s="6" t="s">
        <v>4200</v>
      </c>
      <c r="BO289" s="6" t="s">
        <v>957</v>
      </c>
      <c r="BP289" s="42">
        <v>77101700</v>
      </c>
      <c r="BQ289" s="13" t="s">
        <v>1400</v>
      </c>
      <c r="BR289" s="131">
        <v>43878</v>
      </c>
      <c r="BS289" s="4" t="s">
        <v>180</v>
      </c>
      <c r="BT289" s="13" t="s">
        <v>230</v>
      </c>
      <c r="BU289" s="93">
        <v>43879</v>
      </c>
      <c r="BV289" s="105" t="s">
        <v>348</v>
      </c>
      <c r="BW289" s="93">
        <v>43879</v>
      </c>
      <c r="BX289" s="93">
        <v>43879</v>
      </c>
      <c r="BY289" s="222">
        <v>44182</v>
      </c>
      <c r="BZ289" s="4">
        <f t="shared" si="148"/>
        <v>303</v>
      </c>
      <c r="CA289" s="16">
        <f t="shared" si="149"/>
        <v>10.1</v>
      </c>
      <c r="CB289" s="18" t="s">
        <v>1383</v>
      </c>
      <c r="CC289" s="9">
        <f>BD_2!E287</f>
        <v>0</v>
      </c>
      <c r="CD289" s="9">
        <f>BD_2!BA287</f>
        <v>2472000</v>
      </c>
      <c r="CE289" s="4">
        <f>BD_2!BZ287</f>
        <v>13</v>
      </c>
      <c r="CF289" s="42" t="str">
        <f>BD_2!CA287</f>
        <v>2 NO</v>
      </c>
      <c r="CG289" s="163" t="str">
        <f>BD_2!CF287</f>
        <v>2 NO</v>
      </c>
      <c r="CH289" s="4" t="s">
        <v>181</v>
      </c>
      <c r="CI289">
        <f t="shared" si="150"/>
        <v>316</v>
      </c>
      <c r="CJ289" s="161">
        <f t="shared" si="151"/>
        <v>43879</v>
      </c>
      <c r="CK289" s="161">
        <f t="shared" si="152"/>
        <v>44195</v>
      </c>
      <c r="CL289" s="14">
        <f t="shared" ca="1" si="153"/>
        <v>1.4050632911392404</v>
      </c>
      <c r="CM289" s="9">
        <f t="shared" si="163"/>
        <v>64272000</v>
      </c>
      <c r="CN289" s="42" t="str">
        <f t="shared" ca="1" si="154"/>
        <v>FINALIZADO</v>
      </c>
      <c r="CO289" s="4"/>
      <c r="CQ289" s="17"/>
      <c r="CR289" s="87"/>
      <c r="CS289" s="6"/>
      <c r="CT289" s="13" t="s">
        <v>1321</v>
      </c>
      <c r="CU289" s="4" t="s">
        <v>1322</v>
      </c>
      <c r="CV289" s="4" t="s">
        <v>3330</v>
      </c>
      <c r="CW289" s="42" t="str">
        <f t="shared" si="164"/>
        <v>febrero</v>
      </c>
      <c r="CX289" s="4" t="s">
        <v>180</v>
      </c>
      <c r="CY289" t="s">
        <v>361</v>
      </c>
      <c r="CZ289" t="s">
        <v>362</v>
      </c>
    </row>
    <row r="290" spans="1:104" x14ac:dyDescent="0.25">
      <c r="A290" s="76" t="str">
        <f t="shared" si="156"/>
        <v>A</v>
      </c>
      <c r="B290" s="77" t="str">
        <f t="shared" si="157"/>
        <v>PR</v>
      </c>
      <c r="C290" s="76" t="str">
        <f t="shared" si="158"/>
        <v/>
      </c>
      <c r="D290" s="76" t="str">
        <f t="shared" si="159"/>
        <v/>
      </c>
      <c r="E290" s="76" t="str">
        <f t="shared" si="160"/>
        <v/>
      </c>
      <c r="F290" s="77" t="str">
        <f t="shared" ca="1" si="146"/>
        <v>F</v>
      </c>
      <c r="G290" s="3" t="str">
        <f t="shared" si="161"/>
        <v/>
      </c>
      <c r="H290" s="3" t="str">
        <f t="shared" si="162"/>
        <v/>
      </c>
      <c r="I290" s="3" t="str">
        <f t="shared" si="147"/>
        <v/>
      </c>
      <c r="J290" s="4">
        <v>2020</v>
      </c>
      <c r="K290" s="5">
        <v>283</v>
      </c>
      <c r="L290" s="98" t="s">
        <v>1437</v>
      </c>
      <c r="M290" s="4" t="s">
        <v>115</v>
      </c>
      <c r="N290" s="6" t="s">
        <v>116</v>
      </c>
      <c r="O290" s="6" t="s">
        <v>138</v>
      </c>
      <c r="P290" s="6" t="s">
        <v>150</v>
      </c>
      <c r="Q290" s="6" t="s">
        <v>249</v>
      </c>
      <c r="R290" s="4" t="s">
        <v>114</v>
      </c>
      <c r="S290" s="4" t="s">
        <v>166</v>
      </c>
      <c r="T290" s="18" t="s">
        <v>1386</v>
      </c>
      <c r="U290" s="79" t="s">
        <v>173</v>
      </c>
      <c r="V290" s="4" t="s">
        <v>174</v>
      </c>
      <c r="W290" s="7">
        <v>1026267316</v>
      </c>
      <c r="X290" s="18">
        <v>4</v>
      </c>
      <c r="Y290" s="92">
        <v>32523</v>
      </c>
      <c r="Z290" s="71">
        <f ca="1">+($F$1-Tabla3[[#This Row],[FECHA DE NACIMIENTO]])/365</f>
        <v>32.328767123287669</v>
      </c>
      <c r="AA290" s="108" t="s">
        <v>1387</v>
      </c>
      <c r="AB290" s="108"/>
      <c r="AC290" s="4" t="s">
        <v>114</v>
      </c>
      <c r="AD290" s="4" t="s">
        <v>114</v>
      </c>
      <c r="AE290" s="8" t="s">
        <v>114</v>
      </c>
      <c r="AF290" s="4" t="s">
        <v>181</v>
      </c>
      <c r="AG290" s="13" t="s">
        <v>185</v>
      </c>
      <c r="AH290" s="13" t="s">
        <v>185</v>
      </c>
      <c r="AI290" s="18" t="s">
        <v>1376</v>
      </c>
      <c r="AJ290" s="18" t="s">
        <v>1388</v>
      </c>
      <c r="AK290" s="108" t="s">
        <v>1389</v>
      </c>
      <c r="AL290" s="82">
        <v>51500000</v>
      </c>
      <c r="AM290" s="82">
        <v>51500000</v>
      </c>
      <c r="AN290" s="82">
        <v>5150000</v>
      </c>
      <c r="AO290" s="4" t="s">
        <v>209</v>
      </c>
      <c r="AP290" s="6" t="s">
        <v>181</v>
      </c>
      <c r="AQ290" s="6" t="s">
        <v>168</v>
      </c>
      <c r="AR290" s="83"/>
      <c r="AS290" s="102"/>
      <c r="AT290" s="8"/>
      <c r="AU290" s="18">
        <v>9020</v>
      </c>
      <c r="AV290" s="92">
        <v>43844</v>
      </c>
      <c r="AW290" s="18">
        <v>63520</v>
      </c>
      <c r="AX290" s="93">
        <v>43879</v>
      </c>
      <c r="AY290" s="6" t="s">
        <v>215</v>
      </c>
      <c r="AZ290" s="18" t="s">
        <v>810</v>
      </c>
      <c r="BA290" s="18" t="s">
        <v>181</v>
      </c>
      <c r="BB290" s="102"/>
      <c r="BC290" s="102"/>
      <c r="BD290" s="18" t="s">
        <v>1390</v>
      </c>
      <c r="BE290" s="18" t="s">
        <v>1391</v>
      </c>
      <c r="BF290" s="70">
        <v>43878</v>
      </c>
      <c r="BG290" s="4" t="s">
        <v>220</v>
      </c>
      <c r="BH290" s="4" t="s">
        <v>220</v>
      </c>
      <c r="BI290" s="6" t="s">
        <v>221</v>
      </c>
      <c r="BJ290" s="6" t="s">
        <v>4199</v>
      </c>
      <c r="BK290" s="6" t="s">
        <v>174</v>
      </c>
      <c r="BL290" s="12">
        <v>91423177</v>
      </c>
      <c r="BM290" s="4">
        <v>6</v>
      </c>
      <c r="BN290" s="6" t="s">
        <v>4200</v>
      </c>
      <c r="BO290" s="6" t="s">
        <v>957</v>
      </c>
      <c r="BP290" s="42">
        <v>77101700</v>
      </c>
      <c r="BQ290" s="13" t="s">
        <v>1392</v>
      </c>
      <c r="BR290" s="131">
        <v>43878</v>
      </c>
      <c r="BS290" s="4" t="s">
        <v>180</v>
      </c>
      <c r="BT290" s="13" t="s">
        <v>230</v>
      </c>
      <c r="BU290" s="93">
        <v>43879</v>
      </c>
      <c r="BV290" s="105" t="s">
        <v>348</v>
      </c>
      <c r="BW290" s="93">
        <v>43879</v>
      </c>
      <c r="BX290" s="97">
        <v>43879</v>
      </c>
      <c r="BY290" s="222">
        <v>44182</v>
      </c>
      <c r="BZ290" s="4">
        <f t="shared" si="148"/>
        <v>303</v>
      </c>
      <c r="CA290" s="16">
        <f t="shared" si="149"/>
        <v>10.1</v>
      </c>
      <c r="CB290" s="18" t="s">
        <v>1383</v>
      </c>
      <c r="CC290" s="9">
        <f>BD_2!E288</f>
        <v>0</v>
      </c>
      <c r="CD290" s="9">
        <f>BD_2!BA288</f>
        <v>2060000</v>
      </c>
      <c r="CE290" s="4">
        <f>BD_2!BZ288</f>
        <v>13</v>
      </c>
      <c r="CF290" s="42" t="str">
        <f>BD_2!CA288</f>
        <v>2 NO</v>
      </c>
      <c r="CG290" s="163" t="str">
        <f>BD_2!CF288</f>
        <v>2 NO</v>
      </c>
      <c r="CH290" s="4" t="s">
        <v>181</v>
      </c>
      <c r="CI290">
        <f t="shared" si="150"/>
        <v>316</v>
      </c>
      <c r="CJ290" s="161">
        <f t="shared" si="151"/>
        <v>43879</v>
      </c>
      <c r="CK290" s="161">
        <f t="shared" si="152"/>
        <v>44195</v>
      </c>
      <c r="CL290" s="14">
        <f t="shared" ca="1" si="153"/>
        <v>1.4050632911392404</v>
      </c>
      <c r="CM290" s="9">
        <f t="shared" si="163"/>
        <v>53560000</v>
      </c>
      <c r="CN290" s="42" t="str">
        <f t="shared" ca="1" si="154"/>
        <v>FINALIZADO</v>
      </c>
      <c r="CO290" s="4"/>
      <c r="CQ290" s="17"/>
      <c r="CR290" s="87"/>
      <c r="CS290" s="6"/>
      <c r="CT290" s="13" t="s">
        <v>1321</v>
      </c>
      <c r="CU290" s="4" t="s">
        <v>1322</v>
      </c>
      <c r="CV290" s="4" t="s">
        <v>3330</v>
      </c>
      <c r="CW290" s="42" t="str">
        <f t="shared" si="164"/>
        <v>febrero</v>
      </c>
      <c r="CX290" s="4" t="s">
        <v>180</v>
      </c>
      <c r="CY290" t="s">
        <v>361</v>
      </c>
      <c r="CZ290" t="s">
        <v>362</v>
      </c>
    </row>
    <row r="291" spans="1:104" x14ac:dyDescent="0.25">
      <c r="A291" s="76" t="str">
        <f t="shared" si="156"/>
        <v>A</v>
      </c>
      <c r="B291" s="77" t="str">
        <f t="shared" si="157"/>
        <v>PR</v>
      </c>
      <c r="C291" s="76" t="str">
        <f t="shared" si="158"/>
        <v/>
      </c>
      <c r="D291" s="76" t="str">
        <f t="shared" si="159"/>
        <v/>
      </c>
      <c r="E291" s="76" t="str">
        <f t="shared" si="160"/>
        <v/>
      </c>
      <c r="F291" s="77" t="str">
        <f t="shared" ca="1" si="146"/>
        <v>F</v>
      </c>
      <c r="G291" s="3" t="str">
        <f t="shared" si="161"/>
        <v/>
      </c>
      <c r="H291" s="3" t="str">
        <f t="shared" si="162"/>
        <v/>
      </c>
      <c r="I291" s="3" t="str">
        <f t="shared" si="147"/>
        <v/>
      </c>
      <c r="J291" s="4">
        <v>2020</v>
      </c>
      <c r="K291" s="5">
        <v>284</v>
      </c>
      <c r="L291" s="98" t="s">
        <v>1437</v>
      </c>
      <c r="M291" s="4" t="s">
        <v>115</v>
      </c>
      <c r="N291" s="6" t="s">
        <v>116</v>
      </c>
      <c r="O291" s="6" t="s">
        <v>138</v>
      </c>
      <c r="P291" s="6" t="s">
        <v>150</v>
      </c>
      <c r="Q291" s="6" t="s">
        <v>249</v>
      </c>
      <c r="R291" s="4" t="s">
        <v>114</v>
      </c>
      <c r="S291" s="4" t="s">
        <v>166</v>
      </c>
      <c r="T291" s="18" t="s">
        <v>1374</v>
      </c>
      <c r="U291" s="79" t="s">
        <v>173</v>
      </c>
      <c r="V291" s="4" t="s">
        <v>174</v>
      </c>
      <c r="W291" s="7">
        <v>51668028</v>
      </c>
      <c r="X291" s="18">
        <v>9</v>
      </c>
      <c r="Y291" s="92">
        <v>22969</v>
      </c>
      <c r="Z291" s="71">
        <f ca="1">+($F$1-Tabla3[[#This Row],[FECHA DE NACIMIENTO]])/365</f>
        <v>58.504109589041093</v>
      </c>
      <c r="AA291" s="108" t="s">
        <v>558</v>
      </c>
      <c r="AB291" s="108"/>
      <c r="AC291" s="4" t="s">
        <v>114</v>
      </c>
      <c r="AD291" s="4" t="s">
        <v>114</v>
      </c>
      <c r="AE291" s="8" t="s">
        <v>114</v>
      </c>
      <c r="AF291" s="4" t="s">
        <v>181</v>
      </c>
      <c r="AG291" s="13" t="s">
        <v>185</v>
      </c>
      <c r="AH291" s="13" t="s">
        <v>185</v>
      </c>
      <c r="AI291" s="18" t="s">
        <v>1376</v>
      </c>
      <c r="AJ291" s="18" t="s">
        <v>1375</v>
      </c>
      <c r="AK291" s="108" t="s">
        <v>1379</v>
      </c>
      <c r="AL291" s="82">
        <v>61800000</v>
      </c>
      <c r="AM291" s="82">
        <v>61800000</v>
      </c>
      <c r="AN291" s="82">
        <v>6180000</v>
      </c>
      <c r="AO291" s="4" t="s">
        <v>209</v>
      </c>
      <c r="AP291" s="6" t="s">
        <v>181</v>
      </c>
      <c r="AQ291" s="6" t="s">
        <v>168</v>
      </c>
      <c r="AR291" s="83"/>
      <c r="AS291" s="102"/>
      <c r="AT291" s="8"/>
      <c r="AU291" s="18">
        <v>9020</v>
      </c>
      <c r="AV291" s="107">
        <v>43844</v>
      </c>
      <c r="AW291" s="18">
        <v>63620</v>
      </c>
      <c r="AX291" s="93">
        <v>43879</v>
      </c>
      <c r="AY291" s="6" t="s">
        <v>215</v>
      </c>
      <c r="AZ291" s="18" t="s">
        <v>810</v>
      </c>
      <c r="BA291" s="18" t="s">
        <v>181</v>
      </c>
      <c r="BB291" s="102"/>
      <c r="BC291" s="102"/>
      <c r="BD291" s="18" t="s">
        <v>1380</v>
      </c>
      <c r="BE291" s="18" t="s">
        <v>1381</v>
      </c>
      <c r="BF291" s="70">
        <v>43878</v>
      </c>
      <c r="BG291" s="4" t="s">
        <v>220</v>
      </c>
      <c r="BH291" s="4" t="s">
        <v>220</v>
      </c>
      <c r="BI291" s="6" t="s">
        <v>221</v>
      </c>
      <c r="BJ291" s="6" t="s">
        <v>4199</v>
      </c>
      <c r="BK291" s="6" t="s">
        <v>174</v>
      </c>
      <c r="BL291" s="12">
        <v>91423177</v>
      </c>
      <c r="BM291" s="4">
        <v>6</v>
      </c>
      <c r="BN291" s="6" t="s">
        <v>4200</v>
      </c>
      <c r="BO291" s="6" t="s">
        <v>957</v>
      </c>
      <c r="BP291" s="42">
        <v>77101700</v>
      </c>
      <c r="BQ291" s="13" t="s">
        <v>1382</v>
      </c>
      <c r="BR291" s="131">
        <v>43878</v>
      </c>
      <c r="BS291" s="4" t="s">
        <v>180</v>
      </c>
      <c r="BT291" s="13" t="s">
        <v>230</v>
      </c>
      <c r="BU291" s="93">
        <v>43879</v>
      </c>
      <c r="BV291" s="105" t="s">
        <v>348</v>
      </c>
      <c r="BW291" s="93">
        <v>43879</v>
      </c>
      <c r="BX291" s="97">
        <v>43879</v>
      </c>
      <c r="BY291" s="222">
        <v>44182</v>
      </c>
      <c r="BZ291" s="4">
        <f t="shared" si="148"/>
        <v>303</v>
      </c>
      <c r="CA291" s="16">
        <f t="shared" si="149"/>
        <v>10.1</v>
      </c>
      <c r="CB291" s="18" t="s">
        <v>1383</v>
      </c>
      <c r="CC291" s="9">
        <f>BD_2!E289</f>
        <v>0</v>
      </c>
      <c r="CD291" s="9">
        <f>BD_2!BA289</f>
        <v>2472000</v>
      </c>
      <c r="CE291" s="4">
        <f>BD_2!BZ289</f>
        <v>13</v>
      </c>
      <c r="CF291" s="42" t="str">
        <f>BD_2!CA289</f>
        <v>2 NO</v>
      </c>
      <c r="CG291" s="163" t="str">
        <f>BD_2!CF289</f>
        <v>2 NO</v>
      </c>
      <c r="CH291" s="4" t="s">
        <v>181</v>
      </c>
      <c r="CI291">
        <f t="shared" si="150"/>
        <v>316</v>
      </c>
      <c r="CJ291" s="161">
        <f t="shared" si="151"/>
        <v>43879</v>
      </c>
      <c r="CK291" s="161">
        <f t="shared" si="152"/>
        <v>44195</v>
      </c>
      <c r="CL291" s="14">
        <f t="shared" ca="1" si="153"/>
        <v>1.4050632911392404</v>
      </c>
      <c r="CM291" s="9">
        <f t="shared" si="163"/>
        <v>64272000</v>
      </c>
      <c r="CN291" s="42" t="str">
        <f t="shared" ca="1" si="154"/>
        <v>FINALIZADO</v>
      </c>
      <c r="CO291" s="4"/>
      <c r="CQ291" s="17"/>
      <c r="CR291" s="87"/>
      <c r="CS291" s="6"/>
      <c r="CT291" s="13" t="s">
        <v>1321</v>
      </c>
      <c r="CU291" s="4" t="s">
        <v>1322</v>
      </c>
      <c r="CV291" s="4" t="s">
        <v>3330</v>
      </c>
      <c r="CW291" s="42" t="str">
        <f t="shared" si="164"/>
        <v>febrero</v>
      </c>
      <c r="CX291" s="4" t="s">
        <v>180</v>
      </c>
      <c r="CY291" t="s">
        <v>361</v>
      </c>
      <c r="CZ291" t="s">
        <v>362</v>
      </c>
    </row>
    <row r="292" spans="1:104" x14ac:dyDescent="0.25">
      <c r="A292" s="76" t="str">
        <f t="shared" si="156"/>
        <v/>
      </c>
      <c r="B292" s="77" t="str">
        <f t="shared" si="157"/>
        <v/>
      </c>
      <c r="C292" s="76" t="str">
        <f t="shared" si="158"/>
        <v/>
      </c>
      <c r="D292" s="76" t="str">
        <f t="shared" si="159"/>
        <v/>
      </c>
      <c r="E292" s="76" t="str">
        <f t="shared" si="160"/>
        <v/>
      </c>
      <c r="F292" s="77" t="str">
        <f t="shared" ca="1" si="146"/>
        <v>F</v>
      </c>
      <c r="G292" s="3" t="str">
        <f t="shared" si="161"/>
        <v/>
      </c>
      <c r="H292" s="3" t="str">
        <f t="shared" si="162"/>
        <v/>
      </c>
      <c r="I292" s="3" t="str">
        <f t="shared" si="147"/>
        <v/>
      </c>
      <c r="J292" s="4">
        <v>2020</v>
      </c>
      <c r="K292" s="5">
        <v>285</v>
      </c>
      <c r="L292" s="98" t="s">
        <v>1433</v>
      </c>
      <c r="M292" s="4" t="s">
        <v>115</v>
      </c>
      <c r="N292" s="6" t="s">
        <v>116</v>
      </c>
      <c r="O292" s="6" t="s">
        <v>138</v>
      </c>
      <c r="P292" s="6" t="s">
        <v>150</v>
      </c>
      <c r="Q292" s="6" t="s">
        <v>249</v>
      </c>
      <c r="R292" s="4" t="s">
        <v>114</v>
      </c>
      <c r="S292" s="4" t="s">
        <v>166</v>
      </c>
      <c r="T292" s="18" t="s">
        <v>1416</v>
      </c>
      <c r="U292" s="79" t="s">
        <v>173</v>
      </c>
      <c r="V292" s="4" t="s">
        <v>174</v>
      </c>
      <c r="W292" s="7">
        <v>80157043</v>
      </c>
      <c r="X292" s="18">
        <v>2</v>
      </c>
      <c r="Y292" s="92">
        <v>29876</v>
      </c>
      <c r="Z292" s="71">
        <f ca="1">+($F$1-Tabla3[[#This Row],[FECHA DE NACIMIENTO]])/365</f>
        <v>39.580821917808223</v>
      </c>
      <c r="AA292" s="108" t="s">
        <v>540</v>
      </c>
      <c r="AB292" s="108"/>
      <c r="AC292" s="4" t="s">
        <v>114</v>
      </c>
      <c r="AD292" s="4" t="s">
        <v>114</v>
      </c>
      <c r="AE292" s="8" t="s">
        <v>114</v>
      </c>
      <c r="AF292" s="4" t="s">
        <v>181</v>
      </c>
      <c r="AG292" s="105" t="s">
        <v>958</v>
      </c>
      <c r="AH292" s="6" t="s">
        <v>958</v>
      </c>
      <c r="AI292" s="18" t="s">
        <v>1363</v>
      </c>
      <c r="AJ292" s="18" t="s">
        <v>1417</v>
      </c>
      <c r="AK292" s="108" t="s">
        <v>1418</v>
      </c>
      <c r="AL292" s="82">
        <v>72000000</v>
      </c>
      <c r="AM292" s="82">
        <v>72000000</v>
      </c>
      <c r="AN292" s="82">
        <v>7200000</v>
      </c>
      <c r="AO292" s="4" t="s">
        <v>209</v>
      </c>
      <c r="AP292" s="6" t="s">
        <v>181</v>
      </c>
      <c r="AQ292" s="6" t="s">
        <v>168</v>
      </c>
      <c r="AR292" s="83"/>
      <c r="AS292" s="102"/>
      <c r="AT292" s="8"/>
      <c r="AU292" s="18">
        <v>5720</v>
      </c>
      <c r="AV292" s="107">
        <v>43840</v>
      </c>
      <c r="AW292" s="18">
        <v>65320</v>
      </c>
      <c r="AX292" s="93">
        <v>43880</v>
      </c>
      <c r="AY292" s="6" t="s">
        <v>215</v>
      </c>
      <c r="AZ292" s="18" t="s">
        <v>1069</v>
      </c>
      <c r="BA292" s="18" t="s">
        <v>181</v>
      </c>
      <c r="BB292" s="102"/>
      <c r="BC292" s="102"/>
      <c r="BD292" s="18" t="s">
        <v>1886</v>
      </c>
      <c r="BE292" s="70" t="s">
        <v>1419</v>
      </c>
      <c r="BF292" s="70">
        <v>43879</v>
      </c>
      <c r="BG292" s="4" t="s">
        <v>220</v>
      </c>
      <c r="BH292" s="4" t="s">
        <v>220</v>
      </c>
      <c r="BI292" s="6" t="s">
        <v>221</v>
      </c>
      <c r="BJ292" s="6" t="s">
        <v>2151</v>
      </c>
      <c r="BK292" s="6" t="s">
        <v>174</v>
      </c>
      <c r="BL292" s="12">
        <v>71580559</v>
      </c>
      <c r="BM292" s="4">
        <v>0</v>
      </c>
      <c r="BN292" s="6" t="s">
        <v>3857</v>
      </c>
      <c r="BO292" s="6" t="s">
        <v>187</v>
      </c>
      <c r="BP292" s="42">
        <v>77101700</v>
      </c>
      <c r="BQ292" s="13" t="s">
        <v>1421</v>
      </c>
      <c r="BR292" s="131">
        <v>43879</v>
      </c>
      <c r="BS292" s="4" t="s">
        <v>180</v>
      </c>
      <c r="BT292" s="13" t="s">
        <v>230</v>
      </c>
      <c r="BU292" s="93">
        <v>43880</v>
      </c>
      <c r="BV292" s="105" t="s">
        <v>348</v>
      </c>
      <c r="BW292" s="93">
        <v>43880</v>
      </c>
      <c r="BX292" s="97">
        <v>43880</v>
      </c>
      <c r="BY292" s="222">
        <v>44183</v>
      </c>
      <c r="BZ292" s="4">
        <f t="shared" si="148"/>
        <v>303</v>
      </c>
      <c r="CA292" s="16">
        <f t="shared" si="149"/>
        <v>10.1</v>
      </c>
      <c r="CB292" s="18" t="s">
        <v>1420</v>
      </c>
      <c r="CC292" s="9">
        <f>BD_2!E290</f>
        <v>0</v>
      </c>
      <c r="CD292" s="9">
        <f>BD_2!BA290</f>
        <v>0</v>
      </c>
      <c r="CE292" s="4">
        <f>BD_2!BZ290</f>
        <v>0</v>
      </c>
      <c r="CF292" s="42" t="str">
        <f>BD_2!CA290</f>
        <v>2 NO</v>
      </c>
      <c r="CG292" s="163" t="str">
        <f>BD_2!CF290</f>
        <v>2 NO</v>
      </c>
      <c r="CH292" s="4" t="s">
        <v>181</v>
      </c>
      <c r="CI292">
        <f t="shared" si="150"/>
        <v>303</v>
      </c>
      <c r="CJ292" s="161">
        <f t="shared" si="151"/>
        <v>43880</v>
      </c>
      <c r="CK292" s="161">
        <f t="shared" si="152"/>
        <v>44183</v>
      </c>
      <c r="CL292" s="14">
        <f t="shared" ca="1" si="153"/>
        <v>1.4620462046204621</v>
      </c>
      <c r="CM292" s="9">
        <f t="shared" si="163"/>
        <v>72000000</v>
      </c>
      <c r="CN292" s="42" t="str">
        <f t="shared" ca="1" si="154"/>
        <v>FINALIZADO</v>
      </c>
      <c r="CO292" s="4"/>
      <c r="CQ292" s="17"/>
      <c r="CR292" s="87"/>
      <c r="CS292" s="6"/>
      <c r="CT292" s="13" t="s">
        <v>1321</v>
      </c>
      <c r="CU292" s="4" t="s">
        <v>1322</v>
      </c>
      <c r="CV292" s="4" t="s">
        <v>3330</v>
      </c>
      <c r="CW292" s="42" t="str">
        <f t="shared" si="164"/>
        <v>febrero</v>
      </c>
      <c r="CX292" s="4" t="s">
        <v>180</v>
      </c>
      <c r="CY292" t="s">
        <v>361</v>
      </c>
      <c r="CZ292" t="s">
        <v>362</v>
      </c>
    </row>
    <row r="293" spans="1:104" x14ac:dyDescent="0.25">
      <c r="A293" s="76" t="str">
        <f t="shared" si="156"/>
        <v/>
      </c>
      <c r="B293" s="77" t="str">
        <f t="shared" si="157"/>
        <v/>
      </c>
      <c r="C293" s="76" t="str">
        <f t="shared" si="158"/>
        <v/>
      </c>
      <c r="D293" s="76" t="str">
        <f t="shared" si="159"/>
        <v/>
      </c>
      <c r="E293" s="76" t="str">
        <f t="shared" si="160"/>
        <v/>
      </c>
      <c r="F293" s="77" t="str">
        <f t="shared" ca="1" si="146"/>
        <v>F</v>
      </c>
      <c r="G293" s="3" t="str">
        <f t="shared" si="161"/>
        <v/>
      </c>
      <c r="H293" s="3" t="str">
        <f t="shared" si="162"/>
        <v/>
      </c>
      <c r="I293" s="3" t="str">
        <f t="shared" si="147"/>
        <v/>
      </c>
      <c r="J293" s="4">
        <v>2020</v>
      </c>
      <c r="K293" s="5">
        <v>286</v>
      </c>
      <c r="L293" s="6" t="s">
        <v>516</v>
      </c>
      <c r="M293" s="4" t="s">
        <v>115</v>
      </c>
      <c r="N293" s="6" t="s">
        <v>116</v>
      </c>
      <c r="O293" s="6" t="s">
        <v>138</v>
      </c>
      <c r="P293" s="6" t="s">
        <v>150</v>
      </c>
      <c r="Q293" s="6" t="s">
        <v>249</v>
      </c>
      <c r="R293" s="4" t="s">
        <v>114</v>
      </c>
      <c r="S293" s="4" t="s">
        <v>166</v>
      </c>
      <c r="T293" s="18" t="s">
        <v>1401</v>
      </c>
      <c r="U293" s="79" t="s">
        <v>173</v>
      </c>
      <c r="V293" s="4" t="s">
        <v>174</v>
      </c>
      <c r="W293" s="7">
        <v>52174498</v>
      </c>
      <c r="X293" s="18">
        <v>1</v>
      </c>
      <c r="Y293" s="92">
        <v>26993</v>
      </c>
      <c r="Z293" s="71">
        <f ca="1">+($F$1-Tabla3[[#This Row],[FECHA DE NACIMIENTO]])/365</f>
        <v>47.479452054794521</v>
      </c>
      <c r="AA293" s="108" t="s">
        <v>844</v>
      </c>
      <c r="AB293" s="108"/>
      <c r="AC293" s="4" t="s">
        <v>114</v>
      </c>
      <c r="AD293" s="4" t="s">
        <v>114</v>
      </c>
      <c r="AE293" s="8" t="s">
        <v>114</v>
      </c>
      <c r="AF293" s="4" t="s">
        <v>181</v>
      </c>
      <c r="AG293" s="13" t="s">
        <v>184</v>
      </c>
      <c r="AH293" s="13" t="s">
        <v>184</v>
      </c>
      <c r="AI293" s="18" t="s">
        <v>680</v>
      </c>
      <c r="AJ293" s="18" t="s">
        <v>1339</v>
      </c>
      <c r="AK293" s="108" t="s">
        <v>1327</v>
      </c>
      <c r="AL293" s="82">
        <v>95000000</v>
      </c>
      <c r="AM293" s="82">
        <v>95000000</v>
      </c>
      <c r="AN293" s="82">
        <v>9500000</v>
      </c>
      <c r="AO293" s="4" t="s">
        <v>209</v>
      </c>
      <c r="AP293" s="6" t="s">
        <v>181</v>
      </c>
      <c r="AQ293" s="6" t="s">
        <v>168</v>
      </c>
      <c r="AR293" s="83"/>
      <c r="AS293" s="102"/>
      <c r="AT293" s="8"/>
      <c r="AU293" s="18">
        <v>5320</v>
      </c>
      <c r="AV293" s="92">
        <v>43839</v>
      </c>
      <c r="AW293" s="18">
        <v>63020</v>
      </c>
      <c r="AX293" s="93">
        <v>43879</v>
      </c>
      <c r="AY293" s="6" t="s">
        <v>215</v>
      </c>
      <c r="AZ293" s="18" t="s">
        <v>811</v>
      </c>
      <c r="BA293" s="18" t="s">
        <v>181</v>
      </c>
      <c r="BB293" s="102"/>
      <c r="BC293" s="102"/>
      <c r="BD293" s="18" t="s">
        <v>1887</v>
      </c>
      <c r="BE293" s="70" t="s">
        <v>1340</v>
      </c>
      <c r="BF293" s="70">
        <v>43878</v>
      </c>
      <c r="BG293" s="4" t="s">
        <v>220</v>
      </c>
      <c r="BH293" s="4" t="s">
        <v>220</v>
      </c>
      <c r="BI293" s="6" t="s">
        <v>221</v>
      </c>
      <c r="BJ293" s="6" t="s">
        <v>1330</v>
      </c>
      <c r="BK293" s="6" t="s">
        <v>174</v>
      </c>
      <c r="BL293" s="12">
        <v>51985995</v>
      </c>
      <c r="BM293" s="4">
        <v>5</v>
      </c>
      <c r="BN293" s="6" t="s">
        <v>1399</v>
      </c>
      <c r="BO293" s="6" t="s">
        <v>1480</v>
      </c>
      <c r="BP293" s="42">
        <v>77101700</v>
      </c>
      <c r="BQ293" s="13" t="s">
        <v>1338</v>
      </c>
      <c r="BR293" s="131">
        <v>43878</v>
      </c>
      <c r="BS293" s="4" t="s">
        <v>180</v>
      </c>
      <c r="BT293" s="13" t="s">
        <v>230</v>
      </c>
      <c r="BU293" s="93">
        <v>43879</v>
      </c>
      <c r="BV293" s="105" t="s">
        <v>348</v>
      </c>
      <c r="BW293" s="93">
        <v>43879</v>
      </c>
      <c r="BX293" s="97">
        <v>43879</v>
      </c>
      <c r="BY293" s="222">
        <v>44182</v>
      </c>
      <c r="BZ293" s="4">
        <f t="shared" si="148"/>
        <v>303</v>
      </c>
      <c r="CA293" s="16">
        <f t="shared" si="149"/>
        <v>10.1</v>
      </c>
      <c r="CB293" s="18" t="s">
        <v>1331</v>
      </c>
      <c r="CC293" s="9">
        <f>BD_2!E291</f>
        <v>0</v>
      </c>
      <c r="CD293" s="9">
        <f>BD_2!BA291</f>
        <v>0</v>
      </c>
      <c r="CE293" s="4">
        <f>BD_2!BZ291</f>
        <v>0</v>
      </c>
      <c r="CF293" s="42" t="str">
        <f>BD_2!CA291</f>
        <v>2 NO</v>
      </c>
      <c r="CG293" s="163" t="str">
        <f>BD_2!CF291</f>
        <v>2 NO</v>
      </c>
      <c r="CH293" s="4" t="s">
        <v>181</v>
      </c>
      <c r="CI293">
        <f t="shared" si="150"/>
        <v>303</v>
      </c>
      <c r="CJ293" s="161">
        <f t="shared" si="151"/>
        <v>43879</v>
      </c>
      <c r="CK293" s="161">
        <f t="shared" si="152"/>
        <v>44182</v>
      </c>
      <c r="CL293" s="14">
        <f t="shared" ca="1" si="153"/>
        <v>1.4653465346534653</v>
      </c>
      <c r="CM293" s="9">
        <f t="shared" si="163"/>
        <v>95000000</v>
      </c>
      <c r="CN293" s="42" t="str">
        <f t="shared" ca="1" si="154"/>
        <v>FINALIZADO</v>
      </c>
      <c r="CO293" s="4"/>
      <c r="CQ293" s="17"/>
      <c r="CR293" s="87"/>
      <c r="CS293" s="6"/>
      <c r="CT293" s="13" t="s">
        <v>1321</v>
      </c>
      <c r="CU293" s="4" t="s">
        <v>1322</v>
      </c>
      <c r="CV293" s="4" t="s">
        <v>3330</v>
      </c>
      <c r="CW293" s="42" t="str">
        <f t="shared" si="164"/>
        <v>febrero</v>
      </c>
      <c r="CX293" s="4" t="s">
        <v>180</v>
      </c>
      <c r="CY293" t="s">
        <v>361</v>
      </c>
      <c r="CZ293" t="s">
        <v>362</v>
      </c>
    </row>
    <row r="294" spans="1:104" x14ac:dyDescent="0.25">
      <c r="A294" s="76" t="str">
        <f t="shared" si="156"/>
        <v/>
      </c>
      <c r="B294" s="77" t="str">
        <f t="shared" si="157"/>
        <v/>
      </c>
      <c r="C294" s="76" t="str">
        <f t="shared" si="158"/>
        <v/>
      </c>
      <c r="D294" s="76" t="str">
        <f t="shared" si="159"/>
        <v/>
      </c>
      <c r="E294" s="76" t="str">
        <f t="shared" si="160"/>
        <v/>
      </c>
      <c r="F294" s="77" t="str">
        <f t="shared" ca="1" si="146"/>
        <v>F</v>
      </c>
      <c r="G294" s="3" t="str">
        <f t="shared" si="161"/>
        <v/>
      </c>
      <c r="H294" s="3" t="str">
        <f t="shared" si="162"/>
        <v/>
      </c>
      <c r="I294" s="3" t="str">
        <f t="shared" si="147"/>
        <v/>
      </c>
      <c r="J294" s="4">
        <v>2020</v>
      </c>
      <c r="K294" s="5">
        <v>287</v>
      </c>
      <c r="L294" s="6" t="s">
        <v>516</v>
      </c>
      <c r="M294" s="4" t="s">
        <v>115</v>
      </c>
      <c r="N294" s="6" t="s">
        <v>116</v>
      </c>
      <c r="O294" s="6" t="s">
        <v>138</v>
      </c>
      <c r="P294" s="6" t="s">
        <v>150</v>
      </c>
      <c r="Q294" s="6" t="s">
        <v>249</v>
      </c>
      <c r="R294" s="4" t="s">
        <v>114</v>
      </c>
      <c r="S294" s="4" t="s">
        <v>166</v>
      </c>
      <c r="T294" s="18" t="s">
        <v>1333</v>
      </c>
      <c r="U294" s="79" t="s">
        <v>173</v>
      </c>
      <c r="V294" s="4" t="s">
        <v>174</v>
      </c>
      <c r="W294" s="7">
        <v>80194339</v>
      </c>
      <c r="X294" s="18">
        <v>4</v>
      </c>
      <c r="Y294" s="92">
        <v>30179</v>
      </c>
      <c r="Z294" s="71">
        <f ca="1">+($F$1-Tabla3[[#This Row],[FECHA DE NACIMIENTO]])/365</f>
        <v>38.750684931506846</v>
      </c>
      <c r="AA294" s="108" t="s">
        <v>558</v>
      </c>
      <c r="AB294" s="108"/>
      <c r="AC294" s="4" t="s">
        <v>114</v>
      </c>
      <c r="AD294" s="4" t="s">
        <v>114</v>
      </c>
      <c r="AE294" s="8" t="s">
        <v>114</v>
      </c>
      <c r="AF294" s="4" t="s">
        <v>181</v>
      </c>
      <c r="AG294" s="13" t="s">
        <v>184</v>
      </c>
      <c r="AH294" s="13" t="s">
        <v>184</v>
      </c>
      <c r="AI294" s="18" t="s">
        <v>1332</v>
      </c>
      <c r="AJ294" s="18" t="s">
        <v>1334</v>
      </c>
      <c r="AK294" s="108" t="s">
        <v>1335</v>
      </c>
      <c r="AL294" s="82">
        <v>54000000</v>
      </c>
      <c r="AM294" s="82">
        <v>54000000</v>
      </c>
      <c r="AN294" s="82">
        <v>5400000</v>
      </c>
      <c r="AO294" s="4" t="s">
        <v>209</v>
      </c>
      <c r="AP294" s="6" t="s">
        <v>181</v>
      </c>
      <c r="AQ294" s="6" t="s">
        <v>168</v>
      </c>
      <c r="AR294" s="83"/>
      <c r="AS294" s="102"/>
      <c r="AT294" s="8"/>
      <c r="AU294" s="101">
        <v>5320</v>
      </c>
      <c r="AV294" s="92">
        <v>43839</v>
      </c>
      <c r="AW294" s="18">
        <v>63320</v>
      </c>
      <c r="AX294" s="93">
        <v>43879</v>
      </c>
      <c r="AY294" s="6" t="s">
        <v>215</v>
      </c>
      <c r="AZ294" s="18" t="s">
        <v>808</v>
      </c>
      <c r="BA294" s="18" t="s">
        <v>181</v>
      </c>
      <c r="BB294" s="102"/>
      <c r="BC294" s="102"/>
      <c r="BD294" s="18" t="s">
        <v>1888</v>
      </c>
      <c r="BE294" s="70" t="s">
        <v>1885</v>
      </c>
      <c r="BF294" s="70">
        <v>43878</v>
      </c>
      <c r="BG294" s="4" t="s">
        <v>220</v>
      </c>
      <c r="BH294" s="4" t="s">
        <v>220</v>
      </c>
      <c r="BI294" s="6" t="s">
        <v>221</v>
      </c>
      <c r="BJ294" s="6" t="s">
        <v>1336</v>
      </c>
      <c r="BK294" s="6" t="s">
        <v>174</v>
      </c>
      <c r="BL294" s="12">
        <v>39701805</v>
      </c>
      <c r="BM294" s="4">
        <v>2</v>
      </c>
      <c r="BN294" s="6" t="s">
        <v>2294</v>
      </c>
      <c r="BO294" s="6" t="s">
        <v>184</v>
      </c>
      <c r="BP294" s="42">
        <v>77101801</v>
      </c>
      <c r="BQ294" s="13" t="s">
        <v>1384</v>
      </c>
      <c r="BR294" s="131">
        <v>43878</v>
      </c>
      <c r="BS294" s="4" t="s">
        <v>180</v>
      </c>
      <c r="BT294" s="13" t="s">
        <v>230</v>
      </c>
      <c r="BU294" s="93">
        <v>43879</v>
      </c>
      <c r="BV294" s="105" t="s">
        <v>348</v>
      </c>
      <c r="BW294" s="93">
        <v>43880</v>
      </c>
      <c r="BX294" s="234">
        <v>43880</v>
      </c>
      <c r="BY294" s="222">
        <v>44183</v>
      </c>
      <c r="BZ294" s="4">
        <f t="shared" si="148"/>
        <v>303</v>
      </c>
      <c r="CA294" s="16">
        <f t="shared" si="149"/>
        <v>10.1</v>
      </c>
      <c r="CB294" s="18" t="s">
        <v>1331</v>
      </c>
      <c r="CC294" s="9">
        <f>BD_2!E292</f>
        <v>0</v>
      </c>
      <c r="CD294" s="9">
        <f>BD_2!BA292</f>
        <v>0</v>
      </c>
      <c r="CE294" s="4">
        <f>BD_2!BZ292</f>
        <v>0</v>
      </c>
      <c r="CF294" s="42" t="str">
        <f>BD_2!CA292</f>
        <v>2 NO</v>
      </c>
      <c r="CG294" s="163" t="str">
        <f>BD_2!CF292</f>
        <v>2 NO</v>
      </c>
      <c r="CH294" s="4" t="s">
        <v>181</v>
      </c>
      <c r="CI294">
        <f t="shared" si="150"/>
        <v>303</v>
      </c>
      <c r="CJ294" s="161">
        <f t="shared" si="151"/>
        <v>43880</v>
      </c>
      <c r="CK294" s="161">
        <f t="shared" si="152"/>
        <v>44183</v>
      </c>
      <c r="CL294" s="14">
        <f t="shared" ca="1" si="153"/>
        <v>1.4620462046204621</v>
      </c>
      <c r="CM294" s="9">
        <f t="shared" si="163"/>
        <v>54000000</v>
      </c>
      <c r="CN294" s="42" t="str">
        <f t="shared" ca="1" si="154"/>
        <v>FINALIZADO</v>
      </c>
      <c r="CO294" s="4"/>
      <c r="CQ294" s="17"/>
      <c r="CR294" s="87"/>
      <c r="CS294" s="6"/>
      <c r="CT294" s="13" t="s">
        <v>1321</v>
      </c>
      <c r="CU294" s="4" t="s">
        <v>1322</v>
      </c>
      <c r="CV294" s="4" t="s">
        <v>3330</v>
      </c>
      <c r="CW294" s="42" t="str">
        <f t="shared" si="164"/>
        <v>febrero</v>
      </c>
      <c r="CX294" s="4" t="s">
        <v>180</v>
      </c>
      <c r="CY294" t="s">
        <v>361</v>
      </c>
      <c r="CZ294" t="s">
        <v>362</v>
      </c>
    </row>
    <row r="295" spans="1:104" x14ac:dyDescent="0.25">
      <c r="A295" s="76" t="str">
        <f t="shared" si="156"/>
        <v/>
      </c>
      <c r="B295" s="77" t="str">
        <f t="shared" si="157"/>
        <v/>
      </c>
      <c r="C295" s="76" t="str">
        <f t="shared" si="158"/>
        <v/>
      </c>
      <c r="D295" s="76" t="str">
        <f t="shared" si="159"/>
        <v/>
      </c>
      <c r="E295" s="76" t="str">
        <f t="shared" si="160"/>
        <v/>
      </c>
      <c r="F295" s="77" t="str">
        <f t="shared" ca="1" si="146"/>
        <v>F</v>
      </c>
      <c r="G295" s="3" t="str">
        <f t="shared" si="161"/>
        <v/>
      </c>
      <c r="H295" s="3" t="str">
        <f t="shared" si="162"/>
        <v/>
      </c>
      <c r="I295" s="3" t="str">
        <f t="shared" si="147"/>
        <v/>
      </c>
      <c r="J295" s="4">
        <v>2020</v>
      </c>
      <c r="K295" s="5">
        <v>288</v>
      </c>
      <c r="L295" s="6" t="s">
        <v>516</v>
      </c>
      <c r="M295" s="4" t="s">
        <v>115</v>
      </c>
      <c r="N295" s="6" t="s">
        <v>116</v>
      </c>
      <c r="O295" s="6" t="s">
        <v>138</v>
      </c>
      <c r="P295" s="6" t="s">
        <v>150</v>
      </c>
      <c r="Q295" s="6" t="s">
        <v>249</v>
      </c>
      <c r="R295" s="4" t="s">
        <v>114</v>
      </c>
      <c r="S295" s="4" t="s">
        <v>166</v>
      </c>
      <c r="T295" s="18" t="s">
        <v>1329</v>
      </c>
      <c r="U295" s="79" t="s">
        <v>173</v>
      </c>
      <c r="V295" s="4" t="s">
        <v>174</v>
      </c>
      <c r="W295" s="7">
        <v>66928749</v>
      </c>
      <c r="X295" s="18">
        <v>1</v>
      </c>
      <c r="Y295" s="92">
        <v>27019</v>
      </c>
      <c r="Z295" s="71">
        <f ca="1">+($F$1-Tabla3[[#This Row],[FECHA DE NACIMIENTO]])/365</f>
        <v>47.408219178082192</v>
      </c>
      <c r="AA295" s="108" t="s">
        <v>558</v>
      </c>
      <c r="AB295" s="108"/>
      <c r="AC295" s="4" t="s">
        <v>114</v>
      </c>
      <c r="AD295" s="4" t="s">
        <v>114</v>
      </c>
      <c r="AE295" s="8" t="s">
        <v>114</v>
      </c>
      <c r="AF295" s="4" t="s">
        <v>181</v>
      </c>
      <c r="AG295" s="13" t="s">
        <v>184</v>
      </c>
      <c r="AH295" s="13" t="s">
        <v>184</v>
      </c>
      <c r="AI295" s="18" t="s">
        <v>1326</v>
      </c>
      <c r="AJ295" s="18" t="s">
        <v>1328</v>
      </c>
      <c r="AK295" s="108" t="s">
        <v>1327</v>
      </c>
      <c r="AL295" s="82">
        <v>95000000</v>
      </c>
      <c r="AM295" s="82">
        <v>95000000</v>
      </c>
      <c r="AN295" s="82">
        <v>9500000</v>
      </c>
      <c r="AO295" s="4" t="s">
        <v>209</v>
      </c>
      <c r="AP295" s="6" t="s">
        <v>181</v>
      </c>
      <c r="AQ295" s="6" t="s">
        <v>168</v>
      </c>
      <c r="AR295" s="83"/>
      <c r="AS295" s="102"/>
      <c r="AT295" s="8"/>
      <c r="AU295" s="18">
        <v>5320</v>
      </c>
      <c r="AV295" s="92">
        <v>43839</v>
      </c>
      <c r="AW295" s="18">
        <v>65620</v>
      </c>
      <c r="AX295" s="93">
        <v>43880</v>
      </c>
      <c r="AY295" s="6" t="s">
        <v>215</v>
      </c>
      <c r="AZ295" s="18" t="s">
        <v>811</v>
      </c>
      <c r="BA295" s="18" t="s">
        <v>181</v>
      </c>
      <c r="BB295" s="102"/>
      <c r="BC295" s="102"/>
      <c r="BD295" s="18" t="s">
        <v>1889</v>
      </c>
      <c r="BE295" s="70" t="s">
        <v>1884</v>
      </c>
      <c r="BF295" s="70">
        <v>43878</v>
      </c>
      <c r="BG295" s="4" t="s">
        <v>220</v>
      </c>
      <c r="BH295" s="4" t="s">
        <v>220</v>
      </c>
      <c r="BI295" s="6" t="s">
        <v>221</v>
      </c>
      <c r="BJ295" s="6" t="s">
        <v>1330</v>
      </c>
      <c r="BK295" s="6" t="s">
        <v>174</v>
      </c>
      <c r="BL295" s="12">
        <v>51985995</v>
      </c>
      <c r="BM295" s="4">
        <v>5</v>
      </c>
      <c r="BN295" s="6" t="s">
        <v>1399</v>
      </c>
      <c r="BO295" s="6" t="s">
        <v>184</v>
      </c>
      <c r="BP295" s="42">
        <v>77101700</v>
      </c>
      <c r="BQ295" s="13" t="s">
        <v>1385</v>
      </c>
      <c r="BR295" s="131">
        <v>43878</v>
      </c>
      <c r="BS295" s="4" t="s">
        <v>180</v>
      </c>
      <c r="BT295" s="13" t="s">
        <v>230</v>
      </c>
      <c r="BU295" s="93">
        <v>43881</v>
      </c>
      <c r="BV295" s="105" t="s">
        <v>348</v>
      </c>
      <c r="BW295" s="93">
        <v>43882</v>
      </c>
      <c r="BX295" s="97">
        <v>43882</v>
      </c>
      <c r="BY295" s="222">
        <v>44185</v>
      </c>
      <c r="BZ295" s="4">
        <f t="shared" si="148"/>
        <v>303</v>
      </c>
      <c r="CA295" s="16">
        <f t="shared" si="149"/>
        <v>10.1</v>
      </c>
      <c r="CB295" s="18" t="s">
        <v>1331</v>
      </c>
      <c r="CC295" s="9">
        <f>BD_2!E293</f>
        <v>0</v>
      </c>
      <c r="CD295" s="9">
        <f>BD_2!BA293</f>
        <v>0</v>
      </c>
      <c r="CE295" s="4">
        <f>BD_2!BZ293</f>
        <v>0</v>
      </c>
      <c r="CF295" s="42" t="str">
        <f>BD_2!CA293</f>
        <v>2 NO</v>
      </c>
      <c r="CG295" s="163" t="str">
        <f>BD_2!CF293</f>
        <v>2 NO</v>
      </c>
      <c r="CH295" s="4" t="s">
        <v>181</v>
      </c>
      <c r="CI295">
        <f t="shared" si="150"/>
        <v>303</v>
      </c>
      <c r="CJ295" s="161">
        <f t="shared" si="151"/>
        <v>43882</v>
      </c>
      <c r="CK295" s="161">
        <f t="shared" si="152"/>
        <v>44185</v>
      </c>
      <c r="CL295" s="14">
        <f t="shared" ca="1" si="153"/>
        <v>1.4554455445544554</v>
      </c>
      <c r="CM295" s="9">
        <f t="shared" si="163"/>
        <v>95000000</v>
      </c>
      <c r="CN295" s="42" t="str">
        <f t="shared" ca="1" si="154"/>
        <v>FINALIZADO</v>
      </c>
      <c r="CO295" s="4"/>
      <c r="CQ295" s="17"/>
      <c r="CR295" s="87"/>
      <c r="CS295" s="6"/>
      <c r="CT295" s="13" t="s">
        <v>1321</v>
      </c>
      <c r="CU295" s="4" t="s">
        <v>1322</v>
      </c>
      <c r="CV295" s="4" t="s">
        <v>3330</v>
      </c>
      <c r="CW295" s="42" t="str">
        <f t="shared" si="164"/>
        <v>febrero</v>
      </c>
      <c r="CX295" s="4" t="s">
        <v>180</v>
      </c>
      <c r="CY295" t="s">
        <v>361</v>
      </c>
      <c r="CZ295" t="s">
        <v>362</v>
      </c>
    </row>
    <row r="296" spans="1:104" x14ac:dyDescent="0.25">
      <c r="A296" s="110" t="str">
        <f t="shared" ref="A296:A328" si="165">+IF($CM296&gt;$AM296,"A", "")</f>
        <v/>
      </c>
      <c r="B296" s="110" t="str">
        <f t="shared" ref="B296:B328" si="166">+IF(CK296&gt;BY296,"PR","")</f>
        <v/>
      </c>
      <c r="C296" s="42" t="str">
        <f t="shared" ref="C296:C328" si="167">IF($CG296= "1 SI", "T","")</f>
        <v/>
      </c>
      <c r="D296" s="42" t="str">
        <f t="shared" ref="D296:D328" si="168">+IF($CF296="1 SI","S","")</f>
        <v/>
      </c>
      <c r="E296" s="110" t="str">
        <f t="shared" ref="E296:E328" si="169">+IF(CH296="1 SI","C","")</f>
        <v/>
      </c>
      <c r="F296" s="110" t="str">
        <f t="shared" ca="1" si="146"/>
        <v>F</v>
      </c>
      <c r="G296" s="19" t="str">
        <f t="shared" ref="G296:G328" si="170">+IF($CO296="MUTUO ACUERDO", "L","")</f>
        <v/>
      </c>
      <c r="H296" s="19" t="str">
        <f t="shared" ref="H296:H328" si="171">IF($CX296="1 SI","","NE")</f>
        <v/>
      </c>
      <c r="I296" s="19" t="str">
        <f t="shared" si="147"/>
        <v/>
      </c>
      <c r="J296" s="40">
        <v>2020</v>
      </c>
      <c r="K296" s="5">
        <v>289</v>
      </c>
      <c r="L296" s="98" t="s">
        <v>1434</v>
      </c>
      <c r="M296" s="4" t="s">
        <v>115</v>
      </c>
      <c r="N296" s="6" t="s">
        <v>116</v>
      </c>
      <c r="O296" s="6" t="s">
        <v>138</v>
      </c>
      <c r="P296" s="6" t="s">
        <v>150</v>
      </c>
      <c r="Q296" s="6" t="s">
        <v>249</v>
      </c>
      <c r="R296" s="4" t="s">
        <v>114</v>
      </c>
      <c r="S296" s="4" t="s">
        <v>166</v>
      </c>
      <c r="T296" s="108" t="s">
        <v>1876</v>
      </c>
      <c r="U296" s="79" t="s">
        <v>173</v>
      </c>
      <c r="V296" s="4" t="s">
        <v>174</v>
      </c>
      <c r="W296" s="7">
        <v>52787083</v>
      </c>
      <c r="X296" s="6">
        <v>8</v>
      </c>
      <c r="Y296" s="107">
        <v>29142</v>
      </c>
      <c r="Z296" s="80">
        <f ca="1">+($F$1-Tabla3[[#This Row],[FECHA DE NACIMIENTO]])/365</f>
        <v>41.591780821917808</v>
      </c>
      <c r="AA296" s="133" t="s">
        <v>849</v>
      </c>
      <c r="AC296" s="4" t="s">
        <v>114</v>
      </c>
      <c r="AD296" s="4" t="s">
        <v>114</v>
      </c>
      <c r="AE296" s="8" t="s">
        <v>114</v>
      </c>
      <c r="AF296" s="4" t="s">
        <v>181</v>
      </c>
      <c r="AG296" s="13" t="s">
        <v>185</v>
      </c>
      <c r="AH296" s="13" t="s">
        <v>185</v>
      </c>
      <c r="AI296" s="6" t="s">
        <v>1878</v>
      </c>
      <c r="AJ296" s="108" t="s">
        <v>1879</v>
      </c>
      <c r="AK296" s="108" t="s">
        <v>1880</v>
      </c>
      <c r="AL296" s="9">
        <v>67000000</v>
      </c>
      <c r="AM296" s="111">
        <v>67000000</v>
      </c>
      <c r="AN296" s="111">
        <v>6700000</v>
      </c>
      <c r="AO296" s="4" t="s">
        <v>209</v>
      </c>
      <c r="AP296" s="6" t="s">
        <v>181</v>
      </c>
      <c r="AQ296" s="6" t="s">
        <v>168</v>
      </c>
      <c r="AR296" s="75"/>
      <c r="AS296" s="75"/>
      <c r="AT296" s="75"/>
      <c r="AU296" s="108">
        <v>9020</v>
      </c>
      <c r="AV296" s="107">
        <v>43844</v>
      </c>
      <c r="AW296" s="108">
        <v>68520</v>
      </c>
      <c r="AX296" s="93">
        <v>43881</v>
      </c>
      <c r="AY296" s="6" t="s">
        <v>215</v>
      </c>
      <c r="AZ296" s="6" t="s">
        <v>1881</v>
      </c>
      <c r="BA296" s="108" t="s">
        <v>181</v>
      </c>
      <c r="BB296" s="75"/>
      <c r="BC296" s="75"/>
      <c r="BD296" s="6" t="s">
        <v>1890</v>
      </c>
      <c r="BE296" s="70" t="s">
        <v>1882</v>
      </c>
      <c r="BF296" s="70">
        <v>43881</v>
      </c>
      <c r="BG296" s="4" t="s">
        <v>220</v>
      </c>
      <c r="BH296" s="4" t="s">
        <v>220</v>
      </c>
      <c r="BI296" s="6" t="s">
        <v>221</v>
      </c>
      <c r="BJ296" s="6" t="s">
        <v>1224</v>
      </c>
      <c r="BK296" s="6" t="s">
        <v>174</v>
      </c>
      <c r="BL296" s="12">
        <v>80407547</v>
      </c>
      <c r="BM296" s="4">
        <v>6</v>
      </c>
      <c r="BN296" s="6" t="s">
        <v>1290</v>
      </c>
      <c r="BO296" s="6" t="s">
        <v>957</v>
      </c>
      <c r="BP296" s="4">
        <v>77101701</v>
      </c>
      <c r="BQ296" s="13" t="s">
        <v>1877</v>
      </c>
      <c r="BR296" s="131">
        <v>43881</v>
      </c>
      <c r="BS296" s="4" t="s">
        <v>180</v>
      </c>
      <c r="BT296" s="13" t="s">
        <v>230</v>
      </c>
      <c r="BU296" s="93">
        <v>43886</v>
      </c>
      <c r="BV296" s="13" t="s">
        <v>348</v>
      </c>
      <c r="BW296" s="160">
        <v>43886</v>
      </c>
      <c r="BX296" s="160">
        <v>43886</v>
      </c>
      <c r="BY296" s="20">
        <v>44189</v>
      </c>
      <c r="BZ296" s="4">
        <f t="shared" si="148"/>
        <v>303</v>
      </c>
      <c r="CA296" s="16">
        <f t="shared" si="149"/>
        <v>10.1</v>
      </c>
      <c r="CB296" s="6" t="s">
        <v>1883</v>
      </c>
      <c r="CC296" s="9">
        <f>BD_2!E294</f>
        <v>0</v>
      </c>
      <c r="CD296" s="9">
        <f>BD_2!BA294</f>
        <v>0</v>
      </c>
      <c r="CE296" s="4">
        <f>BD_2!BZ294</f>
        <v>0</v>
      </c>
      <c r="CF296" s="42" t="str">
        <f>BD_2!CA294</f>
        <v>2 NO</v>
      </c>
      <c r="CG296" s="163" t="str">
        <f>BD_2!CF294</f>
        <v>2 NO</v>
      </c>
      <c r="CH296" s="4" t="s">
        <v>181</v>
      </c>
      <c r="CI296">
        <f t="shared" si="150"/>
        <v>303</v>
      </c>
      <c r="CJ296" s="161">
        <f t="shared" si="151"/>
        <v>43886</v>
      </c>
      <c r="CK296" s="161">
        <f t="shared" si="152"/>
        <v>44189</v>
      </c>
      <c r="CL296" s="14">
        <f t="shared" ca="1" si="153"/>
        <v>1.4422442244224423</v>
      </c>
      <c r="CM296" s="114">
        <f t="shared" ref="CM296:CM328" si="172">$AM296+$CD296-$CC296</f>
        <v>67000000</v>
      </c>
      <c r="CN296" s="42" t="str">
        <f t="shared" ca="1" si="154"/>
        <v>FINALIZADO</v>
      </c>
      <c r="CO296" s="115"/>
      <c r="CQ296" s="17"/>
      <c r="CR296" s="87"/>
      <c r="CT296" s="13" t="s">
        <v>1321</v>
      </c>
      <c r="CU296" s="4" t="s">
        <v>1322</v>
      </c>
      <c r="CV296" s="4" t="s">
        <v>3330</v>
      </c>
      <c r="CW296" s="42" t="str">
        <f t="shared" ref="CW296:CW328" si="173">TEXT(BF296,"MMMM")</f>
        <v>febrero</v>
      </c>
      <c r="CX296" s="4" t="s">
        <v>180</v>
      </c>
      <c r="CY296" t="s">
        <v>361</v>
      </c>
      <c r="CZ296" t="s">
        <v>362</v>
      </c>
    </row>
    <row r="297" spans="1:104" x14ac:dyDescent="0.25">
      <c r="A297" s="110" t="str">
        <f t="shared" si="165"/>
        <v/>
      </c>
      <c r="B297" s="110" t="str">
        <f t="shared" si="166"/>
        <v/>
      </c>
      <c r="C297" s="42" t="str">
        <f t="shared" si="167"/>
        <v/>
      </c>
      <c r="D297" s="42" t="str">
        <f t="shared" si="168"/>
        <v/>
      </c>
      <c r="E297" s="110" t="str">
        <f t="shared" si="169"/>
        <v/>
      </c>
      <c r="F297" s="110" t="str">
        <f t="shared" ca="1" si="146"/>
        <v>F</v>
      </c>
      <c r="G297" s="19" t="str">
        <f t="shared" si="170"/>
        <v/>
      </c>
      <c r="H297" s="19" t="str">
        <f t="shared" si="171"/>
        <v/>
      </c>
      <c r="I297" s="19" t="str">
        <f t="shared" si="147"/>
        <v/>
      </c>
      <c r="J297" s="4">
        <v>2020</v>
      </c>
      <c r="K297" s="5">
        <v>290</v>
      </c>
      <c r="L297" s="98" t="s">
        <v>1434</v>
      </c>
      <c r="M297" s="4" t="s">
        <v>115</v>
      </c>
      <c r="N297" s="6" t="s">
        <v>116</v>
      </c>
      <c r="O297" s="6" t="s">
        <v>138</v>
      </c>
      <c r="P297" s="6" t="s">
        <v>150</v>
      </c>
      <c r="Q297" s="6" t="s">
        <v>249</v>
      </c>
      <c r="R297" s="4" t="s">
        <v>114</v>
      </c>
      <c r="S297" s="4" t="s">
        <v>166</v>
      </c>
      <c r="T297" s="108" t="s">
        <v>1895</v>
      </c>
      <c r="U297" s="79" t="s">
        <v>173</v>
      </c>
      <c r="V297" s="4" t="s">
        <v>174</v>
      </c>
      <c r="W297" s="7">
        <v>1014192793</v>
      </c>
      <c r="X297" s="6">
        <v>7</v>
      </c>
      <c r="Y297" s="107">
        <v>32308</v>
      </c>
      <c r="Z297" s="80">
        <f ca="1">+($F$1-Tabla3[[#This Row],[FECHA DE NACIMIENTO]])/365</f>
        <v>32.917808219178085</v>
      </c>
      <c r="AA297" s="133" t="s">
        <v>178</v>
      </c>
      <c r="AC297" s="4" t="s">
        <v>114</v>
      </c>
      <c r="AD297" s="4" t="s">
        <v>114</v>
      </c>
      <c r="AE297" s="8" t="s">
        <v>114</v>
      </c>
      <c r="AF297" s="4" t="s">
        <v>181</v>
      </c>
      <c r="AG297" s="13" t="s">
        <v>185</v>
      </c>
      <c r="AH297" s="13" t="s">
        <v>185</v>
      </c>
      <c r="AI297" s="6" t="s">
        <v>1891</v>
      </c>
      <c r="AK297" s="108"/>
      <c r="AL297" s="9">
        <v>58000000</v>
      </c>
      <c r="AM297" s="9">
        <v>58000000</v>
      </c>
      <c r="AN297" s="111">
        <v>5800000</v>
      </c>
      <c r="AO297" s="4" t="s">
        <v>209</v>
      </c>
      <c r="AP297" s="6" t="s">
        <v>181</v>
      </c>
      <c r="AQ297" s="6" t="s">
        <v>168</v>
      </c>
      <c r="AR297" s="75"/>
      <c r="AS297" s="75"/>
      <c r="AT297" s="75"/>
      <c r="AU297" s="108">
        <v>9020</v>
      </c>
      <c r="AV297" s="107">
        <v>43844</v>
      </c>
      <c r="AW297" s="108">
        <v>78320</v>
      </c>
      <c r="AX297" s="93">
        <v>43887</v>
      </c>
      <c r="AY297" s="6" t="s">
        <v>215</v>
      </c>
      <c r="AZ297" s="6" t="s">
        <v>810</v>
      </c>
      <c r="BA297" s="108" t="s">
        <v>181</v>
      </c>
      <c r="BB297" s="75"/>
      <c r="BC297" s="75"/>
      <c r="BD297" s="6" t="s">
        <v>1893</v>
      </c>
      <c r="BE297" s="70" t="s">
        <v>1892</v>
      </c>
      <c r="BF297" s="70">
        <v>43887</v>
      </c>
      <c r="BG297" s="4" t="s">
        <v>220</v>
      </c>
      <c r="BH297" s="4" t="s">
        <v>220</v>
      </c>
      <c r="BI297" s="6" t="s">
        <v>221</v>
      </c>
      <c r="BJ297" s="6" t="s">
        <v>1224</v>
      </c>
      <c r="BK297" s="6" t="s">
        <v>174</v>
      </c>
      <c r="BL297" s="12">
        <v>80407547</v>
      </c>
      <c r="BM297" s="4">
        <v>6</v>
      </c>
      <c r="BN297" s="6" t="s">
        <v>1290</v>
      </c>
      <c r="BO297" s="6" t="s">
        <v>957</v>
      </c>
      <c r="BP297" s="4">
        <v>77101706</v>
      </c>
      <c r="BQ297" s="13" t="s">
        <v>1894</v>
      </c>
      <c r="BR297" s="131">
        <v>43887</v>
      </c>
      <c r="BS297" s="4" t="s">
        <v>180</v>
      </c>
      <c r="BT297" s="13" t="s">
        <v>230</v>
      </c>
      <c r="BU297" s="93">
        <v>43888</v>
      </c>
      <c r="BV297" s="105" t="s">
        <v>348</v>
      </c>
      <c r="BW297" s="93">
        <v>43888</v>
      </c>
      <c r="BX297" s="97">
        <v>43888</v>
      </c>
      <c r="BY297" s="20">
        <v>44191</v>
      </c>
      <c r="BZ297" s="4">
        <f t="shared" si="148"/>
        <v>303</v>
      </c>
      <c r="CA297" s="16">
        <f t="shared" si="149"/>
        <v>10.1</v>
      </c>
      <c r="CB297" s="6" t="s">
        <v>1883</v>
      </c>
      <c r="CC297" s="9">
        <f>BD_2!E295</f>
        <v>0</v>
      </c>
      <c r="CD297" s="9">
        <f>BD_2!BA295</f>
        <v>0</v>
      </c>
      <c r="CE297" s="4">
        <f>BD_2!BZ295</f>
        <v>0</v>
      </c>
      <c r="CF297" s="42" t="str">
        <f>BD_2!CA295</f>
        <v>2 NO</v>
      </c>
      <c r="CG297" s="163" t="str">
        <f>BD_2!CF295</f>
        <v>2 NO</v>
      </c>
      <c r="CH297" s="4" t="s">
        <v>181</v>
      </c>
      <c r="CI297">
        <f t="shared" si="150"/>
        <v>303</v>
      </c>
      <c r="CJ297" s="161">
        <f t="shared" si="151"/>
        <v>43888</v>
      </c>
      <c r="CK297" s="161">
        <f t="shared" si="152"/>
        <v>44191</v>
      </c>
      <c r="CL297" s="14">
        <f t="shared" ca="1" si="153"/>
        <v>1.4356435643564356</v>
      </c>
      <c r="CM297" s="114">
        <f t="shared" si="172"/>
        <v>58000000</v>
      </c>
      <c r="CN297" s="42" t="str">
        <f t="shared" ca="1" si="154"/>
        <v>FINALIZADO</v>
      </c>
      <c r="CO297" s="115"/>
      <c r="CQ297" s="17"/>
      <c r="CR297" s="87"/>
      <c r="CT297" s="13" t="s">
        <v>1321</v>
      </c>
      <c r="CU297" s="4" t="s">
        <v>1322</v>
      </c>
      <c r="CV297" s="4" t="s">
        <v>3330</v>
      </c>
      <c r="CW297" s="42" t="str">
        <f t="shared" si="173"/>
        <v>febrero</v>
      </c>
      <c r="CX297" s="4" t="s">
        <v>180</v>
      </c>
      <c r="CY297" t="s">
        <v>361</v>
      </c>
      <c r="CZ297" t="s">
        <v>362</v>
      </c>
    </row>
    <row r="298" spans="1:104" x14ac:dyDescent="0.25">
      <c r="A298" s="110" t="str">
        <f t="shared" si="165"/>
        <v/>
      </c>
      <c r="B298" s="110" t="str">
        <f t="shared" si="166"/>
        <v/>
      </c>
      <c r="C298" s="42" t="str">
        <f t="shared" si="167"/>
        <v/>
      </c>
      <c r="D298" s="42" t="str">
        <f t="shared" si="168"/>
        <v/>
      </c>
      <c r="E298" s="110" t="str">
        <f t="shared" si="169"/>
        <v/>
      </c>
      <c r="F298" s="110" t="str">
        <f t="shared" ca="1" si="146"/>
        <v>F</v>
      </c>
      <c r="G298" s="19" t="str">
        <f t="shared" si="170"/>
        <v/>
      </c>
      <c r="H298" s="19" t="str">
        <f t="shared" si="171"/>
        <v/>
      </c>
      <c r="I298" s="19" t="str">
        <f t="shared" si="147"/>
        <v/>
      </c>
      <c r="J298" s="4">
        <v>2020</v>
      </c>
      <c r="K298" s="5">
        <v>291</v>
      </c>
      <c r="L298" s="98" t="s">
        <v>714</v>
      </c>
      <c r="M298" s="4" t="s">
        <v>115</v>
      </c>
      <c r="N298" s="6" t="s">
        <v>116</v>
      </c>
      <c r="O298" s="6" t="s">
        <v>138</v>
      </c>
      <c r="P298" s="6" t="s">
        <v>150</v>
      </c>
      <c r="Q298" s="6" t="s">
        <v>249</v>
      </c>
      <c r="R298" s="4" t="s">
        <v>114</v>
      </c>
      <c r="S298" s="4" t="s">
        <v>166</v>
      </c>
      <c r="T298" s="108" t="s">
        <v>1846</v>
      </c>
      <c r="U298" s="4" t="s">
        <v>173</v>
      </c>
      <c r="V298" s="4" t="s">
        <v>174</v>
      </c>
      <c r="W298" s="7">
        <v>13844227</v>
      </c>
      <c r="X298" s="6">
        <v>4</v>
      </c>
      <c r="Y298" s="107">
        <v>20330</v>
      </c>
      <c r="Z298" s="80">
        <f ca="1">+($F$1-Tabla3[[#This Row],[FECHA DE NACIMIENTO]])/365</f>
        <v>65.734246575342468</v>
      </c>
      <c r="AA298" s="133" t="s">
        <v>1896</v>
      </c>
      <c r="AC298" s="4" t="s">
        <v>114</v>
      </c>
      <c r="AD298" s="4" t="s">
        <v>114</v>
      </c>
      <c r="AE298" s="8" t="s">
        <v>114</v>
      </c>
      <c r="AF298" s="4" t="s">
        <v>181</v>
      </c>
      <c r="AG298" s="105" t="s">
        <v>958</v>
      </c>
      <c r="AH298" s="6" t="s">
        <v>958</v>
      </c>
      <c r="AI298" s="6" t="s">
        <v>1363</v>
      </c>
      <c r="AJ298" s="108" t="s">
        <v>1897</v>
      </c>
      <c r="AK298" s="108" t="s">
        <v>1898</v>
      </c>
      <c r="AL298" s="9">
        <v>90000000</v>
      </c>
      <c r="AM298" s="9">
        <v>90000000</v>
      </c>
      <c r="AN298" s="111">
        <v>9000000</v>
      </c>
      <c r="AO298" s="4" t="s">
        <v>209</v>
      </c>
      <c r="AP298" s="6" t="s">
        <v>181</v>
      </c>
      <c r="AQ298" s="6" t="s">
        <v>168</v>
      </c>
      <c r="AR298" s="75"/>
      <c r="AS298" s="75"/>
      <c r="AT298" s="75"/>
      <c r="AU298" s="108">
        <v>5720</v>
      </c>
      <c r="AV298" s="107">
        <v>43840</v>
      </c>
      <c r="AW298" s="108">
        <v>68320</v>
      </c>
      <c r="AX298" s="93">
        <v>43881</v>
      </c>
      <c r="AY298" s="6" t="s">
        <v>215</v>
      </c>
      <c r="AZ298" s="6" t="s">
        <v>572</v>
      </c>
      <c r="BA298" s="108" t="s">
        <v>181</v>
      </c>
      <c r="BB298" s="75"/>
      <c r="BC298" s="75"/>
      <c r="BD298" s="6" t="s">
        <v>1900</v>
      </c>
      <c r="BE298" s="70" t="s">
        <v>1899</v>
      </c>
      <c r="BF298" s="107">
        <v>43881</v>
      </c>
      <c r="BG298" s="4" t="s">
        <v>220</v>
      </c>
      <c r="BH298" s="4" t="s">
        <v>220</v>
      </c>
      <c r="BI298" s="6" t="s">
        <v>221</v>
      </c>
      <c r="BJ298" s="6" t="s">
        <v>2151</v>
      </c>
      <c r="BK298" s="6" t="s">
        <v>174</v>
      </c>
      <c r="BL298" s="12">
        <v>71580559</v>
      </c>
      <c r="BM298" s="4">
        <v>0</v>
      </c>
      <c r="BN298" s="6" t="s">
        <v>3857</v>
      </c>
      <c r="BO298" s="6" t="s">
        <v>187</v>
      </c>
      <c r="BP298" s="4">
        <v>77101700</v>
      </c>
      <c r="BQ298" s="13" t="s">
        <v>1901</v>
      </c>
      <c r="BR298" s="107">
        <v>43881</v>
      </c>
      <c r="BS298" s="4" t="s">
        <v>180</v>
      </c>
      <c r="BT298" s="13" t="s">
        <v>230</v>
      </c>
      <c r="BU298" s="93">
        <v>43881</v>
      </c>
      <c r="BV298" s="105" t="s">
        <v>348</v>
      </c>
      <c r="BW298" s="93">
        <v>43881</v>
      </c>
      <c r="BX298" s="97">
        <v>43881</v>
      </c>
      <c r="BY298" s="20">
        <v>44184</v>
      </c>
      <c r="BZ298" s="4">
        <f t="shared" si="148"/>
        <v>303</v>
      </c>
      <c r="CA298" s="16">
        <f t="shared" si="149"/>
        <v>10.1</v>
      </c>
      <c r="CB298" s="6" t="s">
        <v>1902</v>
      </c>
      <c r="CC298" s="9">
        <f>BD_2!E296</f>
        <v>0</v>
      </c>
      <c r="CD298" s="9">
        <f>BD_2!BA296</f>
        <v>0</v>
      </c>
      <c r="CE298" s="4">
        <f>BD_2!BZ296</f>
        <v>0</v>
      </c>
      <c r="CF298" s="42" t="str">
        <f>BD_2!CA296</f>
        <v>2 NO</v>
      </c>
      <c r="CG298" s="163" t="str">
        <f>BD_2!CF296</f>
        <v>2 NO</v>
      </c>
      <c r="CH298" s="4" t="s">
        <v>181</v>
      </c>
      <c r="CI298">
        <f t="shared" si="150"/>
        <v>303</v>
      </c>
      <c r="CJ298" s="161">
        <f t="shared" si="151"/>
        <v>43881</v>
      </c>
      <c r="CK298" s="161">
        <f t="shared" si="152"/>
        <v>44184</v>
      </c>
      <c r="CL298" s="14">
        <f t="shared" ca="1" si="153"/>
        <v>1.4587458745874586</v>
      </c>
      <c r="CM298" s="112">
        <f t="shared" si="172"/>
        <v>90000000</v>
      </c>
      <c r="CN298" s="42" t="str">
        <f t="shared" ca="1" si="154"/>
        <v>FINALIZADO</v>
      </c>
      <c r="CO298" s="115"/>
      <c r="CQ298" s="17"/>
      <c r="CR298" s="87"/>
      <c r="CT298" s="13" t="s">
        <v>1321</v>
      </c>
      <c r="CU298" s="4" t="s">
        <v>1322</v>
      </c>
      <c r="CV298" s="4" t="s">
        <v>3330</v>
      </c>
      <c r="CW298" s="42" t="str">
        <f t="shared" si="173"/>
        <v>febrero</v>
      </c>
      <c r="CX298" s="4" t="s">
        <v>180</v>
      </c>
      <c r="CY298" t="s">
        <v>361</v>
      </c>
      <c r="CZ298" t="s">
        <v>362</v>
      </c>
    </row>
    <row r="299" spans="1:104" x14ac:dyDescent="0.25">
      <c r="A299" s="110" t="str">
        <f t="shared" si="165"/>
        <v/>
      </c>
      <c r="B299" s="110" t="str">
        <f t="shared" si="166"/>
        <v/>
      </c>
      <c r="C299" s="42" t="str">
        <f t="shared" si="167"/>
        <v/>
      </c>
      <c r="D299" s="42" t="str">
        <f t="shared" si="168"/>
        <v/>
      </c>
      <c r="E299" s="110" t="str">
        <f t="shared" si="169"/>
        <v/>
      </c>
      <c r="F299" s="110" t="str">
        <f t="shared" ca="1" si="146"/>
        <v>F</v>
      </c>
      <c r="G299" s="19" t="str">
        <f t="shared" si="170"/>
        <v/>
      </c>
      <c r="H299" s="19" t="str">
        <f t="shared" si="171"/>
        <v/>
      </c>
      <c r="I299" s="19" t="str">
        <f t="shared" si="147"/>
        <v>ANU</v>
      </c>
      <c r="J299" s="4">
        <v>2020</v>
      </c>
      <c r="K299" s="5">
        <v>292</v>
      </c>
      <c r="L299" s="98" t="s">
        <v>1434</v>
      </c>
      <c r="M299" s="4" t="s">
        <v>115</v>
      </c>
      <c r="N299" s="6" t="s">
        <v>116</v>
      </c>
      <c r="O299" s="6" t="s">
        <v>138</v>
      </c>
      <c r="P299" s="6" t="s">
        <v>150</v>
      </c>
      <c r="Q299" s="6" t="s">
        <v>249</v>
      </c>
      <c r="R299" s="4" t="s">
        <v>114</v>
      </c>
      <c r="S299" s="4" t="s">
        <v>167</v>
      </c>
      <c r="T299" s="108" t="s">
        <v>1903</v>
      </c>
      <c r="U299" s="4" t="s">
        <v>173</v>
      </c>
      <c r="V299" s="4" t="s">
        <v>174</v>
      </c>
      <c r="W299" s="7">
        <v>80116715</v>
      </c>
      <c r="X299" s="6">
        <v>8</v>
      </c>
      <c r="Y299" s="107">
        <v>30041</v>
      </c>
      <c r="Z299" s="80">
        <f ca="1">+($F$1-Tabla3[[#This Row],[FECHA DE NACIMIENTO]])/365</f>
        <v>39.128767123287673</v>
      </c>
      <c r="AA299" s="133" t="s">
        <v>1904</v>
      </c>
      <c r="AC299" s="4" t="s">
        <v>114</v>
      </c>
      <c r="AD299" s="4" t="s">
        <v>114</v>
      </c>
      <c r="AE299" s="8" t="s">
        <v>114</v>
      </c>
      <c r="AF299" s="4" t="s">
        <v>181</v>
      </c>
      <c r="AG299" s="13" t="s">
        <v>185</v>
      </c>
      <c r="AH299" s="13" t="s">
        <v>185</v>
      </c>
      <c r="AI299" s="6" t="s">
        <v>1905</v>
      </c>
      <c r="AJ299" s="108" t="s">
        <v>1906</v>
      </c>
      <c r="AK299" s="108" t="s">
        <v>1907</v>
      </c>
      <c r="AL299" s="9">
        <v>35000000</v>
      </c>
      <c r="AM299" s="9">
        <v>35000000</v>
      </c>
      <c r="AN299" s="112">
        <v>3500000</v>
      </c>
      <c r="AO299" s="4" t="s">
        <v>209</v>
      </c>
      <c r="AP299" s="6" t="s">
        <v>181</v>
      </c>
      <c r="AQ299" s="6" t="s">
        <v>168</v>
      </c>
      <c r="AR299" s="75"/>
      <c r="AS299" s="75"/>
      <c r="AT299" s="75"/>
      <c r="AU299" s="94"/>
      <c r="AV299" s="107"/>
      <c r="AW299" s="93"/>
      <c r="AX299" s="93"/>
      <c r="BA299" s="108" t="s">
        <v>181</v>
      </c>
      <c r="BB299" s="75"/>
      <c r="BC299" s="75"/>
      <c r="BD299" s="6" t="s">
        <v>1909</v>
      </c>
      <c r="BE299" s="70" t="s">
        <v>1908</v>
      </c>
      <c r="BF299" s="107">
        <v>43888</v>
      </c>
      <c r="BG299" s="4" t="s">
        <v>220</v>
      </c>
      <c r="BH299" s="4" t="s">
        <v>220</v>
      </c>
      <c r="BI299" s="6" t="s">
        <v>221</v>
      </c>
      <c r="BJ299" s="6" t="s">
        <v>1224</v>
      </c>
      <c r="BK299" s="6" t="s">
        <v>174</v>
      </c>
      <c r="BL299" s="12">
        <v>80407547</v>
      </c>
      <c r="BM299" s="4">
        <v>6</v>
      </c>
      <c r="BN299" s="6" t="s">
        <v>1290</v>
      </c>
      <c r="BO299" s="6" t="s">
        <v>957</v>
      </c>
      <c r="BP299" s="4">
        <v>80161501</v>
      </c>
      <c r="BQ299" s="13" t="s">
        <v>3371</v>
      </c>
      <c r="BR299" s="107">
        <v>43888</v>
      </c>
      <c r="BS299" s="4" t="s">
        <v>180</v>
      </c>
      <c r="BT299" s="13" t="s">
        <v>230</v>
      </c>
      <c r="BU299" s="93"/>
      <c r="BV299" s="105" t="s">
        <v>348</v>
      </c>
      <c r="BW299" s="93">
        <v>43889</v>
      </c>
      <c r="BX299" s="97">
        <v>43889</v>
      </c>
      <c r="BY299" s="20"/>
      <c r="BZ299" s="4">
        <f t="shared" si="148"/>
        <v>-43889</v>
      </c>
      <c r="CA299" s="16">
        <f t="shared" si="149"/>
        <v>-1462.9666666666667</v>
      </c>
      <c r="CB299" s="6" t="s">
        <v>1883</v>
      </c>
      <c r="CC299" s="9">
        <f>BD_2!E297</f>
        <v>0</v>
      </c>
      <c r="CD299" s="9">
        <f>BD_2!BA297</f>
        <v>0</v>
      </c>
      <c r="CE299" s="4">
        <f>BD_2!BZ297</f>
        <v>0</v>
      </c>
      <c r="CF299" s="42" t="str">
        <f>BD_2!CA297</f>
        <v>2 NO</v>
      </c>
      <c r="CG299" s="163" t="str">
        <f>BD_2!CF297</f>
        <v>2 NO</v>
      </c>
      <c r="CH299" s="4" t="s">
        <v>181</v>
      </c>
      <c r="CI299">
        <f t="shared" si="150"/>
        <v>-43889</v>
      </c>
      <c r="CJ299" s="161">
        <f t="shared" si="151"/>
        <v>43889</v>
      </c>
      <c r="CK299" s="161">
        <f t="shared" si="152"/>
        <v>0</v>
      </c>
      <c r="CL299" s="14">
        <f t="shared" ca="1" si="153"/>
        <v>-9.8885825605504792E-3</v>
      </c>
      <c r="CM299" s="114">
        <f t="shared" si="172"/>
        <v>35000000</v>
      </c>
      <c r="CN299" s="42" t="str">
        <f t="shared" ca="1" si="154"/>
        <v>FINALIZADO</v>
      </c>
      <c r="CO299" s="115"/>
      <c r="CQ299" s="17"/>
      <c r="CR299" s="87"/>
      <c r="CT299" s="13" t="s">
        <v>1321</v>
      </c>
      <c r="CU299" s="4" t="s">
        <v>1323</v>
      </c>
      <c r="CV299" s="4" t="s">
        <v>3329</v>
      </c>
      <c r="CW299" s="42" t="str">
        <f t="shared" si="173"/>
        <v>febrero</v>
      </c>
      <c r="CX299" s="4" t="s">
        <v>180</v>
      </c>
      <c r="CY299" t="s">
        <v>361</v>
      </c>
      <c r="CZ299" t="s">
        <v>362</v>
      </c>
    </row>
    <row r="300" spans="1:104" x14ac:dyDescent="0.25">
      <c r="A300" s="110" t="str">
        <f t="shared" si="165"/>
        <v/>
      </c>
      <c r="B300" s="110" t="str">
        <f t="shared" si="166"/>
        <v/>
      </c>
      <c r="C300" s="42" t="str">
        <f t="shared" si="167"/>
        <v/>
      </c>
      <c r="D300" s="42" t="str">
        <f t="shared" si="168"/>
        <v/>
      </c>
      <c r="E300" s="110" t="str">
        <f t="shared" si="169"/>
        <v/>
      </c>
      <c r="F300" s="110" t="str">
        <f t="shared" ca="1" si="146"/>
        <v>F</v>
      </c>
      <c r="G300" s="19" t="str">
        <f t="shared" si="170"/>
        <v/>
      </c>
      <c r="H300" s="19" t="str">
        <f t="shared" si="171"/>
        <v/>
      </c>
      <c r="I300" s="19" t="str">
        <f t="shared" si="147"/>
        <v>ANU</v>
      </c>
      <c r="J300" s="4">
        <v>2020</v>
      </c>
      <c r="K300" s="5">
        <v>293</v>
      </c>
      <c r="L300" s="98" t="s">
        <v>1439</v>
      </c>
      <c r="M300" s="4" t="s">
        <v>115</v>
      </c>
      <c r="N300" s="6" t="s">
        <v>116</v>
      </c>
      <c r="O300" s="6" t="s">
        <v>138</v>
      </c>
      <c r="P300" s="6" t="s">
        <v>150</v>
      </c>
      <c r="Q300" s="6" t="s">
        <v>249</v>
      </c>
      <c r="R300" s="4" t="s">
        <v>114</v>
      </c>
      <c r="S300" s="4" t="s">
        <v>167</v>
      </c>
      <c r="T300" s="108" t="s">
        <v>1910</v>
      </c>
      <c r="U300" s="4" t="s">
        <v>173</v>
      </c>
      <c r="V300" s="4" t="s">
        <v>174</v>
      </c>
      <c r="W300" s="7">
        <v>27984214</v>
      </c>
      <c r="X300" s="6">
        <v>1</v>
      </c>
      <c r="Y300" s="107">
        <v>28977</v>
      </c>
      <c r="Z300" s="80">
        <f ca="1">+($F$1-Tabla3[[#This Row],[FECHA DE NACIMIENTO]])/365</f>
        <v>42.043835616438358</v>
      </c>
      <c r="AA300" s="133" t="s">
        <v>579</v>
      </c>
      <c r="AC300" s="4" t="s">
        <v>114</v>
      </c>
      <c r="AD300" s="4" t="s">
        <v>114</v>
      </c>
      <c r="AE300" s="8" t="s">
        <v>114</v>
      </c>
      <c r="AF300" s="4" t="s">
        <v>181</v>
      </c>
      <c r="AG300" s="6" t="s">
        <v>197</v>
      </c>
      <c r="AH300" s="6" t="s">
        <v>197</v>
      </c>
      <c r="AI300" s="6" t="s">
        <v>1911</v>
      </c>
      <c r="AJ300" s="108" t="s">
        <v>1912</v>
      </c>
      <c r="AK300" s="108" t="s">
        <v>1913</v>
      </c>
      <c r="AL300" s="9">
        <v>37000000</v>
      </c>
      <c r="AM300" s="9">
        <v>37000000</v>
      </c>
      <c r="AN300" s="112">
        <v>3700000</v>
      </c>
      <c r="AO300" s="4" t="s">
        <v>209</v>
      </c>
      <c r="AP300" s="6" t="s">
        <v>181</v>
      </c>
      <c r="AQ300" s="6" t="s">
        <v>168</v>
      </c>
      <c r="AR300" s="75"/>
      <c r="AS300" s="75"/>
      <c r="AT300" s="75"/>
      <c r="AU300" s="108">
        <v>5220</v>
      </c>
      <c r="AV300" s="107">
        <v>43839</v>
      </c>
      <c r="AW300" s="108"/>
      <c r="AX300" s="93"/>
      <c r="AY300" s="6" t="s">
        <v>215</v>
      </c>
      <c r="AZ300" s="6" t="s">
        <v>573</v>
      </c>
      <c r="BA300" s="108" t="s">
        <v>181</v>
      </c>
      <c r="BB300" s="75"/>
      <c r="BC300" s="75"/>
      <c r="BD300" s="6" t="s">
        <v>1914</v>
      </c>
      <c r="BE300" s="70" t="s">
        <v>1915</v>
      </c>
      <c r="BF300" s="107"/>
      <c r="BG300" s="4" t="s">
        <v>220</v>
      </c>
      <c r="BH300" s="4" t="s">
        <v>220</v>
      </c>
      <c r="BI300" s="6" t="s">
        <v>221</v>
      </c>
      <c r="BL300" s="12"/>
      <c r="BM300" s="6">
        <v>0</v>
      </c>
      <c r="BN300" s="6" t="s">
        <v>1916</v>
      </c>
      <c r="BP300" s="4">
        <v>80161506</v>
      </c>
      <c r="BQ300" s="13"/>
      <c r="BR300" s="107"/>
      <c r="BS300" s="4" t="s">
        <v>180</v>
      </c>
      <c r="BT300" s="13" t="s">
        <v>230</v>
      </c>
      <c r="BU300" s="93"/>
      <c r="BV300" s="105" t="s">
        <v>348</v>
      </c>
      <c r="BX300" s="4"/>
      <c r="BY300" s="19"/>
      <c r="BZ300" s="4">
        <f t="shared" si="148"/>
        <v>0</v>
      </c>
      <c r="CA300" s="16">
        <f t="shared" si="149"/>
        <v>0</v>
      </c>
      <c r="CB300" s="6" t="s">
        <v>1917</v>
      </c>
      <c r="CC300" s="9">
        <f>BD_2!E298</f>
        <v>0</v>
      </c>
      <c r="CD300" s="9">
        <f>BD_2!BA298</f>
        <v>0</v>
      </c>
      <c r="CE300" s="4">
        <f>BD_2!BZ298</f>
        <v>0</v>
      </c>
      <c r="CF300" s="42" t="str">
        <f>BD_2!CA298</f>
        <v>2 NO</v>
      </c>
      <c r="CG300" s="163" t="str">
        <f>BD_2!CF298</f>
        <v>2 NO</v>
      </c>
      <c r="CH300" s="4" t="s">
        <v>181</v>
      </c>
      <c r="CI300">
        <f t="shared" si="150"/>
        <v>0</v>
      </c>
      <c r="CJ300" s="161">
        <f t="shared" si="151"/>
        <v>0</v>
      </c>
      <c r="CK300" s="161">
        <f t="shared" si="152"/>
        <v>0</v>
      </c>
      <c r="CL300" s="14" t="e">
        <f t="shared" ca="1" si="153"/>
        <v>#DIV/0!</v>
      </c>
      <c r="CM300" s="114">
        <f t="shared" si="172"/>
        <v>37000000</v>
      </c>
      <c r="CN300" s="42" t="str">
        <f t="shared" ca="1" si="154"/>
        <v>FINALIZADO</v>
      </c>
      <c r="CO300" s="115"/>
      <c r="CQ300" s="17"/>
      <c r="CR300" s="87"/>
      <c r="CT300" s="13" t="s">
        <v>1321</v>
      </c>
      <c r="CU300" s="4" t="s">
        <v>1323</v>
      </c>
      <c r="CV300" s="4" t="s">
        <v>3329</v>
      </c>
      <c r="CW300" s="42" t="str">
        <f t="shared" si="173"/>
        <v>enero</v>
      </c>
      <c r="CX300" s="4" t="s">
        <v>180</v>
      </c>
      <c r="CY300" t="s">
        <v>361</v>
      </c>
      <c r="CZ300" t="s">
        <v>362</v>
      </c>
    </row>
    <row r="301" spans="1:104" x14ac:dyDescent="0.25">
      <c r="A301" s="110" t="str">
        <f t="shared" si="165"/>
        <v/>
      </c>
      <c r="B301" s="110" t="str">
        <f t="shared" si="166"/>
        <v/>
      </c>
      <c r="C301" s="42" t="str">
        <f t="shared" si="167"/>
        <v/>
      </c>
      <c r="D301" s="42" t="str">
        <f t="shared" si="168"/>
        <v/>
      </c>
      <c r="E301" s="110" t="str">
        <f t="shared" si="169"/>
        <v/>
      </c>
      <c r="F301" s="110" t="str">
        <f t="shared" ca="1" si="146"/>
        <v>F</v>
      </c>
      <c r="G301" s="19" t="str">
        <f t="shared" si="170"/>
        <v/>
      </c>
      <c r="H301" s="19" t="str">
        <f t="shared" si="171"/>
        <v/>
      </c>
      <c r="I301" s="19" t="str">
        <f t="shared" si="147"/>
        <v/>
      </c>
      <c r="J301" s="4">
        <v>2020</v>
      </c>
      <c r="K301" s="5">
        <v>294</v>
      </c>
      <c r="L301" s="98" t="s">
        <v>1434</v>
      </c>
      <c r="M301" s="4" t="s">
        <v>115</v>
      </c>
      <c r="N301" s="6" t="s">
        <v>116</v>
      </c>
      <c r="O301" s="6" t="s">
        <v>138</v>
      </c>
      <c r="P301" s="6" t="s">
        <v>150</v>
      </c>
      <c r="Q301" s="6" t="s">
        <v>249</v>
      </c>
      <c r="R301" s="4" t="s">
        <v>114</v>
      </c>
      <c r="S301" s="4" t="s">
        <v>166</v>
      </c>
      <c r="T301" s="108" t="s">
        <v>1918</v>
      </c>
      <c r="U301" s="4" t="s">
        <v>173</v>
      </c>
      <c r="V301" s="4" t="s">
        <v>174</v>
      </c>
      <c r="W301" s="7">
        <v>80083703</v>
      </c>
      <c r="X301" s="6">
        <v>6</v>
      </c>
      <c r="Y301" s="107">
        <v>29225</v>
      </c>
      <c r="Z301" s="80">
        <f ca="1">+($F$1-Tabla3[[#This Row],[FECHA DE NACIMIENTO]])/365</f>
        <v>41.364383561643834</v>
      </c>
      <c r="AA301" s="133" t="s">
        <v>1821</v>
      </c>
      <c r="AC301" s="4" t="s">
        <v>114</v>
      </c>
      <c r="AD301" s="4" t="s">
        <v>114</v>
      </c>
      <c r="AE301" s="8" t="s">
        <v>114</v>
      </c>
      <c r="AF301" s="4" t="s">
        <v>181</v>
      </c>
      <c r="AG301" s="13" t="s">
        <v>185</v>
      </c>
      <c r="AH301" s="13" t="s">
        <v>185</v>
      </c>
      <c r="AI301" s="6" t="s">
        <v>1891</v>
      </c>
      <c r="AJ301" s="108" t="s">
        <v>1919</v>
      </c>
      <c r="AK301" s="108" t="s">
        <v>1920</v>
      </c>
      <c r="AL301" s="9">
        <v>60000000</v>
      </c>
      <c r="AM301" s="9">
        <v>60000000</v>
      </c>
      <c r="AN301" s="112">
        <v>6000000</v>
      </c>
      <c r="AO301" s="4" t="s">
        <v>209</v>
      </c>
      <c r="AP301" s="6" t="s">
        <v>181</v>
      </c>
      <c r="AQ301" s="6" t="s">
        <v>168</v>
      </c>
      <c r="AR301" s="75"/>
      <c r="AS301" s="75"/>
      <c r="AT301" s="75"/>
      <c r="AU301" s="108">
        <v>9020</v>
      </c>
      <c r="AV301" s="107">
        <v>43844</v>
      </c>
      <c r="AW301" s="108">
        <v>78420</v>
      </c>
      <c r="AX301" s="93">
        <v>43887</v>
      </c>
      <c r="AY301" s="6" t="s">
        <v>215</v>
      </c>
      <c r="AZ301" s="6" t="s">
        <v>810</v>
      </c>
      <c r="BA301" s="108" t="s">
        <v>181</v>
      </c>
      <c r="BB301" s="75"/>
      <c r="BC301" s="75"/>
      <c r="BD301" s="6" t="s">
        <v>1922</v>
      </c>
      <c r="BE301" s="70" t="s">
        <v>1921</v>
      </c>
      <c r="BF301" s="107">
        <v>43887</v>
      </c>
      <c r="BG301" s="4" t="s">
        <v>220</v>
      </c>
      <c r="BH301" s="4" t="s">
        <v>220</v>
      </c>
      <c r="BI301" s="6" t="s">
        <v>221</v>
      </c>
      <c r="BJ301" s="6" t="s">
        <v>1224</v>
      </c>
      <c r="BK301" s="6" t="s">
        <v>174</v>
      </c>
      <c r="BL301" s="12">
        <v>80407547</v>
      </c>
      <c r="BM301" s="4">
        <v>6</v>
      </c>
      <c r="BN301" s="6" t="s">
        <v>1290</v>
      </c>
      <c r="BO301" s="6" t="s">
        <v>957</v>
      </c>
      <c r="BP301" s="4">
        <v>77101701</v>
      </c>
      <c r="BQ301" s="13" t="s">
        <v>1923</v>
      </c>
      <c r="BR301" s="107">
        <v>43887</v>
      </c>
      <c r="BS301" s="4" t="s">
        <v>180</v>
      </c>
      <c r="BT301" s="13" t="s">
        <v>230</v>
      </c>
      <c r="BU301" s="93">
        <v>43888</v>
      </c>
      <c r="BV301" s="105" t="s">
        <v>348</v>
      </c>
      <c r="BW301" s="93">
        <v>43889</v>
      </c>
      <c r="BX301" s="97">
        <v>43889</v>
      </c>
      <c r="BY301" s="20">
        <v>44192</v>
      </c>
      <c r="BZ301" s="4">
        <f t="shared" si="148"/>
        <v>303</v>
      </c>
      <c r="CA301" s="16">
        <f t="shared" si="149"/>
        <v>10.1</v>
      </c>
      <c r="CB301" s="6" t="s">
        <v>1883</v>
      </c>
      <c r="CC301" s="9">
        <f>BD_2!E299</f>
        <v>0</v>
      </c>
      <c r="CD301" s="9">
        <f>BD_2!BA299</f>
        <v>0</v>
      </c>
      <c r="CE301" s="4">
        <f>BD_2!BZ299</f>
        <v>0</v>
      </c>
      <c r="CF301" s="42" t="str">
        <f>BD_2!CA299</f>
        <v>2 NO</v>
      </c>
      <c r="CG301" s="163" t="str">
        <f>BD_2!CF299</f>
        <v>2 NO</v>
      </c>
      <c r="CH301" s="4" t="s">
        <v>181</v>
      </c>
      <c r="CI301">
        <f t="shared" si="150"/>
        <v>303</v>
      </c>
      <c r="CJ301" s="161">
        <f t="shared" si="151"/>
        <v>43889</v>
      </c>
      <c r="CK301" s="161">
        <f t="shared" si="152"/>
        <v>44192</v>
      </c>
      <c r="CL301" s="14">
        <f t="shared" ca="1" si="153"/>
        <v>1.4323432343234324</v>
      </c>
      <c r="CM301" s="114">
        <f t="shared" si="172"/>
        <v>60000000</v>
      </c>
      <c r="CN301" s="42" t="str">
        <f t="shared" ca="1" si="154"/>
        <v>FINALIZADO</v>
      </c>
      <c r="CO301" s="115"/>
      <c r="CQ301" s="17"/>
      <c r="CR301" s="87"/>
      <c r="CT301" s="13" t="s">
        <v>1321</v>
      </c>
      <c r="CU301" s="4" t="s">
        <v>1322</v>
      </c>
      <c r="CV301" s="4" t="s">
        <v>3330</v>
      </c>
      <c r="CW301" s="42" t="str">
        <f t="shared" si="173"/>
        <v>febrero</v>
      </c>
      <c r="CX301" s="4" t="s">
        <v>180</v>
      </c>
      <c r="CY301" t="s">
        <v>361</v>
      </c>
      <c r="CZ301" t="s">
        <v>362</v>
      </c>
    </row>
    <row r="302" spans="1:104" x14ac:dyDescent="0.25">
      <c r="A302" s="110" t="str">
        <f t="shared" si="165"/>
        <v/>
      </c>
      <c r="B302" s="110" t="str">
        <f t="shared" si="166"/>
        <v/>
      </c>
      <c r="C302" s="42" t="str">
        <f t="shared" si="167"/>
        <v/>
      </c>
      <c r="D302" s="42" t="str">
        <f t="shared" si="168"/>
        <v/>
      </c>
      <c r="E302" s="110" t="str">
        <f t="shared" si="169"/>
        <v/>
      </c>
      <c r="F302" s="110" t="str">
        <f t="shared" ca="1" si="146"/>
        <v>F</v>
      </c>
      <c r="G302" s="19" t="str">
        <f t="shared" si="170"/>
        <v/>
      </c>
      <c r="H302" s="19" t="str">
        <f t="shared" si="171"/>
        <v/>
      </c>
      <c r="I302" s="19" t="str">
        <f t="shared" si="147"/>
        <v/>
      </c>
      <c r="J302" s="4">
        <v>2020</v>
      </c>
      <c r="K302" s="5">
        <v>295</v>
      </c>
      <c r="L302" s="13" t="s">
        <v>1440</v>
      </c>
      <c r="M302" s="4" t="s">
        <v>115</v>
      </c>
      <c r="N302" s="6" t="s">
        <v>116</v>
      </c>
      <c r="O302" s="6" t="s">
        <v>138</v>
      </c>
      <c r="P302" s="6" t="s">
        <v>150</v>
      </c>
      <c r="Q302" s="6" t="s">
        <v>249</v>
      </c>
      <c r="R302" s="4" t="s">
        <v>114</v>
      </c>
      <c r="S302" s="4" t="s">
        <v>166</v>
      </c>
      <c r="T302" s="108" t="s">
        <v>1847</v>
      </c>
      <c r="U302" s="4" t="s">
        <v>173</v>
      </c>
      <c r="V302" s="4" t="s">
        <v>174</v>
      </c>
      <c r="W302" s="7">
        <v>52773368</v>
      </c>
      <c r="X302" s="6">
        <v>0</v>
      </c>
      <c r="Y302" s="107">
        <v>29573</v>
      </c>
      <c r="Z302" s="80">
        <f ca="1">+($F$1-Tabla3[[#This Row],[FECHA DE NACIMIENTO]])/365</f>
        <v>40.410958904109592</v>
      </c>
      <c r="AA302" s="133" t="s">
        <v>1762</v>
      </c>
      <c r="AC302" s="4" t="s">
        <v>114</v>
      </c>
      <c r="AD302" s="4" t="s">
        <v>114</v>
      </c>
      <c r="AE302" s="8" t="s">
        <v>114</v>
      </c>
      <c r="AF302" s="4" t="s">
        <v>181</v>
      </c>
      <c r="AG302" s="6" t="s">
        <v>183</v>
      </c>
      <c r="AH302" s="6" t="s">
        <v>183</v>
      </c>
      <c r="AI302" s="6" t="s">
        <v>1378</v>
      </c>
      <c r="AJ302" s="108" t="s">
        <v>2703</v>
      </c>
      <c r="AK302" s="108" t="s">
        <v>2704</v>
      </c>
      <c r="AL302" s="9">
        <v>92000000</v>
      </c>
      <c r="AM302" s="9">
        <v>92000000</v>
      </c>
      <c r="AN302" s="112">
        <v>9200000</v>
      </c>
      <c r="AO302" s="4" t="s">
        <v>209</v>
      </c>
      <c r="AP302" s="6" t="s">
        <v>181</v>
      </c>
      <c r="AQ302" s="6" t="s">
        <v>168</v>
      </c>
      <c r="AR302" s="75"/>
      <c r="AS302" s="75"/>
      <c r="AT302" s="75"/>
      <c r="AU302" s="108">
        <v>4920</v>
      </c>
      <c r="AV302" s="107">
        <v>43839</v>
      </c>
      <c r="AW302" s="108">
        <v>71020</v>
      </c>
      <c r="AX302" s="93">
        <v>43882</v>
      </c>
      <c r="AY302" s="6" t="s">
        <v>215</v>
      </c>
      <c r="AZ302" s="6" t="s">
        <v>1698</v>
      </c>
      <c r="BA302" s="108" t="s">
        <v>181</v>
      </c>
      <c r="BB302" s="75"/>
      <c r="BC302" s="75"/>
      <c r="BD302" s="6" t="s">
        <v>1926</v>
      </c>
      <c r="BE302" s="70" t="s">
        <v>1925</v>
      </c>
      <c r="BF302" s="107">
        <v>43881</v>
      </c>
      <c r="BG302" s="4" t="s">
        <v>220</v>
      </c>
      <c r="BH302" s="4" t="s">
        <v>220</v>
      </c>
      <c r="BI302" s="6" t="s">
        <v>221</v>
      </c>
      <c r="BJ302" s="6" t="s">
        <v>1463</v>
      </c>
      <c r="BK302" s="6" t="s">
        <v>174</v>
      </c>
      <c r="BL302" s="12">
        <v>12119466</v>
      </c>
      <c r="BM302" s="4">
        <v>5</v>
      </c>
      <c r="BN302" s="6" t="s">
        <v>1464</v>
      </c>
      <c r="BO302" s="6" t="s">
        <v>183</v>
      </c>
      <c r="BP302" s="4">
        <v>77101700</v>
      </c>
      <c r="BQ302" s="13" t="s">
        <v>1924</v>
      </c>
      <c r="BR302" s="107">
        <v>43881</v>
      </c>
      <c r="BS302" s="4" t="s">
        <v>180</v>
      </c>
      <c r="BT302" s="13" t="s">
        <v>230</v>
      </c>
      <c r="BU302" s="93">
        <v>43882</v>
      </c>
      <c r="BV302" s="105" t="s">
        <v>348</v>
      </c>
      <c r="BW302" s="93">
        <v>43882</v>
      </c>
      <c r="BX302" s="97">
        <v>43882</v>
      </c>
      <c r="BY302" s="20">
        <v>44185</v>
      </c>
      <c r="BZ302" s="4">
        <f t="shared" si="148"/>
        <v>303</v>
      </c>
      <c r="CA302" s="16">
        <f t="shared" si="149"/>
        <v>10.1</v>
      </c>
      <c r="CB302" s="108" t="s">
        <v>2705</v>
      </c>
      <c r="CC302" s="9">
        <f>BD_2!E300</f>
        <v>0</v>
      </c>
      <c r="CD302" s="9">
        <f>BD_2!BA300</f>
        <v>0</v>
      </c>
      <c r="CE302" s="4">
        <f>BD_2!BZ300</f>
        <v>0</v>
      </c>
      <c r="CF302" s="42" t="str">
        <f>BD_2!CA300</f>
        <v>2 NO</v>
      </c>
      <c r="CG302" s="163" t="str">
        <f>BD_2!CF300</f>
        <v>2 NO</v>
      </c>
      <c r="CH302" s="4" t="s">
        <v>181</v>
      </c>
      <c r="CI302">
        <f t="shared" si="150"/>
        <v>303</v>
      </c>
      <c r="CJ302" s="161">
        <f t="shared" si="151"/>
        <v>43882</v>
      </c>
      <c r="CK302" s="161">
        <f t="shared" si="152"/>
        <v>44185</v>
      </c>
      <c r="CL302" s="14">
        <f t="shared" ca="1" si="153"/>
        <v>1.4554455445544554</v>
      </c>
      <c r="CM302" s="114">
        <f t="shared" si="172"/>
        <v>92000000</v>
      </c>
      <c r="CN302" s="42" t="str">
        <f t="shared" ca="1" si="154"/>
        <v>FINALIZADO</v>
      </c>
      <c r="CO302" s="115"/>
      <c r="CQ302" s="17"/>
      <c r="CR302" s="87"/>
      <c r="CT302" s="13" t="s">
        <v>1321</v>
      </c>
      <c r="CU302" s="4" t="s">
        <v>1322</v>
      </c>
      <c r="CV302" s="4" t="s">
        <v>3330</v>
      </c>
      <c r="CW302" s="42" t="str">
        <f t="shared" si="173"/>
        <v>febrero</v>
      </c>
      <c r="CX302" s="4" t="s">
        <v>180</v>
      </c>
      <c r="CY302" t="s">
        <v>361</v>
      </c>
      <c r="CZ302" t="s">
        <v>362</v>
      </c>
    </row>
    <row r="303" spans="1:104" x14ac:dyDescent="0.25">
      <c r="A303" s="110" t="str">
        <f t="shared" si="165"/>
        <v/>
      </c>
      <c r="B303" s="110" t="str">
        <f t="shared" si="166"/>
        <v/>
      </c>
      <c r="C303" s="42" t="str">
        <f t="shared" si="167"/>
        <v/>
      </c>
      <c r="D303" s="42" t="str">
        <f t="shared" si="168"/>
        <v/>
      </c>
      <c r="E303" s="110" t="str">
        <f t="shared" si="169"/>
        <v/>
      </c>
      <c r="F303" s="110" t="str">
        <f t="shared" ca="1" si="146"/>
        <v>F</v>
      </c>
      <c r="G303" s="19" t="str">
        <f t="shared" si="170"/>
        <v/>
      </c>
      <c r="H303" s="19" t="str">
        <f t="shared" si="171"/>
        <v/>
      </c>
      <c r="I303" s="19" t="str">
        <f t="shared" si="147"/>
        <v>ANU</v>
      </c>
      <c r="J303" s="40">
        <v>2020</v>
      </c>
      <c r="K303" s="5">
        <v>296</v>
      </c>
      <c r="L303" s="98" t="s">
        <v>1438</v>
      </c>
      <c r="M303" s="4" t="s">
        <v>115</v>
      </c>
      <c r="N303" s="6" t="s">
        <v>116</v>
      </c>
      <c r="O303" s="6" t="s">
        <v>138</v>
      </c>
      <c r="P303" s="6" t="s">
        <v>150</v>
      </c>
      <c r="Q303" s="6" t="s">
        <v>249</v>
      </c>
      <c r="R303" s="4" t="s">
        <v>114</v>
      </c>
      <c r="S303" s="4" t="s">
        <v>167</v>
      </c>
      <c r="T303" s="108" t="s">
        <v>1848</v>
      </c>
      <c r="U303" s="4" t="s">
        <v>173</v>
      </c>
      <c r="V303" s="4" t="s">
        <v>174</v>
      </c>
      <c r="W303" s="7">
        <v>1019103750</v>
      </c>
      <c r="X303" s="6">
        <v>9</v>
      </c>
      <c r="Y303" s="107">
        <v>34717</v>
      </c>
      <c r="Z303" s="80">
        <f ca="1">+($F$1-Tabla3[[#This Row],[FECHA DE NACIMIENTO]])/365</f>
        <v>26.317808219178083</v>
      </c>
      <c r="AA303" s="133" t="s">
        <v>1929</v>
      </c>
      <c r="AC303" s="4" t="s">
        <v>114</v>
      </c>
      <c r="AD303" s="4" t="s">
        <v>114</v>
      </c>
      <c r="AE303" s="8" t="s">
        <v>114</v>
      </c>
      <c r="AF303" s="4" t="s">
        <v>181</v>
      </c>
      <c r="AG303" s="13" t="s">
        <v>185</v>
      </c>
      <c r="AH303" s="13" t="s">
        <v>185</v>
      </c>
      <c r="AI303" s="6" t="s">
        <v>1928</v>
      </c>
      <c r="AJ303" s="6" t="s">
        <v>1927</v>
      </c>
      <c r="AK303" s="108" t="s">
        <v>1930</v>
      </c>
      <c r="AL303" s="9">
        <v>18010000</v>
      </c>
      <c r="AM303" s="9">
        <v>18010000</v>
      </c>
      <c r="AN303" s="112">
        <v>3602000</v>
      </c>
      <c r="AO303" s="4" t="s">
        <v>209</v>
      </c>
      <c r="AP303" s="6" t="s">
        <v>181</v>
      </c>
      <c r="AQ303" s="6" t="s">
        <v>168</v>
      </c>
      <c r="AR303" s="75"/>
      <c r="AS303" s="75"/>
      <c r="AT303" s="75"/>
      <c r="AU303" s="108">
        <v>9020</v>
      </c>
      <c r="AV303" s="107">
        <v>43844</v>
      </c>
      <c r="AW303" s="108"/>
      <c r="AX303" s="93"/>
      <c r="AY303" s="6" t="s">
        <v>215</v>
      </c>
      <c r="AZ303" s="6" t="s">
        <v>1931</v>
      </c>
      <c r="BA303" s="108" t="s">
        <v>181</v>
      </c>
      <c r="BB303" s="75"/>
      <c r="BC303" s="75"/>
      <c r="BD303" s="6" t="s">
        <v>1934</v>
      </c>
      <c r="BE303" s="70" t="s">
        <v>1935</v>
      </c>
      <c r="BF303" s="107"/>
      <c r="BG303" s="4" t="s">
        <v>220</v>
      </c>
      <c r="BH303" s="4" t="s">
        <v>220</v>
      </c>
      <c r="BI303" s="6" t="s">
        <v>221</v>
      </c>
      <c r="BK303" s="6" t="s">
        <v>174</v>
      </c>
      <c r="BL303" s="12"/>
      <c r="BM303" s="4">
        <v>8</v>
      </c>
      <c r="BO303" s="6"/>
      <c r="BP303" s="4">
        <v>80161501</v>
      </c>
      <c r="BQ303" s="13"/>
      <c r="BR303" s="107"/>
      <c r="BS303" s="4" t="s">
        <v>180</v>
      </c>
      <c r="BT303" s="13" t="s">
        <v>230</v>
      </c>
      <c r="BU303" s="93"/>
      <c r="BV303" s="13" t="s">
        <v>349</v>
      </c>
      <c r="BX303" s="4"/>
      <c r="BY303" s="19"/>
      <c r="BZ303" s="4">
        <f t="shared" si="148"/>
        <v>0</v>
      </c>
      <c r="CA303" s="16">
        <f t="shared" si="149"/>
        <v>0</v>
      </c>
      <c r="CB303" s="6" t="s">
        <v>1932</v>
      </c>
      <c r="CC303" s="9">
        <f>BD_2!E301</f>
        <v>0</v>
      </c>
      <c r="CD303" s="9">
        <f>BD_2!BA301</f>
        <v>0</v>
      </c>
      <c r="CE303" s="4">
        <f>BD_2!BZ301</f>
        <v>0</v>
      </c>
      <c r="CF303" s="42" t="str">
        <f>BD_2!CA301</f>
        <v>2 NO</v>
      </c>
      <c r="CG303" s="163" t="str">
        <f>BD_2!CF301</f>
        <v>2 NO</v>
      </c>
      <c r="CH303" s="4" t="s">
        <v>181</v>
      </c>
      <c r="CI303">
        <f t="shared" si="150"/>
        <v>0</v>
      </c>
      <c r="CJ303" s="161">
        <f t="shared" si="151"/>
        <v>0</v>
      </c>
      <c r="CK303" s="161">
        <f t="shared" si="152"/>
        <v>0</v>
      </c>
      <c r="CL303" s="14" t="e">
        <f t="shared" ca="1" si="153"/>
        <v>#DIV/0!</v>
      </c>
      <c r="CM303" s="114">
        <f t="shared" si="172"/>
        <v>18010000</v>
      </c>
      <c r="CN303" s="42" t="str">
        <f t="shared" ca="1" si="154"/>
        <v>FINALIZADO</v>
      </c>
      <c r="CO303" s="115"/>
      <c r="CQ303" s="17"/>
      <c r="CR303" s="87"/>
      <c r="CT303" s="13" t="s">
        <v>1321</v>
      </c>
      <c r="CU303" s="4" t="s">
        <v>2881</v>
      </c>
      <c r="CV303" s="4" t="s">
        <v>3329</v>
      </c>
      <c r="CW303" s="42" t="str">
        <f t="shared" si="173"/>
        <v>enero</v>
      </c>
      <c r="CX303" s="4" t="s">
        <v>180</v>
      </c>
      <c r="CY303" t="s">
        <v>361</v>
      </c>
      <c r="CZ303" t="s">
        <v>362</v>
      </c>
    </row>
    <row r="304" spans="1:104" x14ac:dyDescent="0.25">
      <c r="A304" s="110" t="str">
        <f t="shared" si="165"/>
        <v/>
      </c>
      <c r="B304" s="110" t="str">
        <f t="shared" si="166"/>
        <v/>
      </c>
      <c r="C304" s="42" t="str">
        <f t="shared" si="167"/>
        <v/>
      </c>
      <c r="D304" s="42" t="str">
        <f t="shared" si="168"/>
        <v/>
      </c>
      <c r="E304" s="110" t="str">
        <f t="shared" si="169"/>
        <v>C</v>
      </c>
      <c r="F304" s="110" t="str">
        <f t="shared" ca="1" si="146"/>
        <v>F</v>
      </c>
      <c r="G304" s="19" t="str">
        <f t="shared" si="170"/>
        <v/>
      </c>
      <c r="H304" s="19" t="str">
        <f t="shared" si="171"/>
        <v/>
      </c>
      <c r="I304" s="19" t="str">
        <f t="shared" si="147"/>
        <v/>
      </c>
      <c r="J304" s="4">
        <v>2020</v>
      </c>
      <c r="K304" s="5">
        <v>297</v>
      </c>
      <c r="L304" s="98" t="s">
        <v>1431</v>
      </c>
      <c r="M304" s="4" t="s">
        <v>115</v>
      </c>
      <c r="N304" s="6" t="s">
        <v>116</v>
      </c>
      <c r="O304" s="6" t="s">
        <v>138</v>
      </c>
      <c r="P304" s="6" t="s">
        <v>150</v>
      </c>
      <c r="Q304" s="6" t="s">
        <v>249</v>
      </c>
      <c r="R304" s="4" t="s">
        <v>114</v>
      </c>
      <c r="S304" s="4" t="s">
        <v>166</v>
      </c>
      <c r="T304" s="108" t="s">
        <v>1936</v>
      </c>
      <c r="U304" s="4" t="s">
        <v>173</v>
      </c>
      <c r="V304" s="4" t="s">
        <v>174</v>
      </c>
      <c r="W304" s="7">
        <v>79499302</v>
      </c>
      <c r="X304" s="6">
        <v>9</v>
      </c>
      <c r="Y304" s="107">
        <v>25658</v>
      </c>
      <c r="Z304" s="80">
        <f ca="1">+($F$1-Tabla3[[#This Row],[FECHA DE NACIMIENTO]])/365</f>
        <v>51.136986301369866</v>
      </c>
      <c r="AA304" s="133" t="s">
        <v>1387</v>
      </c>
      <c r="AC304" s="4" t="s">
        <v>114</v>
      </c>
      <c r="AD304" s="4" t="s">
        <v>114</v>
      </c>
      <c r="AE304" s="8" t="s">
        <v>114</v>
      </c>
      <c r="AF304" s="4" t="s">
        <v>181</v>
      </c>
      <c r="AG304" s="105" t="s">
        <v>958</v>
      </c>
      <c r="AH304" s="6" t="s">
        <v>958</v>
      </c>
      <c r="AI304" s="6" t="s">
        <v>1363</v>
      </c>
      <c r="AJ304" s="6" t="s">
        <v>1937</v>
      </c>
      <c r="AK304" s="108" t="s">
        <v>1938</v>
      </c>
      <c r="AL304" s="9">
        <v>100000000</v>
      </c>
      <c r="AM304" s="9">
        <v>100000000</v>
      </c>
      <c r="AN304" s="112">
        <v>10000000</v>
      </c>
      <c r="AO304" s="4" t="s">
        <v>209</v>
      </c>
      <c r="AP304" s="6" t="s">
        <v>181</v>
      </c>
      <c r="AQ304" s="6" t="s">
        <v>168</v>
      </c>
      <c r="AR304" s="75"/>
      <c r="AS304" s="75"/>
      <c r="AT304" s="75"/>
      <c r="AU304" s="108">
        <v>5720</v>
      </c>
      <c r="AV304" s="107">
        <v>43840</v>
      </c>
      <c r="AW304" s="108">
        <v>77820</v>
      </c>
      <c r="AX304" s="93">
        <v>43887</v>
      </c>
      <c r="AY304" s="6" t="s">
        <v>215</v>
      </c>
      <c r="AZ304" s="6" t="s">
        <v>572</v>
      </c>
      <c r="BA304" s="108" t="s">
        <v>181</v>
      </c>
      <c r="BB304" s="75"/>
      <c r="BC304" s="75"/>
      <c r="BD304" s="6" t="s">
        <v>1940</v>
      </c>
      <c r="BE304" s="70" t="s">
        <v>1939</v>
      </c>
      <c r="BF304" s="107">
        <v>43886</v>
      </c>
      <c r="BG304" s="4" t="s">
        <v>220</v>
      </c>
      <c r="BH304" s="4" t="s">
        <v>220</v>
      </c>
      <c r="BI304" s="6" t="s">
        <v>221</v>
      </c>
      <c r="BJ304" s="6" t="s">
        <v>2151</v>
      </c>
      <c r="BK304" s="6" t="s">
        <v>174</v>
      </c>
      <c r="BL304" s="12">
        <v>71580559</v>
      </c>
      <c r="BM304" s="4">
        <v>0</v>
      </c>
      <c r="BN304" s="6" t="s">
        <v>3857</v>
      </c>
      <c r="BO304" s="6" t="s">
        <v>187</v>
      </c>
      <c r="BP304" s="4">
        <v>77101700</v>
      </c>
      <c r="BQ304" s="13" t="s">
        <v>1933</v>
      </c>
      <c r="BR304" s="107">
        <v>43886</v>
      </c>
      <c r="BS304" s="4" t="s">
        <v>180</v>
      </c>
      <c r="BT304" s="13" t="s">
        <v>230</v>
      </c>
      <c r="BU304" s="93">
        <v>43887</v>
      </c>
      <c r="BV304" s="13" t="s">
        <v>348</v>
      </c>
      <c r="BW304" s="93">
        <v>43887</v>
      </c>
      <c r="BX304" s="97">
        <v>43887</v>
      </c>
      <c r="BY304" s="20">
        <v>44190</v>
      </c>
      <c r="BZ304" s="4">
        <f t="shared" si="148"/>
        <v>303</v>
      </c>
      <c r="CA304" s="16">
        <f t="shared" si="149"/>
        <v>10.1</v>
      </c>
      <c r="CB304" s="6" t="s">
        <v>1902</v>
      </c>
      <c r="CC304" s="9">
        <f>BD_2!E302</f>
        <v>75000000</v>
      </c>
      <c r="CD304" s="9">
        <f>BD_2!BA302</f>
        <v>0</v>
      </c>
      <c r="CE304" s="4">
        <f>BD_2!BZ302</f>
        <v>-231</v>
      </c>
      <c r="CF304" s="42" t="str">
        <f>BD_2!CA302</f>
        <v>2 NO</v>
      </c>
      <c r="CG304" s="163" t="str">
        <f>BD_2!CF302</f>
        <v>2 NO</v>
      </c>
      <c r="CH304" s="4" t="s">
        <v>180</v>
      </c>
      <c r="CI304">
        <f t="shared" si="150"/>
        <v>72</v>
      </c>
      <c r="CJ304" s="161">
        <f t="shared" si="151"/>
        <v>43887</v>
      </c>
      <c r="CK304" s="161">
        <f t="shared" si="152"/>
        <v>43959</v>
      </c>
      <c r="CL304" s="14">
        <f t="shared" ca="1" si="153"/>
        <v>6.0555555555555554</v>
      </c>
      <c r="CM304" s="112">
        <f t="shared" si="172"/>
        <v>25000000</v>
      </c>
      <c r="CN304" s="42" t="str">
        <f t="shared" ca="1" si="154"/>
        <v>FINALIZADO</v>
      </c>
      <c r="CO304" s="115"/>
      <c r="CQ304" s="17"/>
      <c r="CR304" s="87"/>
      <c r="CT304" s="13" t="s">
        <v>1321</v>
      </c>
      <c r="CU304" s="4" t="s">
        <v>1322</v>
      </c>
      <c r="CV304" s="4" t="s">
        <v>3330</v>
      </c>
      <c r="CW304" s="42" t="str">
        <f t="shared" si="173"/>
        <v>febrero</v>
      </c>
      <c r="CX304" s="4" t="s">
        <v>180</v>
      </c>
      <c r="CY304" t="s">
        <v>361</v>
      </c>
      <c r="CZ304" t="s">
        <v>362</v>
      </c>
    </row>
    <row r="305" spans="1:104" x14ac:dyDescent="0.25">
      <c r="A305" s="110" t="str">
        <f>+IF($CM305&gt;$AM305,"A", "")</f>
        <v/>
      </c>
      <c r="B305" s="110" t="str">
        <f>+IF(CK305&gt;BY305,"PR","")</f>
        <v/>
      </c>
      <c r="C305" s="42" t="str">
        <f>IF($CG305= "1 SI", "T","")</f>
        <v/>
      </c>
      <c r="D305" s="42" t="str">
        <f>+IF($CF305="1 SI","S","")</f>
        <v/>
      </c>
      <c r="E305" s="110" t="str">
        <f>+IF(CH305="1 SI","C","")</f>
        <v/>
      </c>
      <c r="F305" s="110" t="str">
        <f ca="1">+IF($CK305&lt;=$F$1,"F","E")</f>
        <v>F</v>
      </c>
      <c r="G305" s="19" t="str">
        <f>+IF($CO305="MUTUO ACUERDO", "L","")</f>
        <v/>
      </c>
      <c r="H305" s="19" t="str">
        <f>IF($CX305="1 SI","","NE")</f>
        <v/>
      </c>
      <c r="I305" s="19" t="str">
        <f>IF(CV305="1. SI","ANU","")</f>
        <v/>
      </c>
      <c r="J305" s="4">
        <v>2020</v>
      </c>
      <c r="K305" s="5" t="s">
        <v>3821</v>
      </c>
      <c r="L305" s="98" t="s">
        <v>1431</v>
      </c>
      <c r="M305" s="4" t="s">
        <v>115</v>
      </c>
      <c r="N305" s="6" t="s">
        <v>116</v>
      </c>
      <c r="O305" s="6" t="s">
        <v>138</v>
      </c>
      <c r="P305" s="6" t="s">
        <v>150</v>
      </c>
      <c r="Q305" s="6" t="s">
        <v>249</v>
      </c>
      <c r="R305" s="4" t="s">
        <v>114</v>
      </c>
      <c r="S305" s="4" t="s">
        <v>166</v>
      </c>
      <c r="T305" s="108" t="s">
        <v>3822</v>
      </c>
      <c r="U305" s="4" t="s">
        <v>173</v>
      </c>
      <c r="V305" s="4" t="s">
        <v>174</v>
      </c>
      <c r="W305" s="7">
        <v>79451829</v>
      </c>
      <c r="X305" s="6">
        <v>0</v>
      </c>
      <c r="Y305" s="107">
        <v>25147</v>
      </c>
      <c r="Z305" s="80">
        <f ca="1">+($F$1-Tabla3[[#This Row],[FECHA DE NACIMIENTO]])/365</f>
        <v>52.536986301369865</v>
      </c>
      <c r="AA305" s="133" t="s">
        <v>849</v>
      </c>
      <c r="AC305" s="4" t="s">
        <v>114</v>
      </c>
      <c r="AD305" s="4" t="s">
        <v>114</v>
      </c>
      <c r="AE305" s="8" t="s">
        <v>114</v>
      </c>
      <c r="AF305" s="4" t="s">
        <v>181</v>
      </c>
      <c r="AG305" s="105" t="s">
        <v>958</v>
      </c>
      <c r="AH305" s="6" t="s">
        <v>958</v>
      </c>
      <c r="AI305" s="6" t="s">
        <v>1363</v>
      </c>
      <c r="AJ305" s="6" t="s">
        <v>1937</v>
      </c>
      <c r="AK305" s="108" t="s">
        <v>3823</v>
      </c>
      <c r="AL305" s="9">
        <v>75000000</v>
      </c>
      <c r="AM305" s="9">
        <v>75000000</v>
      </c>
      <c r="AN305" s="112">
        <v>10000000</v>
      </c>
      <c r="AO305" s="4" t="s">
        <v>209</v>
      </c>
      <c r="AP305" s="6" t="s">
        <v>181</v>
      </c>
      <c r="AQ305" s="6" t="s">
        <v>168</v>
      </c>
      <c r="AR305" s="75"/>
      <c r="AS305" s="75"/>
      <c r="AT305" s="75"/>
      <c r="AU305" s="108">
        <v>5720</v>
      </c>
      <c r="AV305" s="107">
        <v>43840</v>
      </c>
      <c r="AW305" s="108">
        <v>141820</v>
      </c>
      <c r="AX305" s="160">
        <v>43959</v>
      </c>
      <c r="AY305" s="6" t="s">
        <v>215</v>
      </c>
      <c r="AZ305" s="6" t="s">
        <v>572</v>
      </c>
      <c r="BA305" s="108" t="s">
        <v>181</v>
      </c>
      <c r="BB305" s="75"/>
      <c r="BC305" s="75"/>
      <c r="BD305" s="6" t="s">
        <v>3825</v>
      </c>
      <c r="BE305" s="70" t="s">
        <v>3824</v>
      </c>
      <c r="BF305" s="107">
        <v>43959</v>
      </c>
      <c r="BG305" s="4" t="s">
        <v>220</v>
      </c>
      <c r="BH305" s="4" t="s">
        <v>220</v>
      </c>
      <c r="BI305" s="6" t="s">
        <v>221</v>
      </c>
      <c r="BJ305" s="6" t="s">
        <v>2151</v>
      </c>
      <c r="BK305" s="6" t="s">
        <v>174</v>
      </c>
      <c r="BL305" s="12">
        <v>71580559</v>
      </c>
      <c r="BM305" s="4">
        <v>0</v>
      </c>
      <c r="BN305" s="6" t="s">
        <v>3857</v>
      </c>
      <c r="BO305" s="6" t="s">
        <v>187</v>
      </c>
      <c r="BP305" s="4">
        <v>77101700</v>
      </c>
      <c r="BQ305" s="13" t="s">
        <v>1933</v>
      </c>
      <c r="BR305" s="107">
        <v>43959</v>
      </c>
      <c r="BS305" s="4" t="s">
        <v>180</v>
      </c>
      <c r="BT305" s="13" t="s">
        <v>230</v>
      </c>
      <c r="BU305" s="160">
        <v>43959</v>
      </c>
      <c r="BV305" s="13" t="s">
        <v>348</v>
      </c>
      <c r="BW305" s="160">
        <v>43962</v>
      </c>
      <c r="BX305" s="160">
        <v>43962</v>
      </c>
      <c r="BY305" s="20">
        <v>44190</v>
      </c>
      <c r="BZ305" s="4">
        <f>$BY305-$BX305</f>
        <v>228</v>
      </c>
      <c r="CA305" s="16">
        <f>$BZ305/30</f>
        <v>7.6</v>
      </c>
      <c r="CC305" s="9">
        <f>BD_2!E303</f>
        <v>0</v>
      </c>
      <c r="CD305" s="9">
        <f>BD_2!BA303</f>
        <v>0</v>
      </c>
      <c r="CE305" s="4">
        <f>BD_2!BZ303</f>
        <v>0</v>
      </c>
      <c r="CF305" s="42" t="str">
        <f>BD_2!CA303</f>
        <v>2 NO</v>
      </c>
      <c r="CG305" s="163" t="str">
        <f>BD_2!CF303</f>
        <v>2 NO</v>
      </c>
      <c r="CH305" s="4" t="s">
        <v>181</v>
      </c>
      <c r="CI305">
        <f t="shared" si="150"/>
        <v>228</v>
      </c>
      <c r="CJ305" s="161">
        <f t="shared" si="151"/>
        <v>43962</v>
      </c>
      <c r="CK305" s="161">
        <f t="shared" si="152"/>
        <v>44190</v>
      </c>
      <c r="CL305" s="14">
        <f t="shared" ca="1" si="153"/>
        <v>1.5833333333333333</v>
      </c>
      <c r="CM305" s="112">
        <f>$AM305+$CD305-$CC305</f>
        <v>75000000</v>
      </c>
      <c r="CN305" s="42" t="str">
        <f ca="1">+IF($CK305&lt;=$F$1, "FINALIZADO","EJECUCIÓN")</f>
        <v>FINALIZADO</v>
      </c>
      <c r="CO305" s="115"/>
      <c r="CQ305" s="17"/>
      <c r="CR305" s="87"/>
      <c r="CT305" s="13" t="s">
        <v>1321</v>
      </c>
      <c r="CU305" s="4" t="s">
        <v>1322</v>
      </c>
      <c r="CV305" s="4" t="s">
        <v>3330</v>
      </c>
      <c r="CW305" s="42" t="str">
        <f t="shared" ref="CW305" si="174">TEXT(BF305,"MMMM")</f>
        <v>mayo</v>
      </c>
      <c r="CX305" s="4" t="s">
        <v>180</v>
      </c>
      <c r="CY305" t="s">
        <v>361</v>
      </c>
      <c r="CZ305" t="s">
        <v>362</v>
      </c>
    </row>
    <row r="306" spans="1:104" x14ac:dyDescent="0.25">
      <c r="A306" s="110" t="str">
        <f t="shared" si="165"/>
        <v/>
      </c>
      <c r="B306" s="110" t="str">
        <f t="shared" si="166"/>
        <v/>
      </c>
      <c r="C306" s="42" t="str">
        <f t="shared" si="167"/>
        <v/>
      </c>
      <c r="D306" s="42" t="str">
        <f t="shared" si="168"/>
        <v/>
      </c>
      <c r="E306" s="110" t="str">
        <f t="shared" si="169"/>
        <v/>
      </c>
      <c r="F306" s="110" t="str">
        <f t="shared" ca="1" si="146"/>
        <v>F</v>
      </c>
      <c r="G306" s="19" t="str">
        <f t="shared" si="170"/>
        <v/>
      </c>
      <c r="H306" s="19" t="str">
        <f t="shared" si="171"/>
        <v/>
      </c>
      <c r="I306" s="19" t="str">
        <f t="shared" si="147"/>
        <v/>
      </c>
      <c r="J306" s="4">
        <v>2020</v>
      </c>
      <c r="K306" s="5">
        <v>298</v>
      </c>
      <c r="L306" s="98" t="s">
        <v>1433</v>
      </c>
      <c r="M306" s="4" t="s">
        <v>115</v>
      </c>
      <c r="N306" s="6" t="s">
        <v>116</v>
      </c>
      <c r="O306" s="6" t="s">
        <v>138</v>
      </c>
      <c r="P306" s="6" t="s">
        <v>150</v>
      </c>
      <c r="Q306" s="6" t="s">
        <v>249</v>
      </c>
      <c r="R306" s="4" t="s">
        <v>114</v>
      </c>
      <c r="S306" s="4" t="s">
        <v>166</v>
      </c>
      <c r="T306" s="108" t="s">
        <v>1849</v>
      </c>
      <c r="U306" s="4" t="s">
        <v>173</v>
      </c>
      <c r="V306" s="4" t="s">
        <v>174</v>
      </c>
      <c r="W306" s="7">
        <v>79486452</v>
      </c>
      <c r="X306" s="6">
        <v>9</v>
      </c>
      <c r="Y306" s="107">
        <v>25180</v>
      </c>
      <c r="Z306" s="80">
        <f ca="1">+($F$1-Tabla3[[#This Row],[FECHA DE NACIMIENTO]])/365</f>
        <v>52.446575342465756</v>
      </c>
      <c r="AA306" s="133" t="s">
        <v>849</v>
      </c>
      <c r="AC306" s="4" t="s">
        <v>114</v>
      </c>
      <c r="AD306" s="4" t="s">
        <v>114</v>
      </c>
      <c r="AE306" s="8" t="s">
        <v>114</v>
      </c>
      <c r="AF306" s="4" t="s">
        <v>181</v>
      </c>
      <c r="AG306" s="13" t="s">
        <v>185</v>
      </c>
      <c r="AH306" s="13" t="s">
        <v>185</v>
      </c>
      <c r="AI306" s="6" t="s">
        <v>1941</v>
      </c>
      <c r="AJ306" s="6" t="s">
        <v>1942</v>
      </c>
      <c r="AK306" s="108" t="s">
        <v>1943</v>
      </c>
      <c r="AL306" s="9">
        <v>71600000</v>
      </c>
      <c r="AM306" s="9">
        <v>71600000</v>
      </c>
      <c r="AN306" s="112">
        <v>7160000</v>
      </c>
      <c r="AO306" s="4" t="s">
        <v>366</v>
      </c>
      <c r="AP306" s="6" t="s">
        <v>181</v>
      </c>
      <c r="AQ306" s="6" t="s">
        <v>168</v>
      </c>
      <c r="AR306" s="75"/>
      <c r="AS306" s="75"/>
      <c r="AT306" s="75"/>
      <c r="AU306" s="108">
        <v>120</v>
      </c>
      <c r="AV306" s="107">
        <v>43878</v>
      </c>
      <c r="AW306" s="108">
        <v>120</v>
      </c>
      <c r="AX306" s="93">
        <v>43886</v>
      </c>
      <c r="AY306" s="6" t="s">
        <v>217</v>
      </c>
      <c r="AZ306" s="6" t="s">
        <v>1948</v>
      </c>
      <c r="BA306" s="108" t="s">
        <v>181</v>
      </c>
      <c r="BB306" s="75"/>
      <c r="BC306" s="75"/>
      <c r="BD306" s="6" t="s">
        <v>1945</v>
      </c>
      <c r="BE306" s="70" t="s">
        <v>1944</v>
      </c>
      <c r="BF306" s="107">
        <v>43885</v>
      </c>
      <c r="BG306" s="4" t="s">
        <v>220</v>
      </c>
      <c r="BH306" s="4" t="s">
        <v>220</v>
      </c>
      <c r="BI306" s="6" t="s">
        <v>221</v>
      </c>
      <c r="BJ306" s="6" t="s">
        <v>1163</v>
      </c>
      <c r="BK306" s="6" t="s">
        <v>174</v>
      </c>
      <c r="BL306" s="12">
        <v>79403515</v>
      </c>
      <c r="BM306" s="4">
        <v>9</v>
      </c>
      <c r="BN306" s="6" t="s">
        <v>1286</v>
      </c>
      <c r="BO306" s="13" t="s">
        <v>185</v>
      </c>
      <c r="BP306" s="4">
        <v>77101701</v>
      </c>
      <c r="BQ306" s="13" t="s">
        <v>1946</v>
      </c>
      <c r="BR306" s="107">
        <v>43885</v>
      </c>
      <c r="BS306" s="4" t="s">
        <v>180</v>
      </c>
      <c r="BT306" s="13" t="s">
        <v>230</v>
      </c>
      <c r="BU306" s="93">
        <v>43886</v>
      </c>
      <c r="BV306" s="13" t="s">
        <v>348</v>
      </c>
      <c r="BW306" s="93">
        <v>43886</v>
      </c>
      <c r="BX306" s="97">
        <v>43886</v>
      </c>
      <c r="BY306" s="20">
        <v>44189</v>
      </c>
      <c r="BZ306" s="4">
        <f t="shared" si="148"/>
        <v>303</v>
      </c>
      <c r="CA306" s="16">
        <f t="shared" si="149"/>
        <v>10.1</v>
      </c>
      <c r="CB306" s="6" t="s">
        <v>1947</v>
      </c>
      <c r="CC306" s="9">
        <f>BD_2!E304</f>
        <v>0</v>
      </c>
      <c r="CD306" s="9">
        <f>BD_2!BA304</f>
        <v>0</v>
      </c>
      <c r="CE306" s="4">
        <f>BD_2!BZ304</f>
        <v>0</v>
      </c>
      <c r="CF306" s="42" t="str">
        <f>BD_2!CA304</f>
        <v>2 NO</v>
      </c>
      <c r="CG306" s="163" t="str">
        <f>BD_2!CF304</f>
        <v>2 NO</v>
      </c>
      <c r="CH306" s="4" t="s">
        <v>181</v>
      </c>
      <c r="CI306">
        <f t="shared" si="150"/>
        <v>303</v>
      </c>
      <c r="CJ306" s="161">
        <f t="shared" si="151"/>
        <v>43886</v>
      </c>
      <c r="CK306" s="161">
        <f t="shared" si="152"/>
        <v>44189</v>
      </c>
      <c r="CL306" s="14">
        <f t="shared" ca="1" si="153"/>
        <v>1.4422442244224423</v>
      </c>
      <c r="CM306" s="112">
        <f t="shared" si="172"/>
        <v>71600000</v>
      </c>
      <c r="CN306" s="42" t="str">
        <f t="shared" ca="1" si="154"/>
        <v>FINALIZADO</v>
      </c>
      <c r="CO306" s="115"/>
      <c r="CQ306" s="17"/>
      <c r="CR306" s="87"/>
      <c r="CT306" s="13" t="s">
        <v>1321</v>
      </c>
      <c r="CU306" s="4" t="s">
        <v>1322</v>
      </c>
      <c r="CV306" s="4" t="s">
        <v>3330</v>
      </c>
      <c r="CW306" s="42" t="str">
        <f t="shared" si="173"/>
        <v>febrero</v>
      </c>
      <c r="CX306" s="4" t="s">
        <v>180</v>
      </c>
      <c r="CY306" t="s">
        <v>361</v>
      </c>
      <c r="CZ306" t="s">
        <v>362</v>
      </c>
    </row>
    <row r="307" spans="1:104" x14ac:dyDescent="0.25">
      <c r="A307" s="110" t="str">
        <f t="shared" si="165"/>
        <v/>
      </c>
      <c r="B307" s="110" t="str">
        <f t="shared" si="166"/>
        <v/>
      </c>
      <c r="C307" s="42" t="str">
        <f t="shared" si="167"/>
        <v/>
      </c>
      <c r="D307" s="42" t="str">
        <f t="shared" si="168"/>
        <v/>
      </c>
      <c r="E307" s="110" t="str">
        <f t="shared" si="169"/>
        <v/>
      </c>
      <c r="F307" s="110" t="str">
        <f t="shared" ca="1" si="146"/>
        <v>F</v>
      </c>
      <c r="G307" s="19" t="str">
        <f t="shared" si="170"/>
        <v/>
      </c>
      <c r="H307" s="19" t="str">
        <f t="shared" si="171"/>
        <v/>
      </c>
      <c r="I307" s="19" t="str">
        <f t="shared" si="147"/>
        <v/>
      </c>
      <c r="J307" s="4">
        <v>2020</v>
      </c>
      <c r="K307" s="5">
        <v>299</v>
      </c>
      <c r="L307" s="98" t="s">
        <v>1433</v>
      </c>
      <c r="M307" s="4" t="s">
        <v>115</v>
      </c>
      <c r="N307" s="6" t="s">
        <v>116</v>
      </c>
      <c r="O307" s="6" t="s">
        <v>138</v>
      </c>
      <c r="P307" s="6" t="s">
        <v>150</v>
      </c>
      <c r="Q307" s="6" t="s">
        <v>249</v>
      </c>
      <c r="R307" s="4" t="s">
        <v>114</v>
      </c>
      <c r="S307" s="4" t="s">
        <v>166</v>
      </c>
      <c r="T307" s="108" t="s">
        <v>1949</v>
      </c>
      <c r="U307" s="4" t="s">
        <v>173</v>
      </c>
      <c r="V307" s="4" t="s">
        <v>174</v>
      </c>
      <c r="W307" s="7">
        <v>1022364543</v>
      </c>
      <c r="X307" s="6">
        <v>0</v>
      </c>
      <c r="Y307" s="107">
        <v>33143</v>
      </c>
      <c r="Z307" s="80">
        <f ca="1">+($F$1-Tabla3[[#This Row],[FECHA DE NACIMIENTO]])/365</f>
        <v>30.63013698630137</v>
      </c>
      <c r="AA307" s="133" t="s">
        <v>178</v>
      </c>
      <c r="AC307" s="4" t="s">
        <v>114</v>
      </c>
      <c r="AD307" s="4" t="s">
        <v>114</v>
      </c>
      <c r="AE307" s="8" t="s">
        <v>114</v>
      </c>
      <c r="AF307" s="4" t="s">
        <v>181</v>
      </c>
      <c r="AG307" s="13" t="s">
        <v>185</v>
      </c>
      <c r="AH307" s="13" t="s">
        <v>185</v>
      </c>
      <c r="AI307" s="6" t="s">
        <v>1950</v>
      </c>
      <c r="AJ307" s="6" t="s">
        <v>1951</v>
      </c>
      <c r="AK307" s="108" t="s">
        <v>1952</v>
      </c>
      <c r="AL307" s="9">
        <v>59000000</v>
      </c>
      <c r="AM307" s="9">
        <v>59000000</v>
      </c>
      <c r="AN307" s="112">
        <v>5900000</v>
      </c>
      <c r="AO307" s="4" t="s">
        <v>366</v>
      </c>
      <c r="AP307" s="6" t="s">
        <v>181</v>
      </c>
      <c r="AQ307" s="6" t="s">
        <v>168</v>
      </c>
      <c r="AR307" s="75"/>
      <c r="AS307" s="75"/>
      <c r="AT307" s="75"/>
      <c r="AU307" s="108">
        <v>120</v>
      </c>
      <c r="AV307" s="107">
        <v>43878</v>
      </c>
      <c r="AW307" s="108">
        <v>220</v>
      </c>
      <c r="AX307" s="93">
        <v>43887</v>
      </c>
      <c r="AY307" s="6" t="s">
        <v>217</v>
      </c>
      <c r="AZ307" s="6" t="s">
        <v>1948</v>
      </c>
      <c r="BA307" s="108" t="s">
        <v>181</v>
      </c>
      <c r="BB307" s="75"/>
      <c r="BC307" s="75"/>
      <c r="BD307" s="6" t="s">
        <v>1954</v>
      </c>
      <c r="BE307" s="70" t="s">
        <v>1953</v>
      </c>
      <c r="BF307" s="107">
        <v>43886</v>
      </c>
      <c r="BG307" s="4" t="s">
        <v>220</v>
      </c>
      <c r="BH307" s="4" t="s">
        <v>220</v>
      </c>
      <c r="BI307" s="6" t="s">
        <v>221</v>
      </c>
      <c r="BJ307" s="6" t="s">
        <v>1163</v>
      </c>
      <c r="BK307" s="6" t="s">
        <v>174</v>
      </c>
      <c r="BL307" s="12">
        <v>79403515</v>
      </c>
      <c r="BM307" s="4">
        <v>9</v>
      </c>
      <c r="BN307" s="6" t="s">
        <v>1286</v>
      </c>
      <c r="BO307" s="13" t="s">
        <v>185</v>
      </c>
      <c r="BP307" s="4">
        <v>77101706</v>
      </c>
      <c r="BQ307" s="13" t="s">
        <v>1955</v>
      </c>
      <c r="BR307" s="107">
        <v>43886</v>
      </c>
      <c r="BS307" s="4" t="s">
        <v>180</v>
      </c>
      <c r="BT307" s="13" t="s">
        <v>230</v>
      </c>
      <c r="BU307" s="93">
        <v>43887</v>
      </c>
      <c r="BV307" s="13" t="s">
        <v>348</v>
      </c>
      <c r="BW307" s="93">
        <v>43887</v>
      </c>
      <c r="BX307" s="97">
        <v>43887</v>
      </c>
      <c r="BY307" s="20">
        <v>44190</v>
      </c>
      <c r="BZ307" s="4">
        <f t="shared" si="148"/>
        <v>303</v>
      </c>
      <c r="CA307" s="16">
        <f t="shared" si="149"/>
        <v>10.1</v>
      </c>
      <c r="CB307" s="6" t="s">
        <v>1383</v>
      </c>
      <c r="CC307" s="9">
        <f>BD_2!E305</f>
        <v>0</v>
      </c>
      <c r="CD307" s="9">
        <f>BD_2!BA305</f>
        <v>0</v>
      </c>
      <c r="CE307" s="4">
        <f>BD_2!BZ305</f>
        <v>0</v>
      </c>
      <c r="CF307" s="42" t="str">
        <f>BD_2!CA305</f>
        <v>2 NO</v>
      </c>
      <c r="CG307" s="163" t="str">
        <f>BD_2!CF305</f>
        <v>2 NO</v>
      </c>
      <c r="CH307" s="4" t="s">
        <v>181</v>
      </c>
      <c r="CI307">
        <f t="shared" si="150"/>
        <v>303</v>
      </c>
      <c r="CJ307" s="161">
        <f t="shared" si="151"/>
        <v>43887</v>
      </c>
      <c r="CK307" s="161">
        <f t="shared" si="152"/>
        <v>44190</v>
      </c>
      <c r="CL307" s="14">
        <f t="shared" ca="1" si="153"/>
        <v>1.438943894389439</v>
      </c>
      <c r="CM307" s="112">
        <f t="shared" si="172"/>
        <v>59000000</v>
      </c>
      <c r="CN307" s="42" t="str">
        <f t="shared" ca="1" si="154"/>
        <v>FINALIZADO</v>
      </c>
      <c r="CO307" s="115"/>
      <c r="CQ307" s="17"/>
      <c r="CR307" s="87"/>
      <c r="CT307" s="13" t="s">
        <v>1321</v>
      </c>
      <c r="CU307" s="4" t="s">
        <v>1322</v>
      </c>
      <c r="CV307" s="4" t="s">
        <v>3330</v>
      </c>
      <c r="CW307" s="42" t="str">
        <f t="shared" si="173"/>
        <v>febrero</v>
      </c>
      <c r="CX307" s="4" t="s">
        <v>180</v>
      </c>
      <c r="CY307" t="s">
        <v>361</v>
      </c>
      <c r="CZ307" t="s">
        <v>362</v>
      </c>
    </row>
    <row r="308" spans="1:104" x14ac:dyDescent="0.25">
      <c r="A308" s="110" t="str">
        <f t="shared" si="165"/>
        <v/>
      </c>
      <c r="B308" s="110" t="str">
        <f t="shared" si="166"/>
        <v/>
      </c>
      <c r="C308" s="42" t="str">
        <f t="shared" si="167"/>
        <v/>
      </c>
      <c r="D308" s="42" t="str">
        <f t="shared" si="168"/>
        <v/>
      </c>
      <c r="E308" s="110" t="str">
        <f t="shared" si="169"/>
        <v/>
      </c>
      <c r="F308" s="110" t="str">
        <f t="shared" ca="1" si="146"/>
        <v>F</v>
      </c>
      <c r="G308" s="19" t="str">
        <f t="shared" si="170"/>
        <v/>
      </c>
      <c r="H308" s="19" t="str">
        <f t="shared" si="171"/>
        <v/>
      </c>
      <c r="I308" s="19" t="str">
        <f t="shared" si="147"/>
        <v/>
      </c>
      <c r="J308" s="4">
        <v>2020</v>
      </c>
      <c r="K308" s="5">
        <v>300</v>
      </c>
      <c r="L308" s="98" t="s">
        <v>1433</v>
      </c>
      <c r="M308" s="4" t="s">
        <v>115</v>
      </c>
      <c r="N308" s="6" t="s">
        <v>116</v>
      </c>
      <c r="O308" s="6" t="s">
        <v>138</v>
      </c>
      <c r="P308" s="6" t="s">
        <v>150</v>
      </c>
      <c r="Q308" s="6" t="s">
        <v>249</v>
      </c>
      <c r="R308" s="4" t="s">
        <v>114</v>
      </c>
      <c r="S308" s="4" t="s">
        <v>166</v>
      </c>
      <c r="T308" s="108" t="s">
        <v>1850</v>
      </c>
      <c r="U308" s="4" t="s">
        <v>173</v>
      </c>
      <c r="V308" s="4" t="s">
        <v>174</v>
      </c>
      <c r="W308" s="7">
        <v>52882516</v>
      </c>
      <c r="X308" s="6">
        <v>1</v>
      </c>
      <c r="Y308" s="107">
        <v>29768</v>
      </c>
      <c r="Z308" s="80">
        <f ca="1">+($F$1-Tabla3[[#This Row],[FECHA DE NACIMIENTO]])/365</f>
        <v>39.876712328767127</v>
      </c>
      <c r="AA308" s="133" t="s">
        <v>1956</v>
      </c>
      <c r="AC308" s="4" t="s">
        <v>114</v>
      </c>
      <c r="AD308" s="4" t="s">
        <v>114</v>
      </c>
      <c r="AE308" s="8" t="s">
        <v>114</v>
      </c>
      <c r="AF308" s="4" t="s">
        <v>181</v>
      </c>
      <c r="AG308" s="13" t="s">
        <v>185</v>
      </c>
      <c r="AH308" s="13" t="s">
        <v>185</v>
      </c>
      <c r="AI308" s="6" t="s">
        <v>1957</v>
      </c>
      <c r="AJ308" s="6" t="s">
        <v>1958</v>
      </c>
      <c r="AK308" s="108" t="s">
        <v>1959</v>
      </c>
      <c r="AL308" s="9">
        <v>53000000</v>
      </c>
      <c r="AM308" s="9">
        <v>53000000</v>
      </c>
      <c r="AN308" s="112">
        <v>5300000</v>
      </c>
      <c r="AO308" s="4" t="s">
        <v>366</v>
      </c>
      <c r="AP308" s="6" t="s">
        <v>181</v>
      </c>
      <c r="AQ308" s="6" t="s">
        <v>168</v>
      </c>
      <c r="AR308" s="75"/>
      <c r="AS308" s="75"/>
      <c r="AT308" s="75"/>
      <c r="AU308" s="108">
        <v>120</v>
      </c>
      <c r="AV308" s="107">
        <v>43878</v>
      </c>
      <c r="AW308" s="108">
        <v>320</v>
      </c>
      <c r="AX308" s="93">
        <v>43887</v>
      </c>
      <c r="AY308" s="6" t="s">
        <v>217</v>
      </c>
      <c r="AZ308" s="6" t="s">
        <v>1948</v>
      </c>
      <c r="BA308" s="108" t="s">
        <v>181</v>
      </c>
      <c r="BB308" s="75"/>
      <c r="BC308" s="75"/>
      <c r="BD308" s="6" t="s">
        <v>1960</v>
      </c>
      <c r="BE308" s="70" t="s">
        <v>1961</v>
      </c>
      <c r="BF308" s="107">
        <v>43886</v>
      </c>
      <c r="BG308" s="4" t="s">
        <v>220</v>
      </c>
      <c r="BH308" s="4" t="s">
        <v>220</v>
      </c>
      <c r="BI308" s="6" t="s">
        <v>221</v>
      </c>
      <c r="BJ308" s="6" t="s">
        <v>1163</v>
      </c>
      <c r="BK308" s="6" t="s">
        <v>174</v>
      </c>
      <c r="BL308" s="12">
        <v>79403515</v>
      </c>
      <c r="BM308" s="4">
        <v>9</v>
      </c>
      <c r="BN308" s="6" t="s">
        <v>1286</v>
      </c>
      <c r="BO308" s="13" t="s">
        <v>185</v>
      </c>
      <c r="BP308" s="4">
        <v>77101701</v>
      </c>
      <c r="BQ308" s="13" t="s">
        <v>1962</v>
      </c>
      <c r="BR308" s="107">
        <v>43886</v>
      </c>
      <c r="BS308" s="4" t="s">
        <v>180</v>
      </c>
      <c r="BT308" s="13" t="s">
        <v>230</v>
      </c>
      <c r="BU308" s="93">
        <v>43887</v>
      </c>
      <c r="BV308" s="13" t="s">
        <v>348</v>
      </c>
      <c r="BW308" s="93">
        <v>43887</v>
      </c>
      <c r="BX308" s="97">
        <v>43887</v>
      </c>
      <c r="BY308" s="20">
        <v>44190</v>
      </c>
      <c r="BZ308" s="4">
        <f t="shared" si="148"/>
        <v>303</v>
      </c>
      <c r="CA308" s="16">
        <f t="shared" si="149"/>
        <v>10.1</v>
      </c>
      <c r="CB308" s="6" t="s">
        <v>1963</v>
      </c>
      <c r="CC308" s="9">
        <f>BD_2!E306</f>
        <v>0</v>
      </c>
      <c r="CD308" s="9">
        <f>BD_2!BA306</f>
        <v>0</v>
      </c>
      <c r="CE308" s="4">
        <f>BD_2!BZ306</f>
        <v>0</v>
      </c>
      <c r="CF308" s="42" t="str">
        <f>BD_2!CA306</f>
        <v>2 NO</v>
      </c>
      <c r="CG308" s="163" t="str">
        <f>BD_2!CF306</f>
        <v>2 NO</v>
      </c>
      <c r="CH308" s="4" t="s">
        <v>181</v>
      </c>
      <c r="CI308">
        <f t="shared" si="150"/>
        <v>303</v>
      </c>
      <c r="CJ308" s="161">
        <f t="shared" si="151"/>
        <v>43887</v>
      </c>
      <c r="CK308" s="161">
        <f t="shared" si="152"/>
        <v>44190</v>
      </c>
      <c r="CL308" s="14">
        <f t="shared" ca="1" si="153"/>
        <v>1.438943894389439</v>
      </c>
      <c r="CM308" s="112">
        <f t="shared" si="172"/>
        <v>53000000</v>
      </c>
      <c r="CN308" s="42" t="str">
        <f t="shared" ca="1" si="154"/>
        <v>FINALIZADO</v>
      </c>
      <c r="CO308" s="115"/>
      <c r="CQ308" s="17"/>
      <c r="CR308" s="87"/>
      <c r="CT308" s="13" t="s">
        <v>1321</v>
      </c>
      <c r="CU308" s="4" t="s">
        <v>1322</v>
      </c>
      <c r="CV308" s="4" t="s">
        <v>3330</v>
      </c>
      <c r="CW308" s="42" t="str">
        <f t="shared" si="173"/>
        <v>febrero</v>
      </c>
      <c r="CX308" s="4" t="s">
        <v>180</v>
      </c>
      <c r="CY308" t="s">
        <v>361</v>
      </c>
      <c r="CZ308" t="s">
        <v>362</v>
      </c>
    </row>
    <row r="309" spans="1:104" x14ac:dyDescent="0.25">
      <c r="A309" s="110" t="str">
        <f t="shared" si="165"/>
        <v/>
      </c>
      <c r="B309" s="110" t="str">
        <f t="shared" si="166"/>
        <v/>
      </c>
      <c r="C309" s="42" t="str">
        <f t="shared" si="167"/>
        <v/>
      </c>
      <c r="D309" s="42" t="str">
        <f t="shared" si="168"/>
        <v/>
      </c>
      <c r="E309" s="110" t="str">
        <f t="shared" si="169"/>
        <v/>
      </c>
      <c r="F309" s="110" t="str">
        <f t="shared" ca="1" si="146"/>
        <v>F</v>
      </c>
      <c r="G309" s="19" t="str">
        <f t="shared" si="170"/>
        <v/>
      </c>
      <c r="H309" s="19" t="str">
        <f t="shared" si="171"/>
        <v/>
      </c>
      <c r="I309" s="19" t="str">
        <f t="shared" si="147"/>
        <v/>
      </c>
      <c r="J309" s="4">
        <v>2020</v>
      </c>
      <c r="K309" s="5">
        <v>301</v>
      </c>
      <c r="L309" s="13" t="s">
        <v>1440</v>
      </c>
      <c r="M309" s="4" t="s">
        <v>115</v>
      </c>
      <c r="N309" s="6" t="s">
        <v>116</v>
      </c>
      <c r="O309" s="6" t="s">
        <v>138</v>
      </c>
      <c r="P309" s="6" t="s">
        <v>150</v>
      </c>
      <c r="Q309" s="6" t="s">
        <v>249</v>
      </c>
      <c r="R309" s="4" t="s">
        <v>114</v>
      </c>
      <c r="S309" s="4" t="s">
        <v>166</v>
      </c>
      <c r="T309" s="108" t="s">
        <v>2279</v>
      </c>
      <c r="U309" s="4" t="s">
        <v>173</v>
      </c>
      <c r="V309" s="4" t="s">
        <v>174</v>
      </c>
      <c r="W309" s="7">
        <v>16745684</v>
      </c>
      <c r="X309" s="6">
        <v>3</v>
      </c>
      <c r="Y309" s="107">
        <v>24760</v>
      </c>
      <c r="Z309" s="80">
        <f ca="1">+($F$1-Tabla3[[#This Row],[FECHA DE NACIMIENTO]])/365</f>
        <v>53.597260273972601</v>
      </c>
      <c r="AA309" s="133" t="s">
        <v>2282</v>
      </c>
      <c r="AC309" s="4" t="s">
        <v>114</v>
      </c>
      <c r="AD309" s="4" t="s">
        <v>114</v>
      </c>
      <c r="AE309" s="8" t="s">
        <v>114</v>
      </c>
      <c r="AF309" s="4" t="s">
        <v>181</v>
      </c>
      <c r="AG309" s="6" t="s">
        <v>183</v>
      </c>
      <c r="AH309" s="6" t="s">
        <v>183</v>
      </c>
      <c r="AI309" s="6" t="s">
        <v>2109</v>
      </c>
      <c r="AJ309" s="108" t="s">
        <v>2284</v>
      </c>
      <c r="AK309" s="108" t="s">
        <v>2285</v>
      </c>
      <c r="AL309" s="9">
        <v>81240000</v>
      </c>
      <c r="AM309" s="9">
        <v>81240000</v>
      </c>
      <c r="AN309" s="112">
        <v>8124000</v>
      </c>
      <c r="AO309" s="4" t="s">
        <v>209</v>
      </c>
      <c r="AP309" s="6" t="s">
        <v>181</v>
      </c>
      <c r="AQ309" s="6" t="s">
        <v>168</v>
      </c>
      <c r="AR309" s="75"/>
      <c r="AS309" s="75"/>
      <c r="AT309" s="75"/>
      <c r="AU309" s="108">
        <v>4920</v>
      </c>
      <c r="AV309" s="107">
        <v>43839</v>
      </c>
      <c r="AW309" s="108">
        <v>71120</v>
      </c>
      <c r="AX309" s="93">
        <v>43882</v>
      </c>
      <c r="AY309" s="6" t="s">
        <v>215</v>
      </c>
      <c r="AZ309" s="6" t="s">
        <v>1698</v>
      </c>
      <c r="BA309" s="108" t="s">
        <v>181</v>
      </c>
      <c r="BB309" s="75"/>
      <c r="BC309" s="75"/>
      <c r="BD309" s="6" t="s">
        <v>2280</v>
      </c>
      <c r="BE309" s="70" t="s">
        <v>2281</v>
      </c>
      <c r="BF309" s="107">
        <v>43881</v>
      </c>
      <c r="BG309" s="4" t="s">
        <v>220</v>
      </c>
      <c r="BH309" s="4" t="s">
        <v>220</v>
      </c>
      <c r="BI309" s="6" t="s">
        <v>221</v>
      </c>
      <c r="BJ309" s="6" t="s">
        <v>2257</v>
      </c>
      <c r="BK309" s="12" t="s">
        <v>174</v>
      </c>
      <c r="BL309" s="12">
        <v>80090792</v>
      </c>
      <c r="BM309" s="6">
        <v>0</v>
      </c>
      <c r="BN309" s="6" t="s">
        <v>2293</v>
      </c>
      <c r="BO309" s="13" t="s">
        <v>183</v>
      </c>
      <c r="BP309" s="4">
        <v>77101701</v>
      </c>
      <c r="BQ309" s="13" t="s">
        <v>2283</v>
      </c>
      <c r="BR309" s="107">
        <v>43881</v>
      </c>
      <c r="BS309" s="4" t="s">
        <v>180</v>
      </c>
      <c r="BT309" s="13" t="s">
        <v>230</v>
      </c>
      <c r="BU309" s="93">
        <v>43882</v>
      </c>
      <c r="BV309" s="13" t="s">
        <v>348</v>
      </c>
      <c r="BW309" s="97">
        <v>43889</v>
      </c>
      <c r="BX309" s="97">
        <v>43889</v>
      </c>
      <c r="BY309" s="20">
        <v>44192</v>
      </c>
      <c r="BZ309" s="4">
        <f t="shared" si="148"/>
        <v>303</v>
      </c>
      <c r="CA309" s="16">
        <f t="shared" si="149"/>
        <v>10.1</v>
      </c>
      <c r="CB309" s="6" t="s">
        <v>2286</v>
      </c>
      <c r="CC309" s="9">
        <f>BD_2!E307</f>
        <v>0</v>
      </c>
      <c r="CD309" s="9">
        <f>BD_2!BA307</f>
        <v>0</v>
      </c>
      <c r="CE309" s="4">
        <f>BD_2!BZ307</f>
        <v>0</v>
      </c>
      <c r="CF309" s="42" t="str">
        <f>BD_2!CA307</f>
        <v>2 NO</v>
      </c>
      <c r="CG309" s="163" t="str">
        <f>BD_2!CF307</f>
        <v>2 NO</v>
      </c>
      <c r="CH309" s="4" t="s">
        <v>181</v>
      </c>
      <c r="CI309">
        <f t="shared" si="150"/>
        <v>303</v>
      </c>
      <c r="CJ309" s="161">
        <f t="shared" si="151"/>
        <v>43889</v>
      </c>
      <c r="CK309" s="161">
        <f t="shared" si="152"/>
        <v>44192</v>
      </c>
      <c r="CL309" s="14">
        <f t="shared" ca="1" si="153"/>
        <v>1.4323432343234324</v>
      </c>
      <c r="CM309" s="112">
        <f t="shared" si="172"/>
        <v>81240000</v>
      </c>
      <c r="CN309" s="42" t="str">
        <f t="shared" ca="1" si="154"/>
        <v>FINALIZADO</v>
      </c>
      <c r="CO309" s="115"/>
      <c r="CQ309" s="17"/>
      <c r="CR309" s="87"/>
      <c r="CT309" s="13" t="s">
        <v>1321</v>
      </c>
      <c r="CU309" s="4" t="s">
        <v>1322</v>
      </c>
      <c r="CV309" s="4" t="s">
        <v>3330</v>
      </c>
      <c r="CW309" s="42" t="str">
        <f t="shared" si="173"/>
        <v>febrero</v>
      </c>
      <c r="CX309" s="4" t="s">
        <v>180</v>
      </c>
      <c r="CY309" t="s">
        <v>361</v>
      </c>
      <c r="CZ309" t="s">
        <v>362</v>
      </c>
    </row>
    <row r="310" spans="1:104" x14ac:dyDescent="0.25">
      <c r="A310" s="110" t="str">
        <f t="shared" si="165"/>
        <v>A</v>
      </c>
      <c r="B310" s="110" t="str">
        <f t="shared" si="166"/>
        <v>PR</v>
      </c>
      <c r="C310" s="42" t="str">
        <f t="shared" si="167"/>
        <v/>
      </c>
      <c r="D310" s="42" t="str">
        <f t="shared" si="168"/>
        <v/>
      </c>
      <c r="E310" s="110" t="str">
        <f t="shared" si="169"/>
        <v/>
      </c>
      <c r="F310" s="110" t="str">
        <f t="shared" ca="1" si="146"/>
        <v>F</v>
      </c>
      <c r="G310" s="19" t="str">
        <f t="shared" si="170"/>
        <v/>
      </c>
      <c r="H310" s="19" t="str">
        <f t="shared" si="171"/>
        <v/>
      </c>
      <c r="I310" s="19" t="str">
        <f t="shared" si="147"/>
        <v/>
      </c>
      <c r="J310" s="4">
        <v>2020</v>
      </c>
      <c r="K310" s="5">
        <v>302</v>
      </c>
      <c r="L310" s="13" t="s">
        <v>1441</v>
      </c>
      <c r="M310" s="4" t="s">
        <v>115</v>
      </c>
      <c r="N310" s="6" t="s">
        <v>116</v>
      </c>
      <c r="O310" s="6" t="s">
        <v>138</v>
      </c>
      <c r="P310" s="6" t="s">
        <v>150</v>
      </c>
      <c r="Q310" s="6" t="s">
        <v>249</v>
      </c>
      <c r="R310" s="4" t="s">
        <v>114</v>
      </c>
      <c r="S310" s="4" t="s">
        <v>166</v>
      </c>
      <c r="T310" s="108" t="s">
        <v>1851</v>
      </c>
      <c r="U310" s="4" t="s">
        <v>173</v>
      </c>
      <c r="V310" s="4" t="s">
        <v>174</v>
      </c>
      <c r="W310" s="7">
        <v>28540730</v>
      </c>
      <c r="X310" s="6">
        <v>7</v>
      </c>
      <c r="Y310" s="107">
        <v>30052</v>
      </c>
      <c r="Z310" s="80">
        <f ca="1">+($F$1-Tabla3[[#This Row],[FECHA DE NACIMIENTO]])/365</f>
        <v>39.098630136986301</v>
      </c>
      <c r="AA310" s="133" t="s">
        <v>558</v>
      </c>
      <c r="AC310" s="4" t="s">
        <v>114</v>
      </c>
      <c r="AD310" s="4" t="s">
        <v>114</v>
      </c>
      <c r="AE310" s="8" t="s">
        <v>114</v>
      </c>
      <c r="AF310" s="4" t="s">
        <v>181</v>
      </c>
      <c r="AG310" s="6" t="s">
        <v>200</v>
      </c>
      <c r="AH310" s="6" t="s">
        <v>200</v>
      </c>
      <c r="AI310" s="6" t="s">
        <v>1364</v>
      </c>
      <c r="AJ310" s="108" t="s">
        <v>2706</v>
      </c>
      <c r="AK310" s="108" t="s">
        <v>2707</v>
      </c>
      <c r="AL310" s="9">
        <v>34516000</v>
      </c>
      <c r="AM310" s="9">
        <v>34516000</v>
      </c>
      <c r="AN310" s="112">
        <v>3451600</v>
      </c>
      <c r="AO310" s="4" t="s">
        <v>209</v>
      </c>
      <c r="AP310" s="6" t="s">
        <v>181</v>
      </c>
      <c r="AQ310" s="6" t="s">
        <v>168</v>
      </c>
      <c r="AR310" s="75"/>
      <c r="AS310" s="75"/>
      <c r="AT310" s="75"/>
      <c r="AU310" s="108">
        <v>4520</v>
      </c>
      <c r="AV310" s="107">
        <v>43839</v>
      </c>
      <c r="AW310" s="108">
        <v>71220</v>
      </c>
      <c r="AX310" s="93">
        <v>43882</v>
      </c>
      <c r="AY310" s="6" t="s">
        <v>215</v>
      </c>
      <c r="AZ310" s="6" t="s">
        <v>575</v>
      </c>
      <c r="BA310" s="108" t="s">
        <v>181</v>
      </c>
      <c r="BB310" s="75"/>
      <c r="BC310" s="75"/>
      <c r="BD310" s="6" t="s">
        <v>2289</v>
      </c>
      <c r="BE310" s="70" t="s">
        <v>2288</v>
      </c>
      <c r="BF310" s="107">
        <v>43882</v>
      </c>
      <c r="BG310" s="4" t="s">
        <v>220</v>
      </c>
      <c r="BH310" s="4" t="s">
        <v>220</v>
      </c>
      <c r="BI310" s="6" t="s">
        <v>221</v>
      </c>
      <c r="BJ310" s="6" t="s">
        <v>527</v>
      </c>
      <c r="BK310" s="6" t="s">
        <v>174</v>
      </c>
      <c r="BL310" s="12">
        <v>80128270</v>
      </c>
      <c r="BM310" s="4">
        <v>4</v>
      </c>
      <c r="BN310" s="6" t="s">
        <v>528</v>
      </c>
      <c r="BO310" s="6" t="s">
        <v>529</v>
      </c>
      <c r="BP310" s="4">
        <v>77102000</v>
      </c>
      <c r="BQ310" s="13" t="s">
        <v>2814</v>
      </c>
      <c r="BR310" s="107">
        <v>43882</v>
      </c>
      <c r="BS310" s="4" t="s">
        <v>180</v>
      </c>
      <c r="BT310" s="13" t="s">
        <v>230</v>
      </c>
      <c r="BU310" s="93">
        <v>43882</v>
      </c>
      <c r="BV310" s="13" t="s">
        <v>348</v>
      </c>
      <c r="BW310" s="97">
        <v>43885</v>
      </c>
      <c r="BX310" s="97">
        <v>43885</v>
      </c>
      <c r="BY310" s="222">
        <v>44005</v>
      </c>
      <c r="BZ310" s="4">
        <f t="shared" si="148"/>
        <v>120</v>
      </c>
      <c r="CA310" s="16">
        <f t="shared" si="149"/>
        <v>4</v>
      </c>
      <c r="CB310" s="6" t="s">
        <v>2406</v>
      </c>
      <c r="CC310" s="9">
        <f>BD_2!E308</f>
        <v>0</v>
      </c>
      <c r="CD310" s="9">
        <f>BD_2!BA308</f>
        <v>17258000</v>
      </c>
      <c r="CE310" s="4">
        <f>BD_2!BZ308</f>
        <v>61</v>
      </c>
      <c r="CF310" s="42" t="str">
        <f>BD_2!CA308</f>
        <v>2 NO</v>
      </c>
      <c r="CG310" s="163" t="str">
        <f>BD_2!CF308</f>
        <v>2 NO</v>
      </c>
      <c r="CH310" s="4" t="s">
        <v>181</v>
      </c>
      <c r="CI310">
        <f t="shared" si="150"/>
        <v>181</v>
      </c>
      <c r="CJ310" s="161">
        <f t="shared" si="151"/>
        <v>43885</v>
      </c>
      <c r="CK310" s="161">
        <f t="shared" si="152"/>
        <v>44066</v>
      </c>
      <c r="CL310" s="14">
        <f t="shared" ca="1" si="153"/>
        <v>2.4198895027624308</v>
      </c>
      <c r="CM310" s="112">
        <f t="shared" si="172"/>
        <v>51774000</v>
      </c>
      <c r="CN310" s="42" t="str">
        <f t="shared" ca="1" si="154"/>
        <v>FINALIZADO</v>
      </c>
      <c r="CO310" s="115"/>
      <c r="CQ310" s="17"/>
      <c r="CR310" s="87"/>
      <c r="CT310" s="13" t="s">
        <v>1321</v>
      </c>
      <c r="CU310" s="4" t="s">
        <v>1322</v>
      </c>
      <c r="CV310" s="4" t="s">
        <v>3330</v>
      </c>
      <c r="CW310" s="42" t="str">
        <f t="shared" si="173"/>
        <v>febrero</v>
      </c>
      <c r="CX310" s="4" t="s">
        <v>180</v>
      </c>
      <c r="CY310" t="s">
        <v>361</v>
      </c>
      <c r="CZ310" t="s">
        <v>362</v>
      </c>
    </row>
    <row r="311" spans="1:104" x14ac:dyDescent="0.25">
      <c r="A311" s="110" t="str">
        <f t="shared" si="165"/>
        <v>A</v>
      </c>
      <c r="B311" s="110" t="str">
        <f t="shared" si="166"/>
        <v>PR</v>
      </c>
      <c r="C311" s="42" t="str">
        <f t="shared" si="167"/>
        <v/>
      </c>
      <c r="D311" s="42" t="str">
        <f t="shared" si="168"/>
        <v/>
      </c>
      <c r="E311" s="110" t="str">
        <f t="shared" si="169"/>
        <v/>
      </c>
      <c r="F311" s="110" t="str">
        <f t="shared" ca="1" si="146"/>
        <v>F</v>
      </c>
      <c r="G311" s="19" t="str">
        <f t="shared" si="170"/>
        <v/>
      </c>
      <c r="H311" s="19" t="str">
        <f t="shared" si="171"/>
        <v/>
      </c>
      <c r="I311" s="19" t="str">
        <f t="shared" si="147"/>
        <v/>
      </c>
      <c r="J311" s="40">
        <v>2020</v>
      </c>
      <c r="K311" s="5">
        <v>303</v>
      </c>
      <c r="L311" s="13" t="s">
        <v>1441</v>
      </c>
      <c r="M311" s="4" t="s">
        <v>115</v>
      </c>
      <c r="N311" s="6" t="s">
        <v>116</v>
      </c>
      <c r="O311" s="6" t="s">
        <v>138</v>
      </c>
      <c r="P311" s="6" t="s">
        <v>150</v>
      </c>
      <c r="Q311" s="6" t="s">
        <v>249</v>
      </c>
      <c r="R311" s="4" t="s">
        <v>114</v>
      </c>
      <c r="S311" s="4" t="s">
        <v>166</v>
      </c>
      <c r="T311" s="108" t="s">
        <v>1852</v>
      </c>
      <c r="U311" s="4" t="s">
        <v>173</v>
      </c>
      <c r="V311" s="4" t="s">
        <v>174</v>
      </c>
      <c r="W311" s="7">
        <v>63527895</v>
      </c>
      <c r="X311" s="6">
        <v>7</v>
      </c>
      <c r="Y311" s="107">
        <v>29902</v>
      </c>
      <c r="Z311" s="80">
        <f ca="1">+($F$1-Tabla3[[#This Row],[FECHA DE NACIMIENTO]])/365</f>
        <v>39.509589041095893</v>
      </c>
      <c r="AA311" s="133" t="s">
        <v>1442</v>
      </c>
      <c r="AC311" s="4" t="s">
        <v>114</v>
      </c>
      <c r="AD311" s="4" t="s">
        <v>114</v>
      </c>
      <c r="AE311" s="8" t="s">
        <v>114</v>
      </c>
      <c r="AF311" s="4" t="s">
        <v>181</v>
      </c>
      <c r="AG311" s="6" t="s">
        <v>200</v>
      </c>
      <c r="AH311" s="6" t="s">
        <v>200</v>
      </c>
      <c r="AI311" s="6" t="s">
        <v>2287</v>
      </c>
      <c r="AJ311" s="108" t="s">
        <v>2708</v>
      </c>
      <c r="AK311" s="108" t="s">
        <v>2709</v>
      </c>
      <c r="AL311" s="9">
        <v>34516000</v>
      </c>
      <c r="AM311" s="9">
        <v>34516000</v>
      </c>
      <c r="AN311" s="112">
        <v>3451600</v>
      </c>
      <c r="AO311" s="4" t="s">
        <v>209</v>
      </c>
      <c r="AP311" s="6" t="s">
        <v>181</v>
      </c>
      <c r="AQ311" s="6" t="s">
        <v>168</v>
      </c>
      <c r="AR311" s="75"/>
      <c r="AS311" s="75"/>
      <c r="AT311" s="75"/>
      <c r="AU311" s="108">
        <v>4520</v>
      </c>
      <c r="AV311" s="107">
        <v>43839</v>
      </c>
      <c r="AW311" s="108">
        <v>77920</v>
      </c>
      <c r="AX311" s="97">
        <v>43887</v>
      </c>
      <c r="AY311" s="6" t="s">
        <v>215</v>
      </c>
      <c r="AZ311" s="6" t="s">
        <v>575</v>
      </c>
      <c r="BA311" s="6" t="s">
        <v>181</v>
      </c>
      <c r="BB311" s="75"/>
      <c r="BC311" s="75"/>
      <c r="BD311" s="108" t="s">
        <v>2300</v>
      </c>
      <c r="BE311" s="70" t="s">
        <v>2299</v>
      </c>
      <c r="BF311" s="107">
        <v>43887</v>
      </c>
      <c r="BG311" s="4" t="s">
        <v>220</v>
      </c>
      <c r="BH311" s="4" t="s">
        <v>220</v>
      </c>
      <c r="BI311" s="6" t="s">
        <v>221</v>
      </c>
      <c r="BJ311" s="6" t="s">
        <v>527</v>
      </c>
      <c r="BK311" s="6" t="s">
        <v>174</v>
      </c>
      <c r="BL311" s="12">
        <v>80128270</v>
      </c>
      <c r="BM311" s="4">
        <v>4</v>
      </c>
      <c r="BN311" s="6" t="s">
        <v>528</v>
      </c>
      <c r="BO311" s="6" t="s">
        <v>529</v>
      </c>
      <c r="BP311" s="4">
        <v>77102000</v>
      </c>
      <c r="BQ311" s="13" t="s">
        <v>2815</v>
      </c>
      <c r="BR311" s="107">
        <v>43887</v>
      </c>
      <c r="BS311" s="4" t="s">
        <v>180</v>
      </c>
      <c r="BT311" s="13" t="s">
        <v>230</v>
      </c>
      <c r="BU311" s="93">
        <v>43886</v>
      </c>
      <c r="BV311" s="13" t="s">
        <v>348</v>
      </c>
      <c r="BW311" s="97">
        <v>43888</v>
      </c>
      <c r="BX311" s="97">
        <v>43888</v>
      </c>
      <c r="BY311" s="20">
        <v>44008</v>
      </c>
      <c r="BZ311" s="4">
        <f t="shared" si="148"/>
        <v>120</v>
      </c>
      <c r="CA311" s="16">
        <f t="shared" si="149"/>
        <v>4</v>
      </c>
      <c r="CB311" s="6" t="s">
        <v>2406</v>
      </c>
      <c r="CC311" s="9">
        <f>BD_2!E309</f>
        <v>0</v>
      </c>
      <c r="CD311" s="9">
        <f>BD_2!BA309</f>
        <v>17258000</v>
      </c>
      <c r="CE311" s="4">
        <f>BD_2!BZ309</f>
        <v>61</v>
      </c>
      <c r="CF311" s="42" t="str">
        <f>BD_2!CA309</f>
        <v>2 NO</v>
      </c>
      <c r="CG311" s="163" t="str">
        <f>BD_2!CF309</f>
        <v>2 NO</v>
      </c>
      <c r="CH311" s="4" t="s">
        <v>181</v>
      </c>
      <c r="CI311">
        <f t="shared" si="150"/>
        <v>181</v>
      </c>
      <c r="CJ311" s="161">
        <f t="shared" si="151"/>
        <v>43888</v>
      </c>
      <c r="CK311" s="161">
        <f t="shared" si="152"/>
        <v>44069</v>
      </c>
      <c r="CL311" s="14">
        <f t="shared" ca="1" si="153"/>
        <v>2.403314917127072</v>
      </c>
      <c r="CM311" s="112">
        <f t="shared" si="172"/>
        <v>51774000</v>
      </c>
      <c r="CN311" s="42" t="str">
        <f t="shared" ca="1" si="154"/>
        <v>FINALIZADO</v>
      </c>
      <c r="CO311" s="115"/>
      <c r="CQ311" s="17"/>
      <c r="CR311" s="87"/>
      <c r="CT311" s="13" t="s">
        <v>1321</v>
      </c>
      <c r="CU311" s="4" t="s">
        <v>1322</v>
      </c>
      <c r="CV311" s="4" t="s">
        <v>3330</v>
      </c>
      <c r="CW311" s="42" t="str">
        <f t="shared" si="173"/>
        <v>febrero</v>
      </c>
      <c r="CX311" s="4" t="s">
        <v>180</v>
      </c>
      <c r="CY311" t="s">
        <v>361</v>
      </c>
      <c r="CZ311" t="s">
        <v>362</v>
      </c>
    </row>
    <row r="312" spans="1:104" x14ac:dyDescent="0.25">
      <c r="A312" s="110" t="str">
        <f t="shared" si="165"/>
        <v/>
      </c>
      <c r="B312" s="110" t="str">
        <f t="shared" si="166"/>
        <v/>
      </c>
      <c r="C312" s="42" t="str">
        <f t="shared" si="167"/>
        <v/>
      </c>
      <c r="D312" s="42" t="str">
        <f t="shared" si="168"/>
        <v/>
      </c>
      <c r="E312" s="110" t="str">
        <f t="shared" si="169"/>
        <v/>
      </c>
      <c r="F312" s="110" t="str">
        <f t="shared" ca="1" si="146"/>
        <v>F</v>
      </c>
      <c r="G312" s="19" t="str">
        <f t="shared" si="170"/>
        <v/>
      </c>
      <c r="H312" s="19" t="str">
        <f t="shared" si="171"/>
        <v/>
      </c>
      <c r="I312" s="19" t="str">
        <f t="shared" si="147"/>
        <v/>
      </c>
      <c r="J312" s="4">
        <v>2020</v>
      </c>
      <c r="K312" s="5">
        <v>304</v>
      </c>
      <c r="L312" s="98" t="s">
        <v>1433</v>
      </c>
      <c r="M312" s="4" t="s">
        <v>115</v>
      </c>
      <c r="N312" s="6" t="s">
        <v>116</v>
      </c>
      <c r="O312" s="6" t="s">
        <v>138</v>
      </c>
      <c r="P312" s="6" t="s">
        <v>150</v>
      </c>
      <c r="Q312" s="6" t="s">
        <v>249</v>
      </c>
      <c r="R312" s="4" t="s">
        <v>114</v>
      </c>
      <c r="S312" s="4" t="s">
        <v>166</v>
      </c>
      <c r="T312" s="108" t="s">
        <v>2297</v>
      </c>
      <c r="U312" s="4" t="s">
        <v>173</v>
      </c>
      <c r="V312" s="4" t="s">
        <v>174</v>
      </c>
      <c r="W312" s="7">
        <v>1026274309</v>
      </c>
      <c r="X312" s="6">
        <v>1</v>
      </c>
      <c r="Y312" s="107">
        <v>33398</v>
      </c>
      <c r="Z312" s="80">
        <f ca="1">+($F$1-Tabla3[[#This Row],[FECHA DE NACIMIENTO]])/365</f>
        <v>29.931506849315067</v>
      </c>
      <c r="AA312" s="133" t="s">
        <v>2298</v>
      </c>
      <c r="AC312" s="4" t="s">
        <v>114</v>
      </c>
      <c r="AD312" s="4" t="s">
        <v>114</v>
      </c>
      <c r="AE312" s="8" t="s">
        <v>114</v>
      </c>
      <c r="AF312" s="4" t="s">
        <v>181</v>
      </c>
      <c r="AG312" s="13" t="s">
        <v>185</v>
      </c>
      <c r="AH312" s="13" t="s">
        <v>185</v>
      </c>
      <c r="AI312" s="6" t="s">
        <v>2215</v>
      </c>
      <c r="AJ312" s="108" t="s">
        <v>2710</v>
      </c>
      <c r="AK312" s="108" t="s">
        <v>2217</v>
      </c>
      <c r="AL312" s="9">
        <v>45000010</v>
      </c>
      <c r="AM312" s="9">
        <v>45000010</v>
      </c>
      <c r="AN312" s="112">
        <v>4500001</v>
      </c>
      <c r="AO312" s="4" t="s">
        <v>366</v>
      </c>
      <c r="AP312" s="6" t="s">
        <v>181</v>
      </c>
      <c r="AQ312" s="6" t="s">
        <v>168</v>
      </c>
      <c r="AR312" s="75"/>
      <c r="AS312" s="75"/>
      <c r="AT312" s="75"/>
      <c r="AU312" s="108">
        <v>120</v>
      </c>
      <c r="AV312" s="107">
        <v>43878</v>
      </c>
      <c r="AW312" s="108">
        <v>420</v>
      </c>
      <c r="AX312" s="93">
        <v>43887</v>
      </c>
      <c r="AY312" s="6" t="s">
        <v>217</v>
      </c>
      <c r="AZ312" s="6" t="s">
        <v>1948</v>
      </c>
      <c r="BA312" s="6" t="s">
        <v>181</v>
      </c>
      <c r="BB312" s="75"/>
      <c r="BC312" s="75"/>
      <c r="BD312" s="6" t="s">
        <v>2308</v>
      </c>
      <c r="BE312" s="70" t="s">
        <v>2307</v>
      </c>
      <c r="BF312" s="107">
        <v>43886</v>
      </c>
      <c r="BG312" s="4" t="s">
        <v>220</v>
      </c>
      <c r="BH312" s="4" t="s">
        <v>220</v>
      </c>
      <c r="BI312" s="6" t="s">
        <v>221</v>
      </c>
      <c r="BJ312" s="6" t="s">
        <v>1163</v>
      </c>
      <c r="BK312" s="6" t="s">
        <v>174</v>
      </c>
      <c r="BL312" s="12">
        <v>79403515</v>
      </c>
      <c r="BM312" s="4">
        <v>9</v>
      </c>
      <c r="BN312" s="6" t="s">
        <v>1286</v>
      </c>
      <c r="BO312" s="13" t="s">
        <v>185</v>
      </c>
      <c r="BP312" s="4">
        <v>77101701</v>
      </c>
      <c r="BQ312" s="13" t="s">
        <v>2816</v>
      </c>
      <c r="BR312" s="107">
        <v>43886</v>
      </c>
      <c r="BS312" s="4" t="s">
        <v>180</v>
      </c>
      <c r="BT312" s="13" t="s">
        <v>230</v>
      </c>
      <c r="BU312" s="93">
        <v>43887</v>
      </c>
      <c r="BV312" s="13" t="s">
        <v>348</v>
      </c>
      <c r="BW312" s="97">
        <v>43887</v>
      </c>
      <c r="BX312" s="97">
        <v>43887</v>
      </c>
      <c r="BY312" s="20">
        <v>44190</v>
      </c>
      <c r="BZ312" s="4">
        <f t="shared" si="148"/>
        <v>303</v>
      </c>
      <c r="CA312" s="16">
        <f t="shared" si="149"/>
        <v>10.1</v>
      </c>
      <c r="CB312" s="108" t="s">
        <v>2711</v>
      </c>
      <c r="CC312" s="9">
        <f>BD_2!E310</f>
        <v>0</v>
      </c>
      <c r="CD312" s="9">
        <f>BD_2!BA310</f>
        <v>0</v>
      </c>
      <c r="CE312" s="4">
        <f>BD_2!BZ310</f>
        <v>0</v>
      </c>
      <c r="CF312" s="42" t="str">
        <f>BD_2!CA310</f>
        <v>2 NO</v>
      </c>
      <c r="CG312" s="163" t="str">
        <f>BD_2!CF310</f>
        <v>2 NO</v>
      </c>
      <c r="CH312" s="4" t="s">
        <v>181</v>
      </c>
      <c r="CI312">
        <f t="shared" si="150"/>
        <v>303</v>
      </c>
      <c r="CJ312" s="161">
        <f t="shared" si="151"/>
        <v>43887</v>
      </c>
      <c r="CK312" s="161">
        <f t="shared" si="152"/>
        <v>44190</v>
      </c>
      <c r="CL312" s="14">
        <f t="shared" ca="1" si="153"/>
        <v>1.438943894389439</v>
      </c>
      <c r="CM312" s="112">
        <f t="shared" si="172"/>
        <v>45000010</v>
      </c>
      <c r="CN312" s="42" t="str">
        <f t="shared" ca="1" si="154"/>
        <v>FINALIZADO</v>
      </c>
      <c r="CO312" s="115"/>
      <c r="CQ312" s="17"/>
      <c r="CR312" s="87"/>
      <c r="CT312" s="13" t="s">
        <v>1321</v>
      </c>
      <c r="CU312" s="4" t="s">
        <v>1322</v>
      </c>
      <c r="CV312" s="4" t="s">
        <v>3330</v>
      </c>
      <c r="CW312" s="42" t="str">
        <f>TEXT(BF312,"MMMM")</f>
        <v>febrero</v>
      </c>
      <c r="CX312" s="4" t="s">
        <v>180</v>
      </c>
      <c r="CY312" t="s">
        <v>361</v>
      </c>
      <c r="CZ312" t="s">
        <v>362</v>
      </c>
    </row>
    <row r="313" spans="1:104" x14ac:dyDescent="0.25">
      <c r="A313" s="110" t="str">
        <f t="shared" si="165"/>
        <v/>
      </c>
      <c r="B313" s="110" t="str">
        <f t="shared" si="166"/>
        <v/>
      </c>
      <c r="C313" s="42" t="str">
        <f t="shared" si="167"/>
        <v/>
      </c>
      <c r="D313" s="42" t="str">
        <f t="shared" si="168"/>
        <v/>
      </c>
      <c r="E313" s="110" t="str">
        <f t="shared" si="169"/>
        <v/>
      </c>
      <c r="F313" s="110" t="str">
        <f t="shared" ca="1" si="146"/>
        <v>F</v>
      </c>
      <c r="G313" s="19" t="str">
        <f t="shared" si="170"/>
        <v/>
      </c>
      <c r="H313" s="19" t="str">
        <f t="shared" si="171"/>
        <v/>
      </c>
      <c r="I313" s="19" t="str">
        <f t="shared" si="147"/>
        <v/>
      </c>
      <c r="J313" s="4">
        <v>2020</v>
      </c>
      <c r="K313" s="5">
        <v>305</v>
      </c>
      <c r="L313" s="98" t="s">
        <v>1438</v>
      </c>
      <c r="M313" s="4" t="s">
        <v>115</v>
      </c>
      <c r="N313" s="6" t="s">
        <v>116</v>
      </c>
      <c r="O313" s="6" t="s">
        <v>138</v>
      </c>
      <c r="P313" s="6" t="s">
        <v>150</v>
      </c>
      <c r="Q313" s="6" t="s">
        <v>249</v>
      </c>
      <c r="R313" s="4" t="s">
        <v>114</v>
      </c>
      <c r="S313" s="4" t="s">
        <v>167</v>
      </c>
      <c r="T313" s="108" t="s">
        <v>2301</v>
      </c>
      <c r="U313" s="4" t="s">
        <v>173</v>
      </c>
      <c r="V313" s="4" t="s">
        <v>174</v>
      </c>
      <c r="W313" s="7">
        <v>52771733</v>
      </c>
      <c r="X313" s="6">
        <v>7</v>
      </c>
      <c r="Y313" s="107">
        <v>29542</v>
      </c>
      <c r="Z313" s="80">
        <f ca="1">+($F$1-Tabla3[[#This Row],[FECHA DE NACIMIENTO]])/365</f>
        <v>40.495890410958907</v>
      </c>
      <c r="AA313" s="133" t="s">
        <v>2303</v>
      </c>
      <c r="AC313" s="4" t="s">
        <v>114</v>
      </c>
      <c r="AD313" s="4" t="s">
        <v>114</v>
      </c>
      <c r="AE313" s="8" t="s">
        <v>114</v>
      </c>
      <c r="AF313" s="4" t="s">
        <v>181</v>
      </c>
      <c r="AG313" s="13" t="s">
        <v>185</v>
      </c>
      <c r="AH313" s="13" t="s">
        <v>185</v>
      </c>
      <c r="AI313" s="6" t="s">
        <v>2302</v>
      </c>
      <c r="AJ313" s="108" t="s">
        <v>2304</v>
      </c>
      <c r="AK313" s="108" t="s">
        <v>2305</v>
      </c>
      <c r="AL313" s="9">
        <v>35000000</v>
      </c>
      <c r="AM313" s="9">
        <v>35000000</v>
      </c>
      <c r="AN313" s="112">
        <v>3500000</v>
      </c>
      <c r="AO313" s="4" t="s">
        <v>209</v>
      </c>
      <c r="AP313" s="6" t="s">
        <v>181</v>
      </c>
      <c r="AQ313" s="6" t="s">
        <v>168</v>
      </c>
      <c r="AR313" s="75"/>
      <c r="AS313" s="75"/>
      <c r="AT313" s="75"/>
      <c r="AU313" s="108">
        <v>9020</v>
      </c>
      <c r="AV313" s="107">
        <v>43844</v>
      </c>
      <c r="AW313" s="108">
        <v>78120</v>
      </c>
      <c r="AX313" s="93">
        <v>43887</v>
      </c>
      <c r="AY313" s="6" t="s">
        <v>215</v>
      </c>
      <c r="AZ313" s="6" t="s">
        <v>810</v>
      </c>
      <c r="BA313" s="6" t="s">
        <v>181</v>
      </c>
      <c r="BB313" s="75"/>
      <c r="BC313" s="75"/>
      <c r="BD313" s="6" t="s">
        <v>2830</v>
      </c>
      <c r="BE313" s="70" t="s">
        <v>2306</v>
      </c>
      <c r="BF313" s="107">
        <v>43885</v>
      </c>
      <c r="BG313" s="4" t="s">
        <v>220</v>
      </c>
      <c r="BH313" s="4" t="s">
        <v>220</v>
      </c>
      <c r="BI313" s="6" t="s">
        <v>221</v>
      </c>
      <c r="BJ313" s="6" t="s">
        <v>5451</v>
      </c>
      <c r="BK313" s="6" t="s">
        <v>174</v>
      </c>
      <c r="BL313" s="12" t="s">
        <v>5452</v>
      </c>
      <c r="BM313" s="4">
        <v>6</v>
      </c>
      <c r="BN313" s="6" t="s">
        <v>5453</v>
      </c>
      <c r="BO313" s="6" t="s">
        <v>5454</v>
      </c>
      <c r="BP313" s="4">
        <v>80161506</v>
      </c>
      <c r="BQ313" s="13" t="s">
        <v>2817</v>
      </c>
      <c r="BR313" s="107">
        <v>43885</v>
      </c>
      <c r="BS313" s="4" t="s">
        <v>180</v>
      </c>
      <c r="BT313" s="13" t="s">
        <v>230</v>
      </c>
      <c r="BU313" s="93">
        <v>43886</v>
      </c>
      <c r="BV313" s="13" t="s">
        <v>348</v>
      </c>
      <c r="BW313" s="97">
        <v>43887</v>
      </c>
      <c r="BX313" s="97">
        <v>43887</v>
      </c>
      <c r="BY313" s="20">
        <v>44190</v>
      </c>
      <c r="BZ313" s="4">
        <f t="shared" si="148"/>
        <v>303</v>
      </c>
      <c r="CA313" s="16">
        <f t="shared" si="149"/>
        <v>10.1</v>
      </c>
      <c r="CB313" s="6" t="s">
        <v>1917</v>
      </c>
      <c r="CC313" s="9">
        <f>BD_2!E311</f>
        <v>0</v>
      </c>
      <c r="CD313" s="9">
        <f>BD_2!BA311</f>
        <v>0</v>
      </c>
      <c r="CE313" s="4">
        <f>BD_2!BZ311</f>
        <v>0</v>
      </c>
      <c r="CF313" s="42" t="str">
        <f>BD_2!CA311</f>
        <v>2 NO</v>
      </c>
      <c r="CG313" s="163" t="str">
        <f>BD_2!CF311</f>
        <v>2 NO</v>
      </c>
      <c r="CH313" s="4" t="s">
        <v>181</v>
      </c>
      <c r="CI313">
        <f t="shared" si="150"/>
        <v>303</v>
      </c>
      <c r="CJ313" s="161">
        <f t="shared" si="151"/>
        <v>43887</v>
      </c>
      <c r="CK313" s="161">
        <f t="shared" si="152"/>
        <v>44190</v>
      </c>
      <c r="CL313" s="14">
        <f t="shared" ca="1" si="153"/>
        <v>1.438943894389439</v>
      </c>
      <c r="CM313" s="112">
        <f t="shared" si="172"/>
        <v>35000000</v>
      </c>
      <c r="CN313" s="42" t="str">
        <f t="shared" ca="1" si="154"/>
        <v>FINALIZADO</v>
      </c>
      <c r="CO313" s="115"/>
      <c r="CQ313" s="17"/>
      <c r="CR313" s="87"/>
      <c r="CT313" s="13" t="s">
        <v>1321</v>
      </c>
      <c r="CU313" s="4" t="s">
        <v>1322</v>
      </c>
      <c r="CV313" s="4" t="s">
        <v>3330</v>
      </c>
      <c r="CW313" s="42" t="str">
        <f t="shared" si="173"/>
        <v>febrero</v>
      </c>
      <c r="CX313" s="4" t="s">
        <v>180</v>
      </c>
      <c r="CY313" t="s">
        <v>361</v>
      </c>
      <c r="CZ313" t="s">
        <v>362</v>
      </c>
    </row>
    <row r="314" spans="1:104" x14ac:dyDescent="0.25">
      <c r="A314" s="110" t="str">
        <f t="shared" si="165"/>
        <v/>
      </c>
      <c r="B314" s="110" t="str">
        <f t="shared" si="166"/>
        <v/>
      </c>
      <c r="C314" s="42" t="str">
        <f t="shared" si="167"/>
        <v/>
      </c>
      <c r="D314" s="42" t="str">
        <f t="shared" si="168"/>
        <v/>
      </c>
      <c r="E314" s="110" t="str">
        <f t="shared" si="169"/>
        <v/>
      </c>
      <c r="F314" s="110" t="str">
        <f t="shared" ca="1" si="146"/>
        <v>F</v>
      </c>
      <c r="G314" s="19" t="str">
        <f t="shared" si="170"/>
        <v/>
      </c>
      <c r="H314" s="19" t="str">
        <f t="shared" si="171"/>
        <v/>
      </c>
      <c r="I314" s="19" t="str">
        <f t="shared" si="147"/>
        <v/>
      </c>
      <c r="J314" s="4">
        <v>2020</v>
      </c>
      <c r="K314" s="5">
        <v>306</v>
      </c>
      <c r="L314" s="98" t="s">
        <v>714</v>
      </c>
      <c r="M314" s="4" t="s">
        <v>115</v>
      </c>
      <c r="N314" s="6" t="s">
        <v>116</v>
      </c>
      <c r="O314" s="6" t="s">
        <v>138</v>
      </c>
      <c r="P314" s="6" t="s">
        <v>150</v>
      </c>
      <c r="Q314" s="6" t="s">
        <v>249</v>
      </c>
      <c r="R314" s="4" t="s">
        <v>114</v>
      </c>
      <c r="S314" s="4" t="s">
        <v>166</v>
      </c>
      <c r="T314" s="108" t="s">
        <v>1853</v>
      </c>
      <c r="U314" s="4" t="s">
        <v>173</v>
      </c>
      <c r="V314" s="4" t="s">
        <v>174</v>
      </c>
      <c r="W314" s="7">
        <v>80197501</v>
      </c>
      <c r="X314" s="6">
        <v>5</v>
      </c>
      <c r="Y314" s="107">
        <v>30677</v>
      </c>
      <c r="Z314" s="80">
        <f ca="1">+($F$1-Tabla3[[#This Row],[FECHA DE NACIMIENTO]])/365</f>
        <v>37.386301369863013</v>
      </c>
      <c r="AA314" s="133" t="s">
        <v>614</v>
      </c>
      <c r="AC314" s="4" t="s">
        <v>114</v>
      </c>
      <c r="AD314" s="4" t="s">
        <v>114</v>
      </c>
      <c r="AE314" s="8" t="s">
        <v>114</v>
      </c>
      <c r="AF314" s="4" t="s">
        <v>181</v>
      </c>
      <c r="AG314" s="105" t="s">
        <v>958</v>
      </c>
      <c r="AH314" s="6" t="s">
        <v>958</v>
      </c>
      <c r="AI314" s="6" t="s">
        <v>1363</v>
      </c>
      <c r="AJ314" s="108" t="s">
        <v>2309</v>
      </c>
      <c r="AK314" s="108" t="s">
        <v>2310</v>
      </c>
      <c r="AL314" s="9">
        <v>88000000</v>
      </c>
      <c r="AM314" s="9">
        <v>88000000</v>
      </c>
      <c r="AN314" s="112">
        <v>8800000</v>
      </c>
      <c r="AO314" s="4" t="s">
        <v>209</v>
      </c>
      <c r="AP314" s="6" t="s">
        <v>181</v>
      </c>
      <c r="AQ314" s="6" t="s">
        <v>168</v>
      </c>
      <c r="AR314" s="75"/>
      <c r="AS314" s="75"/>
      <c r="AT314" s="75"/>
      <c r="AU314" s="108">
        <v>5720</v>
      </c>
      <c r="AV314" s="107">
        <v>43840</v>
      </c>
      <c r="AW314" s="108">
        <v>71320</v>
      </c>
      <c r="AX314" s="93">
        <v>43882</v>
      </c>
      <c r="AY314" s="6" t="s">
        <v>215</v>
      </c>
      <c r="AZ314" s="6" t="s">
        <v>572</v>
      </c>
      <c r="BA314" s="6" t="s">
        <v>181</v>
      </c>
      <c r="BB314" s="75"/>
      <c r="BC314" s="75"/>
      <c r="BD314" s="6" t="s">
        <v>2829</v>
      </c>
      <c r="BE314" s="70" t="s">
        <v>2311</v>
      </c>
      <c r="BF314" s="107">
        <v>43882</v>
      </c>
      <c r="BG314" s="4" t="s">
        <v>220</v>
      </c>
      <c r="BH314" s="4" t="s">
        <v>220</v>
      </c>
      <c r="BI314" s="6" t="s">
        <v>221</v>
      </c>
      <c r="BJ314" s="6" t="s">
        <v>2151</v>
      </c>
      <c r="BK314" s="6" t="s">
        <v>174</v>
      </c>
      <c r="BL314" s="12">
        <v>71580559</v>
      </c>
      <c r="BM314" s="4">
        <v>0</v>
      </c>
      <c r="BN314" s="6" t="s">
        <v>3857</v>
      </c>
      <c r="BO314" s="6" t="s">
        <v>187</v>
      </c>
      <c r="BP314" s="4">
        <v>77101700</v>
      </c>
      <c r="BQ314" s="13" t="s">
        <v>2818</v>
      </c>
      <c r="BR314" s="107">
        <v>43882</v>
      </c>
      <c r="BS314" s="4" t="s">
        <v>180</v>
      </c>
      <c r="BT314" s="13" t="s">
        <v>230</v>
      </c>
      <c r="BU314" s="93">
        <v>43882</v>
      </c>
      <c r="BV314" s="13" t="s">
        <v>348</v>
      </c>
      <c r="BW314" s="97">
        <v>43882</v>
      </c>
      <c r="BX314" s="97">
        <v>43882</v>
      </c>
      <c r="BY314" s="20">
        <v>44185</v>
      </c>
      <c r="BZ314" s="4">
        <f t="shared" si="148"/>
        <v>303</v>
      </c>
      <c r="CA314" s="16">
        <f t="shared" si="149"/>
        <v>10.1</v>
      </c>
      <c r="CB314" s="6" t="s">
        <v>1902</v>
      </c>
      <c r="CC314" s="9">
        <f>BD_2!E312</f>
        <v>0</v>
      </c>
      <c r="CD314" s="9">
        <f>BD_2!BA312</f>
        <v>0</v>
      </c>
      <c r="CE314" s="4">
        <f>BD_2!BZ312</f>
        <v>0</v>
      </c>
      <c r="CF314" s="42" t="str">
        <f>BD_2!CA312</f>
        <v>2 NO</v>
      </c>
      <c r="CG314" s="163" t="str">
        <f>BD_2!CF312</f>
        <v>2 NO</v>
      </c>
      <c r="CH314" s="4" t="s">
        <v>181</v>
      </c>
      <c r="CI314">
        <f t="shared" si="150"/>
        <v>303</v>
      </c>
      <c r="CJ314" s="161">
        <f t="shared" si="151"/>
        <v>43882</v>
      </c>
      <c r="CK314" s="161">
        <f t="shared" si="152"/>
        <v>44185</v>
      </c>
      <c r="CL314" s="14">
        <f t="shared" ca="1" si="153"/>
        <v>1.4554455445544554</v>
      </c>
      <c r="CM314" s="112">
        <f t="shared" si="172"/>
        <v>88000000</v>
      </c>
      <c r="CN314" s="42" t="str">
        <f t="shared" ca="1" si="154"/>
        <v>FINALIZADO</v>
      </c>
      <c r="CO314" s="115"/>
      <c r="CQ314" s="17"/>
      <c r="CR314" s="87"/>
      <c r="CT314" s="13" t="s">
        <v>1321</v>
      </c>
      <c r="CU314" s="4" t="s">
        <v>1322</v>
      </c>
      <c r="CV314" s="4" t="s">
        <v>3330</v>
      </c>
      <c r="CW314" s="42" t="str">
        <f t="shared" si="173"/>
        <v>febrero</v>
      </c>
      <c r="CX314" s="4" t="s">
        <v>180</v>
      </c>
      <c r="CY314" t="s">
        <v>361</v>
      </c>
      <c r="CZ314" t="s">
        <v>362</v>
      </c>
    </row>
    <row r="315" spans="1:104" x14ac:dyDescent="0.25">
      <c r="A315" s="110" t="str">
        <f t="shared" si="165"/>
        <v/>
      </c>
      <c r="B315" s="110" t="str">
        <f t="shared" si="166"/>
        <v/>
      </c>
      <c r="C315" s="42" t="str">
        <f t="shared" si="167"/>
        <v/>
      </c>
      <c r="D315" s="42" t="str">
        <f t="shared" si="168"/>
        <v/>
      </c>
      <c r="E315" s="110" t="str">
        <f t="shared" si="169"/>
        <v/>
      </c>
      <c r="F315" s="110" t="str">
        <f t="shared" ca="1" si="146"/>
        <v>F</v>
      </c>
      <c r="G315" s="19" t="str">
        <f t="shared" si="170"/>
        <v/>
      </c>
      <c r="H315" s="19" t="str">
        <f t="shared" si="171"/>
        <v/>
      </c>
      <c r="I315" s="19" t="str">
        <f t="shared" si="147"/>
        <v/>
      </c>
      <c r="J315" s="4">
        <v>2020</v>
      </c>
      <c r="K315" s="5">
        <v>307</v>
      </c>
      <c r="L315" s="13" t="s">
        <v>1440</v>
      </c>
      <c r="M315" s="4" t="s">
        <v>115</v>
      </c>
      <c r="N315" s="6" t="s">
        <v>116</v>
      </c>
      <c r="O315" s="6" t="s">
        <v>138</v>
      </c>
      <c r="P315" s="6" t="s">
        <v>150</v>
      </c>
      <c r="Q315" s="6" t="s">
        <v>249</v>
      </c>
      <c r="R315" s="4" t="s">
        <v>114</v>
      </c>
      <c r="S315" s="4" t="s">
        <v>166</v>
      </c>
      <c r="T315" s="108" t="s">
        <v>1854</v>
      </c>
      <c r="U315" s="4" t="s">
        <v>173</v>
      </c>
      <c r="V315" s="4" t="s">
        <v>174</v>
      </c>
      <c r="W315" s="7">
        <v>19363857</v>
      </c>
      <c r="X315" s="6">
        <v>1</v>
      </c>
      <c r="Y315" s="107">
        <v>20926</v>
      </c>
      <c r="Z315" s="80">
        <f ca="1">+($F$1-Tabla3[[#This Row],[FECHA DE NACIMIENTO]])/365</f>
        <v>64.101369863013701</v>
      </c>
      <c r="AA315" s="133" t="s">
        <v>2282</v>
      </c>
      <c r="AC315" s="4" t="s">
        <v>114</v>
      </c>
      <c r="AD315" s="4" t="s">
        <v>114</v>
      </c>
      <c r="AE315" s="8" t="s">
        <v>114</v>
      </c>
      <c r="AF315" s="4" t="s">
        <v>181</v>
      </c>
      <c r="AG315" s="6" t="s">
        <v>183</v>
      </c>
      <c r="AH315" s="6" t="s">
        <v>183</v>
      </c>
      <c r="AI315" s="6" t="s">
        <v>2313</v>
      </c>
      <c r="AJ315" s="108" t="s">
        <v>2312</v>
      </c>
      <c r="AK315" s="108" t="s">
        <v>2314</v>
      </c>
      <c r="AL315" s="9">
        <v>86620000</v>
      </c>
      <c r="AM315" s="9">
        <v>86620000</v>
      </c>
      <c r="AN315" s="112">
        <v>8662000</v>
      </c>
      <c r="AO315" s="4" t="s">
        <v>209</v>
      </c>
      <c r="AP315" s="6" t="s">
        <v>181</v>
      </c>
      <c r="AQ315" s="6" t="s">
        <v>168</v>
      </c>
      <c r="AR315" s="75"/>
      <c r="AS315" s="75"/>
      <c r="AT315" s="75"/>
      <c r="AU315" s="108">
        <v>4920</v>
      </c>
      <c r="AV315" s="107">
        <v>43839</v>
      </c>
      <c r="AW315" s="108">
        <v>78020</v>
      </c>
      <c r="AX315" s="93">
        <v>43887</v>
      </c>
      <c r="AY315" s="6" t="s">
        <v>215</v>
      </c>
      <c r="AZ315" s="6" t="s">
        <v>1698</v>
      </c>
      <c r="BA315" s="6" t="s">
        <v>181</v>
      </c>
      <c r="BB315" s="75"/>
      <c r="BC315" s="75"/>
      <c r="BD315" s="6" t="s">
        <v>2828</v>
      </c>
      <c r="BE315" s="70" t="s">
        <v>2316</v>
      </c>
      <c r="BF315" s="107">
        <v>43887</v>
      </c>
      <c r="BG315" s="4" t="s">
        <v>220</v>
      </c>
      <c r="BH315" s="4" t="s">
        <v>220</v>
      </c>
      <c r="BI315" s="6" t="s">
        <v>221</v>
      </c>
      <c r="BJ315" s="6" t="s">
        <v>3206</v>
      </c>
      <c r="BK315" s="6" t="s">
        <v>174</v>
      </c>
      <c r="BL315" s="12">
        <v>34545710</v>
      </c>
      <c r="BM315" s="4">
        <v>4</v>
      </c>
      <c r="BN315" s="6" t="s">
        <v>3207</v>
      </c>
      <c r="BO315" s="6" t="s">
        <v>183</v>
      </c>
      <c r="BP315" s="54">
        <v>77101700</v>
      </c>
      <c r="BQ315" s="13" t="s">
        <v>2819</v>
      </c>
      <c r="BR315" s="107">
        <v>43887</v>
      </c>
      <c r="BS315" s="4" t="s">
        <v>180</v>
      </c>
      <c r="BT315" s="13" t="s">
        <v>230</v>
      </c>
      <c r="BU315" s="93">
        <v>43887</v>
      </c>
      <c r="BV315" s="13" t="s">
        <v>348</v>
      </c>
      <c r="BW315" s="97">
        <v>43888</v>
      </c>
      <c r="BX315" s="97">
        <v>43888</v>
      </c>
      <c r="BY315" s="20">
        <v>44191</v>
      </c>
      <c r="BZ315" s="4">
        <f t="shared" si="148"/>
        <v>303</v>
      </c>
      <c r="CA315" s="16">
        <f t="shared" si="149"/>
        <v>10.1</v>
      </c>
      <c r="CB315" s="6" t="s">
        <v>2315</v>
      </c>
      <c r="CC315" s="9">
        <f>BD_2!E313</f>
        <v>0</v>
      </c>
      <c r="CD315" s="9">
        <f>BD_2!BA313</f>
        <v>0</v>
      </c>
      <c r="CE315" s="4">
        <f>BD_2!BZ313</f>
        <v>0</v>
      </c>
      <c r="CF315" s="42" t="str">
        <f>BD_2!CA313</f>
        <v>2 NO</v>
      </c>
      <c r="CG315" s="163" t="str">
        <f>BD_2!CF313</f>
        <v>2 NO</v>
      </c>
      <c r="CH315" s="4" t="s">
        <v>181</v>
      </c>
      <c r="CI315">
        <f t="shared" si="150"/>
        <v>303</v>
      </c>
      <c r="CJ315" s="161">
        <f t="shared" si="151"/>
        <v>43888</v>
      </c>
      <c r="CK315" s="161">
        <f t="shared" si="152"/>
        <v>44191</v>
      </c>
      <c r="CL315" s="14">
        <f t="shared" ca="1" si="153"/>
        <v>1.4356435643564356</v>
      </c>
      <c r="CM315" s="112">
        <f t="shared" si="172"/>
        <v>86620000</v>
      </c>
      <c r="CN315" s="42" t="str">
        <f t="shared" ca="1" si="154"/>
        <v>FINALIZADO</v>
      </c>
      <c r="CO315" s="115"/>
      <c r="CQ315" s="17"/>
      <c r="CR315" s="87"/>
      <c r="CT315" s="13" t="s">
        <v>1321</v>
      </c>
      <c r="CU315" s="4" t="s">
        <v>1322</v>
      </c>
      <c r="CV315" s="4" t="s">
        <v>3330</v>
      </c>
      <c r="CW315" s="42" t="str">
        <f>TEXT(BF315,"MMMM")</f>
        <v>febrero</v>
      </c>
      <c r="CX315" s="4" t="s">
        <v>180</v>
      </c>
      <c r="CY315" t="s">
        <v>361</v>
      </c>
      <c r="CZ315" t="s">
        <v>362</v>
      </c>
    </row>
    <row r="316" spans="1:104" x14ac:dyDescent="0.25">
      <c r="A316" s="110" t="str">
        <f t="shared" si="165"/>
        <v>A</v>
      </c>
      <c r="B316" s="110" t="str">
        <f t="shared" si="166"/>
        <v>PR</v>
      </c>
      <c r="C316" s="42" t="str">
        <f t="shared" si="167"/>
        <v/>
      </c>
      <c r="D316" s="42" t="str">
        <f t="shared" si="168"/>
        <v/>
      </c>
      <c r="E316" s="110" t="str">
        <f t="shared" si="169"/>
        <v/>
      </c>
      <c r="F316" s="110" t="str">
        <f t="shared" ca="1" si="146"/>
        <v>F</v>
      </c>
      <c r="G316" s="19" t="str">
        <f t="shared" si="170"/>
        <v/>
      </c>
      <c r="H316" s="19" t="str">
        <f t="shared" si="171"/>
        <v/>
      </c>
      <c r="I316" s="19" t="str">
        <f t="shared" si="147"/>
        <v/>
      </c>
      <c r="J316" s="4">
        <v>2020</v>
      </c>
      <c r="K316" s="5">
        <v>308</v>
      </c>
      <c r="L316" s="13" t="s">
        <v>1440</v>
      </c>
      <c r="M316" s="4" t="s">
        <v>115</v>
      </c>
      <c r="N316" s="6" t="s">
        <v>116</v>
      </c>
      <c r="O316" s="6" t="s">
        <v>138</v>
      </c>
      <c r="P316" s="6" t="s">
        <v>150</v>
      </c>
      <c r="Q316" s="6" t="s">
        <v>249</v>
      </c>
      <c r="R316" s="4" t="s">
        <v>114</v>
      </c>
      <c r="S316" s="4" t="s">
        <v>166</v>
      </c>
      <c r="T316" s="108" t="s">
        <v>1855</v>
      </c>
      <c r="U316" s="4" t="s">
        <v>173</v>
      </c>
      <c r="V316" s="4" t="s">
        <v>174</v>
      </c>
      <c r="W316" s="7">
        <v>1015448066</v>
      </c>
      <c r="X316" s="6">
        <v>5</v>
      </c>
      <c r="Y316" s="107">
        <v>34551</v>
      </c>
      <c r="Z316" s="80">
        <f ca="1">+($F$1-Tabla3[[#This Row],[FECHA DE NACIMIENTO]])/365</f>
        <v>26.772602739726029</v>
      </c>
      <c r="AA316" s="133" t="s">
        <v>540</v>
      </c>
      <c r="AC316" s="4" t="s">
        <v>114</v>
      </c>
      <c r="AD316" s="4" t="s">
        <v>114</v>
      </c>
      <c r="AE316" s="8" t="s">
        <v>114</v>
      </c>
      <c r="AF316" s="4" t="s">
        <v>181</v>
      </c>
      <c r="AG316" s="6" t="s">
        <v>183</v>
      </c>
      <c r="AH316" s="6" t="s">
        <v>183</v>
      </c>
      <c r="AI316" s="6" t="s">
        <v>2317</v>
      </c>
      <c r="AJ316" s="108" t="s">
        <v>2318</v>
      </c>
      <c r="AK316" s="108" t="s">
        <v>2319</v>
      </c>
      <c r="AL316" s="9">
        <v>28800000</v>
      </c>
      <c r="AM316" s="9">
        <v>28800000</v>
      </c>
      <c r="AN316" s="112">
        <v>3200000</v>
      </c>
      <c r="AO316" s="4" t="s">
        <v>209</v>
      </c>
      <c r="AP316" s="6" t="s">
        <v>181</v>
      </c>
      <c r="AQ316" s="6" t="s">
        <v>168</v>
      </c>
      <c r="AR316" s="75"/>
      <c r="AS316" s="75"/>
      <c r="AT316" s="75"/>
      <c r="AU316" s="108">
        <v>4620</v>
      </c>
      <c r="AV316" s="107">
        <v>43839</v>
      </c>
      <c r="AW316" s="108">
        <v>74120</v>
      </c>
      <c r="AX316" s="93">
        <v>43885</v>
      </c>
      <c r="AY316" s="6" t="s">
        <v>215</v>
      </c>
      <c r="AZ316" s="6" t="s">
        <v>2360</v>
      </c>
      <c r="BA316" s="6" t="s">
        <v>181</v>
      </c>
      <c r="BB316" s="75"/>
      <c r="BC316" s="75"/>
      <c r="BD316" s="6" t="s">
        <v>2827</v>
      </c>
      <c r="BE316" s="70" t="s">
        <v>2321</v>
      </c>
      <c r="BF316" s="107">
        <v>43885</v>
      </c>
      <c r="BG316" s="4" t="s">
        <v>220</v>
      </c>
      <c r="BH316" s="4" t="s">
        <v>220</v>
      </c>
      <c r="BI316" s="6" t="s">
        <v>221</v>
      </c>
      <c r="BJ316" s="6" t="s">
        <v>2253</v>
      </c>
      <c r="BK316" s="6" t="s">
        <v>174</v>
      </c>
      <c r="BL316" s="12">
        <v>80196438</v>
      </c>
      <c r="BM316" s="79">
        <v>4</v>
      </c>
      <c r="BN316" t="s">
        <v>2295</v>
      </c>
      <c r="BO316" t="s">
        <v>183</v>
      </c>
      <c r="BP316" s="4">
        <v>77101700</v>
      </c>
      <c r="BQ316" s="13" t="s">
        <v>2820</v>
      </c>
      <c r="BR316" s="107">
        <v>43885</v>
      </c>
      <c r="BS316" s="4" t="s">
        <v>180</v>
      </c>
      <c r="BT316" s="13" t="s">
        <v>230</v>
      </c>
      <c r="BU316" s="97">
        <v>43885</v>
      </c>
      <c r="BV316" s="13" t="s">
        <v>348</v>
      </c>
      <c r="BW316" s="97">
        <v>43886</v>
      </c>
      <c r="BX316" s="97">
        <v>43886</v>
      </c>
      <c r="BY316" s="20">
        <v>44159</v>
      </c>
      <c r="BZ316" s="4">
        <f t="shared" si="148"/>
        <v>273</v>
      </c>
      <c r="CA316" s="16">
        <f t="shared" si="149"/>
        <v>9.1</v>
      </c>
      <c r="CB316" s="6" t="s">
        <v>2320</v>
      </c>
      <c r="CC316" s="9">
        <f>BD_2!E314</f>
        <v>0</v>
      </c>
      <c r="CD316" s="9">
        <f>BD_2!BA314</f>
        <v>3733333</v>
      </c>
      <c r="CE316" s="4">
        <f>BD_2!BZ314</f>
        <v>37</v>
      </c>
      <c r="CF316" s="42" t="str">
        <f>BD_2!CA314</f>
        <v>2 NO</v>
      </c>
      <c r="CG316" s="163" t="str">
        <f>BD_2!CF314</f>
        <v>2 NO</v>
      </c>
      <c r="CH316" s="4" t="s">
        <v>181</v>
      </c>
      <c r="CI316">
        <f t="shared" si="150"/>
        <v>310</v>
      </c>
      <c r="CJ316" s="161">
        <f t="shared" si="151"/>
        <v>43886</v>
      </c>
      <c r="CK316" s="161">
        <f t="shared" si="152"/>
        <v>44196</v>
      </c>
      <c r="CL316" s="14">
        <f t="shared" ca="1" si="153"/>
        <v>1.4096774193548387</v>
      </c>
      <c r="CM316" s="112">
        <f t="shared" si="172"/>
        <v>32533333</v>
      </c>
      <c r="CN316" s="42" t="str">
        <f t="shared" ca="1" si="154"/>
        <v>FINALIZADO</v>
      </c>
      <c r="CO316" s="115"/>
      <c r="CQ316" s="17"/>
      <c r="CR316" s="87"/>
      <c r="CT316" s="13" t="s">
        <v>1321</v>
      </c>
      <c r="CU316" s="4" t="s">
        <v>1322</v>
      </c>
      <c r="CV316" s="4" t="s">
        <v>3330</v>
      </c>
      <c r="CW316" s="42" t="str">
        <f>TEXT(BF316,"MMMM")</f>
        <v>febrero</v>
      </c>
      <c r="CX316" s="4" t="s">
        <v>180</v>
      </c>
      <c r="CY316" t="s">
        <v>361</v>
      </c>
      <c r="CZ316" t="s">
        <v>362</v>
      </c>
    </row>
    <row r="317" spans="1:104" x14ac:dyDescent="0.25">
      <c r="A317" s="110" t="str">
        <f t="shared" si="165"/>
        <v/>
      </c>
      <c r="B317" s="110" t="str">
        <f t="shared" si="166"/>
        <v/>
      </c>
      <c r="C317" s="42" t="str">
        <f t="shared" si="167"/>
        <v/>
      </c>
      <c r="D317" s="42" t="str">
        <f t="shared" si="168"/>
        <v/>
      </c>
      <c r="E317" s="110" t="str">
        <f t="shared" si="169"/>
        <v/>
      </c>
      <c r="F317" s="110" t="str">
        <f t="shared" ca="1" si="146"/>
        <v>F</v>
      </c>
      <c r="G317" s="19" t="str">
        <f t="shared" si="170"/>
        <v/>
      </c>
      <c r="H317" s="19" t="str">
        <f t="shared" si="171"/>
        <v/>
      </c>
      <c r="I317" s="19" t="str">
        <f t="shared" si="147"/>
        <v/>
      </c>
      <c r="J317" s="4">
        <v>2020</v>
      </c>
      <c r="K317" s="5">
        <v>309</v>
      </c>
      <c r="L317" s="13" t="s">
        <v>1440</v>
      </c>
      <c r="M317" s="4" t="s">
        <v>115</v>
      </c>
      <c r="N317" s="6" t="s">
        <v>116</v>
      </c>
      <c r="O317" s="6" t="s">
        <v>138</v>
      </c>
      <c r="P317" s="6" t="s">
        <v>150</v>
      </c>
      <c r="Q317" s="6" t="s">
        <v>249</v>
      </c>
      <c r="R317" s="4" t="s">
        <v>114</v>
      </c>
      <c r="S317" s="4" t="s">
        <v>166</v>
      </c>
      <c r="T317" s="108" t="s">
        <v>1856</v>
      </c>
      <c r="U317" s="4" t="s">
        <v>173</v>
      </c>
      <c r="V317" s="4" t="s">
        <v>174</v>
      </c>
      <c r="W317" s="7">
        <v>52836386</v>
      </c>
      <c r="X317" s="6">
        <v>5</v>
      </c>
      <c r="Y317" s="107">
        <v>29591</v>
      </c>
      <c r="Z317" s="80">
        <f ca="1">+($F$1-Tabla3[[#This Row],[FECHA DE NACIMIENTO]])/365</f>
        <v>40.361643835616441</v>
      </c>
      <c r="AA317" s="108" t="s">
        <v>3621</v>
      </c>
      <c r="AB317" s="108"/>
      <c r="AC317" s="4" t="s">
        <v>114</v>
      </c>
      <c r="AD317" s="4" t="s">
        <v>114</v>
      </c>
      <c r="AE317" s="8" t="s">
        <v>114</v>
      </c>
      <c r="AF317" s="4" t="s">
        <v>181</v>
      </c>
      <c r="AG317" s="6" t="s">
        <v>183</v>
      </c>
      <c r="AH317" s="6" t="s">
        <v>183</v>
      </c>
      <c r="AI317" s="6" t="s">
        <v>2109</v>
      </c>
      <c r="AJ317" s="108" t="s">
        <v>2322</v>
      </c>
      <c r="AK317" s="108" t="s">
        <v>2323</v>
      </c>
      <c r="AL317" s="9">
        <v>81240000</v>
      </c>
      <c r="AM317" s="9">
        <v>81240000</v>
      </c>
      <c r="AN317" s="112">
        <v>8124000</v>
      </c>
      <c r="AO317" s="4" t="s">
        <v>209</v>
      </c>
      <c r="AP317" s="6" t="s">
        <v>181</v>
      </c>
      <c r="AQ317" s="6" t="s">
        <v>168</v>
      </c>
      <c r="AR317" s="75"/>
      <c r="AS317" s="75"/>
      <c r="AT317" s="75"/>
      <c r="AU317" s="108">
        <v>4620</v>
      </c>
      <c r="AV317" s="107">
        <v>43839</v>
      </c>
      <c r="AW317" s="108">
        <v>82520</v>
      </c>
      <c r="AX317" s="93">
        <v>43888</v>
      </c>
      <c r="AY317" s="6" t="s">
        <v>215</v>
      </c>
      <c r="AZ317" s="6" t="s">
        <v>1697</v>
      </c>
      <c r="BA317" s="6" t="s">
        <v>181</v>
      </c>
      <c r="BB317" s="75"/>
      <c r="BC317" s="75"/>
      <c r="BD317" s="6" t="s">
        <v>2826</v>
      </c>
      <c r="BE317" s="70" t="s">
        <v>2324</v>
      </c>
      <c r="BF317" s="107">
        <v>43887</v>
      </c>
      <c r="BG317" s="4" t="s">
        <v>220</v>
      </c>
      <c r="BH317" s="4" t="s">
        <v>220</v>
      </c>
      <c r="BI317" s="6" t="s">
        <v>221</v>
      </c>
      <c r="BJ317" s="6" t="s">
        <v>2257</v>
      </c>
      <c r="BK317" s="12" t="s">
        <v>174</v>
      </c>
      <c r="BL317" s="12">
        <v>80090792</v>
      </c>
      <c r="BM317" s="19">
        <v>0</v>
      </c>
      <c r="BN317" s="6" t="s">
        <v>2293</v>
      </c>
      <c r="BO317" s="13" t="s">
        <v>183</v>
      </c>
      <c r="BP317" s="4">
        <v>77101700</v>
      </c>
      <c r="BQ317" s="13" t="s">
        <v>2821</v>
      </c>
      <c r="BR317" s="107">
        <v>43887</v>
      </c>
      <c r="BS317" s="4" t="s">
        <v>180</v>
      </c>
      <c r="BT317" s="13" t="s">
        <v>230</v>
      </c>
      <c r="BU317" s="93">
        <v>43888</v>
      </c>
      <c r="BV317" s="13" t="s">
        <v>348</v>
      </c>
      <c r="BW317" s="97">
        <v>43889</v>
      </c>
      <c r="BX317" s="97">
        <v>43889</v>
      </c>
      <c r="BY317" s="20">
        <v>44192</v>
      </c>
      <c r="BZ317" s="4">
        <f t="shared" si="148"/>
        <v>303</v>
      </c>
      <c r="CA317" s="16">
        <f t="shared" si="149"/>
        <v>10.1</v>
      </c>
      <c r="CB317" s="6" t="s">
        <v>2286</v>
      </c>
      <c r="CC317" s="9">
        <f>BD_2!E315</f>
        <v>0</v>
      </c>
      <c r="CD317" s="9">
        <f>BD_2!BA315</f>
        <v>0</v>
      </c>
      <c r="CE317" s="4">
        <f>BD_2!BZ315</f>
        <v>0</v>
      </c>
      <c r="CF317" s="42" t="str">
        <f>BD_2!CA315</f>
        <v>2 NO</v>
      </c>
      <c r="CG317" s="163" t="str">
        <f>BD_2!CF315</f>
        <v>2 NO</v>
      </c>
      <c r="CH317" s="4" t="s">
        <v>181</v>
      </c>
      <c r="CI317">
        <f t="shared" si="150"/>
        <v>303</v>
      </c>
      <c r="CJ317" s="161">
        <f t="shared" si="151"/>
        <v>43889</v>
      </c>
      <c r="CK317" s="161">
        <f t="shared" si="152"/>
        <v>44192</v>
      </c>
      <c r="CL317" s="14">
        <f t="shared" ca="1" si="153"/>
        <v>1.4323432343234324</v>
      </c>
      <c r="CM317" s="112">
        <f t="shared" si="172"/>
        <v>81240000</v>
      </c>
      <c r="CN317" s="42" t="str">
        <f t="shared" ca="1" si="154"/>
        <v>FINALIZADO</v>
      </c>
      <c r="CO317" s="115"/>
      <c r="CQ317" s="17"/>
      <c r="CR317" s="87"/>
      <c r="CT317" s="13" t="s">
        <v>1321</v>
      </c>
      <c r="CU317" s="4" t="s">
        <v>1322</v>
      </c>
      <c r="CV317" s="4" t="s">
        <v>3330</v>
      </c>
      <c r="CW317" s="42" t="str">
        <f t="shared" si="173"/>
        <v>febrero</v>
      </c>
      <c r="CX317" s="4" t="s">
        <v>180</v>
      </c>
      <c r="CY317" t="s">
        <v>361</v>
      </c>
      <c r="CZ317" t="s">
        <v>362</v>
      </c>
    </row>
    <row r="318" spans="1:104" x14ac:dyDescent="0.25">
      <c r="A318" s="110" t="str">
        <f t="shared" si="165"/>
        <v/>
      </c>
      <c r="B318" s="110" t="str">
        <f t="shared" si="166"/>
        <v/>
      </c>
      <c r="C318" s="42" t="str">
        <f t="shared" si="167"/>
        <v/>
      </c>
      <c r="D318" s="42" t="str">
        <f t="shared" si="168"/>
        <v/>
      </c>
      <c r="E318" s="110" t="str">
        <f t="shared" si="169"/>
        <v/>
      </c>
      <c r="F318" s="110" t="str">
        <f t="shared" ca="1" si="146"/>
        <v>F</v>
      </c>
      <c r="G318" s="19" t="str">
        <f t="shared" si="170"/>
        <v/>
      </c>
      <c r="H318" s="19" t="str">
        <f t="shared" si="171"/>
        <v/>
      </c>
      <c r="I318" s="19" t="str">
        <f t="shared" si="147"/>
        <v/>
      </c>
      <c r="J318" s="40">
        <v>2020</v>
      </c>
      <c r="K318" s="5">
        <v>310</v>
      </c>
      <c r="L318" s="13" t="s">
        <v>1440</v>
      </c>
      <c r="M318" s="4" t="s">
        <v>115</v>
      </c>
      <c r="N318" s="6" t="s">
        <v>116</v>
      </c>
      <c r="O318" s="6" t="s">
        <v>138</v>
      </c>
      <c r="P318" s="6" t="s">
        <v>150</v>
      </c>
      <c r="Q318" s="6" t="s">
        <v>249</v>
      </c>
      <c r="R318" s="4" t="s">
        <v>114</v>
      </c>
      <c r="S318" s="4" t="s">
        <v>166</v>
      </c>
      <c r="T318" s="108" t="s">
        <v>1857</v>
      </c>
      <c r="U318" s="4" t="s">
        <v>173</v>
      </c>
      <c r="V318" s="4" t="s">
        <v>174</v>
      </c>
      <c r="W318" s="7">
        <v>79882029</v>
      </c>
      <c r="X318" s="6">
        <v>4</v>
      </c>
      <c r="Y318" s="107">
        <v>29371</v>
      </c>
      <c r="Z318" s="80">
        <f ca="1">+($F$1-Tabla3[[#This Row],[FECHA DE NACIMIENTO]])/365</f>
        <v>40.964383561643835</v>
      </c>
      <c r="AA318" s="133" t="s">
        <v>1896</v>
      </c>
      <c r="AC318" s="4" t="s">
        <v>114</v>
      </c>
      <c r="AD318" s="4" t="s">
        <v>114</v>
      </c>
      <c r="AE318" s="8" t="s">
        <v>114</v>
      </c>
      <c r="AF318" s="4" t="s">
        <v>181</v>
      </c>
      <c r="AG318" s="6" t="s">
        <v>183</v>
      </c>
      <c r="AH318" s="6" t="s">
        <v>183</v>
      </c>
      <c r="AI318" s="6" t="s">
        <v>2325</v>
      </c>
      <c r="AJ318" s="108" t="s">
        <v>2326</v>
      </c>
      <c r="AK318" s="108" t="s">
        <v>2327</v>
      </c>
      <c r="AL318" s="9">
        <v>84000000</v>
      </c>
      <c r="AM318" s="9">
        <v>84000000</v>
      </c>
      <c r="AN318" s="112">
        <v>8400000</v>
      </c>
      <c r="AO318" s="4" t="s">
        <v>209</v>
      </c>
      <c r="AP318" s="6" t="s">
        <v>181</v>
      </c>
      <c r="AQ318" s="6" t="s">
        <v>168</v>
      </c>
      <c r="AR318" s="75"/>
      <c r="AS318" s="75"/>
      <c r="AT318" s="75"/>
      <c r="AU318" s="108">
        <v>4620</v>
      </c>
      <c r="AV318" s="107">
        <v>43839</v>
      </c>
      <c r="AW318" s="108">
        <v>74220</v>
      </c>
      <c r="AX318" s="93">
        <v>43885</v>
      </c>
      <c r="AY318" s="6" t="s">
        <v>215</v>
      </c>
      <c r="AZ318" s="6" t="s">
        <v>1697</v>
      </c>
      <c r="BA318" s="6" t="s">
        <v>181</v>
      </c>
      <c r="BB318" s="75"/>
      <c r="BC318" s="75"/>
      <c r="BD318" s="6" t="s">
        <v>2825</v>
      </c>
      <c r="BE318" s="70" t="s">
        <v>2328</v>
      </c>
      <c r="BF318" s="107">
        <v>43885</v>
      </c>
      <c r="BG318" s="4" t="s">
        <v>220</v>
      </c>
      <c r="BH318" s="4" t="s">
        <v>220</v>
      </c>
      <c r="BI318" s="6" t="s">
        <v>221</v>
      </c>
      <c r="BJ318" s="6" t="s">
        <v>2823</v>
      </c>
      <c r="BK318" s="12" t="s">
        <v>174</v>
      </c>
      <c r="BL318" s="12">
        <v>79335485</v>
      </c>
      <c r="BM318" s="19">
        <v>4</v>
      </c>
      <c r="BN318" s="6" t="s">
        <v>2791</v>
      </c>
      <c r="BO318" s="13" t="s">
        <v>183</v>
      </c>
      <c r="BP318" s="4">
        <v>77101700</v>
      </c>
      <c r="BQ318" s="13" t="s">
        <v>2822</v>
      </c>
      <c r="BR318" s="107">
        <v>43885</v>
      </c>
      <c r="BS318" s="4" t="s">
        <v>180</v>
      </c>
      <c r="BT318" s="13" t="s">
        <v>230</v>
      </c>
      <c r="BU318" s="97">
        <v>43885</v>
      </c>
      <c r="BV318" s="13" t="s">
        <v>348</v>
      </c>
      <c r="BW318" s="97">
        <v>43885</v>
      </c>
      <c r="BX318" s="97">
        <v>43885</v>
      </c>
      <c r="BY318" s="20">
        <v>44188</v>
      </c>
      <c r="BZ318" s="4">
        <f t="shared" si="148"/>
        <v>303</v>
      </c>
      <c r="CA318" s="16">
        <f t="shared" si="149"/>
        <v>10.1</v>
      </c>
      <c r="CB318" s="6" t="s">
        <v>2315</v>
      </c>
      <c r="CC318" s="9">
        <f>BD_2!E316</f>
        <v>0</v>
      </c>
      <c r="CD318" s="9">
        <f>BD_2!BA316</f>
        <v>0</v>
      </c>
      <c r="CE318" s="4">
        <f>BD_2!BZ316</f>
        <v>0</v>
      </c>
      <c r="CF318" s="42" t="str">
        <f>BD_2!CA316</f>
        <v>2 NO</v>
      </c>
      <c r="CG318" s="163" t="str">
        <f>BD_2!CF316</f>
        <v>2 NO</v>
      </c>
      <c r="CH318" s="4" t="s">
        <v>181</v>
      </c>
      <c r="CI318">
        <f t="shared" si="150"/>
        <v>303</v>
      </c>
      <c r="CJ318" s="161">
        <f t="shared" si="151"/>
        <v>43885</v>
      </c>
      <c r="CK318" s="161">
        <f t="shared" si="152"/>
        <v>44188</v>
      </c>
      <c r="CL318" s="14">
        <f t="shared" ca="1" si="153"/>
        <v>1.4455445544554455</v>
      </c>
      <c r="CM318" s="112">
        <f t="shared" si="172"/>
        <v>84000000</v>
      </c>
      <c r="CN318" s="42" t="str">
        <f t="shared" ca="1" si="154"/>
        <v>FINALIZADO</v>
      </c>
      <c r="CO318" s="115"/>
      <c r="CQ318" s="17"/>
      <c r="CR318" s="87"/>
      <c r="CT318" s="13" t="s">
        <v>1321</v>
      </c>
      <c r="CU318" s="4" t="s">
        <v>1322</v>
      </c>
      <c r="CV318" s="4" t="s">
        <v>3330</v>
      </c>
      <c r="CW318" s="42" t="str">
        <f t="shared" si="173"/>
        <v>febrero</v>
      </c>
      <c r="CX318" s="4" t="s">
        <v>180</v>
      </c>
      <c r="CY318" t="s">
        <v>361</v>
      </c>
      <c r="CZ318" t="s">
        <v>362</v>
      </c>
    </row>
    <row r="319" spans="1:104" x14ac:dyDescent="0.25">
      <c r="A319" s="110" t="str">
        <f t="shared" si="165"/>
        <v/>
      </c>
      <c r="B319" s="110" t="str">
        <f t="shared" si="166"/>
        <v/>
      </c>
      <c r="C319" s="42" t="str">
        <f t="shared" si="167"/>
        <v/>
      </c>
      <c r="D319" s="42" t="str">
        <f t="shared" si="168"/>
        <v/>
      </c>
      <c r="E319" s="110" t="str">
        <f t="shared" si="169"/>
        <v/>
      </c>
      <c r="F319" s="110" t="str">
        <f t="shared" ca="1" si="146"/>
        <v>F</v>
      </c>
      <c r="G319" s="19" t="str">
        <f t="shared" si="170"/>
        <v/>
      </c>
      <c r="H319" s="19" t="str">
        <f t="shared" si="171"/>
        <v/>
      </c>
      <c r="I319" s="19" t="str">
        <f t="shared" si="147"/>
        <v/>
      </c>
      <c r="J319" s="4">
        <v>2020</v>
      </c>
      <c r="K319" s="5">
        <v>311</v>
      </c>
      <c r="L319" s="13" t="s">
        <v>1440</v>
      </c>
      <c r="M319" s="4" t="s">
        <v>115</v>
      </c>
      <c r="N319" s="6" t="s">
        <v>116</v>
      </c>
      <c r="O319" s="6" t="s">
        <v>138</v>
      </c>
      <c r="P319" s="6" t="s">
        <v>150</v>
      </c>
      <c r="Q319" s="6" t="s">
        <v>249</v>
      </c>
      <c r="R319" s="4" t="s">
        <v>114</v>
      </c>
      <c r="S319" s="4" t="s">
        <v>166</v>
      </c>
      <c r="T319" s="108" t="s">
        <v>1858</v>
      </c>
      <c r="U319" s="4" t="s">
        <v>173</v>
      </c>
      <c r="V319" s="4" t="s">
        <v>174</v>
      </c>
      <c r="W319" s="7">
        <v>1016004650</v>
      </c>
      <c r="X319" s="6">
        <v>5</v>
      </c>
      <c r="Y319" s="107">
        <v>32002</v>
      </c>
      <c r="Z319" s="80">
        <f ca="1">+($F$1-Tabla3[[#This Row],[FECHA DE NACIMIENTO]])/365</f>
        <v>33.756164383561647</v>
      </c>
      <c r="AA319" s="133" t="s">
        <v>2329</v>
      </c>
      <c r="AC319" s="4" t="s">
        <v>114</v>
      </c>
      <c r="AD319" s="4" t="s">
        <v>114</v>
      </c>
      <c r="AE319" s="8" t="s">
        <v>114</v>
      </c>
      <c r="AF319" s="4" t="s">
        <v>181</v>
      </c>
      <c r="AG319" s="6" t="s">
        <v>183</v>
      </c>
      <c r="AH319" s="6" t="s">
        <v>183</v>
      </c>
      <c r="AI319" s="6" t="s">
        <v>2325</v>
      </c>
      <c r="AJ319" s="108" t="s">
        <v>2330</v>
      </c>
      <c r="AK319" s="108" t="s">
        <v>2327</v>
      </c>
      <c r="AL319" s="9">
        <v>84000000</v>
      </c>
      <c r="AM319" s="9">
        <v>84000000</v>
      </c>
      <c r="AN319" s="112">
        <v>8400000</v>
      </c>
      <c r="AO319" s="4" t="s">
        <v>209</v>
      </c>
      <c r="AP319" s="6" t="s">
        <v>181</v>
      </c>
      <c r="AQ319" s="6" t="s">
        <v>168</v>
      </c>
      <c r="AR319" s="75"/>
      <c r="AS319" s="75"/>
      <c r="AT319" s="75"/>
      <c r="AU319" s="108">
        <v>4620</v>
      </c>
      <c r="AV319" s="107">
        <v>43839</v>
      </c>
      <c r="AW319" s="108">
        <v>74320</v>
      </c>
      <c r="AX319" s="93">
        <v>43885</v>
      </c>
      <c r="AY319" s="6" t="s">
        <v>215</v>
      </c>
      <c r="AZ319" s="6" t="s">
        <v>1697</v>
      </c>
      <c r="BA319" s="6" t="s">
        <v>181</v>
      </c>
      <c r="BB319" s="75"/>
      <c r="BC319" s="75"/>
      <c r="BD319" s="6" t="s">
        <v>2824</v>
      </c>
      <c r="BE319" s="70" t="s">
        <v>2331</v>
      </c>
      <c r="BF319" s="107">
        <v>43885</v>
      </c>
      <c r="BG319" s="4" t="s">
        <v>220</v>
      </c>
      <c r="BH319" s="4" t="s">
        <v>220</v>
      </c>
      <c r="BI319" s="6" t="s">
        <v>221</v>
      </c>
      <c r="BJ319" s="6" t="s">
        <v>2823</v>
      </c>
      <c r="BK319" s="12" t="s">
        <v>174</v>
      </c>
      <c r="BL319" s="12">
        <v>79335485</v>
      </c>
      <c r="BM319" s="19">
        <v>4</v>
      </c>
      <c r="BN319" s="6" t="s">
        <v>2791</v>
      </c>
      <c r="BO319" s="13" t="s">
        <v>183</v>
      </c>
      <c r="BP319" s="4">
        <v>77101700</v>
      </c>
      <c r="BQ319" s="13" t="s">
        <v>2832</v>
      </c>
      <c r="BR319" s="107">
        <v>43885</v>
      </c>
      <c r="BS319" s="4" t="s">
        <v>180</v>
      </c>
      <c r="BT319" s="13" t="s">
        <v>230</v>
      </c>
      <c r="BU319" s="97">
        <v>43885</v>
      </c>
      <c r="BV319" s="13" t="s">
        <v>348</v>
      </c>
      <c r="BW319" s="97">
        <v>43885</v>
      </c>
      <c r="BX319" s="97">
        <v>43885</v>
      </c>
      <c r="BY319" s="20">
        <v>44188</v>
      </c>
      <c r="BZ319" s="4">
        <f t="shared" si="148"/>
        <v>303</v>
      </c>
      <c r="CA319" s="16">
        <f t="shared" si="149"/>
        <v>10.1</v>
      </c>
      <c r="CB319" s="6" t="s">
        <v>2315</v>
      </c>
      <c r="CC319" s="9">
        <f>BD_2!E317</f>
        <v>0</v>
      </c>
      <c r="CD319" s="9">
        <f>BD_2!BA317</f>
        <v>0</v>
      </c>
      <c r="CE319" s="4">
        <f>BD_2!BZ317</f>
        <v>0</v>
      </c>
      <c r="CF319" s="42" t="str">
        <f>BD_2!CA317</f>
        <v>2 NO</v>
      </c>
      <c r="CG319" s="163" t="str">
        <f>BD_2!CF317</f>
        <v>2 NO</v>
      </c>
      <c r="CH319" s="4" t="s">
        <v>181</v>
      </c>
      <c r="CI319">
        <f t="shared" si="150"/>
        <v>303</v>
      </c>
      <c r="CJ319" s="161">
        <f t="shared" si="151"/>
        <v>43885</v>
      </c>
      <c r="CK319" s="161">
        <f t="shared" si="152"/>
        <v>44188</v>
      </c>
      <c r="CL319" s="14">
        <f t="shared" ca="1" si="153"/>
        <v>1.4455445544554455</v>
      </c>
      <c r="CM319" s="112">
        <f t="shared" si="172"/>
        <v>84000000</v>
      </c>
      <c r="CN319" s="42" t="str">
        <f t="shared" ca="1" si="154"/>
        <v>FINALIZADO</v>
      </c>
      <c r="CO319" s="115"/>
      <c r="CQ319" s="17"/>
      <c r="CR319" s="87"/>
      <c r="CT319" s="13" t="s">
        <v>1321</v>
      </c>
      <c r="CU319" s="4" t="s">
        <v>1322</v>
      </c>
      <c r="CV319" s="4" t="s">
        <v>3330</v>
      </c>
      <c r="CW319" s="42" t="str">
        <f t="shared" si="173"/>
        <v>febrero</v>
      </c>
      <c r="CX319" s="4" t="s">
        <v>180</v>
      </c>
      <c r="CY319" t="s">
        <v>361</v>
      </c>
      <c r="CZ319" t="s">
        <v>362</v>
      </c>
    </row>
    <row r="320" spans="1:104" x14ac:dyDescent="0.25">
      <c r="A320" s="110" t="str">
        <f t="shared" si="165"/>
        <v/>
      </c>
      <c r="B320" s="110" t="str">
        <f t="shared" si="166"/>
        <v/>
      </c>
      <c r="C320" s="42" t="str">
        <f t="shared" si="167"/>
        <v/>
      </c>
      <c r="D320" s="42" t="str">
        <f t="shared" si="168"/>
        <v/>
      </c>
      <c r="E320" s="110" t="str">
        <f t="shared" si="169"/>
        <v/>
      </c>
      <c r="F320" s="110" t="str">
        <f t="shared" ca="1" si="146"/>
        <v>F</v>
      </c>
      <c r="G320" s="19" t="str">
        <f t="shared" si="170"/>
        <v/>
      </c>
      <c r="H320" s="19" t="str">
        <f t="shared" si="171"/>
        <v/>
      </c>
      <c r="I320" s="19" t="str">
        <f t="shared" si="147"/>
        <v/>
      </c>
      <c r="J320" s="4">
        <v>2020</v>
      </c>
      <c r="K320" s="5">
        <v>312</v>
      </c>
      <c r="L320" s="98" t="s">
        <v>1436</v>
      </c>
      <c r="M320" s="4" t="s">
        <v>115</v>
      </c>
      <c r="N320" s="6" t="s">
        <v>116</v>
      </c>
      <c r="O320" s="6" t="s">
        <v>138</v>
      </c>
      <c r="P320" s="6" t="s">
        <v>150</v>
      </c>
      <c r="Q320" s="6" t="s">
        <v>249</v>
      </c>
      <c r="R320" s="4" t="s">
        <v>114</v>
      </c>
      <c r="S320" s="4" t="s">
        <v>166</v>
      </c>
      <c r="T320" s="108" t="s">
        <v>1859</v>
      </c>
      <c r="U320" s="4" t="s">
        <v>173</v>
      </c>
      <c r="V320" s="4" t="s">
        <v>174</v>
      </c>
      <c r="W320" s="7">
        <v>79626087</v>
      </c>
      <c r="X320" s="6">
        <v>5</v>
      </c>
      <c r="Y320" s="107">
        <v>26755</v>
      </c>
      <c r="Z320" s="80">
        <f ca="1">+($F$1-Tabla3[[#This Row],[FECHA DE NACIMIENTO]])/365</f>
        <v>48.131506849315066</v>
      </c>
      <c r="AA320" s="133" t="s">
        <v>1394</v>
      </c>
      <c r="AC320" s="4" t="s">
        <v>114</v>
      </c>
      <c r="AD320" s="4" t="s">
        <v>114</v>
      </c>
      <c r="AE320" s="8" t="s">
        <v>114</v>
      </c>
      <c r="AF320" s="4" t="s">
        <v>181</v>
      </c>
      <c r="AG320" s="105" t="s">
        <v>958</v>
      </c>
      <c r="AH320" s="6" t="s">
        <v>958</v>
      </c>
      <c r="AI320" s="6" t="s">
        <v>1363</v>
      </c>
      <c r="AJ320" s="108" t="s">
        <v>2712</v>
      </c>
      <c r="AK320" s="108" t="s">
        <v>2713</v>
      </c>
      <c r="AL320" s="9">
        <v>100000000</v>
      </c>
      <c r="AM320" s="9">
        <v>100000000</v>
      </c>
      <c r="AN320" s="112">
        <v>10000000</v>
      </c>
      <c r="AO320" s="4" t="s">
        <v>209</v>
      </c>
      <c r="AP320" s="6" t="s">
        <v>181</v>
      </c>
      <c r="AQ320" s="6" t="s">
        <v>168</v>
      </c>
      <c r="AR320" s="75"/>
      <c r="AS320" s="75"/>
      <c r="AT320" s="75"/>
      <c r="AU320" s="108">
        <v>5720</v>
      </c>
      <c r="AV320" s="107">
        <v>43840</v>
      </c>
      <c r="AW320" s="108">
        <v>83420</v>
      </c>
      <c r="AX320" s="93">
        <v>43888</v>
      </c>
      <c r="AY320" s="6" t="s">
        <v>215</v>
      </c>
      <c r="AZ320" s="6" t="s">
        <v>572</v>
      </c>
      <c r="BA320" s="6" t="s">
        <v>181</v>
      </c>
      <c r="BB320" s="75"/>
      <c r="BC320" s="75"/>
      <c r="BD320" s="6" t="s">
        <v>2831</v>
      </c>
      <c r="BE320" s="70" t="s">
        <v>2332</v>
      </c>
      <c r="BF320" s="107">
        <v>43887</v>
      </c>
      <c r="BG320" s="4" t="s">
        <v>220</v>
      </c>
      <c r="BH320" s="4" t="s">
        <v>220</v>
      </c>
      <c r="BI320" s="6" t="s">
        <v>221</v>
      </c>
      <c r="BJ320" s="6" t="s">
        <v>2151</v>
      </c>
      <c r="BK320" s="6" t="s">
        <v>174</v>
      </c>
      <c r="BL320" s="12">
        <v>71580559</v>
      </c>
      <c r="BM320" s="4">
        <v>0</v>
      </c>
      <c r="BN320" s="6" t="s">
        <v>3857</v>
      </c>
      <c r="BO320" s="6" t="s">
        <v>187</v>
      </c>
      <c r="BP320" s="4">
        <v>77101700</v>
      </c>
      <c r="BQ320" s="13" t="s">
        <v>2833</v>
      </c>
      <c r="BR320" s="107">
        <v>43887</v>
      </c>
      <c r="BS320" s="4" t="s">
        <v>180</v>
      </c>
      <c r="BT320" s="13" t="s">
        <v>230</v>
      </c>
      <c r="BU320" s="97">
        <v>43887</v>
      </c>
      <c r="BV320" s="13" t="s">
        <v>348</v>
      </c>
      <c r="BW320" s="97">
        <v>43888</v>
      </c>
      <c r="BX320" s="97">
        <v>43888</v>
      </c>
      <c r="BY320" s="20">
        <v>44191</v>
      </c>
      <c r="BZ320" s="4">
        <f t="shared" si="148"/>
        <v>303</v>
      </c>
      <c r="CA320" s="16">
        <f t="shared" si="149"/>
        <v>10.1</v>
      </c>
      <c r="CB320" s="108" t="s">
        <v>2714</v>
      </c>
      <c r="CC320" s="9">
        <f>BD_2!E318</f>
        <v>0</v>
      </c>
      <c r="CD320" s="9">
        <f>BD_2!BA318</f>
        <v>0</v>
      </c>
      <c r="CE320" s="4">
        <f>BD_2!BZ318</f>
        <v>0</v>
      </c>
      <c r="CF320" s="42" t="str">
        <f>BD_2!CA318</f>
        <v>2 NO</v>
      </c>
      <c r="CG320" s="163" t="str">
        <f>BD_2!CF318</f>
        <v>2 NO</v>
      </c>
      <c r="CH320" s="4" t="s">
        <v>181</v>
      </c>
      <c r="CI320">
        <f t="shared" si="150"/>
        <v>303</v>
      </c>
      <c r="CJ320" s="161">
        <f t="shared" si="151"/>
        <v>43888</v>
      </c>
      <c r="CK320" s="161">
        <f t="shared" si="152"/>
        <v>44191</v>
      </c>
      <c r="CL320" s="14">
        <f t="shared" ca="1" si="153"/>
        <v>1.4356435643564356</v>
      </c>
      <c r="CM320" s="112">
        <f t="shared" si="172"/>
        <v>100000000</v>
      </c>
      <c r="CN320" s="42" t="str">
        <f t="shared" ca="1" si="154"/>
        <v>FINALIZADO</v>
      </c>
      <c r="CO320" s="115"/>
      <c r="CQ320" s="17"/>
      <c r="CR320" s="87"/>
      <c r="CT320" s="13" t="s">
        <v>1321</v>
      </c>
      <c r="CU320" s="4" t="s">
        <v>1322</v>
      </c>
      <c r="CV320" s="4" t="s">
        <v>3330</v>
      </c>
      <c r="CW320" s="42" t="str">
        <f t="shared" si="173"/>
        <v>febrero</v>
      </c>
      <c r="CX320" s="4" t="s">
        <v>180</v>
      </c>
      <c r="CY320" t="s">
        <v>361</v>
      </c>
      <c r="CZ320" t="s">
        <v>362</v>
      </c>
    </row>
    <row r="321" spans="1:104" x14ac:dyDescent="0.25">
      <c r="A321" s="110" t="str">
        <f t="shared" si="165"/>
        <v>A</v>
      </c>
      <c r="B321" s="110" t="str">
        <f t="shared" si="166"/>
        <v>PR</v>
      </c>
      <c r="C321" s="42" t="str">
        <f t="shared" si="167"/>
        <v/>
      </c>
      <c r="D321" s="42" t="str">
        <f t="shared" si="168"/>
        <v/>
      </c>
      <c r="E321" s="110" t="str">
        <f t="shared" si="169"/>
        <v/>
      </c>
      <c r="F321" s="110" t="str">
        <f t="shared" ca="1" si="146"/>
        <v>F</v>
      </c>
      <c r="G321" s="19" t="str">
        <f t="shared" si="170"/>
        <v/>
      </c>
      <c r="H321" s="19" t="str">
        <f t="shared" si="171"/>
        <v/>
      </c>
      <c r="I321" s="19" t="str">
        <f t="shared" si="147"/>
        <v/>
      </c>
      <c r="J321" s="4">
        <v>2020</v>
      </c>
      <c r="K321" s="5">
        <v>313</v>
      </c>
      <c r="L321" s="98" t="s">
        <v>1431</v>
      </c>
      <c r="M321" s="4" t="s">
        <v>115</v>
      </c>
      <c r="N321" s="6" t="s">
        <v>116</v>
      </c>
      <c r="O321" s="6" t="s">
        <v>138</v>
      </c>
      <c r="P321" s="6" t="s">
        <v>150</v>
      </c>
      <c r="Q321" s="6" t="s">
        <v>249</v>
      </c>
      <c r="R321" s="4" t="s">
        <v>114</v>
      </c>
      <c r="S321" s="4" t="s">
        <v>167</v>
      </c>
      <c r="T321" s="108" t="s">
        <v>1860</v>
      </c>
      <c r="U321" s="4" t="s">
        <v>173</v>
      </c>
      <c r="V321" s="4" t="s">
        <v>174</v>
      </c>
      <c r="W321" s="7">
        <v>5826110</v>
      </c>
      <c r="X321" s="6">
        <v>6</v>
      </c>
      <c r="Y321" s="107">
        <v>28201</v>
      </c>
      <c r="Z321" s="80">
        <f ca="1">+($F$1-Tabla3[[#This Row],[FECHA DE NACIMIENTO]])/365</f>
        <v>44.169863013698631</v>
      </c>
      <c r="AA321" s="133" t="s">
        <v>367</v>
      </c>
      <c r="AC321" s="4" t="s">
        <v>114</v>
      </c>
      <c r="AD321" s="4" t="s">
        <v>114</v>
      </c>
      <c r="AE321" s="8" t="s">
        <v>114</v>
      </c>
      <c r="AF321" s="4" t="s">
        <v>181</v>
      </c>
      <c r="AG321" s="6" t="s">
        <v>195</v>
      </c>
      <c r="AH321" s="6" t="s">
        <v>201</v>
      </c>
      <c r="AI321" s="6" t="s">
        <v>427</v>
      </c>
      <c r="AJ321" s="108" t="s">
        <v>2335</v>
      </c>
      <c r="AK321" s="108" t="s">
        <v>2179</v>
      </c>
      <c r="AL321" s="9">
        <v>23000000</v>
      </c>
      <c r="AM321" s="9">
        <v>23000000</v>
      </c>
      <c r="AN321" s="112">
        <v>2300000</v>
      </c>
      <c r="AO321" s="4" t="s">
        <v>209</v>
      </c>
      <c r="AP321" s="6" t="s">
        <v>181</v>
      </c>
      <c r="AQ321" s="6" t="s">
        <v>168</v>
      </c>
      <c r="AR321" s="75"/>
      <c r="AS321" s="75"/>
      <c r="AT321" s="75"/>
      <c r="AU321" s="108">
        <v>1420</v>
      </c>
      <c r="AV321" s="107">
        <v>43833</v>
      </c>
      <c r="AW321" s="108">
        <v>73920</v>
      </c>
      <c r="AX321" s="93">
        <v>43882</v>
      </c>
      <c r="AY321" s="6" t="s">
        <v>214</v>
      </c>
      <c r="AZ321" s="6" t="s">
        <v>419</v>
      </c>
      <c r="BA321" s="6" t="s">
        <v>181</v>
      </c>
      <c r="BB321" s="75"/>
      <c r="BC321" s="75"/>
      <c r="BD321" s="108" t="s">
        <v>2334</v>
      </c>
      <c r="BE321" s="70" t="s">
        <v>2333</v>
      </c>
      <c r="BF321" s="107">
        <v>43882</v>
      </c>
      <c r="BG321" s="4" t="s">
        <v>220</v>
      </c>
      <c r="BH321" s="4" t="s">
        <v>220</v>
      </c>
      <c r="BI321" s="6" t="s">
        <v>221</v>
      </c>
      <c r="BJ321" s="6" t="s">
        <v>370</v>
      </c>
      <c r="BK321" s="6" t="s">
        <v>174</v>
      </c>
      <c r="BL321" s="12">
        <v>63459707</v>
      </c>
      <c r="BM321" s="4">
        <v>9</v>
      </c>
      <c r="BN321" s="6" t="s">
        <v>225</v>
      </c>
      <c r="BO321" s="6" t="s">
        <v>195</v>
      </c>
      <c r="BP321" s="4">
        <v>72101501</v>
      </c>
      <c r="BQ321" s="13" t="s">
        <v>2834</v>
      </c>
      <c r="BR321" s="107">
        <v>43882</v>
      </c>
      <c r="BS321" s="4" t="s">
        <v>181</v>
      </c>
      <c r="BT321" s="13" t="s">
        <v>235</v>
      </c>
      <c r="BU321" s="93" t="s">
        <v>168</v>
      </c>
      <c r="BV321" s="13" t="s">
        <v>256</v>
      </c>
      <c r="BW321" s="97">
        <v>43883</v>
      </c>
      <c r="BX321" s="97">
        <v>43883</v>
      </c>
      <c r="BY321" s="20">
        <v>44186</v>
      </c>
      <c r="BZ321" s="4">
        <f t="shared" si="148"/>
        <v>303</v>
      </c>
      <c r="CA321" s="16">
        <f t="shared" si="149"/>
        <v>10.1</v>
      </c>
      <c r="CB321" s="6" t="s">
        <v>2336</v>
      </c>
      <c r="CC321" s="9">
        <f>BD_2!E319</f>
        <v>0</v>
      </c>
      <c r="CD321" s="9">
        <f>BD_2!BA319</f>
        <v>690000</v>
      </c>
      <c r="CE321" s="4">
        <f>BD_2!BZ319</f>
        <v>9</v>
      </c>
      <c r="CF321" s="42" t="str">
        <f>BD_2!CA319</f>
        <v>2 NO</v>
      </c>
      <c r="CG321" s="163" t="str">
        <f>BD_2!CF319</f>
        <v>2 NO</v>
      </c>
      <c r="CH321" s="4" t="s">
        <v>181</v>
      </c>
      <c r="CI321">
        <f t="shared" si="150"/>
        <v>312</v>
      </c>
      <c r="CJ321" s="161">
        <f t="shared" si="151"/>
        <v>43883</v>
      </c>
      <c r="CK321" s="161">
        <f t="shared" si="152"/>
        <v>44195</v>
      </c>
      <c r="CL321" s="14">
        <f t="shared" ca="1" si="153"/>
        <v>1.4102564102564104</v>
      </c>
      <c r="CM321" s="112">
        <f t="shared" si="172"/>
        <v>23690000</v>
      </c>
      <c r="CN321" s="42" t="str">
        <f t="shared" ca="1" si="154"/>
        <v>FINALIZADO</v>
      </c>
      <c r="CO321" s="115"/>
      <c r="CQ321" s="17"/>
      <c r="CR321" s="87"/>
      <c r="CT321" s="13" t="s">
        <v>1321</v>
      </c>
      <c r="CU321" s="4" t="s">
        <v>1322</v>
      </c>
      <c r="CV321" s="4" t="s">
        <v>3330</v>
      </c>
      <c r="CW321" s="42" t="str">
        <f t="shared" si="173"/>
        <v>febrero</v>
      </c>
      <c r="CX321" s="4" t="s">
        <v>180</v>
      </c>
      <c r="CY321" t="s">
        <v>361</v>
      </c>
      <c r="CZ321" t="s">
        <v>362</v>
      </c>
    </row>
    <row r="322" spans="1:104" x14ac:dyDescent="0.25">
      <c r="A322" s="110" t="str">
        <f t="shared" si="165"/>
        <v/>
      </c>
      <c r="B322" s="110" t="str">
        <f t="shared" si="166"/>
        <v/>
      </c>
      <c r="C322" s="42" t="str">
        <f t="shared" si="167"/>
        <v/>
      </c>
      <c r="D322" s="42" t="str">
        <f t="shared" si="168"/>
        <v/>
      </c>
      <c r="E322" s="110" t="str">
        <f t="shared" si="169"/>
        <v/>
      </c>
      <c r="F322" s="110" t="str">
        <f t="shared" ca="1" si="146"/>
        <v>F</v>
      </c>
      <c r="G322" s="19" t="str">
        <f t="shared" si="170"/>
        <v/>
      </c>
      <c r="H322" s="19" t="str">
        <f t="shared" si="171"/>
        <v/>
      </c>
      <c r="I322" s="19" t="str">
        <f t="shared" si="147"/>
        <v/>
      </c>
      <c r="J322" s="4">
        <v>2020</v>
      </c>
      <c r="K322" s="5">
        <v>314</v>
      </c>
      <c r="L322" s="98" t="s">
        <v>1439</v>
      </c>
      <c r="M322" s="4" t="s">
        <v>115</v>
      </c>
      <c r="N322" s="6" t="s">
        <v>116</v>
      </c>
      <c r="O322" s="6" t="s">
        <v>138</v>
      </c>
      <c r="P322" s="6" t="s">
        <v>150</v>
      </c>
      <c r="Q322" s="6" t="s">
        <v>249</v>
      </c>
      <c r="R322" s="4" t="s">
        <v>114</v>
      </c>
      <c r="S322" s="4" t="s">
        <v>166</v>
      </c>
      <c r="T322" s="108" t="s">
        <v>3308</v>
      </c>
      <c r="U322" s="4" t="s">
        <v>173</v>
      </c>
      <c r="V322" s="4" t="s">
        <v>174</v>
      </c>
      <c r="W322" s="7">
        <v>79854054</v>
      </c>
      <c r="X322" s="6">
        <v>1</v>
      </c>
      <c r="Y322" s="107">
        <v>28550</v>
      </c>
      <c r="Z322" s="80">
        <f ca="1">+($F$1-Tabla3[[#This Row],[FECHA DE NACIMIENTO]])/365</f>
        <v>43.213698630136989</v>
      </c>
      <c r="AA322" s="133" t="s">
        <v>1736</v>
      </c>
      <c r="AC322" s="4" t="s">
        <v>114</v>
      </c>
      <c r="AD322" s="4" t="s">
        <v>114</v>
      </c>
      <c r="AE322" s="8" t="s">
        <v>114</v>
      </c>
      <c r="AF322" s="4" t="s">
        <v>181</v>
      </c>
      <c r="AG322" s="6" t="s">
        <v>197</v>
      </c>
      <c r="AH322" s="6" t="s">
        <v>197</v>
      </c>
      <c r="AI322" s="6" t="s">
        <v>3309</v>
      </c>
      <c r="AJ322" s="108" t="s">
        <v>3310</v>
      </c>
      <c r="AK322" s="108" t="s">
        <v>3311</v>
      </c>
      <c r="AL322" s="9">
        <v>63360000</v>
      </c>
      <c r="AM322" s="9">
        <v>63360000</v>
      </c>
      <c r="AN322" s="9">
        <v>7040000</v>
      </c>
      <c r="AO322" s="4" t="s">
        <v>366</v>
      </c>
      <c r="AP322" s="6" t="s">
        <v>181</v>
      </c>
      <c r="AQ322" s="6" t="s">
        <v>168</v>
      </c>
      <c r="AR322" s="75"/>
      <c r="AS322" s="75"/>
      <c r="AT322" s="75"/>
      <c r="AU322" s="108">
        <v>619</v>
      </c>
      <c r="AV322" s="107">
        <v>43854</v>
      </c>
      <c r="AW322" s="108">
        <v>1520</v>
      </c>
      <c r="AX322" s="93">
        <v>43903</v>
      </c>
      <c r="AY322" s="6" t="s">
        <v>217</v>
      </c>
      <c r="AZ322" s="6" t="s">
        <v>1948</v>
      </c>
      <c r="BA322" s="6" t="s">
        <v>181</v>
      </c>
      <c r="BB322" s="75"/>
      <c r="BC322" s="75"/>
      <c r="BD322" s="6" t="s">
        <v>3313</v>
      </c>
      <c r="BE322" s="70" t="s">
        <v>3312</v>
      </c>
      <c r="BF322" s="107">
        <v>43902</v>
      </c>
      <c r="BG322" s="4" t="s">
        <v>220</v>
      </c>
      <c r="BH322" s="4" t="s">
        <v>220</v>
      </c>
      <c r="BI322" s="6" t="s">
        <v>221</v>
      </c>
      <c r="BJ322" s="6" t="s">
        <v>3985</v>
      </c>
      <c r="BK322" s="6" t="s">
        <v>174</v>
      </c>
      <c r="BL322" s="12">
        <v>1020747214</v>
      </c>
      <c r="BM322" s="4">
        <v>1</v>
      </c>
      <c r="BN322" s="6" t="s">
        <v>2292</v>
      </c>
      <c r="BO322" s="6" t="s">
        <v>197</v>
      </c>
      <c r="BP322" s="4">
        <v>80101600</v>
      </c>
      <c r="BQ322" s="142" t="s">
        <v>3307</v>
      </c>
      <c r="BR322" s="107">
        <v>43902</v>
      </c>
      <c r="BS322" s="4" t="s">
        <v>180</v>
      </c>
      <c r="BT322" s="13" t="s">
        <v>230</v>
      </c>
      <c r="BU322" s="93">
        <v>43903</v>
      </c>
      <c r="BV322" s="13" t="s">
        <v>348</v>
      </c>
      <c r="BW322" s="160">
        <v>43903</v>
      </c>
      <c r="BX322" s="160">
        <v>43903</v>
      </c>
      <c r="BY322" s="20">
        <v>44177</v>
      </c>
      <c r="BZ322" s="4">
        <f t="shared" si="148"/>
        <v>274</v>
      </c>
      <c r="CA322" s="16">
        <f t="shared" si="149"/>
        <v>9.1333333333333329</v>
      </c>
      <c r="CB322" s="6" t="s">
        <v>3314</v>
      </c>
      <c r="CC322" s="9">
        <f>BD_2!E320</f>
        <v>0</v>
      </c>
      <c r="CD322" s="9">
        <f>BD_2!BA320</f>
        <v>0</v>
      </c>
      <c r="CE322" s="4">
        <f>BD_2!BZ320</f>
        <v>0</v>
      </c>
      <c r="CF322" s="42" t="str">
        <f>BD_2!CA320</f>
        <v>2 NO</v>
      </c>
      <c r="CG322" s="163" t="str">
        <f>BD_2!CF320</f>
        <v>2 NO</v>
      </c>
      <c r="CH322" s="4" t="s">
        <v>181</v>
      </c>
      <c r="CI322">
        <f t="shared" si="150"/>
        <v>274</v>
      </c>
      <c r="CJ322" s="161">
        <f t="shared" si="151"/>
        <v>43903</v>
      </c>
      <c r="CK322" s="161">
        <f t="shared" si="152"/>
        <v>44177</v>
      </c>
      <c r="CL322" s="14">
        <f t="shared" ca="1" si="153"/>
        <v>1.5328467153284671</v>
      </c>
      <c r="CM322" s="112">
        <f t="shared" si="172"/>
        <v>63360000</v>
      </c>
      <c r="CN322" s="42" t="str">
        <f t="shared" ca="1" si="154"/>
        <v>FINALIZADO</v>
      </c>
      <c r="CO322" s="115"/>
      <c r="CQ322" s="17"/>
      <c r="CR322" s="87"/>
      <c r="CT322" s="13" t="s">
        <v>1321</v>
      </c>
      <c r="CU322" s="4" t="s">
        <v>1322</v>
      </c>
      <c r="CV322" s="4" t="s">
        <v>3330</v>
      </c>
      <c r="CW322" s="42" t="str">
        <f t="shared" si="173"/>
        <v>marzo</v>
      </c>
      <c r="CX322" s="4" t="s">
        <v>180</v>
      </c>
      <c r="CY322" t="s">
        <v>361</v>
      </c>
      <c r="CZ322" t="s">
        <v>362</v>
      </c>
    </row>
    <row r="323" spans="1:104" x14ac:dyDescent="0.25">
      <c r="A323" s="110" t="str">
        <f t="shared" si="165"/>
        <v/>
      </c>
      <c r="B323" s="110" t="str">
        <f t="shared" si="166"/>
        <v/>
      </c>
      <c r="C323" s="42" t="str">
        <f t="shared" si="167"/>
        <v/>
      </c>
      <c r="D323" s="42" t="str">
        <f t="shared" si="168"/>
        <v/>
      </c>
      <c r="E323" s="110" t="str">
        <f t="shared" si="169"/>
        <v/>
      </c>
      <c r="F323" s="110" t="str">
        <f t="shared" ca="1" si="146"/>
        <v>F</v>
      </c>
      <c r="G323" s="19" t="str">
        <f t="shared" si="170"/>
        <v/>
      </c>
      <c r="H323" s="19" t="str">
        <f t="shared" si="171"/>
        <v/>
      </c>
      <c r="I323" s="19" t="str">
        <f t="shared" si="147"/>
        <v/>
      </c>
      <c r="J323" s="4">
        <v>2020</v>
      </c>
      <c r="K323" s="5">
        <v>315</v>
      </c>
      <c r="L323" s="98" t="s">
        <v>1439</v>
      </c>
      <c r="M323" s="4" t="s">
        <v>115</v>
      </c>
      <c r="N323" s="6" t="s">
        <v>116</v>
      </c>
      <c r="O323" s="6" t="s">
        <v>138</v>
      </c>
      <c r="P323" s="6" t="s">
        <v>150</v>
      </c>
      <c r="Q323" s="6" t="s">
        <v>249</v>
      </c>
      <c r="R323" s="4" t="s">
        <v>114</v>
      </c>
      <c r="S323" s="4" t="s">
        <v>166</v>
      </c>
      <c r="T323" s="108" t="s">
        <v>2340</v>
      </c>
      <c r="U323" s="4" t="s">
        <v>173</v>
      </c>
      <c r="V323" s="4" t="s">
        <v>174</v>
      </c>
      <c r="W323" s="7">
        <v>37332777</v>
      </c>
      <c r="X323" s="6">
        <v>3</v>
      </c>
      <c r="Y323" s="107">
        <v>28787</v>
      </c>
      <c r="Z323" s="80">
        <f ca="1">+($F$1-Tabla3[[#This Row],[FECHA DE NACIMIENTO]])/365</f>
        <v>42.564383561643837</v>
      </c>
      <c r="AA323" s="133" t="s">
        <v>540</v>
      </c>
      <c r="AC323" s="4" t="s">
        <v>114</v>
      </c>
      <c r="AD323" s="4" t="s">
        <v>114</v>
      </c>
      <c r="AE323" s="8" t="s">
        <v>114</v>
      </c>
      <c r="AF323" s="4" t="s">
        <v>181</v>
      </c>
      <c r="AG323" s="6" t="s">
        <v>197</v>
      </c>
      <c r="AH323" s="6" t="s">
        <v>197</v>
      </c>
      <c r="AI323" s="6" t="s">
        <v>1404</v>
      </c>
      <c r="AJ323" s="108" t="s">
        <v>2337</v>
      </c>
      <c r="AK323" s="108" t="s">
        <v>1964</v>
      </c>
      <c r="AL323" s="9">
        <v>66900000</v>
      </c>
      <c r="AM323" s="9">
        <v>66900000</v>
      </c>
      <c r="AN323" s="112">
        <v>6690000</v>
      </c>
      <c r="AO323" s="4" t="s">
        <v>209</v>
      </c>
      <c r="AP323" s="6" t="s">
        <v>181</v>
      </c>
      <c r="AQ323" s="6" t="s">
        <v>168</v>
      </c>
      <c r="AR323" s="75"/>
      <c r="AS323" s="75"/>
      <c r="AT323" s="75"/>
      <c r="AU323" s="108">
        <v>5220</v>
      </c>
      <c r="AV323" s="107">
        <v>43839</v>
      </c>
      <c r="AW323" s="108">
        <v>78220</v>
      </c>
      <c r="AX323" s="93">
        <v>43887</v>
      </c>
      <c r="AY323" s="6" t="s">
        <v>215</v>
      </c>
      <c r="AZ323" s="6" t="s">
        <v>1072</v>
      </c>
      <c r="BA323" s="6" t="s">
        <v>181</v>
      </c>
      <c r="BB323" s="75"/>
      <c r="BC323" s="75"/>
      <c r="BD323" s="6" t="s">
        <v>2339</v>
      </c>
      <c r="BE323" s="70" t="s">
        <v>2338</v>
      </c>
      <c r="BF323" s="107">
        <v>43887</v>
      </c>
      <c r="BG323" s="4" t="s">
        <v>220</v>
      </c>
      <c r="BH323" s="4" t="s">
        <v>220</v>
      </c>
      <c r="BI323" s="6" t="s">
        <v>221</v>
      </c>
      <c r="BJ323" s="6" t="s">
        <v>3985</v>
      </c>
      <c r="BK323" s="6" t="s">
        <v>174</v>
      </c>
      <c r="BL323" s="12">
        <v>1020747214</v>
      </c>
      <c r="BM323" s="4">
        <v>1</v>
      </c>
      <c r="BN323" s="6" t="s">
        <v>2292</v>
      </c>
      <c r="BO323" s="6" t="s">
        <v>197</v>
      </c>
      <c r="BP323" s="4">
        <v>80101600</v>
      </c>
      <c r="BQ323" s="13" t="s">
        <v>2835</v>
      </c>
      <c r="BR323" s="107">
        <v>43887</v>
      </c>
      <c r="BS323" s="4" t="s">
        <v>180</v>
      </c>
      <c r="BT323" s="13" t="s">
        <v>230</v>
      </c>
      <c r="BU323" s="93">
        <v>43887</v>
      </c>
      <c r="BV323" s="13" t="s">
        <v>348</v>
      </c>
      <c r="BW323" s="97">
        <v>43888</v>
      </c>
      <c r="BX323" s="97">
        <v>43888</v>
      </c>
      <c r="BY323" s="20">
        <v>44191</v>
      </c>
      <c r="BZ323" s="4">
        <f t="shared" si="148"/>
        <v>303</v>
      </c>
      <c r="CA323" s="16">
        <f t="shared" si="149"/>
        <v>10.1</v>
      </c>
      <c r="CB323" s="6" t="s">
        <v>1415</v>
      </c>
      <c r="CC323" s="9">
        <f>BD_2!E321</f>
        <v>0</v>
      </c>
      <c r="CD323" s="9">
        <f>BD_2!BA321</f>
        <v>0</v>
      </c>
      <c r="CE323" s="4">
        <f>BD_2!BZ321</f>
        <v>0</v>
      </c>
      <c r="CF323" s="42" t="str">
        <f>BD_2!CA321</f>
        <v>2 NO</v>
      </c>
      <c r="CG323" s="163" t="str">
        <f>BD_2!CF321</f>
        <v>2 NO</v>
      </c>
      <c r="CH323" s="4" t="s">
        <v>181</v>
      </c>
      <c r="CI323">
        <f t="shared" si="150"/>
        <v>303</v>
      </c>
      <c r="CJ323" s="161">
        <f t="shared" si="151"/>
        <v>43888</v>
      </c>
      <c r="CK323" s="161">
        <f t="shared" si="152"/>
        <v>44191</v>
      </c>
      <c r="CL323" s="14">
        <f t="shared" ca="1" si="153"/>
        <v>1.4356435643564356</v>
      </c>
      <c r="CM323" s="112">
        <f t="shared" si="172"/>
        <v>66900000</v>
      </c>
      <c r="CN323" s="42" t="str">
        <f t="shared" ca="1" si="154"/>
        <v>FINALIZADO</v>
      </c>
      <c r="CO323" s="115"/>
      <c r="CQ323" s="17"/>
      <c r="CR323" s="87"/>
      <c r="CT323" s="13" t="s">
        <v>1321</v>
      </c>
      <c r="CU323" s="4" t="s">
        <v>1322</v>
      </c>
      <c r="CV323" s="4" t="s">
        <v>3330</v>
      </c>
      <c r="CW323" s="42" t="str">
        <f t="shared" si="173"/>
        <v>febrero</v>
      </c>
      <c r="CX323" s="4" t="s">
        <v>180</v>
      </c>
      <c r="CY323" t="s">
        <v>361</v>
      </c>
      <c r="CZ323" t="s">
        <v>362</v>
      </c>
    </row>
    <row r="324" spans="1:104" x14ac:dyDescent="0.25">
      <c r="A324" s="110" t="str">
        <f t="shared" si="165"/>
        <v/>
      </c>
      <c r="B324" s="110" t="str">
        <f t="shared" si="166"/>
        <v/>
      </c>
      <c r="C324" s="42" t="str">
        <f t="shared" si="167"/>
        <v/>
      </c>
      <c r="D324" s="42" t="str">
        <f t="shared" si="168"/>
        <v/>
      </c>
      <c r="E324" s="110" t="str">
        <f t="shared" si="169"/>
        <v/>
      </c>
      <c r="F324" s="110" t="str">
        <f t="shared" ca="1" si="146"/>
        <v>F</v>
      </c>
      <c r="G324" s="19" t="str">
        <f t="shared" si="170"/>
        <v/>
      </c>
      <c r="H324" s="19" t="str">
        <f t="shared" si="171"/>
        <v/>
      </c>
      <c r="I324" s="19" t="str">
        <f t="shared" si="147"/>
        <v/>
      </c>
      <c r="J324" s="4">
        <v>2020</v>
      </c>
      <c r="K324" s="5">
        <v>316</v>
      </c>
      <c r="L324" s="98" t="s">
        <v>714</v>
      </c>
      <c r="M324" s="4" t="s">
        <v>115</v>
      </c>
      <c r="N324" s="6" t="s">
        <v>116</v>
      </c>
      <c r="O324" s="6" t="s">
        <v>138</v>
      </c>
      <c r="P324" s="6" t="s">
        <v>150</v>
      </c>
      <c r="Q324" s="6" t="s">
        <v>249</v>
      </c>
      <c r="R324" s="4" t="s">
        <v>114</v>
      </c>
      <c r="S324" s="4" t="s">
        <v>166</v>
      </c>
      <c r="T324" s="108" t="s">
        <v>2341</v>
      </c>
      <c r="U324" s="4" t="s">
        <v>173</v>
      </c>
      <c r="V324" s="4" t="s">
        <v>174</v>
      </c>
      <c r="W324" s="7">
        <v>52076087</v>
      </c>
      <c r="X324" s="6">
        <v>6</v>
      </c>
      <c r="Y324" s="107">
        <v>26125</v>
      </c>
      <c r="Z324" s="80">
        <f ca="1">+($F$1-Tabla3[[#This Row],[FECHA DE NACIMIENTO]])/365</f>
        <v>49.857534246575341</v>
      </c>
      <c r="AA324" s="133" t="s">
        <v>2342</v>
      </c>
      <c r="AC324" s="4" t="s">
        <v>114</v>
      </c>
      <c r="AD324" s="4" t="s">
        <v>114</v>
      </c>
      <c r="AE324" s="8" t="s">
        <v>114</v>
      </c>
      <c r="AF324" s="4" t="s">
        <v>181</v>
      </c>
      <c r="AG324" s="13" t="s">
        <v>712</v>
      </c>
      <c r="AH324" s="13" t="s">
        <v>712</v>
      </c>
      <c r="AI324" s="6" t="s">
        <v>2343</v>
      </c>
      <c r="AJ324" s="108" t="s">
        <v>2361</v>
      </c>
      <c r="AK324" s="108" t="s">
        <v>2344</v>
      </c>
      <c r="AL324" s="9">
        <v>125000000</v>
      </c>
      <c r="AM324" s="9">
        <v>125000000</v>
      </c>
      <c r="AN324" s="112">
        <v>12500000</v>
      </c>
      <c r="AO324" s="4" t="s">
        <v>209</v>
      </c>
      <c r="AP324" s="6" t="s">
        <v>181</v>
      </c>
      <c r="AQ324" s="6" t="s">
        <v>168</v>
      </c>
      <c r="AR324" s="75"/>
      <c r="AS324" s="75"/>
      <c r="AT324" s="75"/>
      <c r="AU324" s="108">
        <v>5720</v>
      </c>
      <c r="AV324" s="107">
        <v>43840</v>
      </c>
      <c r="AW324" s="108">
        <v>76320</v>
      </c>
      <c r="AX324" s="93">
        <v>43886</v>
      </c>
      <c r="AY324" s="6" t="s">
        <v>215</v>
      </c>
      <c r="AZ324" s="6" t="s">
        <v>1070</v>
      </c>
      <c r="BA324" s="6" t="s">
        <v>181</v>
      </c>
      <c r="BB324" s="75"/>
      <c r="BC324" s="75"/>
      <c r="BD324" s="6" t="s">
        <v>2347</v>
      </c>
      <c r="BE324" s="70" t="s">
        <v>2346</v>
      </c>
      <c r="BF324" s="107">
        <v>43885</v>
      </c>
      <c r="BG324" s="4" t="s">
        <v>220</v>
      </c>
      <c r="BH324" s="4" t="s">
        <v>220</v>
      </c>
      <c r="BI324" s="6" t="s">
        <v>221</v>
      </c>
      <c r="BJ324" s="6" t="s">
        <v>2151</v>
      </c>
      <c r="BK324" s="6" t="s">
        <v>174</v>
      </c>
      <c r="BL324" s="12">
        <v>71580559</v>
      </c>
      <c r="BM324" s="4">
        <v>0</v>
      </c>
      <c r="BN324" s="6" t="s">
        <v>3857</v>
      </c>
      <c r="BO324" s="6" t="s">
        <v>187</v>
      </c>
      <c r="BP324" s="4">
        <v>77101700</v>
      </c>
      <c r="BQ324" s="138" t="s">
        <v>2836</v>
      </c>
      <c r="BR324" s="107">
        <v>43885</v>
      </c>
      <c r="BS324" s="4" t="s">
        <v>180</v>
      </c>
      <c r="BT324" s="13" t="s">
        <v>230</v>
      </c>
      <c r="BU324" s="97">
        <v>43887</v>
      </c>
      <c r="BV324" s="13" t="s">
        <v>348</v>
      </c>
      <c r="BW324" s="97">
        <v>43886</v>
      </c>
      <c r="BX324" s="97">
        <v>43886</v>
      </c>
      <c r="BY324" s="20">
        <v>44189</v>
      </c>
      <c r="BZ324" s="4">
        <f t="shared" si="148"/>
        <v>303</v>
      </c>
      <c r="CA324" s="16">
        <f t="shared" si="149"/>
        <v>10.1</v>
      </c>
      <c r="CB324" s="6" t="s">
        <v>2345</v>
      </c>
      <c r="CC324" s="9">
        <f>BD_2!E322</f>
        <v>0</v>
      </c>
      <c r="CD324" s="9">
        <f>BD_2!BA322</f>
        <v>0</v>
      </c>
      <c r="CE324" s="4">
        <f>BD_2!BZ322</f>
        <v>0</v>
      </c>
      <c r="CF324" s="42" t="str">
        <f>BD_2!CA322</f>
        <v>2 NO</v>
      </c>
      <c r="CG324" s="163" t="str">
        <f>BD_2!CF322</f>
        <v>2 NO</v>
      </c>
      <c r="CH324" s="4" t="s">
        <v>181</v>
      </c>
      <c r="CI324">
        <f t="shared" si="150"/>
        <v>303</v>
      </c>
      <c r="CJ324" s="161">
        <f t="shared" si="151"/>
        <v>43886</v>
      </c>
      <c r="CK324" s="161">
        <f t="shared" si="152"/>
        <v>44189</v>
      </c>
      <c r="CL324" s="14">
        <f t="shared" ca="1" si="153"/>
        <v>1.4422442244224423</v>
      </c>
      <c r="CM324" s="112">
        <f t="shared" si="172"/>
        <v>125000000</v>
      </c>
      <c r="CN324" s="42" t="str">
        <f t="shared" ca="1" si="154"/>
        <v>FINALIZADO</v>
      </c>
      <c r="CO324" s="115"/>
      <c r="CQ324" s="17"/>
      <c r="CR324" s="87"/>
      <c r="CT324" s="13" t="s">
        <v>1321</v>
      </c>
      <c r="CU324" s="4" t="s">
        <v>1322</v>
      </c>
      <c r="CV324" s="4" t="s">
        <v>3330</v>
      </c>
      <c r="CW324" s="42" t="str">
        <f t="shared" si="173"/>
        <v>febrero</v>
      </c>
      <c r="CX324" s="4" t="s">
        <v>180</v>
      </c>
      <c r="CY324" t="s">
        <v>361</v>
      </c>
      <c r="CZ324" t="s">
        <v>362</v>
      </c>
    </row>
    <row r="325" spans="1:104" x14ac:dyDescent="0.25">
      <c r="A325" s="110" t="str">
        <f t="shared" si="165"/>
        <v/>
      </c>
      <c r="B325" s="110" t="str">
        <f t="shared" si="166"/>
        <v/>
      </c>
      <c r="C325" s="42" t="str">
        <f t="shared" si="167"/>
        <v/>
      </c>
      <c r="D325" s="42" t="str">
        <f t="shared" si="168"/>
        <v/>
      </c>
      <c r="E325" s="110" t="str">
        <f t="shared" si="169"/>
        <v/>
      </c>
      <c r="F325" s="110" t="str">
        <f t="shared" ca="1" si="146"/>
        <v>F</v>
      </c>
      <c r="G325" s="19" t="str">
        <f t="shared" si="170"/>
        <v/>
      </c>
      <c r="H325" s="19" t="str">
        <f t="shared" si="171"/>
        <v/>
      </c>
      <c r="I325" s="19" t="str">
        <f t="shared" si="147"/>
        <v/>
      </c>
      <c r="J325" s="40">
        <v>2020</v>
      </c>
      <c r="K325" s="5">
        <v>317</v>
      </c>
      <c r="L325" s="98" t="s">
        <v>1433</v>
      </c>
      <c r="M325" s="4" t="s">
        <v>115</v>
      </c>
      <c r="N325" s="6" t="s">
        <v>116</v>
      </c>
      <c r="O325" s="6" t="s">
        <v>138</v>
      </c>
      <c r="P325" s="6" t="s">
        <v>150</v>
      </c>
      <c r="Q325" s="6" t="s">
        <v>249</v>
      </c>
      <c r="R325" s="4" t="s">
        <v>114</v>
      </c>
      <c r="S325" s="4" t="s">
        <v>166</v>
      </c>
      <c r="T325" s="108" t="s">
        <v>1861</v>
      </c>
      <c r="U325" s="4" t="s">
        <v>173</v>
      </c>
      <c r="V325" s="4" t="s">
        <v>174</v>
      </c>
      <c r="W325" s="7">
        <v>80192897</v>
      </c>
      <c r="X325" s="6">
        <v>3</v>
      </c>
      <c r="Y325" s="107">
        <v>31125</v>
      </c>
      <c r="Z325" s="80">
        <f ca="1">+($F$1-Tabla3[[#This Row],[FECHA DE NACIMIENTO]])/365</f>
        <v>36.158904109589038</v>
      </c>
      <c r="AA325" s="133" t="s">
        <v>2348</v>
      </c>
      <c r="AC325" s="4" t="s">
        <v>114</v>
      </c>
      <c r="AD325" s="4" t="s">
        <v>114</v>
      </c>
      <c r="AE325" s="8" t="s">
        <v>114</v>
      </c>
      <c r="AF325" s="4" t="s">
        <v>181</v>
      </c>
      <c r="AG325" s="13" t="s">
        <v>185</v>
      </c>
      <c r="AH325" s="13" t="s">
        <v>185</v>
      </c>
      <c r="AI325" s="6" t="s">
        <v>2349</v>
      </c>
      <c r="AJ325" s="108" t="s">
        <v>2350</v>
      </c>
      <c r="AK325" s="108" t="s">
        <v>2275</v>
      </c>
      <c r="AL325" s="9">
        <v>55000000</v>
      </c>
      <c r="AM325" s="9">
        <v>55000000</v>
      </c>
      <c r="AN325" s="112">
        <v>5500000</v>
      </c>
      <c r="AO325" s="4" t="s">
        <v>366</v>
      </c>
      <c r="AP325" s="6" t="s">
        <v>181</v>
      </c>
      <c r="AQ325" s="6" t="s">
        <v>168</v>
      </c>
      <c r="AR325" s="75"/>
      <c r="AS325" s="75"/>
      <c r="AT325" s="75"/>
      <c r="AU325" s="108">
        <v>120</v>
      </c>
      <c r="AV325" s="107">
        <v>43878</v>
      </c>
      <c r="AW325" s="108">
        <v>520</v>
      </c>
      <c r="AX325" s="93">
        <v>43887</v>
      </c>
      <c r="AY325" s="6" t="s">
        <v>217</v>
      </c>
      <c r="AZ325" s="6" t="s">
        <v>1948</v>
      </c>
      <c r="BA325" s="6" t="s">
        <v>181</v>
      </c>
      <c r="BB325" s="75"/>
      <c r="BC325" s="75"/>
      <c r="BD325" s="6" t="s">
        <v>2352</v>
      </c>
      <c r="BE325" s="70" t="s">
        <v>2351</v>
      </c>
      <c r="BF325" s="107">
        <v>43886</v>
      </c>
      <c r="BG325" s="4" t="s">
        <v>220</v>
      </c>
      <c r="BH325" s="4" t="s">
        <v>220</v>
      </c>
      <c r="BI325" s="6" t="s">
        <v>221</v>
      </c>
      <c r="BJ325" s="6" t="s">
        <v>1163</v>
      </c>
      <c r="BK325" s="6" t="s">
        <v>174</v>
      </c>
      <c r="BL325" s="12">
        <v>79403515</v>
      </c>
      <c r="BM325" s="4">
        <v>9</v>
      </c>
      <c r="BN325" s="6" t="s">
        <v>1286</v>
      </c>
      <c r="BO325" s="13" t="s">
        <v>185</v>
      </c>
      <c r="BP325" s="54">
        <v>77101701</v>
      </c>
      <c r="BQ325" s="138" t="s">
        <v>2837</v>
      </c>
      <c r="BR325" s="107">
        <v>43886</v>
      </c>
      <c r="BS325" s="4" t="s">
        <v>180</v>
      </c>
      <c r="BT325" s="13" t="s">
        <v>230</v>
      </c>
      <c r="BU325" s="93">
        <v>43887</v>
      </c>
      <c r="BV325" s="13" t="s">
        <v>348</v>
      </c>
      <c r="BW325" s="97">
        <v>43887</v>
      </c>
      <c r="BX325" s="97">
        <v>43887</v>
      </c>
      <c r="BY325" s="20">
        <v>44190</v>
      </c>
      <c r="BZ325" s="4">
        <f t="shared" si="148"/>
        <v>303</v>
      </c>
      <c r="CA325" s="16">
        <f t="shared" si="149"/>
        <v>10.1</v>
      </c>
      <c r="CB325" s="6" t="s">
        <v>2278</v>
      </c>
      <c r="CC325" s="9">
        <f>BD_2!E323</f>
        <v>0</v>
      </c>
      <c r="CD325" s="9">
        <f>BD_2!BA323</f>
        <v>0</v>
      </c>
      <c r="CE325" s="4">
        <f>BD_2!BZ323</f>
        <v>0</v>
      </c>
      <c r="CF325" s="42" t="str">
        <f>BD_2!CA323</f>
        <v>2 NO</v>
      </c>
      <c r="CG325" s="163" t="str">
        <f>BD_2!CF323</f>
        <v>2 NO</v>
      </c>
      <c r="CH325" s="4" t="s">
        <v>181</v>
      </c>
      <c r="CI325">
        <f t="shared" si="150"/>
        <v>303</v>
      </c>
      <c r="CJ325" s="161">
        <f t="shared" si="151"/>
        <v>43887</v>
      </c>
      <c r="CK325" s="161">
        <f t="shared" si="152"/>
        <v>44190</v>
      </c>
      <c r="CL325" s="14">
        <f t="shared" ca="1" si="153"/>
        <v>1.438943894389439</v>
      </c>
      <c r="CM325" s="112">
        <f t="shared" si="172"/>
        <v>55000000</v>
      </c>
      <c r="CN325" s="42" t="str">
        <f t="shared" ca="1" si="154"/>
        <v>FINALIZADO</v>
      </c>
      <c r="CO325" s="115"/>
      <c r="CQ325" s="17"/>
      <c r="CR325" s="87"/>
      <c r="CT325" s="13" t="s">
        <v>1321</v>
      </c>
      <c r="CU325" s="4" t="s">
        <v>1322</v>
      </c>
      <c r="CV325" s="4" t="s">
        <v>3330</v>
      </c>
      <c r="CW325" s="42" t="str">
        <f>TEXT(BF325,"MMMM")</f>
        <v>febrero</v>
      </c>
      <c r="CX325" s="4" t="s">
        <v>180</v>
      </c>
      <c r="CY325" t="s">
        <v>361</v>
      </c>
      <c r="CZ325" t="s">
        <v>362</v>
      </c>
    </row>
    <row r="326" spans="1:104" x14ac:dyDescent="0.25">
      <c r="A326" s="110" t="str">
        <f t="shared" si="165"/>
        <v/>
      </c>
      <c r="B326" s="110" t="str">
        <f t="shared" si="166"/>
        <v/>
      </c>
      <c r="C326" s="42" t="str">
        <f t="shared" si="167"/>
        <v/>
      </c>
      <c r="D326" s="42" t="str">
        <f t="shared" si="168"/>
        <v/>
      </c>
      <c r="E326" s="110" t="str">
        <f t="shared" si="169"/>
        <v/>
      </c>
      <c r="F326" s="110" t="str">
        <f t="shared" ca="1" si="146"/>
        <v>F</v>
      </c>
      <c r="G326" s="19" t="str">
        <f t="shared" si="170"/>
        <v/>
      </c>
      <c r="H326" s="19" t="str">
        <f t="shared" si="171"/>
        <v/>
      </c>
      <c r="I326" s="19" t="str">
        <f t="shared" si="147"/>
        <v/>
      </c>
      <c r="J326" s="4">
        <v>2020</v>
      </c>
      <c r="K326" s="5">
        <v>318</v>
      </c>
      <c r="L326" s="98" t="s">
        <v>1433</v>
      </c>
      <c r="M326" s="4" t="s">
        <v>115</v>
      </c>
      <c r="N326" s="6" t="s">
        <v>116</v>
      </c>
      <c r="O326" s="6" t="s">
        <v>138</v>
      </c>
      <c r="P326" s="6" t="s">
        <v>150</v>
      </c>
      <c r="Q326" s="6" t="s">
        <v>249</v>
      </c>
      <c r="R326" s="4" t="s">
        <v>114</v>
      </c>
      <c r="S326" s="4" t="s">
        <v>166</v>
      </c>
      <c r="T326" s="108" t="s">
        <v>1862</v>
      </c>
      <c r="U326" s="4" t="s">
        <v>173</v>
      </c>
      <c r="V326" s="4" t="s">
        <v>174</v>
      </c>
      <c r="W326" s="7">
        <v>52622801</v>
      </c>
      <c r="X326" s="6">
        <v>1</v>
      </c>
      <c r="Y326" s="107">
        <v>26716</v>
      </c>
      <c r="Z326" s="80">
        <f ca="1">+($F$1-Tabla3[[#This Row],[FECHA DE NACIMIENTO]])/365</f>
        <v>48.238356164383561</v>
      </c>
      <c r="AA326" s="133" t="s">
        <v>558</v>
      </c>
      <c r="AC326" s="4" t="s">
        <v>114</v>
      </c>
      <c r="AD326" s="4" t="s">
        <v>114</v>
      </c>
      <c r="AE326" s="8" t="s">
        <v>114</v>
      </c>
      <c r="AF326" s="4" t="s">
        <v>181</v>
      </c>
      <c r="AG326" s="13" t="s">
        <v>185</v>
      </c>
      <c r="AH326" s="13" t="s">
        <v>185</v>
      </c>
      <c r="AI326" s="6" t="s">
        <v>2273</v>
      </c>
      <c r="AJ326" s="108" t="s">
        <v>2274</v>
      </c>
      <c r="AK326" s="108" t="s">
        <v>2275</v>
      </c>
      <c r="AL326" s="9">
        <v>55000000</v>
      </c>
      <c r="AM326" s="9">
        <v>55000000</v>
      </c>
      <c r="AN326" s="112">
        <v>5500000</v>
      </c>
      <c r="AO326" s="4" t="s">
        <v>366</v>
      </c>
      <c r="AP326" s="6" t="s">
        <v>181</v>
      </c>
      <c r="AQ326" s="6" t="s">
        <v>168</v>
      </c>
      <c r="AR326" s="75"/>
      <c r="AS326" s="75"/>
      <c r="AT326" s="75"/>
      <c r="AU326" s="108">
        <v>120</v>
      </c>
      <c r="AV326" s="107">
        <v>43878</v>
      </c>
      <c r="AW326" s="108">
        <v>620</v>
      </c>
      <c r="AX326" s="93">
        <v>43887</v>
      </c>
      <c r="AY326" s="6" t="s">
        <v>217</v>
      </c>
      <c r="AZ326" s="6" t="s">
        <v>1948</v>
      </c>
      <c r="BA326" s="6" t="s">
        <v>181</v>
      </c>
      <c r="BB326" s="75"/>
      <c r="BC326" s="75"/>
      <c r="BD326" s="6" t="s">
        <v>2277</v>
      </c>
      <c r="BE326" s="70" t="s">
        <v>2276</v>
      </c>
      <c r="BF326" s="107">
        <v>43886</v>
      </c>
      <c r="BG326" s="4" t="s">
        <v>220</v>
      </c>
      <c r="BH326" s="4" t="s">
        <v>220</v>
      </c>
      <c r="BI326" s="6" t="s">
        <v>221</v>
      </c>
      <c r="BJ326" s="6" t="s">
        <v>1163</v>
      </c>
      <c r="BK326" s="6" t="s">
        <v>174</v>
      </c>
      <c r="BL326" s="12">
        <v>79403515</v>
      </c>
      <c r="BM326" s="4">
        <v>9</v>
      </c>
      <c r="BN326" s="6" t="s">
        <v>1286</v>
      </c>
      <c r="BO326" s="13" t="s">
        <v>185</v>
      </c>
      <c r="BP326" s="4">
        <v>77101701</v>
      </c>
      <c r="BQ326" s="13" t="s">
        <v>2272</v>
      </c>
      <c r="BR326" s="107">
        <v>43886</v>
      </c>
      <c r="BS326" s="4" t="s">
        <v>180</v>
      </c>
      <c r="BT326" s="13" t="s">
        <v>230</v>
      </c>
      <c r="BU326" s="97">
        <v>43887</v>
      </c>
      <c r="BV326" s="13" t="s">
        <v>348</v>
      </c>
      <c r="BW326" s="97">
        <v>43887</v>
      </c>
      <c r="BX326" s="97">
        <v>43887</v>
      </c>
      <c r="BY326" s="222">
        <v>44190</v>
      </c>
      <c r="BZ326" s="4">
        <f t="shared" si="148"/>
        <v>303</v>
      </c>
      <c r="CA326" s="16">
        <f t="shared" si="149"/>
        <v>10.1</v>
      </c>
      <c r="CB326" s="6" t="s">
        <v>2278</v>
      </c>
      <c r="CC326" s="9">
        <f>BD_2!E324</f>
        <v>0</v>
      </c>
      <c r="CD326" s="9">
        <f>BD_2!BA324</f>
        <v>0</v>
      </c>
      <c r="CE326" s="4">
        <f>BD_2!BZ324</f>
        <v>0</v>
      </c>
      <c r="CF326" s="42" t="str">
        <f>BD_2!CA324</f>
        <v>2 NO</v>
      </c>
      <c r="CG326" s="163" t="str">
        <f>BD_2!CF324</f>
        <v>2 NO</v>
      </c>
      <c r="CH326" s="4" t="s">
        <v>181</v>
      </c>
      <c r="CI326">
        <f t="shared" si="150"/>
        <v>303</v>
      </c>
      <c r="CJ326" s="161">
        <f t="shared" si="151"/>
        <v>43887</v>
      </c>
      <c r="CK326" s="161">
        <f t="shared" si="152"/>
        <v>44190</v>
      </c>
      <c r="CL326" s="14">
        <f t="shared" ca="1" si="153"/>
        <v>1.438943894389439</v>
      </c>
      <c r="CM326" s="112">
        <f t="shared" si="172"/>
        <v>55000000</v>
      </c>
      <c r="CN326" s="42" t="str">
        <f t="shared" ca="1" si="154"/>
        <v>FINALIZADO</v>
      </c>
      <c r="CO326" s="115"/>
      <c r="CQ326" s="17"/>
      <c r="CR326" s="87"/>
      <c r="CT326" s="13" t="s">
        <v>1321</v>
      </c>
      <c r="CU326" s="4" t="s">
        <v>1322</v>
      </c>
      <c r="CV326" s="4" t="s">
        <v>3330</v>
      </c>
      <c r="CW326" s="42" t="str">
        <f t="shared" si="173"/>
        <v>febrero</v>
      </c>
      <c r="CX326" s="4" t="s">
        <v>180</v>
      </c>
      <c r="CY326" t="s">
        <v>361</v>
      </c>
      <c r="CZ326" t="s">
        <v>362</v>
      </c>
    </row>
    <row r="327" spans="1:104" x14ac:dyDescent="0.25">
      <c r="A327" s="110" t="str">
        <f t="shared" si="165"/>
        <v/>
      </c>
      <c r="B327" s="110" t="str">
        <f t="shared" si="166"/>
        <v/>
      </c>
      <c r="C327" s="42" t="str">
        <f t="shared" si="167"/>
        <v/>
      </c>
      <c r="D327" s="42" t="str">
        <f t="shared" si="168"/>
        <v/>
      </c>
      <c r="E327" s="110" t="str">
        <f t="shared" si="169"/>
        <v/>
      </c>
      <c r="F327" s="110" t="str">
        <f t="shared" ca="1" si="146"/>
        <v>F</v>
      </c>
      <c r="G327" s="19" t="str">
        <f t="shared" si="170"/>
        <v/>
      </c>
      <c r="H327" s="19" t="str">
        <f t="shared" si="171"/>
        <v/>
      </c>
      <c r="I327" s="19" t="str">
        <f t="shared" si="147"/>
        <v/>
      </c>
      <c r="J327" s="4">
        <v>2020</v>
      </c>
      <c r="K327" s="5">
        <v>319</v>
      </c>
      <c r="L327" s="98" t="s">
        <v>1434</v>
      </c>
      <c r="M327" s="4" t="s">
        <v>115</v>
      </c>
      <c r="N327" s="6" t="s">
        <v>116</v>
      </c>
      <c r="O327" s="6" t="s">
        <v>138</v>
      </c>
      <c r="P327" s="6" t="s">
        <v>150</v>
      </c>
      <c r="Q327" s="6" t="s">
        <v>249</v>
      </c>
      <c r="R327" s="4" t="s">
        <v>114</v>
      </c>
      <c r="S327" s="4" t="s">
        <v>166</v>
      </c>
      <c r="T327" s="108" t="s">
        <v>1863</v>
      </c>
      <c r="U327" s="4" t="s">
        <v>173</v>
      </c>
      <c r="V327" s="43" t="s">
        <v>174</v>
      </c>
      <c r="W327" s="7">
        <v>26431577</v>
      </c>
      <c r="X327" s="6">
        <v>1</v>
      </c>
      <c r="Y327" s="107">
        <v>31212</v>
      </c>
      <c r="Z327" s="80">
        <f ca="1">+($F$1-Tabla3[[#This Row],[FECHA DE NACIMIENTO]])/365</f>
        <v>35.920547945205477</v>
      </c>
      <c r="AA327" s="133" t="s">
        <v>576</v>
      </c>
      <c r="AC327" s="4" t="s">
        <v>114</v>
      </c>
      <c r="AD327" s="4" t="s">
        <v>114</v>
      </c>
      <c r="AE327" s="8" t="s">
        <v>114</v>
      </c>
      <c r="AF327" s="4" t="s">
        <v>181</v>
      </c>
      <c r="AG327" s="13" t="s">
        <v>185</v>
      </c>
      <c r="AH327" s="13" t="s">
        <v>185</v>
      </c>
      <c r="AI327" s="6" t="s">
        <v>1891</v>
      </c>
      <c r="AJ327" s="108" t="s">
        <v>2268</v>
      </c>
      <c r="AK327" s="108" t="s">
        <v>2269</v>
      </c>
      <c r="AL327" s="9">
        <v>52000000</v>
      </c>
      <c r="AM327" s="9">
        <v>52000000</v>
      </c>
      <c r="AN327" s="112">
        <v>5200000</v>
      </c>
      <c r="AO327" s="4" t="s">
        <v>366</v>
      </c>
      <c r="AP327" s="6" t="s">
        <v>181</v>
      </c>
      <c r="AQ327" s="6" t="s">
        <v>168</v>
      </c>
      <c r="AR327" s="75"/>
      <c r="AS327" s="75"/>
      <c r="AT327" s="75"/>
      <c r="AU327" s="108">
        <v>120</v>
      </c>
      <c r="AV327" s="107">
        <v>43878</v>
      </c>
      <c r="AW327" s="108">
        <v>1120</v>
      </c>
      <c r="AX327" s="93">
        <v>43887</v>
      </c>
      <c r="AY327" s="6" t="s">
        <v>217</v>
      </c>
      <c r="AZ327" s="6" t="s">
        <v>1948</v>
      </c>
      <c r="BA327" s="6" t="s">
        <v>181</v>
      </c>
      <c r="BB327" s="75"/>
      <c r="BC327" s="75"/>
      <c r="BD327" s="6" t="s">
        <v>2270</v>
      </c>
      <c r="BE327" s="70" t="s">
        <v>2271</v>
      </c>
      <c r="BF327" s="107">
        <v>43887</v>
      </c>
      <c r="BG327" s="4" t="s">
        <v>220</v>
      </c>
      <c r="BH327" s="4" t="s">
        <v>220</v>
      </c>
      <c r="BI327" s="6" t="s">
        <v>221</v>
      </c>
      <c r="BJ327" s="6" t="s">
        <v>1224</v>
      </c>
      <c r="BK327" s="6" t="s">
        <v>174</v>
      </c>
      <c r="BL327" s="12">
        <v>80407547</v>
      </c>
      <c r="BM327" s="4">
        <v>6</v>
      </c>
      <c r="BN327" s="6" t="s">
        <v>1290</v>
      </c>
      <c r="BO327" s="6" t="s">
        <v>957</v>
      </c>
      <c r="BP327" s="4">
        <v>81111808</v>
      </c>
      <c r="BQ327" s="13" t="s">
        <v>2267</v>
      </c>
      <c r="BR327" s="107">
        <v>43887</v>
      </c>
      <c r="BS327" s="4" t="s">
        <v>180</v>
      </c>
      <c r="BT327" s="13" t="s">
        <v>230</v>
      </c>
      <c r="BU327" s="97">
        <v>43887</v>
      </c>
      <c r="BV327" s="13" t="s">
        <v>348</v>
      </c>
      <c r="BW327" s="97">
        <v>43887</v>
      </c>
      <c r="BX327" s="97">
        <v>43887</v>
      </c>
      <c r="BY327" s="222">
        <v>44190</v>
      </c>
      <c r="BZ327" s="4">
        <f t="shared" si="148"/>
        <v>303</v>
      </c>
      <c r="CA327" s="16">
        <f t="shared" si="149"/>
        <v>10.1</v>
      </c>
      <c r="CB327" s="6" t="s">
        <v>1883</v>
      </c>
      <c r="CC327" s="9">
        <f>BD_2!E325</f>
        <v>0</v>
      </c>
      <c r="CD327" s="9">
        <f>BD_2!BA325</f>
        <v>0</v>
      </c>
      <c r="CE327" s="4">
        <f>BD_2!BZ325</f>
        <v>0</v>
      </c>
      <c r="CF327" s="42" t="str">
        <f>BD_2!CA325</f>
        <v>2 NO</v>
      </c>
      <c r="CG327" s="163" t="str">
        <f>BD_2!CF325</f>
        <v>2 NO</v>
      </c>
      <c r="CH327" s="4" t="s">
        <v>181</v>
      </c>
      <c r="CI327">
        <f t="shared" ref="CI327:CI390" si="175">$CK327-$CJ327</f>
        <v>303</v>
      </c>
      <c r="CJ327" s="161">
        <f t="shared" ref="CJ327:CJ390" si="176">$BX327</f>
        <v>43887</v>
      </c>
      <c r="CK327" s="161">
        <f t="shared" ref="CK327:CK390" si="177">$BY327+$CE327</f>
        <v>44190</v>
      </c>
      <c r="CL327" s="14">
        <f t="shared" ref="CL327:CL390" ca="1" si="178">(($F$1-$CJ327)/($CK327-$CJ327))</f>
        <v>1.438943894389439</v>
      </c>
      <c r="CM327" s="112">
        <f t="shared" si="172"/>
        <v>52000000</v>
      </c>
      <c r="CN327" s="42" t="str">
        <f t="shared" ca="1" si="154"/>
        <v>FINALIZADO</v>
      </c>
      <c r="CO327" s="115"/>
      <c r="CQ327" s="17"/>
      <c r="CR327" s="87"/>
      <c r="CT327" s="13" t="s">
        <v>1321</v>
      </c>
      <c r="CU327" s="4" t="s">
        <v>1322</v>
      </c>
      <c r="CV327" s="4" t="s">
        <v>3330</v>
      </c>
      <c r="CW327" s="42" t="str">
        <f t="shared" si="173"/>
        <v>febrero</v>
      </c>
      <c r="CX327" s="4" t="s">
        <v>180</v>
      </c>
      <c r="CY327" t="s">
        <v>361</v>
      </c>
      <c r="CZ327" t="s">
        <v>362</v>
      </c>
    </row>
    <row r="328" spans="1:104" x14ac:dyDescent="0.25">
      <c r="A328" s="110" t="str">
        <f t="shared" si="165"/>
        <v/>
      </c>
      <c r="B328" s="110" t="str">
        <f t="shared" si="166"/>
        <v/>
      </c>
      <c r="C328" s="42" t="str">
        <f t="shared" si="167"/>
        <v>T</v>
      </c>
      <c r="D328" s="42" t="str">
        <f t="shared" si="168"/>
        <v/>
      </c>
      <c r="E328" s="110" t="str">
        <f t="shared" si="169"/>
        <v/>
      </c>
      <c r="F328" s="110" t="str">
        <f t="shared" ca="1" si="146"/>
        <v>F</v>
      </c>
      <c r="G328" s="19" t="str">
        <f t="shared" si="170"/>
        <v/>
      </c>
      <c r="H328" s="19" t="str">
        <f t="shared" si="171"/>
        <v/>
      </c>
      <c r="I328" s="19" t="str">
        <f t="shared" si="147"/>
        <v/>
      </c>
      <c r="J328" s="4">
        <v>2020</v>
      </c>
      <c r="K328" s="5">
        <v>320</v>
      </c>
      <c r="L328" s="98" t="s">
        <v>1434</v>
      </c>
      <c r="M328" s="4" t="s">
        <v>115</v>
      </c>
      <c r="N328" s="6" t="s">
        <v>116</v>
      </c>
      <c r="O328" s="6" t="s">
        <v>138</v>
      </c>
      <c r="P328" s="6" t="s">
        <v>150</v>
      </c>
      <c r="Q328" s="6" t="s">
        <v>249</v>
      </c>
      <c r="R328" s="4" t="s">
        <v>114</v>
      </c>
      <c r="S328" s="4" t="s">
        <v>166</v>
      </c>
      <c r="T328" s="108" t="s">
        <v>1864</v>
      </c>
      <c r="U328" s="4" t="s">
        <v>173</v>
      </c>
      <c r="V328" s="43" t="s">
        <v>174</v>
      </c>
      <c r="W328" s="7">
        <v>38141608</v>
      </c>
      <c r="X328" s="6">
        <v>0</v>
      </c>
      <c r="Y328" s="107">
        <v>29423</v>
      </c>
      <c r="Z328" s="80">
        <f ca="1">+($F$1-Tabla3[[#This Row],[FECHA DE NACIMIENTO]])/365</f>
        <v>40.821917808219176</v>
      </c>
      <c r="AA328" s="133" t="s">
        <v>2263</v>
      </c>
      <c r="AC328" s="4" t="s">
        <v>114</v>
      </c>
      <c r="AD328" s="4" t="s">
        <v>114</v>
      </c>
      <c r="AE328" s="8" t="s">
        <v>114</v>
      </c>
      <c r="AF328" s="4" t="s">
        <v>181</v>
      </c>
      <c r="AG328" s="13" t="s">
        <v>185</v>
      </c>
      <c r="AH328" s="13" t="s">
        <v>185</v>
      </c>
      <c r="AI328" s="6" t="s">
        <v>1891</v>
      </c>
      <c r="AJ328" s="108" t="s">
        <v>2262</v>
      </c>
      <c r="AK328" s="108" t="s">
        <v>2264</v>
      </c>
      <c r="AL328" s="9">
        <v>28500000</v>
      </c>
      <c r="AM328" s="9">
        <v>28500000</v>
      </c>
      <c r="AN328" s="112">
        <v>5700000</v>
      </c>
      <c r="AO328" s="4" t="s">
        <v>209</v>
      </c>
      <c r="AP328" s="6" t="s">
        <v>181</v>
      </c>
      <c r="AQ328" s="6" t="s">
        <v>168</v>
      </c>
      <c r="AR328" s="75"/>
      <c r="AS328" s="75"/>
      <c r="AT328" s="75"/>
      <c r="AU328" s="108">
        <v>9020</v>
      </c>
      <c r="AV328" s="107">
        <v>43844</v>
      </c>
      <c r="AW328" s="108">
        <v>78520</v>
      </c>
      <c r="AX328" s="93">
        <v>43887</v>
      </c>
      <c r="AY328" s="6" t="s">
        <v>215</v>
      </c>
      <c r="AZ328" s="6" t="s">
        <v>810</v>
      </c>
      <c r="BA328" s="6" t="s">
        <v>181</v>
      </c>
      <c r="BB328" s="75"/>
      <c r="BC328" s="75"/>
      <c r="BD328" s="6" t="s">
        <v>2372</v>
      </c>
      <c r="BE328" s="70" t="s">
        <v>2265</v>
      </c>
      <c r="BF328" s="107">
        <v>43887</v>
      </c>
      <c r="BG328" s="4" t="s">
        <v>220</v>
      </c>
      <c r="BH328" s="4" t="s">
        <v>220</v>
      </c>
      <c r="BI328" s="6" t="s">
        <v>221</v>
      </c>
      <c r="BJ328" s="6" t="s">
        <v>1224</v>
      </c>
      <c r="BK328" s="6" t="s">
        <v>174</v>
      </c>
      <c r="BL328" s="12">
        <v>80407547</v>
      </c>
      <c r="BM328" s="4">
        <v>6</v>
      </c>
      <c r="BN328" s="6" t="s">
        <v>1290</v>
      </c>
      <c r="BO328" s="6" t="s">
        <v>957</v>
      </c>
      <c r="BP328" s="4">
        <v>77101701</v>
      </c>
      <c r="BQ328" s="13" t="s">
        <v>4045</v>
      </c>
      <c r="BR328" s="107">
        <v>43887</v>
      </c>
      <c r="BS328" s="4" t="s">
        <v>180</v>
      </c>
      <c r="BT328" s="13" t="s">
        <v>230</v>
      </c>
      <c r="BU328" s="97">
        <v>43887</v>
      </c>
      <c r="BV328" s="13" t="s">
        <v>348</v>
      </c>
      <c r="BW328" s="97">
        <v>43888</v>
      </c>
      <c r="BX328" s="97">
        <v>43888</v>
      </c>
      <c r="BY328" s="20">
        <v>44038</v>
      </c>
      <c r="BZ328" s="4">
        <f t="shared" si="148"/>
        <v>150</v>
      </c>
      <c r="CA328" s="16">
        <f t="shared" si="149"/>
        <v>5</v>
      </c>
      <c r="CB328" s="6" t="s">
        <v>2266</v>
      </c>
      <c r="CC328" s="9">
        <f>BD_2!E326</f>
        <v>22800000</v>
      </c>
      <c r="CD328" s="9">
        <f>BD_2!BA326</f>
        <v>0</v>
      </c>
      <c r="CE328" s="4">
        <f>BD_2!BZ326</f>
        <v>-116</v>
      </c>
      <c r="CF328" s="42" t="str">
        <f>BD_2!CA326</f>
        <v>2 NO</v>
      </c>
      <c r="CG328" s="163" t="str">
        <f>BD_2!CF326</f>
        <v>1 SI</v>
      </c>
      <c r="CH328" s="4" t="s">
        <v>181</v>
      </c>
      <c r="CI328">
        <f t="shared" si="175"/>
        <v>34</v>
      </c>
      <c r="CJ328" s="161">
        <f t="shared" si="176"/>
        <v>43888</v>
      </c>
      <c r="CK328" s="161">
        <f t="shared" si="177"/>
        <v>43922</v>
      </c>
      <c r="CL328" s="14">
        <f t="shared" ca="1" si="178"/>
        <v>12.794117647058824</v>
      </c>
      <c r="CM328" s="112">
        <f t="shared" si="172"/>
        <v>5700000</v>
      </c>
      <c r="CN328" s="42" t="str">
        <f t="shared" ca="1" si="154"/>
        <v>FINALIZADO</v>
      </c>
      <c r="CO328" s="115"/>
      <c r="CQ328" s="17"/>
      <c r="CR328" s="87"/>
      <c r="CT328" s="13" t="s">
        <v>1321</v>
      </c>
      <c r="CU328" s="4" t="s">
        <v>1322</v>
      </c>
      <c r="CV328" s="4" t="s">
        <v>3330</v>
      </c>
      <c r="CW328" s="42" t="str">
        <f t="shared" si="173"/>
        <v>febrero</v>
      </c>
      <c r="CX328" s="4" t="s">
        <v>180</v>
      </c>
      <c r="CY328" t="s">
        <v>361</v>
      </c>
      <c r="CZ328" t="s">
        <v>362</v>
      </c>
    </row>
    <row r="329" spans="1:104" x14ac:dyDescent="0.25">
      <c r="A329" s="110" t="str">
        <f t="shared" ref="A329:A352" si="179">+IF($CM329&gt;$AM329,"A", "")</f>
        <v/>
      </c>
      <c r="B329" s="110" t="str">
        <f t="shared" ref="B329:B352" si="180">+IF(CK329&gt;BY329,"PR","")</f>
        <v/>
      </c>
      <c r="C329" s="42" t="str">
        <f t="shared" ref="C329:C352" si="181">IF($CG329= "1 SI", "T","")</f>
        <v/>
      </c>
      <c r="D329" s="42" t="str">
        <f t="shared" ref="D329:D352" si="182">+IF($CF329="1 SI","S","")</f>
        <v/>
      </c>
      <c r="E329" s="110" t="str">
        <f t="shared" ref="E329:E352" si="183">+IF(CH329="1 SI","C","")</f>
        <v/>
      </c>
      <c r="F329" s="110" t="str">
        <f t="shared" ref="F329:F393" ca="1" si="184">+IF($CK329&lt;=$F$1,"F","E")</f>
        <v>F</v>
      </c>
      <c r="G329" s="19" t="str">
        <f t="shared" ref="G329:G352" si="185">+IF($CO329="MUTUO ACUERDO", "L","")</f>
        <v/>
      </c>
      <c r="H329" s="19" t="str">
        <f t="shared" ref="H329:H352" si="186">IF($CX329="1 SI","","NE")</f>
        <v/>
      </c>
      <c r="I329" s="19" t="str">
        <f t="shared" ref="I329:I393" si="187">IF(CV329="1. SI","ANU","")</f>
        <v/>
      </c>
      <c r="J329" s="4">
        <v>2020</v>
      </c>
      <c r="K329" s="5">
        <v>321</v>
      </c>
      <c r="L329" s="13" t="s">
        <v>1440</v>
      </c>
      <c r="M329" s="4" t="s">
        <v>115</v>
      </c>
      <c r="N329" s="6" t="s">
        <v>116</v>
      </c>
      <c r="O329" s="6" t="s">
        <v>138</v>
      </c>
      <c r="P329" s="6" t="s">
        <v>150</v>
      </c>
      <c r="Q329" s="6" t="s">
        <v>249</v>
      </c>
      <c r="R329" s="4" t="s">
        <v>114</v>
      </c>
      <c r="S329" s="4" t="s">
        <v>166</v>
      </c>
      <c r="T329" s="108" t="s">
        <v>2259</v>
      </c>
      <c r="U329" s="4" t="s">
        <v>173</v>
      </c>
      <c r="V329" s="43" t="s">
        <v>174</v>
      </c>
      <c r="W329" s="7">
        <v>1026250278</v>
      </c>
      <c r="X329" s="6">
        <v>8</v>
      </c>
      <c r="Y329" s="107">
        <v>31426</v>
      </c>
      <c r="Z329" s="80">
        <f ca="1">+($F$1-Tabla3[[#This Row],[FECHA DE NACIMIENTO]])/365</f>
        <v>35.334246575342469</v>
      </c>
      <c r="AA329" s="108" t="s">
        <v>3621</v>
      </c>
      <c r="AB329" s="108"/>
      <c r="AC329" s="4" t="s">
        <v>114</v>
      </c>
      <c r="AD329" s="4" t="s">
        <v>114</v>
      </c>
      <c r="AE329" s="8" t="s">
        <v>114</v>
      </c>
      <c r="AF329" s="4" t="s">
        <v>181</v>
      </c>
      <c r="AG329" s="6" t="s">
        <v>183</v>
      </c>
      <c r="AH329" s="6" t="s">
        <v>183</v>
      </c>
      <c r="AI329" s="6" t="s">
        <v>2094</v>
      </c>
      <c r="AJ329" s="108" t="s">
        <v>2373</v>
      </c>
      <c r="AK329" s="108" t="s">
        <v>2374</v>
      </c>
      <c r="AL329" s="9">
        <v>80280000</v>
      </c>
      <c r="AM329" s="9">
        <v>80280000</v>
      </c>
      <c r="AN329" s="112">
        <v>8028000</v>
      </c>
      <c r="AO329" s="4" t="s">
        <v>209</v>
      </c>
      <c r="AP329" s="6" t="s">
        <v>181</v>
      </c>
      <c r="AQ329" s="6" t="s">
        <v>168</v>
      </c>
      <c r="AR329" s="75"/>
      <c r="AS329" s="75"/>
      <c r="AT329" s="75"/>
      <c r="AU329" s="108">
        <v>4620</v>
      </c>
      <c r="AV329" s="107">
        <v>43839</v>
      </c>
      <c r="AW329" s="108">
        <v>82620</v>
      </c>
      <c r="AX329" s="93">
        <v>43888</v>
      </c>
      <c r="AY329" s="6" t="s">
        <v>215</v>
      </c>
      <c r="AZ329" s="6" t="s">
        <v>2375</v>
      </c>
      <c r="BA329" s="6" t="s">
        <v>181</v>
      </c>
      <c r="BB329" s="75"/>
      <c r="BC329" s="75"/>
      <c r="BD329" s="6" t="s">
        <v>2261</v>
      </c>
      <c r="BE329" s="70" t="s">
        <v>2260</v>
      </c>
      <c r="BF329" s="107">
        <v>43887</v>
      </c>
      <c r="BG329" s="79" t="s">
        <v>220</v>
      </c>
      <c r="BH329" s="79" t="s">
        <v>220</v>
      </c>
      <c r="BI329" t="s">
        <v>221</v>
      </c>
      <c r="BJ329" s="6" t="s">
        <v>2253</v>
      </c>
      <c r="BK329" s="6" t="s">
        <v>174</v>
      </c>
      <c r="BL329" s="12">
        <v>80196438</v>
      </c>
      <c r="BM329" s="79">
        <v>4</v>
      </c>
      <c r="BN329" t="s">
        <v>2295</v>
      </c>
      <c r="BO329" t="s">
        <v>183</v>
      </c>
      <c r="BP329" s="4">
        <v>77101600</v>
      </c>
      <c r="BQ329" s="13" t="s">
        <v>2258</v>
      </c>
      <c r="BR329" s="107">
        <v>43887</v>
      </c>
      <c r="BS329" s="4" t="s">
        <v>180</v>
      </c>
      <c r="BT329" s="13" t="s">
        <v>230</v>
      </c>
      <c r="BU329" s="97">
        <v>43888</v>
      </c>
      <c r="BV329" s="13" t="s">
        <v>348</v>
      </c>
      <c r="BW329" s="97">
        <v>43889</v>
      </c>
      <c r="BX329" s="97">
        <v>43889</v>
      </c>
      <c r="BY329" s="20">
        <v>44192</v>
      </c>
      <c r="BZ329" s="4">
        <f t="shared" ref="BZ329:BZ393" si="188">$BY329-$BX329</f>
        <v>303</v>
      </c>
      <c r="CA329" s="16">
        <f t="shared" ref="CA329:CA393" si="189">$BZ329/30</f>
        <v>10.1</v>
      </c>
      <c r="CB329" s="6" t="s">
        <v>2315</v>
      </c>
      <c r="CC329" s="9">
        <f>BD_2!E327</f>
        <v>0</v>
      </c>
      <c r="CD329" s="9">
        <f>BD_2!BA327</f>
        <v>0</v>
      </c>
      <c r="CE329" s="4">
        <f>BD_2!BZ327</f>
        <v>0</v>
      </c>
      <c r="CF329" s="42" t="str">
        <f>BD_2!CA327</f>
        <v>2 NO</v>
      </c>
      <c r="CG329" s="163" t="str">
        <f>BD_2!CF327</f>
        <v>2 NO</v>
      </c>
      <c r="CH329" s="4" t="s">
        <v>181</v>
      </c>
      <c r="CI329">
        <f t="shared" si="175"/>
        <v>303</v>
      </c>
      <c r="CJ329" s="161">
        <f t="shared" si="176"/>
        <v>43889</v>
      </c>
      <c r="CK329" s="161">
        <f t="shared" si="177"/>
        <v>44192</v>
      </c>
      <c r="CL329" s="14">
        <f t="shared" ca="1" si="178"/>
        <v>1.4323432343234324</v>
      </c>
      <c r="CM329" s="112">
        <f t="shared" ref="CM329:CM352" si="190">$AM329+$CD329-$CC329</f>
        <v>80280000</v>
      </c>
      <c r="CN329" s="42" t="str">
        <f t="shared" ref="CN329:CN393" ca="1" si="191">+IF($CK329&lt;=$F$1, "FINALIZADO","EJECUCIÓN")</f>
        <v>FINALIZADO</v>
      </c>
      <c r="CO329" s="115"/>
      <c r="CQ329" s="17"/>
      <c r="CR329" s="87"/>
      <c r="CT329" s="13" t="s">
        <v>1321</v>
      </c>
      <c r="CU329" s="4" t="s">
        <v>1322</v>
      </c>
      <c r="CV329" s="4" t="s">
        <v>3330</v>
      </c>
      <c r="CW329" s="42" t="str">
        <f t="shared" ref="CW329:CW353" si="192">TEXT(BF329,"MMMM")</f>
        <v>febrero</v>
      </c>
      <c r="CX329" s="4" t="s">
        <v>180</v>
      </c>
      <c r="CY329" t="s">
        <v>361</v>
      </c>
      <c r="CZ329" t="s">
        <v>362</v>
      </c>
    </row>
    <row r="330" spans="1:104" x14ac:dyDescent="0.25">
      <c r="A330" s="110" t="str">
        <f t="shared" si="179"/>
        <v/>
      </c>
      <c r="B330" s="110" t="str">
        <f t="shared" si="180"/>
        <v/>
      </c>
      <c r="C330" s="42" t="str">
        <f t="shared" si="181"/>
        <v/>
      </c>
      <c r="D330" s="42" t="str">
        <f t="shared" si="182"/>
        <v/>
      </c>
      <c r="E330" s="110" t="str">
        <f t="shared" si="183"/>
        <v/>
      </c>
      <c r="F330" s="110" t="str">
        <f t="shared" ca="1" si="184"/>
        <v>F</v>
      </c>
      <c r="G330" s="19" t="str">
        <f t="shared" si="185"/>
        <v/>
      </c>
      <c r="H330" s="19" t="str">
        <f t="shared" si="186"/>
        <v/>
      </c>
      <c r="I330" s="19" t="str">
        <f t="shared" si="187"/>
        <v/>
      </c>
      <c r="J330" s="4">
        <v>2020</v>
      </c>
      <c r="K330" s="5">
        <v>322</v>
      </c>
      <c r="L330" s="13" t="s">
        <v>1440</v>
      </c>
      <c r="M330" s="4" t="s">
        <v>115</v>
      </c>
      <c r="N330" s="6" t="s">
        <v>116</v>
      </c>
      <c r="O330" s="6" t="s">
        <v>138</v>
      </c>
      <c r="P330" s="6" t="s">
        <v>150</v>
      </c>
      <c r="Q330" s="6" t="s">
        <v>249</v>
      </c>
      <c r="R330" s="4" t="s">
        <v>114</v>
      </c>
      <c r="S330" s="4" t="s">
        <v>166</v>
      </c>
      <c r="T330" s="108" t="s">
        <v>2376</v>
      </c>
      <c r="U330" s="4" t="s">
        <v>173</v>
      </c>
      <c r="V330" s="43" t="s">
        <v>174</v>
      </c>
      <c r="W330" s="7">
        <v>51831658</v>
      </c>
      <c r="X330" s="6">
        <v>7</v>
      </c>
      <c r="Y330" s="107">
        <v>22814</v>
      </c>
      <c r="Z330" s="80">
        <f ca="1">+($F$1-Tabla3[[#This Row],[FECHA DE NACIMIENTO]])/365</f>
        <v>58.92876712328767</v>
      </c>
      <c r="AA330" s="108" t="s">
        <v>3621</v>
      </c>
      <c r="AB330" s="108"/>
      <c r="AC330" s="4" t="s">
        <v>114</v>
      </c>
      <c r="AD330" s="4" t="s">
        <v>114</v>
      </c>
      <c r="AE330" s="8" t="s">
        <v>114</v>
      </c>
      <c r="AF330" s="4" t="s">
        <v>181</v>
      </c>
      <c r="AG330" s="6" t="s">
        <v>183</v>
      </c>
      <c r="AH330" s="6" t="s">
        <v>183</v>
      </c>
      <c r="AI330" s="6" t="s">
        <v>2109</v>
      </c>
      <c r="AJ330" s="108" t="s">
        <v>2377</v>
      </c>
      <c r="AK330" s="108" t="s">
        <v>2323</v>
      </c>
      <c r="AL330" s="9">
        <v>81240000</v>
      </c>
      <c r="AM330" s="9">
        <v>81240000</v>
      </c>
      <c r="AN330" s="112">
        <v>8124000</v>
      </c>
      <c r="AO330" s="4" t="s">
        <v>209</v>
      </c>
      <c r="AP330" s="6" t="s">
        <v>181</v>
      </c>
      <c r="AQ330" s="6" t="s">
        <v>168</v>
      </c>
      <c r="AR330" s="75"/>
      <c r="AS330" s="75"/>
      <c r="AT330" s="75"/>
      <c r="AU330" s="108">
        <v>4620</v>
      </c>
      <c r="AV330" s="107">
        <v>43839</v>
      </c>
      <c r="AW330" s="108">
        <v>84520</v>
      </c>
      <c r="AX330" s="93">
        <v>43889</v>
      </c>
      <c r="AY330" s="6" t="s">
        <v>215</v>
      </c>
      <c r="AZ330" s="6" t="s">
        <v>1697</v>
      </c>
      <c r="BA330" s="6" t="s">
        <v>181</v>
      </c>
      <c r="BB330" s="75"/>
      <c r="BC330" s="75"/>
      <c r="BD330" s="6" t="s">
        <v>2256</v>
      </c>
      <c r="BE330" s="70" t="s">
        <v>2255</v>
      </c>
      <c r="BF330" s="107">
        <v>43889</v>
      </c>
      <c r="BG330" s="79" t="s">
        <v>220</v>
      </c>
      <c r="BH330" s="79" t="s">
        <v>220</v>
      </c>
      <c r="BI330" t="s">
        <v>221</v>
      </c>
      <c r="BJ330" s="6" t="s">
        <v>2257</v>
      </c>
      <c r="BK330" s="12" t="s">
        <v>174</v>
      </c>
      <c r="BL330" s="12">
        <v>80090792</v>
      </c>
      <c r="BM330" s="6">
        <v>0</v>
      </c>
      <c r="BN330" s="6" t="s">
        <v>2293</v>
      </c>
      <c r="BO330" s="13" t="s">
        <v>183</v>
      </c>
      <c r="BP330" s="4">
        <v>77101600</v>
      </c>
      <c r="BQ330" s="13" t="s">
        <v>2254</v>
      </c>
      <c r="BR330" s="107">
        <v>43889</v>
      </c>
      <c r="BS330" s="4" t="s">
        <v>180</v>
      </c>
      <c r="BT330" s="13" t="s">
        <v>230</v>
      </c>
      <c r="BU330" s="97">
        <v>43889</v>
      </c>
      <c r="BV330" s="13" t="s">
        <v>348</v>
      </c>
      <c r="BW330" s="97">
        <v>43890</v>
      </c>
      <c r="BX330" s="97">
        <v>43890</v>
      </c>
      <c r="BY330" s="20">
        <v>44193</v>
      </c>
      <c r="BZ330" s="4">
        <f t="shared" si="188"/>
        <v>303</v>
      </c>
      <c r="CA330" s="16">
        <f t="shared" si="189"/>
        <v>10.1</v>
      </c>
      <c r="CB330" s="6" t="s">
        <v>2286</v>
      </c>
      <c r="CC330" s="9">
        <f>BD_2!E328</f>
        <v>0</v>
      </c>
      <c r="CD330" s="9">
        <f>BD_2!BA328</f>
        <v>0</v>
      </c>
      <c r="CE330" s="4">
        <f>BD_2!BZ328</f>
        <v>0</v>
      </c>
      <c r="CF330" s="42" t="str">
        <f>BD_2!CA328</f>
        <v>2 NO</v>
      </c>
      <c r="CG330" s="163" t="str">
        <f>BD_2!CF328</f>
        <v>2 NO</v>
      </c>
      <c r="CH330" s="4" t="s">
        <v>181</v>
      </c>
      <c r="CI330">
        <f t="shared" si="175"/>
        <v>303</v>
      </c>
      <c r="CJ330" s="161">
        <f t="shared" si="176"/>
        <v>43890</v>
      </c>
      <c r="CK330" s="161">
        <f t="shared" si="177"/>
        <v>44193</v>
      </c>
      <c r="CL330" s="14">
        <f t="shared" ca="1" si="178"/>
        <v>1.4290429042904291</v>
      </c>
      <c r="CM330" s="112">
        <f t="shared" si="190"/>
        <v>81240000</v>
      </c>
      <c r="CN330" s="42" t="str">
        <f t="shared" ca="1" si="191"/>
        <v>FINALIZADO</v>
      </c>
      <c r="CO330" s="115"/>
      <c r="CQ330" s="17"/>
      <c r="CR330" s="87"/>
      <c r="CT330" s="13" t="s">
        <v>1321</v>
      </c>
      <c r="CU330" s="4" t="s">
        <v>1322</v>
      </c>
      <c r="CV330" s="4" t="s">
        <v>3330</v>
      </c>
      <c r="CW330" s="42" t="str">
        <f t="shared" si="192"/>
        <v>febrero</v>
      </c>
      <c r="CX330" s="4" t="s">
        <v>180</v>
      </c>
      <c r="CY330" t="s">
        <v>361</v>
      </c>
      <c r="CZ330" t="s">
        <v>362</v>
      </c>
    </row>
    <row r="331" spans="1:104" x14ac:dyDescent="0.25">
      <c r="A331" s="110" t="str">
        <f t="shared" si="179"/>
        <v/>
      </c>
      <c r="B331" s="110" t="str">
        <f t="shared" si="180"/>
        <v/>
      </c>
      <c r="C331" s="42" t="str">
        <f t="shared" si="181"/>
        <v/>
      </c>
      <c r="D331" s="42" t="str">
        <f t="shared" si="182"/>
        <v/>
      </c>
      <c r="E331" s="110" t="str">
        <f t="shared" si="183"/>
        <v/>
      </c>
      <c r="F331" s="110" t="str">
        <f t="shared" ca="1" si="184"/>
        <v>F</v>
      </c>
      <c r="G331" s="19" t="str">
        <f t="shared" si="185"/>
        <v/>
      </c>
      <c r="H331" s="19" t="str">
        <f t="shared" si="186"/>
        <v/>
      </c>
      <c r="I331" s="19" t="str">
        <f t="shared" si="187"/>
        <v/>
      </c>
      <c r="J331" s="4">
        <v>2020</v>
      </c>
      <c r="K331" s="5">
        <v>323</v>
      </c>
      <c r="L331" s="13" t="s">
        <v>1440</v>
      </c>
      <c r="M331" s="4" t="s">
        <v>115</v>
      </c>
      <c r="N331" s="6" t="s">
        <v>116</v>
      </c>
      <c r="O331" s="6" t="s">
        <v>138</v>
      </c>
      <c r="P331" s="6" t="s">
        <v>150</v>
      </c>
      <c r="Q331" s="6" t="s">
        <v>249</v>
      </c>
      <c r="R331" s="4" t="s">
        <v>114</v>
      </c>
      <c r="S331" s="4" t="s">
        <v>166</v>
      </c>
      <c r="T331" s="108" t="s">
        <v>2250</v>
      </c>
      <c r="U331" s="4" t="s">
        <v>173</v>
      </c>
      <c r="V331" s="43" t="s">
        <v>174</v>
      </c>
      <c r="W331" s="7">
        <v>79232040</v>
      </c>
      <c r="X331" s="6">
        <v>8</v>
      </c>
      <c r="Y331" s="107">
        <v>22281</v>
      </c>
      <c r="Z331" s="80">
        <f ca="1">+($F$1-Tabla3[[#This Row],[FECHA DE NACIMIENTO]])/365</f>
        <v>60.389041095890413</v>
      </c>
      <c r="AA331" s="133" t="s">
        <v>2251</v>
      </c>
      <c r="AC331" s="4" t="s">
        <v>114</v>
      </c>
      <c r="AD331" s="4" t="s">
        <v>114</v>
      </c>
      <c r="AE331" s="8" t="s">
        <v>114</v>
      </c>
      <c r="AF331" s="4" t="s">
        <v>181</v>
      </c>
      <c r="AG331" s="6" t="s">
        <v>183</v>
      </c>
      <c r="AH331" s="6" t="s">
        <v>183</v>
      </c>
      <c r="AI331" s="6" t="s">
        <v>2094</v>
      </c>
      <c r="AJ331" s="108" t="s">
        <v>2378</v>
      </c>
      <c r="AK331" s="108" t="s">
        <v>2379</v>
      </c>
      <c r="AL331" s="9">
        <v>98060000</v>
      </c>
      <c r="AM331" s="9">
        <v>98060000</v>
      </c>
      <c r="AN331" s="112">
        <v>9806000</v>
      </c>
      <c r="AO331" s="4" t="s">
        <v>209</v>
      </c>
      <c r="AP331" s="6" t="s">
        <v>181</v>
      </c>
      <c r="AQ331" s="6" t="s">
        <v>168</v>
      </c>
      <c r="AR331" s="75"/>
      <c r="AS331" s="75"/>
      <c r="AT331" s="75"/>
      <c r="AU331" s="108">
        <v>4920</v>
      </c>
      <c r="AV331" s="107">
        <v>43839</v>
      </c>
      <c r="AW331" s="108">
        <v>83520</v>
      </c>
      <c r="AX331" s="93">
        <v>43888</v>
      </c>
      <c r="AY331" s="6" t="s">
        <v>215</v>
      </c>
      <c r="AZ331" s="6" t="s">
        <v>2359</v>
      </c>
      <c r="BA331" s="6" t="s">
        <v>181</v>
      </c>
      <c r="BB331" s="75"/>
      <c r="BC331" s="75"/>
      <c r="BD331" s="6" t="s">
        <v>2380</v>
      </c>
      <c r="BE331" s="70" t="s">
        <v>2252</v>
      </c>
      <c r="BF331" s="107">
        <v>43887</v>
      </c>
      <c r="BG331" s="79" t="s">
        <v>220</v>
      </c>
      <c r="BH331" s="79" t="s">
        <v>220</v>
      </c>
      <c r="BI331" t="s">
        <v>221</v>
      </c>
      <c r="BJ331" s="6" t="s">
        <v>2253</v>
      </c>
      <c r="BK331" s="6" t="s">
        <v>174</v>
      </c>
      <c r="BL331" s="12">
        <v>80196438</v>
      </c>
      <c r="BM331" s="79">
        <v>4</v>
      </c>
      <c r="BN331" t="s">
        <v>2295</v>
      </c>
      <c r="BO331" t="s">
        <v>183</v>
      </c>
      <c r="BP331" s="54">
        <v>77101600</v>
      </c>
      <c r="BQ331" s="13" t="s">
        <v>2249</v>
      </c>
      <c r="BR331" s="107">
        <v>43887</v>
      </c>
      <c r="BS331" s="4" t="s">
        <v>180</v>
      </c>
      <c r="BT331" s="13" t="s">
        <v>230</v>
      </c>
      <c r="BU331" s="97">
        <v>43888</v>
      </c>
      <c r="BV331" s="13" t="s">
        <v>348</v>
      </c>
      <c r="BW331" s="97">
        <v>43889</v>
      </c>
      <c r="BX331" s="97">
        <v>43889</v>
      </c>
      <c r="BY331" s="20">
        <v>44192</v>
      </c>
      <c r="BZ331" s="4">
        <f t="shared" si="188"/>
        <v>303</v>
      </c>
      <c r="CA331" s="16">
        <f t="shared" si="189"/>
        <v>10.1</v>
      </c>
      <c r="CB331" s="6" t="s">
        <v>2315</v>
      </c>
      <c r="CC331" s="9">
        <f>BD_2!E329</f>
        <v>0</v>
      </c>
      <c r="CD331" s="9">
        <f>BD_2!BA329</f>
        <v>0</v>
      </c>
      <c r="CE331" s="4">
        <f>BD_2!BZ329</f>
        <v>0</v>
      </c>
      <c r="CF331" s="42" t="str">
        <f>BD_2!CA329</f>
        <v>2 NO</v>
      </c>
      <c r="CG331" s="163" t="str">
        <f>BD_2!CF329</f>
        <v>2 NO</v>
      </c>
      <c r="CH331" s="4" t="s">
        <v>181</v>
      </c>
      <c r="CI331">
        <f t="shared" si="175"/>
        <v>303</v>
      </c>
      <c r="CJ331" s="161">
        <f t="shared" si="176"/>
        <v>43889</v>
      </c>
      <c r="CK331" s="161">
        <f t="shared" si="177"/>
        <v>44192</v>
      </c>
      <c r="CL331" s="14">
        <f t="shared" ca="1" si="178"/>
        <v>1.4323432343234324</v>
      </c>
      <c r="CM331" s="112">
        <f t="shared" si="190"/>
        <v>98060000</v>
      </c>
      <c r="CN331" s="42" t="str">
        <f t="shared" ca="1" si="191"/>
        <v>FINALIZADO</v>
      </c>
      <c r="CO331" s="115"/>
      <c r="CQ331" s="17"/>
      <c r="CR331" s="87"/>
      <c r="CT331" s="13" t="s">
        <v>1321</v>
      </c>
      <c r="CU331" s="4" t="s">
        <v>1322</v>
      </c>
      <c r="CV331" s="4" t="s">
        <v>3330</v>
      </c>
      <c r="CW331" s="42" t="str">
        <f t="shared" si="192"/>
        <v>febrero</v>
      </c>
      <c r="CX331" s="4" t="s">
        <v>180</v>
      </c>
      <c r="CY331" t="s">
        <v>361</v>
      </c>
      <c r="CZ331" t="s">
        <v>362</v>
      </c>
    </row>
    <row r="332" spans="1:104" x14ac:dyDescent="0.25">
      <c r="A332" s="110" t="str">
        <f t="shared" si="179"/>
        <v/>
      </c>
      <c r="B332" s="110" t="str">
        <f t="shared" si="180"/>
        <v/>
      </c>
      <c r="C332" s="42" t="str">
        <f t="shared" si="181"/>
        <v/>
      </c>
      <c r="D332" s="42" t="str">
        <f t="shared" si="182"/>
        <v/>
      </c>
      <c r="E332" s="110" t="str">
        <f t="shared" si="183"/>
        <v/>
      </c>
      <c r="F332" s="110" t="str">
        <f t="shared" ca="1" si="184"/>
        <v>F</v>
      </c>
      <c r="G332" s="19" t="str">
        <f t="shared" si="185"/>
        <v/>
      </c>
      <c r="H332" s="19" t="str">
        <f t="shared" si="186"/>
        <v/>
      </c>
      <c r="I332" s="19" t="str">
        <f t="shared" si="187"/>
        <v/>
      </c>
      <c r="J332" s="40">
        <v>2020</v>
      </c>
      <c r="K332" s="5">
        <v>324</v>
      </c>
      <c r="L332" s="13" t="s">
        <v>1440</v>
      </c>
      <c r="M332" s="4" t="s">
        <v>115</v>
      </c>
      <c r="N332" s="6" t="s">
        <v>116</v>
      </c>
      <c r="O332" s="6" t="s">
        <v>138</v>
      </c>
      <c r="P332" s="6" t="s">
        <v>150</v>
      </c>
      <c r="Q332" s="6" t="s">
        <v>249</v>
      </c>
      <c r="R332" s="4" t="s">
        <v>114</v>
      </c>
      <c r="S332" s="4" t="s">
        <v>166</v>
      </c>
      <c r="T332" s="108" t="s">
        <v>2243</v>
      </c>
      <c r="U332" s="4" t="s">
        <v>173</v>
      </c>
      <c r="V332" s="43" t="s">
        <v>174</v>
      </c>
      <c r="W332" s="7">
        <v>52364269</v>
      </c>
      <c r="X332" s="6">
        <v>5</v>
      </c>
      <c r="Y332" s="107">
        <v>27379</v>
      </c>
      <c r="Z332" s="80">
        <f ca="1">+($F$1-Tabla3[[#This Row],[FECHA DE NACIMIENTO]])/365</f>
        <v>46.421917808219177</v>
      </c>
      <c r="AA332" s="133" t="s">
        <v>2244</v>
      </c>
      <c r="AC332" s="4" t="s">
        <v>114</v>
      </c>
      <c r="AD332" s="4" t="s">
        <v>114</v>
      </c>
      <c r="AE332" s="8" t="s">
        <v>114</v>
      </c>
      <c r="AF332" s="4" t="s">
        <v>181</v>
      </c>
      <c r="AG332" s="6" t="s">
        <v>183</v>
      </c>
      <c r="AH332" s="6" t="s">
        <v>183</v>
      </c>
      <c r="AI332" s="6" t="s">
        <v>2245</v>
      </c>
      <c r="AJ332" s="108" t="s">
        <v>2389</v>
      </c>
      <c r="AK332" s="108" t="s">
        <v>2390</v>
      </c>
      <c r="AL332" s="9">
        <v>86950000</v>
      </c>
      <c r="AM332" s="9">
        <v>86950000</v>
      </c>
      <c r="AN332" s="112">
        <v>8695000</v>
      </c>
      <c r="AO332" s="4" t="s">
        <v>209</v>
      </c>
      <c r="AP332" s="6" t="s">
        <v>181</v>
      </c>
      <c r="AQ332" s="6" t="s">
        <v>168</v>
      </c>
      <c r="AR332" s="75"/>
      <c r="AS332" s="75"/>
      <c r="AT332" s="75"/>
      <c r="AU332" s="108">
        <v>4920</v>
      </c>
      <c r="AV332" s="107">
        <v>43839</v>
      </c>
      <c r="AW332" s="108">
        <v>84620</v>
      </c>
      <c r="AX332" s="93">
        <v>43889</v>
      </c>
      <c r="AY332" s="6" t="s">
        <v>215</v>
      </c>
      <c r="AZ332" s="6" t="s">
        <v>2359</v>
      </c>
      <c r="BA332" s="6" t="s">
        <v>181</v>
      </c>
      <c r="BB332" s="75"/>
      <c r="BC332" s="75"/>
      <c r="BD332" s="6" t="s">
        <v>2381</v>
      </c>
      <c r="BE332" s="70" t="s">
        <v>2246</v>
      </c>
      <c r="BF332" s="107">
        <v>43889</v>
      </c>
      <c r="BG332" s="79" t="s">
        <v>220</v>
      </c>
      <c r="BH332" s="79" t="s">
        <v>220</v>
      </c>
      <c r="BI332" t="s">
        <v>221</v>
      </c>
      <c r="BJ332" t="s">
        <v>2247</v>
      </c>
      <c r="BK332" t="s">
        <v>174</v>
      </c>
      <c r="BL332" s="90">
        <v>52172100</v>
      </c>
      <c r="BM332" s="79">
        <v>5</v>
      </c>
      <c r="BN332" t="s">
        <v>2248</v>
      </c>
      <c r="BO332" t="s">
        <v>183</v>
      </c>
      <c r="BP332" s="54">
        <v>77101600</v>
      </c>
      <c r="BQ332" s="13" t="s">
        <v>2242</v>
      </c>
      <c r="BR332" s="107">
        <v>43889</v>
      </c>
      <c r="BS332" s="4" t="s">
        <v>180</v>
      </c>
      <c r="BT332" s="13" t="s">
        <v>230</v>
      </c>
      <c r="BU332" s="97">
        <v>43889</v>
      </c>
      <c r="BV332" s="13" t="s">
        <v>348</v>
      </c>
      <c r="BW332" s="97">
        <v>43892</v>
      </c>
      <c r="BX332" s="160">
        <v>43892</v>
      </c>
      <c r="BY332" s="20">
        <v>44196</v>
      </c>
      <c r="BZ332" s="4">
        <f t="shared" si="188"/>
        <v>304</v>
      </c>
      <c r="CA332" s="16">
        <f t="shared" si="189"/>
        <v>10.133333333333333</v>
      </c>
      <c r="CB332" s="6" t="s">
        <v>2315</v>
      </c>
      <c r="CC332" s="9">
        <f>BD_2!E330</f>
        <v>0</v>
      </c>
      <c r="CD332" s="9">
        <f>BD_2!BA330</f>
        <v>0</v>
      </c>
      <c r="CE332" s="4">
        <f>BD_2!BZ330</f>
        <v>0</v>
      </c>
      <c r="CF332" s="42" t="str">
        <f>BD_2!CA330</f>
        <v>2 NO</v>
      </c>
      <c r="CG332" s="163" t="str">
        <f>BD_2!CF330</f>
        <v>2 NO</v>
      </c>
      <c r="CH332" s="4" t="s">
        <v>181</v>
      </c>
      <c r="CI332">
        <f t="shared" si="175"/>
        <v>304</v>
      </c>
      <c r="CJ332" s="161">
        <f t="shared" si="176"/>
        <v>43892</v>
      </c>
      <c r="CK332" s="161">
        <f t="shared" si="177"/>
        <v>44196</v>
      </c>
      <c r="CL332" s="14">
        <f t="shared" ca="1" si="178"/>
        <v>1.4177631578947369</v>
      </c>
      <c r="CM332" s="112">
        <f t="shared" si="190"/>
        <v>86950000</v>
      </c>
      <c r="CN332" s="42" t="str">
        <f t="shared" ca="1" si="191"/>
        <v>FINALIZADO</v>
      </c>
      <c r="CO332" s="115"/>
      <c r="CQ332" s="17"/>
      <c r="CR332" s="87"/>
      <c r="CT332" s="13" t="s">
        <v>1321</v>
      </c>
      <c r="CU332" s="4" t="s">
        <v>1322</v>
      </c>
      <c r="CV332" s="4" t="s">
        <v>3330</v>
      </c>
      <c r="CW332" s="42" t="str">
        <f t="shared" si="192"/>
        <v>febrero</v>
      </c>
      <c r="CX332" s="4" t="s">
        <v>180</v>
      </c>
      <c r="CY332" t="s">
        <v>361</v>
      </c>
      <c r="CZ332" t="s">
        <v>362</v>
      </c>
    </row>
    <row r="333" spans="1:104" x14ac:dyDescent="0.25">
      <c r="A333" s="110" t="str">
        <f t="shared" si="179"/>
        <v/>
      </c>
      <c r="B333" s="110" t="str">
        <f t="shared" si="180"/>
        <v/>
      </c>
      <c r="C333" s="42" t="str">
        <f t="shared" si="181"/>
        <v/>
      </c>
      <c r="D333" s="42" t="str">
        <f t="shared" si="182"/>
        <v/>
      </c>
      <c r="E333" s="110" t="str">
        <f t="shared" si="183"/>
        <v/>
      </c>
      <c r="F333" s="110" t="str">
        <f t="shared" ca="1" si="184"/>
        <v>F</v>
      </c>
      <c r="G333" s="19" t="str">
        <f t="shared" si="185"/>
        <v/>
      </c>
      <c r="H333" s="19" t="str">
        <f t="shared" si="186"/>
        <v/>
      </c>
      <c r="I333" s="19" t="str">
        <f t="shared" si="187"/>
        <v/>
      </c>
      <c r="J333" s="4">
        <v>2020</v>
      </c>
      <c r="K333" s="5">
        <v>325</v>
      </c>
      <c r="L333" s="98" t="s">
        <v>1437</v>
      </c>
      <c r="M333" s="4" t="s">
        <v>115</v>
      </c>
      <c r="N333" s="6" t="s">
        <v>116</v>
      </c>
      <c r="O333" s="6" t="s">
        <v>138</v>
      </c>
      <c r="P333" s="6" t="s">
        <v>150</v>
      </c>
      <c r="Q333" s="6" t="s">
        <v>249</v>
      </c>
      <c r="R333" s="4" t="s">
        <v>114</v>
      </c>
      <c r="S333" s="4" t="s">
        <v>166</v>
      </c>
      <c r="T333" s="108" t="s">
        <v>2240</v>
      </c>
      <c r="U333" s="4" t="s">
        <v>173</v>
      </c>
      <c r="V333" s="43" t="s">
        <v>174</v>
      </c>
      <c r="W333" s="7">
        <v>1014204298</v>
      </c>
      <c r="X333" s="6">
        <v>6</v>
      </c>
      <c r="Y333" s="107">
        <v>32782</v>
      </c>
      <c r="Z333" s="80">
        <f ca="1">+($F$1-Tabla3[[#This Row],[FECHA DE NACIMIENTO]])/365</f>
        <v>31.61917808219178</v>
      </c>
      <c r="AA333" s="133" t="s">
        <v>2190</v>
      </c>
      <c r="AC333" s="4" t="s">
        <v>114</v>
      </c>
      <c r="AD333" s="4" t="s">
        <v>114</v>
      </c>
      <c r="AE333" s="8" t="s">
        <v>114</v>
      </c>
      <c r="AF333" s="4" t="s">
        <v>181</v>
      </c>
      <c r="AG333" s="13" t="s">
        <v>185</v>
      </c>
      <c r="AH333" s="13" t="s">
        <v>185</v>
      </c>
      <c r="AI333" s="6" t="s">
        <v>2191</v>
      </c>
      <c r="AJ333" s="108" t="s">
        <v>2192</v>
      </c>
      <c r="AK333" s="108" t="s">
        <v>2193</v>
      </c>
      <c r="AL333" s="9">
        <v>45000010</v>
      </c>
      <c r="AM333" s="9">
        <v>45000010</v>
      </c>
      <c r="AN333" s="112">
        <v>4500001</v>
      </c>
      <c r="AO333" s="4" t="s">
        <v>209</v>
      </c>
      <c r="AP333" s="6" t="s">
        <v>181</v>
      </c>
      <c r="AQ333" s="6" t="s">
        <v>168</v>
      </c>
      <c r="AR333" s="75"/>
      <c r="AS333" s="75"/>
      <c r="AT333" s="75"/>
      <c r="AU333" s="108">
        <v>9020</v>
      </c>
      <c r="AV333" s="107">
        <v>43844</v>
      </c>
      <c r="AW333" s="108">
        <v>82720</v>
      </c>
      <c r="AX333" s="93">
        <v>43888</v>
      </c>
      <c r="AY333" s="6" t="s">
        <v>215</v>
      </c>
      <c r="AZ333" s="6" t="s">
        <v>810</v>
      </c>
      <c r="BA333" s="6" t="s">
        <v>181</v>
      </c>
      <c r="BB333" s="75"/>
      <c r="BC333" s="75"/>
      <c r="BD333" s="6" t="s">
        <v>2382</v>
      </c>
      <c r="BE333" s="70" t="s">
        <v>2241</v>
      </c>
      <c r="BF333" s="107">
        <v>43887</v>
      </c>
      <c r="BG333" s="4" t="s">
        <v>220</v>
      </c>
      <c r="BH333" s="4" t="s">
        <v>220</v>
      </c>
      <c r="BI333" s="6" t="s">
        <v>221</v>
      </c>
      <c r="BJ333" s="6" t="s">
        <v>1224</v>
      </c>
      <c r="BK333" s="6" t="s">
        <v>174</v>
      </c>
      <c r="BL333" s="12">
        <v>80407547</v>
      </c>
      <c r="BM333" s="4">
        <v>6</v>
      </c>
      <c r="BN333" s="6" t="s">
        <v>1290</v>
      </c>
      <c r="BO333" s="6" t="s">
        <v>957</v>
      </c>
      <c r="BP333" s="4">
        <v>93141500</v>
      </c>
      <c r="BQ333" s="13" t="s">
        <v>2239</v>
      </c>
      <c r="BR333" s="107">
        <v>43887</v>
      </c>
      <c r="BS333" s="4" t="s">
        <v>180</v>
      </c>
      <c r="BT333" s="13" t="s">
        <v>230</v>
      </c>
      <c r="BU333" s="93">
        <v>43888</v>
      </c>
      <c r="BV333" s="13" t="s">
        <v>348</v>
      </c>
      <c r="BW333" s="97">
        <v>43889</v>
      </c>
      <c r="BX333" s="97">
        <v>43889</v>
      </c>
      <c r="BY333" s="20">
        <v>44192</v>
      </c>
      <c r="BZ333" s="4">
        <f t="shared" si="188"/>
        <v>303</v>
      </c>
      <c r="CA333" s="16">
        <f t="shared" si="189"/>
        <v>10.1</v>
      </c>
      <c r="CB333" s="6" t="s">
        <v>1383</v>
      </c>
      <c r="CC333" s="9">
        <f>BD_2!E331</f>
        <v>0</v>
      </c>
      <c r="CD333" s="9">
        <f>BD_2!BA331</f>
        <v>0</v>
      </c>
      <c r="CE333" s="4">
        <f>BD_2!BZ331</f>
        <v>0</v>
      </c>
      <c r="CF333" s="42" t="str">
        <f>BD_2!CA331</f>
        <v>2 NO</v>
      </c>
      <c r="CG333" s="163" t="str">
        <f>BD_2!CF331</f>
        <v>2 NO</v>
      </c>
      <c r="CH333" s="4" t="s">
        <v>181</v>
      </c>
      <c r="CI333">
        <f t="shared" si="175"/>
        <v>303</v>
      </c>
      <c r="CJ333" s="161">
        <f t="shared" si="176"/>
        <v>43889</v>
      </c>
      <c r="CK333" s="161">
        <f t="shared" si="177"/>
        <v>44192</v>
      </c>
      <c r="CL333" s="14">
        <f t="shared" ca="1" si="178"/>
        <v>1.4323432343234324</v>
      </c>
      <c r="CM333" s="112">
        <f t="shared" si="190"/>
        <v>45000010</v>
      </c>
      <c r="CN333" s="42" t="str">
        <f t="shared" ca="1" si="191"/>
        <v>FINALIZADO</v>
      </c>
      <c r="CO333" s="115"/>
      <c r="CQ333" s="17"/>
      <c r="CR333" s="87"/>
      <c r="CT333" s="13" t="s">
        <v>1321</v>
      </c>
      <c r="CU333" s="4" t="s">
        <v>1322</v>
      </c>
      <c r="CV333" s="4" t="s">
        <v>3330</v>
      </c>
      <c r="CW333" s="42" t="str">
        <f t="shared" si="192"/>
        <v>febrero</v>
      </c>
      <c r="CX333" s="4" t="s">
        <v>180</v>
      </c>
      <c r="CY333" t="s">
        <v>361</v>
      </c>
      <c r="CZ333" t="s">
        <v>362</v>
      </c>
    </row>
    <row r="334" spans="1:104" x14ac:dyDescent="0.25">
      <c r="A334" s="110" t="str">
        <f t="shared" si="179"/>
        <v/>
      </c>
      <c r="B334" s="110" t="str">
        <f t="shared" si="180"/>
        <v/>
      </c>
      <c r="C334" s="42" t="str">
        <f t="shared" si="181"/>
        <v/>
      </c>
      <c r="D334" s="42" t="str">
        <f t="shared" si="182"/>
        <v/>
      </c>
      <c r="E334" s="110" t="str">
        <f t="shared" si="183"/>
        <v/>
      </c>
      <c r="F334" s="110" t="str">
        <f t="shared" ca="1" si="184"/>
        <v>F</v>
      </c>
      <c r="G334" s="19" t="str">
        <f t="shared" si="185"/>
        <v/>
      </c>
      <c r="H334" s="19" t="str">
        <f t="shared" si="186"/>
        <v/>
      </c>
      <c r="I334" s="19" t="str">
        <f t="shared" si="187"/>
        <v/>
      </c>
      <c r="J334" s="4">
        <v>2020</v>
      </c>
      <c r="K334" s="5">
        <v>326</v>
      </c>
      <c r="L334" s="98" t="s">
        <v>1437</v>
      </c>
      <c r="M334" s="4" t="s">
        <v>115</v>
      </c>
      <c r="N334" s="6" t="s">
        <v>116</v>
      </c>
      <c r="O334" s="6" t="s">
        <v>138</v>
      </c>
      <c r="P334" s="6" t="s">
        <v>150</v>
      </c>
      <c r="Q334" s="6" t="s">
        <v>249</v>
      </c>
      <c r="R334" s="4" t="s">
        <v>114</v>
      </c>
      <c r="S334" s="4" t="s">
        <v>166</v>
      </c>
      <c r="T334" s="108" t="s">
        <v>2235</v>
      </c>
      <c r="U334" s="4" t="s">
        <v>173</v>
      </c>
      <c r="V334" s="43" t="s">
        <v>174</v>
      </c>
      <c r="W334" s="7">
        <v>1010165161</v>
      </c>
      <c r="X334" s="6">
        <v>3</v>
      </c>
      <c r="Y334" s="107">
        <v>31566</v>
      </c>
      <c r="Z334" s="80">
        <f ca="1">+($F$1-Tabla3[[#This Row],[FECHA DE NACIMIENTO]])/365</f>
        <v>34.950684931506849</v>
      </c>
      <c r="AA334" s="133" t="s">
        <v>2190</v>
      </c>
      <c r="AC334" s="4" t="s">
        <v>114</v>
      </c>
      <c r="AD334" s="4" t="s">
        <v>114</v>
      </c>
      <c r="AE334" s="8" t="s">
        <v>114</v>
      </c>
      <c r="AF334" s="4" t="s">
        <v>181</v>
      </c>
      <c r="AG334" s="13" t="s">
        <v>185</v>
      </c>
      <c r="AH334" s="13" t="s">
        <v>185</v>
      </c>
      <c r="AI334" s="6" t="s">
        <v>2191</v>
      </c>
      <c r="AJ334" s="108" t="s">
        <v>2236</v>
      </c>
      <c r="AK334" s="108" t="s">
        <v>2237</v>
      </c>
      <c r="AL334" s="9">
        <v>51500000</v>
      </c>
      <c r="AM334" s="9">
        <v>51500000</v>
      </c>
      <c r="AN334" s="112">
        <v>5150000</v>
      </c>
      <c r="AO334" s="4" t="s">
        <v>209</v>
      </c>
      <c r="AP334" s="6" t="s">
        <v>181</v>
      </c>
      <c r="AQ334" s="6" t="s">
        <v>168</v>
      </c>
      <c r="AR334" s="75"/>
      <c r="AS334" s="75"/>
      <c r="AT334" s="75"/>
      <c r="AU334" s="108">
        <v>9020</v>
      </c>
      <c r="AV334" s="107">
        <v>43844</v>
      </c>
      <c r="AW334" s="108">
        <v>82820</v>
      </c>
      <c r="AX334" s="93">
        <v>43888</v>
      </c>
      <c r="AY334" s="6" t="s">
        <v>215</v>
      </c>
      <c r="AZ334" s="6" t="s">
        <v>810</v>
      </c>
      <c r="BA334" s="6" t="s">
        <v>181</v>
      </c>
      <c r="BB334" s="75"/>
      <c r="BC334" s="75"/>
      <c r="BD334" s="6" t="s">
        <v>2383</v>
      </c>
      <c r="BE334" s="70" t="s">
        <v>2238</v>
      </c>
      <c r="BF334" s="107">
        <v>43887</v>
      </c>
      <c r="BG334" s="4" t="s">
        <v>220</v>
      </c>
      <c r="BH334" s="4" t="s">
        <v>220</v>
      </c>
      <c r="BI334" s="6" t="s">
        <v>221</v>
      </c>
      <c r="BJ334" s="6" t="s">
        <v>1224</v>
      </c>
      <c r="BK334" s="6" t="s">
        <v>174</v>
      </c>
      <c r="BL334" s="12">
        <v>80407547</v>
      </c>
      <c r="BM334" s="4">
        <v>6</v>
      </c>
      <c r="BN334" s="6" t="s">
        <v>1290</v>
      </c>
      <c r="BO334" s="6" t="s">
        <v>957</v>
      </c>
      <c r="BP334" s="4">
        <v>93141500</v>
      </c>
      <c r="BQ334" s="13" t="s">
        <v>2234</v>
      </c>
      <c r="BR334" s="107">
        <v>43887</v>
      </c>
      <c r="BS334" s="4" t="s">
        <v>180</v>
      </c>
      <c r="BT334" s="13" t="s">
        <v>230</v>
      </c>
      <c r="BU334" s="93">
        <v>43888</v>
      </c>
      <c r="BV334" s="13" t="s">
        <v>348</v>
      </c>
      <c r="BW334" s="97">
        <v>43889</v>
      </c>
      <c r="BX334" s="97">
        <v>43889</v>
      </c>
      <c r="BY334" s="20">
        <v>44192</v>
      </c>
      <c r="BZ334" s="4">
        <f t="shared" si="188"/>
        <v>303</v>
      </c>
      <c r="CA334" s="16">
        <f t="shared" si="189"/>
        <v>10.1</v>
      </c>
      <c r="CB334" s="6" t="s">
        <v>1383</v>
      </c>
      <c r="CC334" s="9">
        <f>BD_2!E332</f>
        <v>0</v>
      </c>
      <c r="CD334" s="9">
        <f>BD_2!BA332</f>
        <v>0</v>
      </c>
      <c r="CE334" s="4">
        <f>BD_2!BZ332</f>
        <v>0</v>
      </c>
      <c r="CF334" s="42" t="str">
        <f>BD_2!CA332</f>
        <v>2 NO</v>
      </c>
      <c r="CG334" s="163" t="str">
        <f>BD_2!CF332</f>
        <v>2 NO</v>
      </c>
      <c r="CH334" s="4" t="s">
        <v>181</v>
      </c>
      <c r="CI334">
        <f t="shared" si="175"/>
        <v>303</v>
      </c>
      <c r="CJ334" s="161">
        <f t="shared" si="176"/>
        <v>43889</v>
      </c>
      <c r="CK334" s="161">
        <f t="shared" si="177"/>
        <v>44192</v>
      </c>
      <c r="CL334" s="14">
        <f t="shared" ca="1" si="178"/>
        <v>1.4323432343234324</v>
      </c>
      <c r="CM334" s="112">
        <f t="shared" si="190"/>
        <v>51500000</v>
      </c>
      <c r="CN334" s="42" t="str">
        <f t="shared" ca="1" si="191"/>
        <v>FINALIZADO</v>
      </c>
      <c r="CO334" s="115"/>
      <c r="CQ334" s="17"/>
      <c r="CR334" s="87"/>
      <c r="CT334" s="13" t="s">
        <v>1321</v>
      </c>
      <c r="CU334" s="4" t="s">
        <v>1322</v>
      </c>
      <c r="CV334" s="4" t="s">
        <v>3330</v>
      </c>
      <c r="CW334" s="42" t="str">
        <f>TEXT(BF334,"MMMM")</f>
        <v>febrero</v>
      </c>
      <c r="CX334" s="4" t="s">
        <v>180</v>
      </c>
      <c r="CY334" t="s">
        <v>361</v>
      </c>
      <c r="CZ334" t="s">
        <v>362</v>
      </c>
    </row>
    <row r="335" spans="1:104" x14ac:dyDescent="0.25">
      <c r="A335" s="110" t="str">
        <f t="shared" si="179"/>
        <v/>
      </c>
      <c r="B335" s="110" t="str">
        <f t="shared" si="180"/>
        <v/>
      </c>
      <c r="C335" s="42" t="str">
        <f t="shared" si="181"/>
        <v/>
      </c>
      <c r="D335" s="42" t="str">
        <f t="shared" si="182"/>
        <v/>
      </c>
      <c r="E335" s="110" t="str">
        <f t="shared" si="183"/>
        <v/>
      </c>
      <c r="F335" s="110" t="str">
        <f t="shared" ca="1" si="184"/>
        <v>F</v>
      </c>
      <c r="G335" s="19" t="str">
        <f t="shared" si="185"/>
        <v/>
      </c>
      <c r="H335" s="19" t="str">
        <f t="shared" si="186"/>
        <v/>
      </c>
      <c r="I335" s="19" t="str">
        <f t="shared" si="187"/>
        <v/>
      </c>
      <c r="J335" s="4">
        <v>2020</v>
      </c>
      <c r="K335" s="5">
        <v>327</v>
      </c>
      <c r="L335" s="98" t="s">
        <v>1434</v>
      </c>
      <c r="M335" s="4" t="s">
        <v>115</v>
      </c>
      <c r="N335" s="6" t="s">
        <v>116</v>
      </c>
      <c r="O335" s="6" t="s">
        <v>138</v>
      </c>
      <c r="P335" s="6" t="s">
        <v>150</v>
      </c>
      <c r="Q335" s="6" t="s">
        <v>249</v>
      </c>
      <c r="R335" s="4" t="s">
        <v>114</v>
      </c>
      <c r="S335" s="4" t="s">
        <v>166</v>
      </c>
      <c r="T335" s="108" t="s">
        <v>1865</v>
      </c>
      <c r="U335" s="4" t="s">
        <v>173</v>
      </c>
      <c r="V335" s="43" t="s">
        <v>174</v>
      </c>
      <c r="W335" s="7">
        <v>79702747</v>
      </c>
      <c r="X335" s="6">
        <v>3</v>
      </c>
      <c r="Y335" s="107">
        <v>26923</v>
      </c>
      <c r="Z335" s="80">
        <f ca="1">+($F$1-Tabla3[[#This Row],[FECHA DE NACIMIENTO]])/365</f>
        <v>47.671232876712331</v>
      </c>
      <c r="AA335" s="133" t="s">
        <v>2230</v>
      </c>
      <c r="AC335" s="4" t="s">
        <v>114</v>
      </c>
      <c r="AD335" s="4" t="s">
        <v>114</v>
      </c>
      <c r="AE335" s="8" t="s">
        <v>114</v>
      </c>
      <c r="AF335" s="4" t="s">
        <v>181</v>
      </c>
      <c r="AG335" s="13" t="s">
        <v>185</v>
      </c>
      <c r="AH335" s="13" t="s">
        <v>185</v>
      </c>
      <c r="AI335" s="6" t="s">
        <v>1891</v>
      </c>
      <c r="AJ335" s="108" t="s">
        <v>2231</v>
      </c>
      <c r="AK335" s="108" t="s">
        <v>2232</v>
      </c>
      <c r="AL335" s="9">
        <v>69000000</v>
      </c>
      <c r="AM335" s="9">
        <v>69000000</v>
      </c>
      <c r="AN335" s="112">
        <v>6900000</v>
      </c>
      <c r="AO335" s="4" t="s">
        <v>366</v>
      </c>
      <c r="AP335" s="6" t="s">
        <v>181</v>
      </c>
      <c r="AQ335" s="6" t="s">
        <v>168</v>
      </c>
      <c r="AR335" s="75"/>
      <c r="AS335" s="75"/>
      <c r="AT335" s="75"/>
      <c r="AU335" s="108">
        <v>120</v>
      </c>
      <c r="AV335" s="107">
        <v>43878</v>
      </c>
      <c r="AW335" s="108">
        <v>1020</v>
      </c>
      <c r="AX335" s="93">
        <v>43887</v>
      </c>
      <c r="AY335" s="6" t="s">
        <v>217</v>
      </c>
      <c r="AZ335" s="6" t="s">
        <v>1948</v>
      </c>
      <c r="BA335" s="6" t="s">
        <v>181</v>
      </c>
      <c r="BB335" s="75"/>
      <c r="BC335" s="75"/>
      <c r="BD335" s="6" t="s">
        <v>2384</v>
      </c>
      <c r="BE335" s="70" t="s">
        <v>2233</v>
      </c>
      <c r="BF335" s="107">
        <v>43887</v>
      </c>
      <c r="BG335" s="4" t="s">
        <v>220</v>
      </c>
      <c r="BH335" s="4" t="s">
        <v>220</v>
      </c>
      <c r="BI335" s="6" t="s">
        <v>221</v>
      </c>
      <c r="BJ335" s="6" t="s">
        <v>1224</v>
      </c>
      <c r="BK335" s="6" t="s">
        <v>174</v>
      </c>
      <c r="BL335" s="12">
        <v>80407547</v>
      </c>
      <c r="BM335" s="4">
        <v>6</v>
      </c>
      <c r="BN335" s="6" t="s">
        <v>1290</v>
      </c>
      <c r="BO335" s="6" t="s">
        <v>957</v>
      </c>
      <c r="BP335" s="4">
        <v>77101701</v>
      </c>
      <c r="BQ335" s="13" t="s">
        <v>2229</v>
      </c>
      <c r="BR335" s="107">
        <v>43887</v>
      </c>
      <c r="BS335" s="4" t="s">
        <v>180</v>
      </c>
      <c r="BT335" s="13" t="s">
        <v>230</v>
      </c>
      <c r="BU335" s="93">
        <v>43887</v>
      </c>
      <c r="BV335" s="13" t="s">
        <v>348</v>
      </c>
      <c r="BW335" s="97">
        <v>43888</v>
      </c>
      <c r="BX335" s="97">
        <v>43888</v>
      </c>
      <c r="BY335" s="20">
        <v>44191</v>
      </c>
      <c r="BZ335" s="4">
        <f t="shared" si="188"/>
        <v>303</v>
      </c>
      <c r="CA335" s="16">
        <f t="shared" si="189"/>
        <v>10.1</v>
      </c>
      <c r="CB335" s="6" t="s">
        <v>1883</v>
      </c>
      <c r="CC335" s="9">
        <f>BD_2!E333</f>
        <v>0</v>
      </c>
      <c r="CD335" s="9">
        <f>BD_2!BA333</f>
        <v>0</v>
      </c>
      <c r="CE335" s="4">
        <f>BD_2!BZ333</f>
        <v>0</v>
      </c>
      <c r="CF335" s="42" t="str">
        <f>BD_2!CA333</f>
        <v>2 NO</v>
      </c>
      <c r="CG335" s="163" t="str">
        <f>BD_2!CF333</f>
        <v>2 NO</v>
      </c>
      <c r="CH335" s="4" t="s">
        <v>181</v>
      </c>
      <c r="CI335">
        <f t="shared" si="175"/>
        <v>303</v>
      </c>
      <c r="CJ335" s="161">
        <f t="shared" si="176"/>
        <v>43888</v>
      </c>
      <c r="CK335" s="161">
        <f t="shared" si="177"/>
        <v>44191</v>
      </c>
      <c r="CL335" s="14">
        <f t="shared" ca="1" si="178"/>
        <v>1.4356435643564356</v>
      </c>
      <c r="CM335" s="112">
        <f t="shared" si="190"/>
        <v>69000000</v>
      </c>
      <c r="CN335" s="42" t="str">
        <f t="shared" ca="1" si="191"/>
        <v>FINALIZADO</v>
      </c>
      <c r="CO335" s="115"/>
      <c r="CQ335" s="17"/>
      <c r="CR335" s="87"/>
      <c r="CT335" s="13" t="s">
        <v>1321</v>
      </c>
      <c r="CU335" s="4" t="s">
        <v>1322</v>
      </c>
      <c r="CV335" s="4" t="s">
        <v>3330</v>
      </c>
      <c r="CW335" s="42" t="str">
        <f>TEXT(BF335,"MMMM")</f>
        <v>febrero</v>
      </c>
      <c r="CX335" s="4" t="s">
        <v>180</v>
      </c>
      <c r="CY335" t="s">
        <v>361</v>
      </c>
      <c r="CZ335" t="s">
        <v>362</v>
      </c>
    </row>
    <row r="336" spans="1:104" x14ac:dyDescent="0.25">
      <c r="A336" s="110" t="str">
        <f t="shared" si="179"/>
        <v/>
      </c>
      <c r="B336" s="110" t="str">
        <f t="shared" si="180"/>
        <v/>
      </c>
      <c r="C336" s="42" t="str">
        <f t="shared" si="181"/>
        <v/>
      </c>
      <c r="D336" s="42" t="str">
        <f t="shared" si="182"/>
        <v/>
      </c>
      <c r="E336" s="110" t="str">
        <f t="shared" si="183"/>
        <v/>
      </c>
      <c r="F336" s="110" t="str">
        <f t="shared" ca="1" si="184"/>
        <v>F</v>
      </c>
      <c r="G336" s="19" t="str">
        <f t="shared" si="185"/>
        <v/>
      </c>
      <c r="H336" s="19" t="str">
        <f t="shared" si="186"/>
        <v/>
      </c>
      <c r="I336" s="19" t="str">
        <f t="shared" si="187"/>
        <v/>
      </c>
      <c r="J336" s="4">
        <v>2020</v>
      </c>
      <c r="K336" s="5">
        <v>328</v>
      </c>
      <c r="L336" s="98" t="s">
        <v>1434</v>
      </c>
      <c r="M336" s="4" t="s">
        <v>115</v>
      </c>
      <c r="N336" s="6" t="s">
        <v>116</v>
      </c>
      <c r="O336" s="6" t="s">
        <v>138</v>
      </c>
      <c r="P336" s="6" t="s">
        <v>150</v>
      </c>
      <c r="Q336" s="6" t="s">
        <v>249</v>
      </c>
      <c r="R336" s="4" t="s">
        <v>114</v>
      </c>
      <c r="S336" s="4" t="s">
        <v>166</v>
      </c>
      <c r="T336" s="108" t="s">
        <v>1866</v>
      </c>
      <c r="U336" s="4" t="s">
        <v>173</v>
      </c>
      <c r="V336" s="43" t="s">
        <v>174</v>
      </c>
      <c r="W336" s="7">
        <v>1144066503</v>
      </c>
      <c r="X336" s="6">
        <v>0</v>
      </c>
      <c r="Y336" s="107">
        <v>34247</v>
      </c>
      <c r="Z336" s="80">
        <f ca="1">+($F$1-Tabla3[[#This Row],[FECHA DE NACIMIENTO]])/365</f>
        <v>27.605479452054794</v>
      </c>
      <c r="AA336" s="133" t="s">
        <v>178</v>
      </c>
      <c r="AC336" s="4" t="s">
        <v>114</v>
      </c>
      <c r="AD336" s="4" t="s">
        <v>114</v>
      </c>
      <c r="AE336" s="8" t="s">
        <v>114</v>
      </c>
      <c r="AF336" s="4" t="s">
        <v>181</v>
      </c>
      <c r="AG336" s="13" t="s">
        <v>185</v>
      </c>
      <c r="AH336" s="13" t="s">
        <v>185</v>
      </c>
      <c r="AI336" s="6" t="s">
        <v>1891</v>
      </c>
      <c r="AJ336" s="108" t="s">
        <v>2226</v>
      </c>
      <c r="AK336" s="108" t="s">
        <v>2227</v>
      </c>
      <c r="AL336" s="9">
        <v>45000010</v>
      </c>
      <c r="AM336" s="9">
        <v>45000010</v>
      </c>
      <c r="AN336" s="112">
        <v>4500001</v>
      </c>
      <c r="AO336" s="4" t="s">
        <v>366</v>
      </c>
      <c r="AP336" s="6" t="s">
        <v>181</v>
      </c>
      <c r="AQ336" s="6" t="s">
        <v>168</v>
      </c>
      <c r="AR336" s="75"/>
      <c r="AS336" s="75"/>
      <c r="AT336" s="75"/>
      <c r="AU336" s="108">
        <v>120</v>
      </c>
      <c r="AV336" s="107">
        <v>43878</v>
      </c>
      <c r="AW336" s="108">
        <v>820</v>
      </c>
      <c r="AX336" s="93">
        <v>43887</v>
      </c>
      <c r="AY336" s="6" t="s">
        <v>217</v>
      </c>
      <c r="AZ336" s="6" t="s">
        <v>1948</v>
      </c>
      <c r="BA336" s="6" t="s">
        <v>181</v>
      </c>
      <c r="BB336" s="75"/>
      <c r="BC336" s="75"/>
      <c r="BD336" s="6" t="s">
        <v>2385</v>
      </c>
      <c r="BE336" s="70" t="s">
        <v>2228</v>
      </c>
      <c r="BF336" s="107">
        <v>43887</v>
      </c>
      <c r="BG336" s="4" t="s">
        <v>220</v>
      </c>
      <c r="BH336" s="4" t="s">
        <v>220</v>
      </c>
      <c r="BI336" s="6" t="s">
        <v>221</v>
      </c>
      <c r="BJ336" s="6" t="s">
        <v>1224</v>
      </c>
      <c r="BK336" s="6" t="s">
        <v>174</v>
      </c>
      <c r="BL336" s="12">
        <v>80407547</v>
      </c>
      <c r="BM336" s="4">
        <v>6</v>
      </c>
      <c r="BN336" s="6" t="s">
        <v>1290</v>
      </c>
      <c r="BO336" s="6" t="s">
        <v>957</v>
      </c>
      <c r="BP336" s="4">
        <v>77101706</v>
      </c>
      <c r="BQ336" s="13" t="s">
        <v>2225</v>
      </c>
      <c r="BR336" s="107">
        <v>43887</v>
      </c>
      <c r="BS336" s="4" t="s">
        <v>180</v>
      </c>
      <c r="BT336" s="13" t="s">
        <v>230</v>
      </c>
      <c r="BU336" s="93">
        <v>43887</v>
      </c>
      <c r="BV336" s="13" t="s">
        <v>348</v>
      </c>
      <c r="BW336" s="97">
        <v>43888</v>
      </c>
      <c r="BX336" s="97">
        <v>43888</v>
      </c>
      <c r="BY336" s="20">
        <v>44191</v>
      </c>
      <c r="BZ336" s="4">
        <f t="shared" si="188"/>
        <v>303</v>
      </c>
      <c r="CA336" s="16">
        <f t="shared" si="189"/>
        <v>10.1</v>
      </c>
      <c r="CB336" s="6" t="s">
        <v>1883</v>
      </c>
      <c r="CC336" s="9">
        <f>BD_2!E334</f>
        <v>0</v>
      </c>
      <c r="CD336" s="9">
        <f>BD_2!BA334</f>
        <v>0</v>
      </c>
      <c r="CE336" s="4">
        <f>BD_2!BZ334</f>
        <v>0</v>
      </c>
      <c r="CF336" s="42" t="str">
        <f>BD_2!CA334</f>
        <v>2 NO</v>
      </c>
      <c r="CG336" s="163" t="str">
        <f>BD_2!CF334</f>
        <v>2 NO</v>
      </c>
      <c r="CH336" s="4" t="s">
        <v>181</v>
      </c>
      <c r="CI336">
        <f t="shared" si="175"/>
        <v>303</v>
      </c>
      <c r="CJ336" s="161">
        <f t="shared" si="176"/>
        <v>43888</v>
      </c>
      <c r="CK336" s="161">
        <f t="shared" si="177"/>
        <v>44191</v>
      </c>
      <c r="CL336" s="14">
        <f t="shared" ca="1" si="178"/>
        <v>1.4356435643564356</v>
      </c>
      <c r="CM336" s="112">
        <f t="shared" si="190"/>
        <v>45000010</v>
      </c>
      <c r="CN336" s="42" t="str">
        <f t="shared" ca="1" si="191"/>
        <v>FINALIZADO</v>
      </c>
      <c r="CO336" s="115"/>
      <c r="CQ336" s="17"/>
      <c r="CR336" s="87"/>
      <c r="CT336" s="13" t="s">
        <v>1321</v>
      </c>
      <c r="CU336" s="4" t="s">
        <v>1322</v>
      </c>
      <c r="CV336" s="4" t="s">
        <v>3330</v>
      </c>
      <c r="CW336" s="42" t="str">
        <f>TEXT(BF336,"MMMM")</f>
        <v>febrero</v>
      </c>
      <c r="CX336" s="4" t="s">
        <v>180</v>
      </c>
      <c r="CY336" t="s">
        <v>361</v>
      </c>
      <c r="CZ336" t="s">
        <v>362</v>
      </c>
    </row>
    <row r="337" spans="1:104" x14ac:dyDescent="0.25">
      <c r="A337" s="110" t="str">
        <f t="shared" si="179"/>
        <v/>
      </c>
      <c r="B337" s="110" t="str">
        <f t="shared" si="180"/>
        <v/>
      </c>
      <c r="C337" s="42" t="str">
        <f t="shared" si="181"/>
        <v/>
      </c>
      <c r="D337" s="42" t="str">
        <f t="shared" si="182"/>
        <v/>
      </c>
      <c r="E337" s="110" t="str">
        <f t="shared" si="183"/>
        <v/>
      </c>
      <c r="F337" s="110" t="str">
        <f t="shared" ca="1" si="184"/>
        <v>F</v>
      </c>
      <c r="G337" s="19" t="str">
        <f t="shared" si="185"/>
        <v/>
      </c>
      <c r="H337" s="19" t="str">
        <f t="shared" si="186"/>
        <v/>
      </c>
      <c r="I337" s="19" t="str">
        <f t="shared" si="187"/>
        <v/>
      </c>
      <c r="J337" s="4">
        <v>2020</v>
      </c>
      <c r="K337" s="5">
        <v>329</v>
      </c>
      <c r="L337" s="98" t="s">
        <v>1431</v>
      </c>
      <c r="M337" s="4" t="s">
        <v>115</v>
      </c>
      <c r="N337" s="6" t="s">
        <v>116</v>
      </c>
      <c r="O337" s="6" t="s">
        <v>138</v>
      </c>
      <c r="P337" s="6" t="s">
        <v>150</v>
      </c>
      <c r="Q337" s="6" t="s">
        <v>249</v>
      </c>
      <c r="R337" s="4" t="s">
        <v>114</v>
      </c>
      <c r="S337" s="4" t="s">
        <v>166</v>
      </c>
      <c r="T337" s="108" t="s">
        <v>1867</v>
      </c>
      <c r="U337" s="4" t="s">
        <v>173</v>
      </c>
      <c r="V337" s="43" t="s">
        <v>174</v>
      </c>
      <c r="W337" s="7">
        <v>11443937</v>
      </c>
      <c r="X337" s="6">
        <v>7</v>
      </c>
      <c r="Y337" s="107">
        <v>29115</v>
      </c>
      <c r="Z337" s="80">
        <f ca="1">+($F$1-Tabla3[[#This Row],[FECHA DE NACIMIENTO]])/365</f>
        <v>41.665753424657531</v>
      </c>
      <c r="AA337" s="133" t="s">
        <v>951</v>
      </c>
      <c r="AC337" s="4" t="s">
        <v>114</v>
      </c>
      <c r="AD337" s="4" t="s">
        <v>114</v>
      </c>
      <c r="AE337" s="8" t="s">
        <v>114</v>
      </c>
      <c r="AF337" s="4" t="s">
        <v>181</v>
      </c>
      <c r="AG337" s="13" t="s">
        <v>191</v>
      </c>
      <c r="AH337" s="6" t="s">
        <v>191</v>
      </c>
      <c r="AI337" s="6" t="s">
        <v>2220</v>
      </c>
      <c r="AJ337" s="108" t="s">
        <v>2221</v>
      </c>
      <c r="AK337" s="108" t="s">
        <v>2222</v>
      </c>
      <c r="AL337" s="9">
        <v>85000000</v>
      </c>
      <c r="AM337" s="9">
        <v>85000000</v>
      </c>
      <c r="AN337" s="112">
        <v>8500000</v>
      </c>
      <c r="AO337" s="4" t="s">
        <v>209</v>
      </c>
      <c r="AP337" s="6" t="s">
        <v>181</v>
      </c>
      <c r="AQ337" s="6" t="s">
        <v>168</v>
      </c>
      <c r="AR337" s="75"/>
      <c r="AS337" s="75"/>
      <c r="AT337" s="75"/>
      <c r="AU337" s="108">
        <v>5020</v>
      </c>
      <c r="AV337" s="107">
        <v>43839</v>
      </c>
      <c r="AW337" s="108">
        <v>84720</v>
      </c>
      <c r="AX337" s="93">
        <v>43889</v>
      </c>
      <c r="AY337" s="6" t="s">
        <v>215</v>
      </c>
      <c r="AZ337" s="108" t="s">
        <v>817</v>
      </c>
      <c r="BA337" s="108" t="s">
        <v>181</v>
      </c>
      <c r="BB337" s="75"/>
      <c r="BC337" s="75"/>
      <c r="BD337" s="6" t="s">
        <v>2386</v>
      </c>
      <c r="BE337" s="70" t="s">
        <v>2223</v>
      </c>
      <c r="BF337" s="107">
        <v>43889</v>
      </c>
      <c r="BG337" s="4" t="s">
        <v>220</v>
      </c>
      <c r="BH337" s="4" t="s">
        <v>220</v>
      </c>
      <c r="BI337" s="6" t="s">
        <v>221</v>
      </c>
      <c r="BJ337" s="6" t="s">
        <v>1158</v>
      </c>
      <c r="BK337" s="6" t="s">
        <v>174</v>
      </c>
      <c r="BL337" s="12">
        <v>32729316</v>
      </c>
      <c r="BM337" s="4">
        <v>9</v>
      </c>
      <c r="BN337" s="6" t="s">
        <v>1159</v>
      </c>
      <c r="BO337" s="6" t="s">
        <v>191</v>
      </c>
      <c r="BP337" s="4">
        <v>82111901</v>
      </c>
      <c r="BQ337" s="13" t="s">
        <v>2219</v>
      </c>
      <c r="BR337" s="107">
        <v>43889</v>
      </c>
      <c r="BS337" s="4" t="s">
        <v>180</v>
      </c>
      <c r="BT337" s="13" t="s">
        <v>230</v>
      </c>
      <c r="BU337" s="93">
        <v>43889</v>
      </c>
      <c r="BV337" s="13" t="s">
        <v>349</v>
      </c>
      <c r="BW337" s="97">
        <v>43889</v>
      </c>
      <c r="BX337" s="97">
        <v>43889</v>
      </c>
      <c r="BY337" s="20">
        <v>44192</v>
      </c>
      <c r="BZ337" s="4">
        <f t="shared" si="188"/>
        <v>303</v>
      </c>
      <c r="CA337" s="16">
        <f t="shared" si="189"/>
        <v>10.1</v>
      </c>
      <c r="CB337" s="6" t="s">
        <v>2224</v>
      </c>
      <c r="CC337" s="9">
        <f>BD_2!E335</f>
        <v>0</v>
      </c>
      <c r="CD337" s="9">
        <f>BD_2!BA335</f>
        <v>0</v>
      </c>
      <c r="CE337" s="4">
        <f>BD_2!BZ335</f>
        <v>0</v>
      </c>
      <c r="CF337" s="42" t="str">
        <f>BD_2!CA335</f>
        <v>2 NO</v>
      </c>
      <c r="CG337" s="163" t="str">
        <f>BD_2!CF335</f>
        <v>2 NO</v>
      </c>
      <c r="CH337" s="4" t="s">
        <v>181</v>
      </c>
      <c r="CI337">
        <f t="shared" si="175"/>
        <v>303</v>
      </c>
      <c r="CJ337" s="161">
        <f t="shared" si="176"/>
        <v>43889</v>
      </c>
      <c r="CK337" s="161">
        <f t="shared" si="177"/>
        <v>44192</v>
      </c>
      <c r="CL337" s="14">
        <f t="shared" ca="1" si="178"/>
        <v>1.4323432343234324</v>
      </c>
      <c r="CM337" s="112">
        <f t="shared" si="190"/>
        <v>85000000</v>
      </c>
      <c r="CN337" s="42" t="str">
        <f t="shared" ca="1" si="191"/>
        <v>FINALIZADO</v>
      </c>
      <c r="CO337" s="115"/>
      <c r="CQ337" s="17"/>
      <c r="CR337" s="87"/>
      <c r="CT337" s="13" t="s">
        <v>1321</v>
      </c>
      <c r="CU337" s="4" t="s">
        <v>1322</v>
      </c>
      <c r="CV337" s="4" t="s">
        <v>3330</v>
      </c>
      <c r="CW337" s="42" t="str">
        <f t="shared" si="192"/>
        <v>febrero</v>
      </c>
      <c r="CX337" s="4" t="s">
        <v>180</v>
      </c>
      <c r="CY337" t="s">
        <v>361</v>
      </c>
      <c r="CZ337" t="s">
        <v>362</v>
      </c>
    </row>
    <row r="338" spans="1:104" x14ac:dyDescent="0.25">
      <c r="A338" s="110" t="str">
        <f t="shared" si="179"/>
        <v/>
      </c>
      <c r="B338" s="110" t="str">
        <f t="shared" si="180"/>
        <v/>
      </c>
      <c r="C338" s="42" t="str">
        <f t="shared" si="181"/>
        <v/>
      </c>
      <c r="D338" s="42" t="str">
        <f t="shared" si="182"/>
        <v/>
      </c>
      <c r="E338" s="110" t="str">
        <f t="shared" si="183"/>
        <v/>
      </c>
      <c r="F338" s="110" t="str">
        <f t="shared" ca="1" si="184"/>
        <v>F</v>
      </c>
      <c r="G338" s="19" t="str">
        <f t="shared" si="185"/>
        <v/>
      </c>
      <c r="H338" s="19" t="str">
        <f t="shared" si="186"/>
        <v/>
      </c>
      <c r="I338" s="19" t="str">
        <f t="shared" si="187"/>
        <v/>
      </c>
      <c r="J338" s="4">
        <v>2020</v>
      </c>
      <c r="K338" s="5">
        <v>330</v>
      </c>
      <c r="L338" s="98" t="s">
        <v>1433</v>
      </c>
      <c r="M338" s="4" t="s">
        <v>115</v>
      </c>
      <c r="N338" s="6" t="s">
        <v>116</v>
      </c>
      <c r="O338" s="6" t="s">
        <v>138</v>
      </c>
      <c r="P338" s="6" t="s">
        <v>150</v>
      </c>
      <c r="Q338" s="6" t="s">
        <v>249</v>
      </c>
      <c r="R338" s="4" t="s">
        <v>114</v>
      </c>
      <c r="S338" s="4" t="s">
        <v>166</v>
      </c>
      <c r="T338" s="108" t="s">
        <v>2838</v>
      </c>
      <c r="U338" s="4" t="s">
        <v>173</v>
      </c>
      <c r="V338" s="43" t="s">
        <v>174</v>
      </c>
      <c r="W338" s="7">
        <v>1030575288</v>
      </c>
      <c r="X338" s="6">
        <v>1</v>
      </c>
      <c r="Y338" s="107">
        <v>33052</v>
      </c>
      <c r="Z338" s="80">
        <f ca="1">+($F$1-Tabla3[[#This Row],[FECHA DE NACIMIENTO]])/365</f>
        <v>30.87945205479452</v>
      </c>
      <c r="AA338" s="133" t="s">
        <v>849</v>
      </c>
      <c r="AC338" s="4" t="s">
        <v>114</v>
      </c>
      <c r="AD338" s="4" t="s">
        <v>114</v>
      </c>
      <c r="AE338" s="8" t="s">
        <v>114</v>
      </c>
      <c r="AF338" s="4" t="s">
        <v>181</v>
      </c>
      <c r="AG338" s="13" t="s">
        <v>185</v>
      </c>
      <c r="AH338" s="13" t="s">
        <v>185</v>
      </c>
      <c r="AI338" s="6" t="s">
        <v>2215</v>
      </c>
      <c r="AJ338" s="108" t="s">
        <v>2216</v>
      </c>
      <c r="AK338" s="108" t="s">
        <v>2217</v>
      </c>
      <c r="AL338" s="9">
        <v>45000010</v>
      </c>
      <c r="AM338" s="9">
        <v>45000010</v>
      </c>
      <c r="AN338" s="112">
        <v>4500001</v>
      </c>
      <c r="AO338" s="4" t="s">
        <v>366</v>
      </c>
      <c r="AP338" s="6" t="s">
        <v>181</v>
      </c>
      <c r="AQ338" s="6" t="s">
        <v>168</v>
      </c>
      <c r="AR338" s="75"/>
      <c r="AS338" s="75"/>
      <c r="AT338" s="75"/>
      <c r="AU338" s="108">
        <v>120</v>
      </c>
      <c r="AV338" s="107">
        <v>43878</v>
      </c>
      <c r="AW338" s="108">
        <v>720</v>
      </c>
      <c r="AX338" s="93">
        <v>43887</v>
      </c>
      <c r="AY338" s="6" t="s">
        <v>217</v>
      </c>
      <c r="AZ338" s="6" t="s">
        <v>1948</v>
      </c>
      <c r="BA338" s="6" t="s">
        <v>181</v>
      </c>
      <c r="BB338" s="75"/>
      <c r="BC338" s="75"/>
      <c r="BD338" s="6" t="s">
        <v>2387</v>
      </c>
      <c r="BE338" s="70" t="s">
        <v>2218</v>
      </c>
      <c r="BF338" s="107">
        <v>43886</v>
      </c>
      <c r="BG338" s="4" t="s">
        <v>220</v>
      </c>
      <c r="BH338" s="4" t="s">
        <v>220</v>
      </c>
      <c r="BI338" s="6" t="s">
        <v>221</v>
      </c>
      <c r="BJ338" s="6" t="s">
        <v>1163</v>
      </c>
      <c r="BK338" s="6" t="s">
        <v>174</v>
      </c>
      <c r="BL338" s="12">
        <v>79403515</v>
      </c>
      <c r="BM338" s="4">
        <v>9</v>
      </c>
      <c r="BN338" s="6" t="s">
        <v>1286</v>
      </c>
      <c r="BO338" s="13" t="s">
        <v>185</v>
      </c>
      <c r="BP338" s="4">
        <v>77101701</v>
      </c>
      <c r="BQ338" s="13" t="s">
        <v>2214</v>
      </c>
      <c r="BR338" s="107">
        <v>43886</v>
      </c>
      <c r="BS338" s="4" t="s">
        <v>180</v>
      </c>
      <c r="BT338" s="13" t="s">
        <v>230</v>
      </c>
      <c r="BU338" s="93">
        <v>43887</v>
      </c>
      <c r="BV338" s="13" t="s">
        <v>348</v>
      </c>
      <c r="BW338" s="97">
        <v>43887</v>
      </c>
      <c r="BX338" s="97">
        <v>43887</v>
      </c>
      <c r="BY338" s="20">
        <v>44190</v>
      </c>
      <c r="BZ338" s="4">
        <f t="shared" si="188"/>
        <v>303</v>
      </c>
      <c r="CA338" s="16">
        <f t="shared" si="189"/>
        <v>10.1</v>
      </c>
      <c r="CB338" s="6" t="s">
        <v>1383</v>
      </c>
      <c r="CC338" s="9">
        <f>BD_2!E336</f>
        <v>1800001</v>
      </c>
      <c r="CD338" s="9">
        <f>BD_2!BA336</f>
        <v>0</v>
      </c>
      <c r="CE338" s="4">
        <f>BD_2!BZ336</f>
        <v>0</v>
      </c>
      <c r="CF338" s="42" t="str">
        <f>BD_2!CA336</f>
        <v>2 NO</v>
      </c>
      <c r="CG338" s="163" t="str">
        <f>BD_2!CF336</f>
        <v>2 NO</v>
      </c>
      <c r="CH338" s="4" t="s">
        <v>181</v>
      </c>
      <c r="CI338">
        <f t="shared" si="175"/>
        <v>303</v>
      </c>
      <c r="CJ338" s="161">
        <f t="shared" si="176"/>
        <v>43887</v>
      </c>
      <c r="CK338" s="161">
        <f t="shared" si="177"/>
        <v>44190</v>
      </c>
      <c r="CL338" s="14">
        <f t="shared" ca="1" si="178"/>
        <v>1.438943894389439</v>
      </c>
      <c r="CM338" s="112">
        <f t="shared" si="190"/>
        <v>43200009</v>
      </c>
      <c r="CN338" s="42" t="str">
        <f t="shared" ca="1" si="191"/>
        <v>FINALIZADO</v>
      </c>
      <c r="CO338" s="115"/>
      <c r="CQ338" s="17"/>
      <c r="CR338" s="87"/>
      <c r="CT338" s="13" t="s">
        <v>1321</v>
      </c>
      <c r="CU338" s="4" t="s">
        <v>1322</v>
      </c>
      <c r="CV338" s="4" t="s">
        <v>3330</v>
      </c>
      <c r="CW338" s="42" t="str">
        <f>TEXT(BF338,"MMMM")</f>
        <v>febrero</v>
      </c>
      <c r="CX338" s="4" t="s">
        <v>180</v>
      </c>
      <c r="CY338" t="s">
        <v>361</v>
      </c>
      <c r="CZ338" t="s">
        <v>362</v>
      </c>
    </row>
    <row r="339" spans="1:104" x14ac:dyDescent="0.25">
      <c r="A339" s="110" t="str">
        <f t="shared" si="179"/>
        <v/>
      </c>
      <c r="B339" s="110" t="str">
        <f t="shared" si="180"/>
        <v/>
      </c>
      <c r="C339" s="42" t="str">
        <f t="shared" si="181"/>
        <v/>
      </c>
      <c r="D339" s="42" t="str">
        <f t="shared" si="182"/>
        <v/>
      </c>
      <c r="E339" s="110" t="str">
        <f t="shared" si="183"/>
        <v/>
      </c>
      <c r="F339" s="110" t="str">
        <f t="shared" ca="1" si="184"/>
        <v>F</v>
      </c>
      <c r="G339" s="19" t="str">
        <f t="shared" si="185"/>
        <v/>
      </c>
      <c r="H339" s="19" t="str">
        <f t="shared" si="186"/>
        <v/>
      </c>
      <c r="I339" s="19" t="str">
        <f t="shared" si="187"/>
        <v/>
      </c>
      <c r="J339" s="40">
        <v>2020</v>
      </c>
      <c r="K339" s="5">
        <v>331</v>
      </c>
      <c r="L339" s="98" t="s">
        <v>1433</v>
      </c>
      <c r="M339" s="4" t="s">
        <v>115</v>
      </c>
      <c r="N339" s="6" t="s">
        <v>116</v>
      </c>
      <c r="O339" s="6" t="s">
        <v>138</v>
      </c>
      <c r="P339" s="6" t="s">
        <v>150</v>
      </c>
      <c r="Q339" s="6" t="s">
        <v>249</v>
      </c>
      <c r="R339" s="4" t="s">
        <v>114</v>
      </c>
      <c r="S339" s="4" t="s">
        <v>166</v>
      </c>
      <c r="T339" s="108" t="s">
        <v>1868</v>
      </c>
      <c r="U339" s="4" t="s">
        <v>173</v>
      </c>
      <c r="V339" s="43" t="s">
        <v>174</v>
      </c>
      <c r="W339" s="7">
        <v>1061745158</v>
      </c>
      <c r="X339" s="6">
        <v>5</v>
      </c>
      <c r="Y339" s="107">
        <v>33572</v>
      </c>
      <c r="Z339" s="80">
        <f ca="1">+($F$1-Tabla3[[#This Row],[FECHA DE NACIMIENTO]])/365</f>
        <v>29.454794520547946</v>
      </c>
      <c r="AA339" s="133" t="s">
        <v>178</v>
      </c>
      <c r="AC339" s="4" t="s">
        <v>114</v>
      </c>
      <c r="AD339" s="4" t="s">
        <v>114</v>
      </c>
      <c r="AE339" s="8" t="s">
        <v>114</v>
      </c>
      <c r="AF339" s="4" t="s">
        <v>181</v>
      </c>
      <c r="AG339" s="13" t="s">
        <v>185</v>
      </c>
      <c r="AH339" s="13" t="s">
        <v>185</v>
      </c>
      <c r="AI339" s="6" t="s">
        <v>2211</v>
      </c>
      <c r="AJ339" s="108" t="s">
        <v>2212</v>
      </c>
      <c r="AK339" s="108" t="s">
        <v>2213</v>
      </c>
      <c r="AL339" s="9">
        <v>45000010</v>
      </c>
      <c r="AM339" s="9">
        <v>45000010</v>
      </c>
      <c r="AN339" s="112">
        <v>4500001</v>
      </c>
      <c r="AO339" s="4" t="s">
        <v>366</v>
      </c>
      <c r="AP339" s="6" t="s">
        <v>181</v>
      </c>
      <c r="AQ339" s="6" t="s">
        <v>168</v>
      </c>
      <c r="AR339" s="75"/>
      <c r="AS339" s="75"/>
      <c r="AT339" s="75"/>
      <c r="AU339" s="108">
        <v>120</v>
      </c>
      <c r="AV339" s="107">
        <v>43878</v>
      </c>
      <c r="AW339" s="108">
        <v>1220</v>
      </c>
      <c r="AX339" s="93">
        <v>43889</v>
      </c>
      <c r="AY339" s="6" t="s">
        <v>217</v>
      </c>
      <c r="AZ339" s="6" t="s">
        <v>1948</v>
      </c>
      <c r="BA339" s="6" t="s">
        <v>181</v>
      </c>
      <c r="BB339" s="75"/>
      <c r="BC339" s="75"/>
      <c r="BD339" s="6" t="s">
        <v>2210</v>
      </c>
      <c r="BE339" s="70" t="s">
        <v>2209</v>
      </c>
      <c r="BF339" s="107">
        <v>43889</v>
      </c>
      <c r="BG339" s="4" t="s">
        <v>220</v>
      </c>
      <c r="BH339" s="4" t="s">
        <v>220</v>
      </c>
      <c r="BI339" s="6" t="s">
        <v>221</v>
      </c>
      <c r="BJ339" s="6" t="s">
        <v>1163</v>
      </c>
      <c r="BK339" s="6" t="s">
        <v>174</v>
      </c>
      <c r="BL339" s="12">
        <v>79403515</v>
      </c>
      <c r="BM339" s="4">
        <v>9</v>
      </c>
      <c r="BN339" s="6" t="s">
        <v>1286</v>
      </c>
      <c r="BO339" s="13" t="s">
        <v>185</v>
      </c>
      <c r="BP339" s="4">
        <v>77101706</v>
      </c>
      <c r="BQ339" s="13" t="s">
        <v>2208</v>
      </c>
      <c r="BR339" s="107">
        <v>43889</v>
      </c>
      <c r="BS339" s="4" t="s">
        <v>180</v>
      </c>
      <c r="BT339" s="13" t="s">
        <v>230</v>
      </c>
      <c r="BU339" s="93">
        <v>43889</v>
      </c>
      <c r="BV339" s="13" t="s">
        <v>348</v>
      </c>
      <c r="BW339" s="97">
        <v>43889</v>
      </c>
      <c r="BX339" s="97">
        <v>43889</v>
      </c>
      <c r="BY339" s="20">
        <v>44192</v>
      </c>
      <c r="BZ339" s="4">
        <f t="shared" si="188"/>
        <v>303</v>
      </c>
      <c r="CA339" s="16">
        <f t="shared" si="189"/>
        <v>10.1</v>
      </c>
      <c r="CB339" s="6" t="s">
        <v>1383</v>
      </c>
      <c r="CC339" s="9">
        <f>BD_2!E337</f>
        <v>0</v>
      </c>
      <c r="CD339" s="9">
        <f>BD_2!BA337</f>
        <v>0</v>
      </c>
      <c r="CE339" s="4">
        <f>BD_2!BZ337</f>
        <v>0</v>
      </c>
      <c r="CF339" s="42" t="str">
        <f>BD_2!CA337</f>
        <v>2 NO</v>
      </c>
      <c r="CG339" s="163" t="str">
        <f>BD_2!CF337</f>
        <v>2 NO</v>
      </c>
      <c r="CH339" s="4" t="s">
        <v>181</v>
      </c>
      <c r="CI339">
        <f t="shared" si="175"/>
        <v>303</v>
      </c>
      <c r="CJ339" s="161">
        <f t="shared" si="176"/>
        <v>43889</v>
      </c>
      <c r="CK339" s="161">
        <f t="shared" si="177"/>
        <v>44192</v>
      </c>
      <c r="CL339" s="14">
        <f t="shared" ca="1" si="178"/>
        <v>1.4323432343234324</v>
      </c>
      <c r="CM339" s="112">
        <f t="shared" si="190"/>
        <v>45000010</v>
      </c>
      <c r="CN339" s="42" t="str">
        <f t="shared" ca="1" si="191"/>
        <v>FINALIZADO</v>
      </c>
      <c r="CO339" s="115"/>
      <c r="CQ339" s="17"/>
      <c r="CR339" s="87"/>
      <c r="CT339" s="13" t="s">
        <v>1321</v>
      </c>
      <c r="CU339" s="4" t="s">
        <v>1322</v>
      </c>
      <c r="CV339" s="4" t="s">
        <v>3330</v>
      </c>
      <c r="CW339" s="42" t="str">
        <f t="shared" si="192"/>
        <v>febrero</v>
      </c>
      <c r="CX339" s="4" t="s">
        <v>180</v>
      </c>
      <c r="CY339" t="s">
        <v>361</v>
      </c>
      <c r="CZ339" t="s">
        <v>362</v>
      </c>
    </row>
    <row r="340" spans="1:104" x14ac:dyDescent="0.25">
      <c r="A340" s="110" t="str">
        <f t="shared" si="179"/>
        <v/>
      </c>
      <c r="B340" s="110" t="str">
        <f t="shared" si="180"/>
        <v/>
      </c>
      <c r="C340" s="42" t="str">
        <f t="shared" si="181"/>
        <v/>
      </c>
      <c r="D340" s="42" t="str">
        <f t="shared" si="182"/>
        <v/>
      </c>
      <c r="E340" s="110" t="str">
        <f t="shared" si="183"/>
        <v/>
      </c>
      <c r="F340" s="110" t="str">
        <f t="shared" ca="1" si="184"/>
        <v>F</v>
      </c>
      <c r="G340" s="19" t="str">
        <f t="shared" si="185"/>
        <v/>
      </c>
      <c r="H340" s="19" t="str">
        <f t="shared" si="186"/>
        <v/>
      </c>
      <c r="I340" s="19" t="str">
        <f t="shared" si="187"/>
        <v/>
      </c>
      <c r="J340" s="4">
        <v>2020</v>
      </c>
      <c r="K340" s="5">
        <v>332</v>
      </c>
      <c r="L340" s="98" t="s">
        <v>1434</v>
      </c>
      <c r="M340" s="4" t="s">
        <v>115</v>
      </c>
      <c r="N340" s="6" t="s">
        <v>116</v>
      </c>
      <c r="O340" s="6" t="s">
        <v>138</v>
      </c>
      <c r="P340" s="6" t="s">
        <v>150</v>
      </c>
      <c r="Q340" s="6" t="s">
        <v>249</v>
      </c>
      <c r="R340" s="4" t="s">
        <v>114</v>
      </c>
      <c r="S340" s="4" t="s">
        <v>167</v>
      </c>
      <c r="T340" s="108" t="s">
        <v>1869</v>
      </c>
      <c r="U340" s="4" t="s">
        <v>173</v>
      </c>
      <c r="V340" s="43" t="s">
        <v>174</v>
      </c>
      <c r="W340" s="7">
        <v>51723622</v>
      </c>
      <c r="X340" s="6">
        <v>1</v>
      </c>
      <c r="Y340" s="107">
        <v>23343</v>
      </c>
      <c r="Z340" s="80">
        <f ca="1">+($F$1-Tabla3[[#This Row],[FECHA DE NACIMIENTO]])/365</f>
        <v>57.479452054794521</v>
      </c>
      <c r="AA340" s="133" t="s">
        <v>2203</v>
      </c>
      <c r="AC340" s="4" t="s">
        <v>114</v>
      </c>
      <c r="AD340" s="4" t="s">
        <v>114</v>
      </c>
      <c r="AE340" s="8" t="s">
        <v>114</v>
      </c>
      <c r="AF340" s="4" t="s">
        <v>181</v>
      </c>
      <c r="AG340" s="13" t="s">
        <v>185</v>
      </c>
      <c r="AH340" s="13" t="s">
        <v>185</v>
      </c>
      <c r="AI340" s="6" t="s">
        <v>1878</v>
      </c>
      <c r="AJ340" s="108" t="s">
        <v>2204</v>
      </c>
      <c r="AK340" s="108" t="s">
        <v>2205</v>
      </c>
      <c r="AL340" s="9">
        <v>35000000</v>
      </c>
      <c r="AM340" s="9">
        <v>35000000</v>
      </c>
      <c r="AN340" s="112">
        <v>3500000</v>
      </c>
      <c r="AO340" s="4" t="s">
        <v>366</v>
      </c>
      <c r="AP340" s="6" t="s">
        <v>181</v>
      </c>
      <c r="AQ340" s="6" t="s">
        <v>168</v>
      </c>
      <c r="AR340" s="75"/>
      <c r="AS340" s="75"/>
      <c r="AT340" s="75"/>
      <c r="AU340" s="108">
        <v>120</v>
      </c>
      <c r="AV340" s="107">
        <v>43878</v>
      </c>
      <c r="AW340" s="108">
        <v>920</v>
      </c>
      <c r="AX340" s="93">
        <v>43887</v>
      </c>
      <c r="AY340" s="6" t="s">
        <v>217</v>
      </c>
      <c r="AZ340" s="6" t="s">
        <v>1948</v>
      </c>
      <c r="BA340" s="6" t="s">
        <v>181</v>
      </c>
      <c r="BB340" s="75"/>
      <c r="BC340" s="75"/>
      <c r="BD340" s="6" t="s">
        <v>2206</v>
      </c>
      <c r="BE340" s="70" t="s">
        <v>2207</v>
      </c>
      <c r="BF340" s="107">
        <v>43887</v>
      </c>
      <c r="BG340" s="4" t="s">
        <v>220</v>
      </c>
      <c r="BH340" s="4" t="s">
        <v>220</v>
      </c>
      <c r="BI340" s="6" t="s">
        <v>221</v>
      </c>
      <c r="BJ340" s="6" t="s">
        <v>1224</v>
      </c>
      <c r="BK340" s="6" t="s">
        <v>174</v>
      </c>
      <c r="BL340" s="12">
        <v>80407547</v>
      </c>
      <c r="BM340" s="4">
        <v>6</v>
      </c>
      <c r="BN340" s="6" t="s">
        <v>1290</v>
      </c>
      <c r="BO340" s="6" t="s">
        <v>957</v>
      </c>
      <c r="BP340" s="4">
        <v>80161501</v>
      </c>
      <c r="BQ340" s="13" t="s">
        <v>2202</v>
      </c>
      <c r="BR340" s="107">
        <v>43887</v>
      </c>
      <c r="BS340" s="4" t="s">
        <v>180</v>
      </c>
      <c r="BT340" s="13" t="s">
        <v>230</v>
      </c>
      <c r="BU340" s="93">
        <v>43887</v>
      </c>
      <c r="BV340" s="13" t="s">
        <v>348</v>
      </c>
      <c r="BW340" s="97">
        <v>43888</v>
      </c>
      <c r="BX340" s="97">
        <v>43888</v>
      </c>
      <c r="BY340" s="20">
        <v>44191</v>
      </c>
      <c r="BZ340" s="4">
        <f t="shared" si="188"/>
        <v>303</v>
      </c>
      <c r="CA340" s="16">
        <f t="shared" si="189"/>
        <v>10.1</v>
      </c>
      <c r="CB340" s="6" t="s">
        <v>1883</v>
      </c>
      <c r="CC340" s="9">
        <f>BD_2!E338</f>
        <v>0</v>
      </c>
      <c r="CD340" s="9">
        <f>BD_2!BA338</f>
        <v>0</v>
      </c>
      <c r="CE340" s="4">
        <f>BD_2!BZ338</f>
        <v>0</v>
      </c>
      <c r="CF340" s="42" t="str">
        <f>BD_2!CA338</f>
        <v>2 NO</v>
      </c>
      <c r="CG340" s="163" t="str">
        <f>BD_2!CF338</f>
        <v>2 NO</v>
      </c>
      <c r="CH340" s="4" t="s">
        <v>181</v>
      </c>
      <c r="CI340">
        <f t="shared" si="175"/>
        <v>303</v>
      </c>
      <c r="CJ340" s="161">
        <f t="shared" si="176"/>
        <v>43888</v>
      </c>
      <c r="CK340" s="161">
        <f t="shared" si="177"/>
        <v>44191</v>
      </c>
      <c r="CL340" s="14">
        <f t="shared" ca="1" si="178"/>
        <v>1.4356435643564356</v>
      </c>
      <c r="CM340" s="112">
        <f t="shared" si="190"/>
        <v>35000000</v>
      </c>
      <c r="CN340" s="42" t="str">
        <f t="shared" ca="1" si="191"/>
        <v>FINALIZADO</v>
      </c>
      <c r="CO340" s="115"/>
      <c r="CQ340" s="17"/>
      <c r="CR340" s="87"/>
      <c r="CT340" s="13" t="s">
        <v>1321</v>
      </c>
      <c r="CU340" s="4" t="s">
        <v>1322</v>
      </c>
      <c r="CV340" s="4" t="s">
        <v>3330</v>
      </c>
      <c r="CW340" s="42" t="str">
        <f t="shared" si="192"/>
        <v>febrero</v>
      </c>
      <c r="CX340" s="4" t="s">
        <v>180</v>
      </c>
      <c r="CY340" t="s">
        <v>361</v>
      </c>
      <c r="CZ340" t="s">
        <v>362</v>
      </c>
    </row>
    <row r="341" spans="1:104" x14ac:dyDescent="0.25">
      <c r="A341" s="110" t="str">
        <f t="shared" si="179"/>
        <v/>
      </c>
      <c r="B341" s="110" t="str">
        <f t="shared" si="180"/>
        <v/>
      </c>
      <c r="C341" s="42" t="str">
        <f t="shared" si="181"/>
        <v/>
      </c>
      <c r="D341" s="42" t="str">
        <f t="shared" si="182"/>
        <v/>
      </c>
      <c r="E341" s="110" t="str">
        <f t="shared" si="183"/>
        <v/>
      </c>
      <c r="F341" s="110" t="str">
        <f t="shared" ca="1" si="184"/>
        <v>F</v>
      </c>
      <c r="G341" s="19" t="str">
        <f t="shared" si="185"/>
        <v/>
      </c>
      <c r="H341" s="19" t="str">
        <f t="shared" si="186"/>
        <v/>
      </c>
      <c r="I341" s="19" t="str">
        <f t="shared" si="187"/>
        <v/>
      </c>
      <c r="J341" s="4">
        <v>2020</v>
      </c>
      <c r="K341" s="5">
        <v>333</v>
      </c>
      <c r="L341" s="6" t="s">
        <v>516</v>
      </c>
      <c r="M341" s="4" t="s">
        <v>115</v>
      </c>
      <c r="N341" s="6" t="s">
        <v>116</v>
      </c>
      <c r="O341" s="6" t="s">
        <v>138</v>
      </c>
      <c r="P341" s="6" t="s">
        <v>150</v>
      </c>
      <c r="Q341" s="6" t="s">
        <v>249</v>
      </c>
      <c r="R341" s="4" t="s">
        <v>114</v>
      </c>
      <c r="S341" s="4" t="s">
        <v>166</v>
      </c>
      <c r="T341" s="108" t="s">
        <v>1870</v>
      </c>
      <c r="U341" s="4" t="s">
        <v>173</v>
      </c>
      <c r="V341" s="43" t="s">
        <v>174</v>
      </c>
      <c r="W341" s="7">
        <v>1032416855</v>
      </c>
      <c r="X341" s="6">
        <v>4</v>
      </c>
      <c r="Y341" s="107">
        <v>32351</v>
      </c>
      <c r="Z341" s="80">
        <f ca="1">+($F$1-Tabla3[[#This Row],[FECHA DE NACIMIENTO]])/365</f>
        <v>32.799999999999997</v>
      </c>
      <c r="AA341" s="133" t="s">
        <v>2200</v>
      </c>
      <c r="AC341" s="4" t="s">
        <v>114</v>
      </c>
      <c r="AD341" s="4" t="s">
        <v>114</v>
      </c>
      <c r="AE341" s="8" t="s">
        <v>114</v>
      </c>
      <c r="AF341" s="4" t="s">
        <v>181</v>
      </c>
      <c r="AG341" s="13" t="s">
        <v>186</v>
      </c>
      <c r="AH341" s="13" t="s">
        <v>186</v>
      </c>
      <c r="AI341" s="6" t="s">
        <v>1359</v>
      </c>
      <c r="AJ341" s="108" t="s">
        <v>2201</v>
      </c>
      <c r="AK341" s="108" t="s">
        <v>3826</v>
      </c>
      <c r="AL341" s="9">
        <v>55000000</v>
      </c>
      <c r="AM341" s="9">
        <v>55000000</v>
      </c>
      <c r="AN341" s="112">
        <v>5500000</v>
      </c>
      <c r="AO341" s="4" t="s">
        <v>209</v>
      </c>
      <c r="AP341" s="6" t="s">
        <v>181</v>
      </c>
      <c r="AQ341" s="6" t="s">
        <v>168</v>
      </c>
      <c r="AR341" s="75"/>
      <c r="AS341" s="75"/>
      <c r="AT341" s="75"/>
      <c r="AU341" s="108">
        <v>5120</v>
      </c>
      <c r="AV341" s="107">
        <v>43839</v>
      </c>
      <c r="AW341" s="108">
        <v>84820</v>
      </c>
      <c r="AX341" s="93">
        <v>43889</v>
      </c>
      <c r="AY341" s="6" t="s">
        <v>215</v>
      </c>
      <c r="AZ341" s="6" t="s">
        <v>807</v>
      </c>
      <c r="BA341" s="6" t="s">
        <v>181</v>
      </c>
      <c r="BB341" s="75"/>
      <c r="BC341" s="75"/>
      <c r="BD341" s="6" t="s">
        <v>2839</v>
      </c>
      <c r="BE341" s="70" t="s">
        <v>2199</v>
      </c>
      <c r="BF341" s="107">
        <v>43889</v>
      </c>
      <c r="BG341" s="4" t="s">
        <v>220</v>
      </c>
      <c r="BH341" s="4" t="s">
        <v>220</v>
      </c>
      <c r="BI341" s="6" t="s">
        <v>221</v>
      </c>
      <c r="BJ341" s="6" t="s">
        <v>2858</v>
      </c>
      <c r="BK341" s="6" t="s">
        <v>174</v>
      </c>
      <c r="BL341" s="12">
        <v>79366558</v>
      </c>
      <c r="BM341" s="4">
        <v>6</v>
      </c>
      <c r="BN341" s="6" t="s">
        <v>1476</v>
      </c>
      <c r="BO341" s="6" t="s">
        <v>825</v>
      </c>
      <c r="BP341" s="4">
        <v>77102000</v>
      </c>
      <c r="BQ341" s="13" t="s">
        <v>2198</v>
      </c>
      <c r="BR341" s="107">
        <v>43889</v>
      </c>
      <c r="BS341" s="4" t="s">
        <v>180</v>
      </c>
      <c r="BT341" s="13" t="s">
        <v>230</v>
      </c>
      <c r="BU341" s="93">
        <v>43890</v>
      </c>
      <c r="BV341" s="13" t="s">
        <v>348</v>
      </c>
      <c r="BW341" s="97">
        <v>43893</v>
      </c>
      <c r="BX341" s="97">
        <v>43893</v>
      </c>
      <c r="BY341" s="20">
        <v>44198</v>
      </c>
      <c r="BZ341" s="4">
        <f t="shared" si="188"/>
        <v>305</v>
      </c>
      <c r="CA341" s="16">
        <f t="shared" si="189"/>
        <v>10.166666666666666</v>
      </c>
      <c r="CB341" s="6" t="s">
        <v>2048</v>
      </c>
      <c r="CC341" s="9">
        <f>BD_2!E339</f>
        <v>366667</v>
      </c>
      <c r="CD341" s="9">
        <f>BD_2!BA339</f>
        <v>0</v>
      </c>
      <c r="CE341" s="4">
        <f>BD_2!BZ339</f>
        <v>0</v>
      </c>
      <c r="CF341" s="42" t="str">
        <f>BD_2!CA339</f>
        <v>2 NO</v>
      </c>
      <c r="CG341" s="163" t="str">
        <f>BD_2!CF339</f>
        <v>2 NO</v>
      </c>
      <c r="CH341" s="4" t="s">
        <v>181</v>
      </c>
      <c r="CI341">
        <f t="shared" si="175"/>
        <v>305</v>
      </c>
      <c r="CJ341" s="161">
        <f t="shared" si="176"/>
        <v>43893</v>
      </c>
      <c r="CK341" s="161">
        <f t="shared" si="177"/>
        <v>44198</v>
      </c>
      <c r="CL341" s="14">
        <f t="shared" ca="1" si="178"/>
        <v>1.4098360655737705</v>
      </c>
      <c r="CM341" s="112">
        <f t="shared" si="190"/>
        <v>54633333</v>
      </c>
      <c r="CN341" s="42" t="str">
        <f t="shared" ca="1" si="191"/>
        <v>FINALIZADO</v>
      </c>
      <c r="CO341" s="115"/>
      <c r="CQ341" s="17"/>
      <c r="CR341" s="87"/>
      <c r="CT341" s="13" t="s">
        <v>1321</v>
      </c>
      <c r="CU341" s="4" t="s">
        <v>1322</v>
      </c>
      <c r="CV341" s="4" t="s">
        <v>3330</v>
      </c>
      <c r="CW341" s="42" t="str">
        <f t="shared" si="192"/>
        <v>febrero</v>
      </c>
      <c r="CX341" s="4" t="s">
        <v>180</v>
      </c>
      <c r="CY341" t="s">
        <v>361</v>
      </c>
      <c r="CZ341" t="s">
        <v>362</v>
      </c>
    </row>
    <row r="342" spans="1:104" x14ac:dyDescent="0.25">
      <c r="A342" s="110" t="str">
        <f t="shared" si="179"/>
        <v/>
      </c>
      <c r="B342" s="110" t="str">
        <f t="shared" si="180"/>
        <v/>
      </c>
      <c r="C342" s="42" t="str">
        <f t="shared" si="181"/>
        <v/>
      </c>
      <c r="D342" s="42" t="str">
        <f t="shared" si="182"/>
        <v/>
      </c>
      <c r="E342" s="110" t="str">
        <f t="shared" si="183"/>
        <v/>
      </c>
      <c r="F342" s="110" t="str">
        <f t="shared" ca="1" si="184"/>
        <v>F</v>
      </c>
      <c r="G342" s="19" t="str">
        <f t="shared" si="185"/>
        <v/>
      </c>
      <c r="H342" s="19" t="str">
        <f t="shared" si="186"/>
        <v/>
      </c>
      <c r="I342" s="19" t="str">
        <f t="shared" si="187"/>
        <v/>
      </c>
      <c r="J342" s="4">
        <v>2020</v>
      </c>
      <c r="K342" s="5">
        <v>334</v>
      </c>
      <c r="L342" s="6" t="s">
        <v>516</v>
      </c>
      <c r="M342" s="4" t="s">
        <v>115</v>
      </c>
      <c r="N342" s="6" t="s">
        <v>116</v>
      </c>
      <c r="O342" s="6" t="s">
        <v>138</v>
      </c>
      <c r="P342" s="6" t="s">
        <v>150</v>
      </c>
      <c r="Q342" s="6" t="s">
        <v>249</v>
      </c>
      <c r="R342" s="4" t="s">
        <v>114</v>
      </c>
      <c r="S342" s="4" t="s">
        <v>166</v>
      </c>
      <c r="T342" s="108" t="s">
        <v>1871</v>
      </c>
      <c r="U342" s="4" t="s">
        <v>173</v>
      </c>
      <c r="V342" s="43" t="s">
        <v>174</v>
      </c>
      <c r="W342" s="7">
        <v>22585571</v>
      </c>
      <c r="X342" s="6">
        <v>4</v>
      </c>
      <c r="Y342" s="107">
        <v>30215</v>
      </c>
      <c r="Z342" s="80">
        <f ca="1">+($F$1-Tabla3[[#This Row],[FECHA DE NACIMIENTO]])/365</f>
        <v>38.652054794520545</v>
      </c>
      <c r="AA342" s="133" t="s">
        <v>178</v>
      </c>
      <c r="AC342" s="4" t="s">
        <v>114</v>
      </c>
      <c r="AD342" s="4" t="s">
        <v>114</v>
      </c>
      <c r="AE342" s="8" t="s">
        <v>114</v>
      </c>
      <c r="AF342" s="4" t="s">
        <v>181</v>
      </c>
      <c r="AG342" s="13" t="s">
        <v>186</v>
      </c>
      <c r="AH342" s="13" t="s">
        <v>186</v>
      </c>
      <c r="AI342" s="6" t="s">
        <v>2195</v>
      </c>
      <c r="AJ342" s="108" t="s">
        <v>2196</v>
      </c>
      <c r="AK342" s="108" t="s">
        <v>2197</v>
      </c>
      <c r="AL342" s="9">
        <v>72000000</v>
      </c>
      <c r="AM342" s="9">
        <v>72000000</v>
      </c>
      <c r="AN342" s="112">
        <v>7200000</v>
      </c>
      <c r="AO342" s="4" t="s">
        <v>209</v>
      </c>
      <c r="AP342" s="6" t="s">
        <v>181</v>
      </c>
      <c r="AQ342" s="6" t="s">
        <v>168</v>
      </c>
      <c r="AR342" s="75"/>
      <c r="AS342" s="75"/>
      <c r="AT342" s="75"/>
      <c r="AU342" s="108">
        <v>5120</v>
      </c>
      <c r="AV342" s="107">
        <v>43839</v>
      </c>
      <c r="AW342" s="108">
        <v>85320</v>
      </c>
      <c r="AX342" s="97">
        <v>43889</v>
      </c>
      <c r="AY342" s="6" t="s">
        <v>215</v>
      </c>
      <c r="AZ342" s="6" t="s">
        <v>807</v>
      </c>
      <c r="BA342" s="6" t="s">
        <v>181</v>
      </c>
      <c r="BB342" s="75"/>
      <c r="BC342" s="75"/>
      <c r="BD342" s="6" t="s">
        <v>2842</v>
      </c>
      <c r="BE342" s="70" t="s">
        <v>2353</v>
      </c>
      <c r="BF342" s="107">
        <v>43889</v>
      </c>
      <c r="BG342" s="4" t="s">
        <v>220</v>
      </c>
      <c r="BH342" s="4" t="s">
        <v>220</v>
      </c>
      <c r="BI342" s="6" t="s">
        <v>221</v>
      </c>
      <c r="BJ342" s="6" t="s">
        <v>823</v>
      </c>
      <c r="BK342" s="6" t="s">
        <v>174</v>
      </c>
      <c r="BL342" s="12">
        <v>80082348</v>
      </c>
      <c r="BM342" s="4">
        <v>1</v>
      </c>
      <c r="BN342" s="6" t="s">
        <v>824</v>
      </c>
      <c r="BO342" s="6" t="s">
        <v>825</v>
      </c>
      <c r="BP342" s="4">
        <v>77101700</v>
      </c>
      <c r="BQ342" s="13" t="s">
        <v>2354</v>
      </c>
      <c r="BR342" s="107">
        <v>43889</v>
      </c>
      <c r="BS342" s="4" t="s">
        <v>180</v>
      </c>
      <c r="BT342" s="13" t="s">
        <v>230</v>
      </c>
      <c r="BU342" s="93">
        <v>43889</v>
      </c>
      <c r="BV342" s="13" t="s">
        <v>348</v>
      </c>
      <c r="BW342" s="97">
        <v>43892</v>
      </c>
      <c r="BX342" s="97">
        <v>43892</v>
      </c>
      <c r="BY342" s="20">
        <v>44197</v>
      </c>
      <c r="BZ342" s="4">
        <f t="shared" si="188"/>
        <v>305</v>
      </c>
      <c r="CA342" s="16">
        <f t="shared" si="189"/>
        <v>10.166666666666666</v>
      </c>
      <c r="CB342" s="6" t="s">
        <v>2355</v>
      </c>
      <c r="CC342" s="9">
        <f>BD_2!E340</f>
        <v>240000</v>
      </c>
      <c r="CD342" s="9">
        <f>BD_2!BA340</f>
        <v>0</v>
      </c>
      <c r="CE342" s="4">
        <f>BD_2!BZ340</f>
        <v>0</v>
      </c>
      <c r="CF342" s="42" t="str">
        <f>BD_2!CA340</f>
        <v>2 NO</v>
      </c>
      <c r="CG342" s="163" t="str">
        <f>BD_2!CF340</f>
        <v>2 NO</v>
      </c>
      <c r="CH342" s="4" t="s">
        <v>181</v>
      </c>
      <c r="CI342">
        <f t="shared" si="175"/>
        <v>305</v>
      </c>
      <c r="CJ342" s="161">
        <f t="shared" si="176"/>
        <v>43892</v>
      </c>
      <c r="CK342" s="161">
        <f t="shared" si="177"/>
        <v>44197</v>
      </c>
      <c r="CL342" s="14">
        <f t="shared" ca="1" si="178"/>
        <v>1.4131147540983606</v>
      </c>
      <c r="CM342" s="112">
        <f t="shared" si="190"/>
        <v>71760000</v>
      </c>
      <c r="CN342" s="42" t="str">
        <f t="shared" ca="1" si="191"/>
        <v>FINALIZADO</v>
      </c>
      <c r="CO342" s="115"/>
      <c r="CQ342" s="17"/>
      <c r="CR342" s="87"/>
      <c r="CT342" s="13" t="s">
        <v>1321</v>
      </c>
      <c r="CU342" s="4" t="s">
        <v>1322</v>
      </c>
      <c r="CV342" s="4" t="s">
        <v>3330</v>
      </c>
      <c r="CW342" s="42" t="str">
        <f t="shared" si="192"/>
        <v>febrero</v>
      </c>
      <c r="CX342" s="4" t="s">
        <v>180</v>
      </c>
      <c r="CY342" t="s">
        <v>361</v>
      </c>
      <c r="CZ342" t="s">
        <v>362</v>
      </c>
    </row>
    <row r="343" spans="1:104" x14ac:dyDescent="0.25">
      <c r="A343" s="110" t="str">
        <f t="shared" si="179"/>
        <v/>
      </c>
      <c r="B343" s="110" t="str">
        <f t="shared" si="180"/>
        <v/>
      </c>
      <c r="C343" s="42" t="str">
        <f t="shared" si="181"/>
        <v/>
      </c>
      <c r="D343" s="42" t="str">
        <f t="shared" si="182"/>
        <v/>
      </c>
      <c r="E343" s="110" t="str">
        <f t="shared" si="183"/>
        <v/>
      </c>
      <c r="F343" s="110" t="str">
        <f t="shared" ca="1" si="184"/>
        <v>F</v>
      </c>
      <c r="G343" s="19" t="str">
        <f t="shared" si="185"/>
        <v/>
      </c>
      <c r="H343" s="19" t="str">
        <f t="shared" si="186"/>
        <v/>
      </c>
      <c r="I343" s="19" t="str">
        <f t="shared" si="187"/>
        <v/>
      </c>
      <c r="J343" s="4">
        <v>2020</v>
      </c>
      <c r="K343" s="5">
        <v>335</v>
      </c>
      <c r="L343" s="98" t="s">
        <v>1437</v>
      </c>
      <c r="M343" s="4" t="s">
        <v>115</v>
      </c>
      <c r="N343" s="6" t="s">
        <v>116</v>
      </c>
      <c r="O343" s="6" t="s">
        <v>138</v>
      </c>
      <c r="P343" s="6" t="s">
        <v>150</v>
      </c>
      <c r="Q343" s="6" t="s">
        <v>249</v>
      </c>
      <c r="R343" s="4" t="s">
        <v>114</v>
      </c>
      <c r="S343" s="4" t="s">
        <v>166</v>
      </c>
      <c r="T343" s="108" t="s">
        <v>2189</v>
      </c>
      <c r="U343" s="4" t="s">
        <v>173</v>
      </c>
      <c r="V343" s="43" t="s">
        <v>174</v>
      </c>
      <c r="W343" s="7">
        <v>1019088254</v>
      </c>
      <c r="X343" s="6">
        <v>2</v>
      </c>
      <c r="Y343" s="107">
        <v>34275</v>
      </c>
      <c r="Z343" s="80">
        <f ca="1">+($F$1-Tabla3[[#This Row],[FECHA DE NACIMIENTO]])/365</f>
        <v>27.528767123287672</v>
      </c>
      <c r="AA343" s="133" t="s">
        <v>2190</v>
      </c>
      <c r="AC343" s="4" t="s">
        <v>114</v>
      </c>
      <c r="AD343" s="4" t="s">
        <v>114</v>
      </c>
      <c r="AE343" s="8" t="s">
        <v>114</v>
      </c>
      <c r="AF343" s="4" t="s">
        <v>181</v>
      </c>
      <c r="AG343" s="13" t="s">
        <v>185</v>
      </c>
      <c r="AH343" s="13" t="s">
        <v>185</v>
      </c>
      <c r="AI343" s="6" t="s">
        <v>2191</v>
      </c>
      <c r="AJ343" s="108" t="s">
        <v>2192</v>
      </c>
      <c r="AK343" s="108" t="s">
        <v>2193</v>
      </c>
      <c r="AL343" s="9">
        <v>45000010</v>
      </c>
      <c r="AM343" s="9">
        <v>45000010</v>
      </c>
      <c r="AN343" s="112">
        <v>4500001</v>
      </c>
      <c r="AO343" s="4" t="s">
        <v>209</v>
      </c>
      <c r="AP343" s="6" t="s">
        <v>181</v>
      </c>
      <c r="AQ343" s="6" t="s">
        <v>168</v>
      </c>
      <c r="AR343" s="75"/>
      <c r="AS343" s="75"/>
      <c r="AT343" s="75"/>
      <c r="AU343" s="108">
        <v>9020</v>
      </c>
      <c r="AV343" s="107">
        <v>43844</v>
      </c>
      <c r="AW343" s="108">
        <v>82920</v>
      </c>
      <c r="AX343" s="93">
        <v>43888</v>
      </c>
      <c r="AY343" s="6" t="s">
        <v>215</v>
      </c>
      <c r="AZ343" s="6" t="s">
        <v>810</v>
      </c>
      <c r="BA343" s="6" t="s">
        <v>181</v>
      </c>
      <c r="BB343" s="75"/>
      <c r="BC343" s="75"/>
      <c r="BD343" s="6" t="s">
        <v>2841</v>
      </c>
      <c r="BE343" s="70" t="s">
        <v>2194</v>
      </c>
      <c r="BF343" s="107">
        <v>43887</v>
      </c>
      <c r="BG343" s="4" t="s">
        <v>220</v>
      </c>
      <c r="BH343" s="4" t="s">
        <v>220</v>
      </c>
      <c r="BI343" s="6" t="s">
        <v>221</v>
      </c>
      <c r="BJ343" s="6" t="s">
        <v>1224</v>
      </c>
      <c r="BK343" s="6" t="s">
        <v>174</v>
      </c>
      <c r="BL343" s="12">
        <v>80407547</v>
      </c>
      <c r="BM343" s="4">
        <v>6</v>
      </c>
      <c r="BN343" s="6" t="s">
        <v>1290</v>
      </c>
      <c r="BO343" s="6" t="s">
        <v>957</v>
      </c>
      <c r="BP343" s="4">
        <v>93141500</v>
      </c>
      <c r="BQ343" s="13" t="s">
        <v>2188</v>
      </c>
      <c r="BR343" s="107">
        <v>43887</v>
      </c>
      <c r="BS343" s="4" t="s">
        <v>180</v>
      </c>
      <c r="BT343" s="13" t="s">
        <v>230</v>
      </c>
      <c r="BU343" s="93">
        <v>43888</v>
      </c>
      <c r="BV343" s="13" t="s">
        <v>348</v>
      </c>
      <c r="BW343" s="97">
        <v>43889</v>
      </c>
      <c r="BX343" s="97">
        <v>43889</v>
      </c>
      <c r="BY343" s="20">
        <v>44192</v>
      </c>
      <c r="BZ343" s="4">
        <f t="shared" si="188"/>
        <v>303</v>
      </c>
      <c r="CA343" s="16">
        <f t="shared" si="189"/>
        <v>10.1</v>
      </c>
      <c r="CB343" s="6" t="s">
        <v>1383</v>
      </c>
      <c r="CC343" s="9">
        <f>BD_2!E341</f>
        <v>0</v>
      </c>
      <c r="CD343" s="9">
        <f>BD_2!BA341</f>
        <v>0</v>
      </c>
      <c r="CE343" s="4">
        <f>BD_2!BZ341</f>
        <v>0</v>
      </c>
      <c r="CF343" s="42" t="str">
        <f>BD_2!CA341</f>
        <v>2 NO</v>
      </c>
      <c r="CG343" s="163" t="str">
        <f>BD_2!CF341</f>
        <v>2 NO</v>
      </c>
      <c r="CH343" s="4" t="s">
        <v>181</v>
      </c>
      <c r="CI343">
        <f t="shared" si="175"/>
        <v>303</v>
      </c>
      <c r="CJ343" s="161">
        <f t="shared" si="176"/>
        <v>43889</v>
      </c>
      <c r="CK343" s="161">
        <f t="shared" si="177"/>
        <v>44192</v>
      </c>
      <c r="CL343" s="14">
        <f t="shared" ca="1" si="178"/>
        <v>1.4323432343234324</v>
      </c>
      <c r="CM343" s="112">
        <f t="shared" si="190"/>
        <v>45000010</v>
      </c>
      <c r="CN343" s="42" t="str">
        <f t="shared" ca="1" si="191"/>
        <v>FINALIZADO</v>
      </c>
      <c r="CO343" s="115"/>
      <c r="CQ343" s="17"/>
      <c r="CR343" s="87"/>
      <c r="CT343" s="13" t="s">
        <v>1321</v>
      </c>
      <c r="CU343" s="4" t="s">
        <v>1322</v>
      </c>
      <c r="CV343" s="4" t="s">
        <v>3330</v>
      </c>
      <c r="CW343" s="42" t="str">
        <f t="shared" si="192"/>
        <v>febrero</v>
      </c>
      <c r="CX343" s="4" t="s">
        <v>180</v>
      </c>
      <c r="CY343" t="s">
        <v>361</v>
      </c>
      <c r="CZ343" t="s">
        <v>362</v>
      </c>
    </row>
    <row r="344" spans="1:104" x14ac:dyDescent="0.25">
      <c r="A344" s="110" t="str">
        <f t="shared" si="179"/>
        <v/>
      </c>
      <c r="B344" s="110" t="str">
        <f t="shared" si="180"/>
        <v/>
      </c>
      <c r="C344" s="42" t="str">
        <f t="shared" si="181"/>
        <v/>
      </c>
      <c r="D344" s="42" t="str">
        <f t="shared" si="182"/>
        <v/>
      </c>
      <c r="E344" s="110" t="str">
        <f t="shared" si="183"/>
        <v/>
      </c>
      <c r="F344" s="110" t="str">
        <f t="shared" ca="1" si="184"/>
        <v>F</v>
      </c>
      <c r="G344" s="19" t="str">
        <f t="shared" si="185"/>
        <v/>
      </c>
      <c r="H344" s="19" t="str">
        <f t="shared" si="186"/>
        <v/>
      </c>
      <c r="I344" s="19" t="str">
        <f t="shared" si="187"/>
        <v/>
      </c>
      <c r="J344" s="4">
        <v>2020</v>
      </c>
      <c r="K344" s="5">
        <v>336</v>
      </c>
      <c r="L344" s="98" t="s">
        <v>1433</v>
      </c>
      <c r="M344" s="4" t="s">
        <v>115</v>
      </c>
      <c r="N344" s="6" t="s">
        <v>116</v>
      </c>
      <c r="O344" s="6" t="s">
        <v>138</v>
      </c>
      <c r="P344" s="6" t="s">
        <v>150</v>
      </c>
      <c r="Q344" s="6" t="s">
        <v>249</v>
      </c>
      <c r="R344" s="4" t="s">
        <v>114</v>
      </c>
      <c r="S344" s="4" t="s">
        <v>166</v>
      </c>
      <c r="T344" s="108" t="s">
        <v>2358</v>
      </c>
      <c r="U344" s="4" t="s">
        <v>173</v>
      </c>
      <c r="V344" s="43" t="s">
        <v>174</v>
      </c>
      <c r="W344" s="7">
        <v>9737363</v>
      </c>
      <c r="X344" s="6">
        <v>5</v>
      </c>
      <c r="Y344" s="107">
        <v>30459</v>
      </c>
      <c r="Z344" s="80">
        <f ca="1">+($F$1-Tabla3[[#This Row],[FECHA DE NACIMIENTO]])/365</f>
        <v>37.983561643835614</v>
      </c>
      <c r="AA344" s="133" t="s">
        <v>558</v>
      </c>
      <c r="AC344" s="4" t="s">
        <v>114</v>
      </c>
      <c r="AD344" s="4" t="s">
        <v>114</v>
      </c>
      <c r="AE344" s="8" t="s">
        <v>114</v>
      </c>
      <c r="AF344" s="4" t="s">
        <v>181</v>
      </c>
      <c r="AG344" s="13" t="s">
        <v>185</v>
      </c>
      <c r="AH344" s="13" t="s">
        <v>185</v>
      </c>
      <c r="AI344" s="6" t="s">
        <v>2184</v>
      </c>
      <c r="AJ344" s="108" t="s">
        <v>2185</v>
      </c>
      <c r="AK344" s="108" t="s">
        <v>2186</v>
      </c>
      <c r="AL344" s="9">
        <v>53000000</v>
      </c>
      <c r="AM344" s="9">
        <v>53000000</v>
      </c>
      <c r="AN344" s="112">
        <v>5300000</v>
      </c>
      <c r="AO344" s="4" t="s">
        <v>366</v>
      </c>
      <c r="AP344" s="6" t="s">
        <v>181</v>
      </c>
      <c r="AQ344" s="6" t="s">
        <v>168</v>
      </c>
      <c r="AR344" s="75"/>
      <c r="AS344" s="75"/>
      <c r="AT344" s="75"/>
      <c r="AU344" s="108">
        <v>120</v>
      </c>
      <c r="AV344" s="107">
        <v>43878</v>
      </c>
      <c r="AW344" s="108">
        <v>1320</v>
      </c>
      <c r="AX344" s="107">
        <v>43889</v>
      </c>
      <c r="AY344" s="6" t="s">
        <v>217</v>
      </c>
      <c r="AZ344" s="6" t="s">
        <v>1948</v>
      </c>
      <c r="BA344" s="6" t="s">
        <v>181</v>
      </c>
      <c r="BB344" s="75"/>
      <c r="BC344" s="75"/>
      <c r="BD344" s="6" t="s">
        <v>2840</v>
      </c>
      <c r="BE344" s="70" t="s">
        <v>2187</v>
      </c>
      <c r="BF344" s="107">
        <v>43889</v>
      </c>
      <c r="BG344" s="4" t="s">
        <v>220</v>
      </c>
      <c r="BH344" s="4" t="s">
        <v>220</v>
      </c>
      <c r="BI344" s="6" t="s">
        <v>221</v>
      </c>
      <c r="BJ344" s="6" t="s">
        <v>1163</v>
      </c>
      <c r="BK344" s="6" t="s">
        <v>174</v>
      </c>
      <c r="BL344" s="12">
        <v>79403515</v>
      </c>
      <c r="BM344" s="4">
        <v>9</v>
      </c>
      <c r="BN344" s="6" t="s">
        <v>1286</v>
      </c>
      <c r="BO344" s="13" t="s">
        <v>185</v>
      </c>
      <c r="BP344" s="4">
        <v>77101701</v>
      </c>
      <c r="BQ344" s="13" t="s">
        <v>2183</v>
      </c>
      <c r="BR344" s="107">
        <v>43889</v>
      </c>
      <c r="BS344" s="4" t="s">
        <v>180</v>
      </c>
      <c r="BT344" s="13" t="s">
        <v>230</v>
      </c>
      <c r="BU344" s="93">
        <v>43889</v>
      </c>
      <c r="BV344" s="13" t="s">
        <v>348</v>
      </c>
      <c r="BW344" s="97">
        <v>43889</v>
      </c>
      <c r="BX344" s="97">
        <v>43889</v>
      </c>
      <c r="BY344" s="20">
        <v>44192</v>
      </c>
      <c r="BZ344" s="4">
        <f t="shared" si="188"/>
        <v>303</v>
      </c>
      <c r="CA344" s="16">
        <f t="shared" si="189"/>
        <v>10.1</v>
      </c>
      <c r="CB344" s="6" t="s">
        <v>1383</v>
      </c>
      <c r="CC344" s="9">
        <f>BD_2!E342</f>
        <v>0</v>
      </c>
      <c r="CD344" s="9">
        <f>BD_2!BA342</f>
        <v>0</v>
      </c>
      <c r="CE344" s="4">
        <f>BD_2!BZ342</f>
        <v>0</v>
      </c>
      <c r="CF344" s="42" t="str">
        <f>BD_2!CA342</f>
        <v>2 NO</v>
      </c>
      <c r="CG344" s="163" t="str">
        <f>BD_2!CF342</f>
        <v>2 NO</v>
      </c>
      <c r="CH344" s="4" t="s">
        <v>181</v>
      </c>
      <c r="CI344">
        <f t="shared" si="175"/>
        <v>303</v>
      </c>
      <c r="CJ344" s="161">
        <f t="shared" si="176"/>
        <v>43889</v>
      </c>
      <c r="CK344" s="161">
        <f t="shared" si="177"/>
        <v>44192</v>
      </c>
      <c r="CL344" s="14">
        <f t="shared" ca="1" si="178"/>
        <v>1.4323432343234324</v>
      </c>
      <c r="CM344" s="112">
        <f t="shared" si="190"/>
        <v>53000000</v>
      </c>
      <c r="CN344" s="42" t="str">
        <f t="shared" ca="1" si="191"/>
        <v>FINALIZADO</v>
      </c>
      <c r="CO344" s="115"/>
      <c r="CQ344" s="17"/>
      <c r="CR344" s="87"/>
      <c r="CT344" s="13" t="s">
        <v>1321</v>
      </c>
      <c r="CU344" s="4" t="s">
        <v>1322</v>
      </c>
      <c r="CV344" s="4" t="s">
        <v>3330</v>
      </c>
      <c r="CW344" s="42" t="str">
        <f t="shared" si="192"/>
        <v>febrero</v>
      </c>
      <c r="CX344" s="4" t="s">
        <v>180</v>
      </c>
      <c r="CY344" t="s">
        <v>361</v>
      </c>
      <c r="CZ344" t="s">
        <v>362</v>
      </c>
    </row>
    <row r="345" spans="1:104" x14ac:dyDescent="0.25">
      <c r="A345" s="110" t="str">
        <f t="shared" si="179"/>
        <v/>
      </c>
      <c r="B345" s="110" t="str">
        <f t="shared" si="180"/>
        <v/>
      </c>
      <c r="C345" s="42" t="str">
        <f t="shared" si="181"/>
        <v/>
      </c>
      <c r="D345" s="42" t="str">
        <f t="shared" si="182"/>
        <v/>
      </c>
      <c r="E345" s="110" t="str">
        <f t="shared" si="183"/>
        <v/>
      </c>
      <c r="F345" s="110" t="str">
        <f t="shared" ca="1" si="184"/>
        <v>F</v>
      </c>
      <c r="G345" s="19" t="str">
        <f t="shared" si="185"/>
        <v/>
      </c>
      <c r="H345" s="19" t="str">
        <f t="shared" si="186"/>
        <v/>
      </c>
      <c r="I345" s="19" t="str">
        <f t="shared" si="187"/>
        <v/>
      </c>
      <c r="J345" s="4">
        <v>2020</v>
      </c>
      <c r="K345" s="5">
        <v>337</v>
      </c>
      <c r="L345" s="98" t="s">
        <v>1431</v>
      </c>
      <c r="M345" s="4" t="s">
        <v>115</v>
      </c>
      <c r="N345" s="6" t="s">
        <v>116</v>
      </c>
      <c r="O345" s="6" t="s">
        <v>138</v>
      </c>
      <c r="P345" s="6" t="s">
        <v>150</v>
      </c>
      <c r="Q345" s="6" t="s">
        <v>249</v>
      </c>
      <c r="R345" s="4" t="s">
        <v>114</v>
      </c>
      <c r="S345" s="4" t="s">
        <v>167</v>
      </c>
      <c r="T345" s="108" t="s">
        <v>2176</v>
      </c>
      <c r="U345" s="4" t="s">
        <v>173</v>
      </c>
      <c r="V345" s="43" t="s">
        <v>174</v>
      </c>
      <c r="W345" s="7">
        <v>74341750</v>
      </c>
      <c r="X345" s="6">
        <v>8</v>
      </c>
      <c r="Y345" s="107">
        <v>27529</v>
      </c>
      <c r="Z345" s="80">
        <f ca="1">+($F$1-Tabla3[[#This Row],[FECHA DE NACIMIENTO]])/365</f>
        <v>46.010958904109586</v>
      </c>
      <c r="AA345" s="133" t="s">
        <v>367</v>
      </c>
      <c r="AC345" s="4" t="s">
        <v>114</v>
      </c>
      <c r="AD345" s="4" t="s">
        <v>114</v>
      </c>
      <c r="AE345" s="8" t="s">
        <v>114</v>
      </c>
      <c r="AF345" s="4" t="s">
        <v>181</v>
      </c>
      <c r="AG345" s="6" t="s">
        <v>195</v>
      </c>
      <c r="AH345" s="6" t="s">
        <v>201</v>
      </c>
      <c r="AI345" s="6" t="s">
        <v>2177</v>
      </c>
      <c r="AJ345" s="108" t="s">
        <v>2178</v>
      </c>
      <c r="AK345" s="108" t="s">
        <v>2179</v>
      </c>
      <c r="AL345" s="9">
        <v>23000000</v>
      </c>
      <c r="AM345" s="9">
        <v>23000000</v>
      </c>
      <c r="AN345" s="112">
        <v>2300000</v>
      </c>
      <c r="AO345" s="4" t="s">
        <v>209</v>
      </c>
      <c r="AP345" s="6" t="s">
        <v>181</v>
      </c>
      <c r="AQ345" s="6" t="s">
        <v>168</v>
      </c>
      <c r="AR345" s="75"/>
      <c r="AS345" s="75"/>
      <c r="AT345" s="75"/>
      <c r="AU345" s="108">
        <v>1420</v>
      </c>
      <c r="AV345" s="107">
        <v>43833</v>
      </c>
      <c r="AW345" s="108">
        <v>84920</v>
      </c>
      <c r="AX345" s="93">
        <v>43889</v>
      </c>
      <c r="AY345" s="6" t="s">
        <v>214</v>
      </c>
      <c r="AZ345" s="6" t="s">
        <v>419</v>
      </c>
      <c r="BA345" s="6" t="s">
        <v>181</v>
      </c>
      <c r="BB345" s="75"/>
      <c r="BC345" s="75"/>
      <c r="BD345" s="6" t="s">
        <v>2180</v>
      </c>
      <c r="BE345" s="70" t="s">
        <v>2181</v>
      </c>
      <c r="BF345" s="107">
        <v>43889</v>
      </c>
      <c r="BG345" s="4" t="s">
        <v>220</v>
      </c>
      <c r="BH345" s="4" t="s">
        <v>220</v>
      </c>
      <c r="BI345" s="6" t="s">
        <v>221</v>
      </c>
      <c r="BJ345" s="6" t="s">
        <v>370</v>
      </c>
      <c r="BK345" s="6" t="s">
        <v>174</v>
      </c>
      <c r="BL345" s="12">
        <v>63459707</v>
      </c>
      <c r="BM345" s="4">
        <v>9</v>
      </c>
      <c r="BN345" s="6" t="s">
        <v>225</v>
      </c>
      <c r="BO345" s="6" t="s">
        <v>195</v>
      </c>
      <c r="BP345" s="4">
        <v>72101501</v>
      </c>
      <c r="BQ345" s="13" t="s">
        <v>2175</v>
      </c>
      <c r="BR345" s="107">
        <v>43889</v>
      </c>
      <c r="BS345" s="4" t="s">
        <v>181</v>
      </c>
      <c r="BT345" s="13" t="s">
        <v>235</v>
      </c>
      <c r="BU345" s="93" t="s">
        <v>168</v>
      </c>
      <c r="BV345" s="13" t="s">
        <v>256</v>
      </c>
      <c r="BW345" s="97">
        <v>43889</v>
      </c>
      <c r="BX345" s="97">
        <v>43889</v>
      </c>
      <c r="BY345" s="20">
        <v>44192</v>
      </c>
      <c r="BZ345" s="4">
        <f t="shared" si="188"/>
        <v>303</v>
      </c>
      <c r="CA345" s="16">
        <f t="shared" si="189"/>
        <v>10.1</v>
      </c>
      <c r="CB345" s="6" t="s">
        <v>2182</v>
      </c>
      <c r="CC345" s="9">
        <f>BD_2!E343</f>
        <v>0</v>
      </c>
      <c r="CD345" s="9">
        <f>BD_2!BA343</f>
        <v>0</v>
      </c>
      <c r="CE345" s="4">
        <f>BD_2!BZ343</f>
        <v>0</v>
      </c>
      <c r="CF345" s="42" t="str">
        <f>BD_2!CA343</f>
        <v>2 NO</v>
      </c>
      <c r="CG345" s="163" t="str">
        <f>BD_2!CF343</f>
        <v>2 NO</v>
      </c>
      <c r="CH345" s="4" t="s">
        <v>181</v>
      </c>
      <c r="CI345">
        <f t="shared" si="175"/>
        <v>303</v>
      </c>
      <c r="CJ345" s="161">
        <f t="shared" si="176"/>
        <v>43889</v>
      </c>
      <c r="CK345" s="161">
        <f t="shared" si="177"/>
        <v>44192</v>
      </c>
      <c r="CL345" s="14">
        <f t="shared" ca="1" si="178"/>
        <v>1.4323432343234324</v>
      </c>
      <c r="CM345" s="112">
        <f t="shared" si="190"/>
        <v>23000000</v>
      </c>
      <c r="CN345" s="42" t="str">
        <f t="shared" ca="1" si="191"/>
        <v>FINALIZADO</v>
      </c>
      <c r="CO345" s="115"/>
      <c r="CQ345" s="17"/>
      <c r="CR345" s="87"/>
      <c r="CT345" s="13" t="s">
        <v>1321</v>
      </c>
      <c r="CU345" s="4" t="s">
        <v>1322</v>
      </c>
      <c r="CV345" s="4" t="s">
        <v>3330</v>
      </c>
      <c r="CW345" s="42" t="str">
        <f t="shared" si="192"/>
        <v>febrero</v>
      </c>
      <c r="CX345" s="4" t="s">
        <v>180</v>
      </c>
      <c r="CY345" t="s">
        <v>361</v>
      </c>
      <c r="CZ345" t="s">
        <v>362</v>
      </c>
    </row>
    <row r="346" spans="1:104" x14ac:dyDescent="0.25">
      <c r="A346" s="110" t="str">
        <f t="shared" si="179"/>
        <v/>
      </c>
      <c r="B346" s="110" t="str">
        <f t="shared" si="180"/>
        <v/>
      </c>
      <c r="C346" s="42" t="str">
        <f t="shared" si="181"/>
        <v/>
      </c>
      <c r="D346" s="42" t="str">
        <f t="shared" si="182"/>
        <v/>
      </c>
      <c r="E346" s="110" t="str">
        <f t="shared" si="183"/>
        <v/>
      </c>
      <c r="F346" s="110" t="str">
        <f t="shared" ca="1" si="184"/>
        <v>F</v>
      </c>
      <c r="G346" s="19" t="str">
        <f t="shared" si="185"/>
        <v/>
      </c>
      <c r="H346" s="19" t="str">
        <f t="shared" si="186"/>
        <v/>
      </c>
      <c r="I346" s="19" t="str">
        <f t="shared" si="187"/>
        <v/>
      </c>
      <c r="J346" s="40">
        <v>2020</v>
      </c>
      <c r="K346" s="5">
        <v>338</v>
      </c>
      <c r="L346" s="98" t="s">
        <v>1435</v>
      </c>
      <c r="M346" s="4" t="s">
        <v>115</v>
      </c>
      <c r="N346" s="6" t="s">
        <v>116</v>
      </c>
      <c r="O346" s="6" t="s">
        <v>138</v>
      </c>
      <c r="P346" s="6" t="s">
        <v>150</v>
      </c>
      <c r="Q346" s="6" t="s">
        <v>249</v>
      </c>
      <c r="R346" s="4" t="s">
        <v>114</v>
      </c>
      <c r="S346" s="4" t="s">
        <v>166</v>
      </c>
      <c r="T346" s="108" t="s">
        <v>2172</v>
      </c>
      <c r="U346" s="4" t="s">
        <v>173</v>
      </c>
      <c r="V346" s="43" t="s">
        <v>174</v>
      </c>
      <c r="W346" s="7">
        <v>1047372986</v>
      </c>
      <c r="X346" s="6">
        <v>4</v>
      </c>
      <c r="Y346" s="107">
        <v>31408</v>
      </c>
      <c r="Z346" s="80">
        <f ca="1">+($F$1-Tabla3[[#This Row],[FECHA DE NACIMIENTO]])/365</f>
        <v>35.38356164383562</v>
      </c>
      <c r="AA346" s="133" t="s">
        <v>178</v>
      </c>
      <c r="AC346" s="4" t="s">
        <v>114</v>
      </c>
      <c r="AD346" s="4" t="s">
        <v>114</v>
      </c>
      <c r="AE346" s="8" t="s">
        <v>114</v>
      </c>
      <c r="AF346" s="4" t="s">
        <v>181</v>
      </c>
      <c r="AG346" s="105" t="s">
        <v>959</v>
      </c>
      <c r="AH346" s="6" t="s">
        <v>959</v>
      </c>
      <c r="AI346" s="6" t="s">
        <v>2171</v>
      </c>
      <c r="AJ346" s="108" t="s">
        <v>2774</v>
      </c>
      <c r="AK346" s="108" t="s">
        <v>2775</v>
      </c>
      <c r="AL346" s="9">
        <v>38400000</v>
      </c>
      <c r="AM346" s="9">
        <v>38400000</v>
      </c>
      <c r="AN346" s="112">
        <v>6400000</v>
      </c>
      <c r="AO346" s="4" t="s">
        <v>209</v>
      </c>
      <c r="AP346" s="6" t="s">
        <v>181</v>
      </c>
      <c r="AQ346" s="6" t="s">
        <v>168</v>
      </c>
      <c r="AR346" s="75"/>
      <c r="AS346" s="75"/>
      <c r="AT346" s="75"/>
      <c r="AU346" s="108">
        <v>20820</v>
      </c>
      <c r="AV346" s="107">
        <v>43888</v>
      </c>
      <c r="AW346" s="108">
        <v>85020</v>
      </c>
      <c r="AX346" s="93">
        <v>43889</v>
      </c>
      <c r="AY346" s="6" t="s">
        <v>215</v>
      </c>
      <c r="AZ346" s="6" t="s">
        <v>2490</v>
      </c>
      <c r="BA346" s="6" t="s">
        <v>181</v>
      </c>
      <c r="BB346" s="75"/>
      <c r="BC346" s="75"/>
      <c r="BD346" s="6" t="s">
        <v>2173</v>
      </c>
      <c r="BE346" s="70" t="s">
        <v>2174</v>
      </c>
      <c r="BF346" s="107">
        <v>43889</v>
      </c>
      <c r="BG346" s="4" t="s">
        <v>220</v>
      </c>
      <c r="BH346" s="4" t="s">
        <v>220</v>
      </c>
      <c r="BI346" s="6" t="s">
        <v>221</v>
      </c>
      <c r="BJ346" s="6" t="s">
        <v>1246</v>
      </c>
      <c r="BK346" s="6" t="s">
        <v>174</v>
      </c>
      <c r="BL346" s="12">
        <v>79461036</v>
      </c>
      <c r="BM346" s="4">
        <v>1</v>
      </c>
      <c r="BN346" s="6" t="s">
        <v>1291</v>
      </c>
      <c r="BO346" s="6" t="s">
        <v>959</v>
      </c>
      <c r="BP346" s="4">
        <v>77101700</v>
      </c>
      <c r="BQ346" s="13" t="s">
        <v>2170</v>
      </c>
      <c r="BR346" s="107">
        <v>43889</v>
      </c>
      <c r="BS346" s="4" t="s">
        <v>180</v>
      </c>
      <c r="BT346" s="13" t="s">
        <v>230</v>
      </c>
      <c r="BU346" s="93">
        <v>43889</v>
      </c>
      <c r="BV346" s="13" t="s">
        <v>348</v>
      </c>
      <c r="BW346" s="97">
        <v>43890</v>
      </c>
      <c r="BX346" s="97">
        <v>43890</v>
      </c>
      <c r="BY346" s="20">
        <v>44071</v>
      </c>
      <c r="BZ346" s="4">
        <f t="shared" si="188"/>
        <v>181</v>
      </c>
      <c r="CA346" s="16">
        <f t="shared" si="189"/>
        <v>6.0333333333333332</v>
      </c>
      <c r="CB346" s="6" t="s">
        <v>2776</v>
      </c>
      <c r="CC346" s="9">
        <f>BD_2!E344</f>
        <v>0</v>
      </c>
      <c r="CD346" s="9">
        <f>BD_2!BA344</f>
        <v>0</v>
      </c>
      <c r="CE346" s="4">
        <f>BD_2!BZ344</f>
        <v>0</v>
      </c>
      <c r="CF346" s="42" t="str">
        <f>BD_2!CA344</f>
        <v>2 NO</v>
      </c>
      <c r="CG346" s="163" t="str">
        <f>BD_2!CF344</f>
        <v>2 NO</v>
      </c>
      <c r="CH346" s="4" t="s">
        <v>181</v>
      </c>
      <c r="CI346">
        <f t="shared" si="175"/>
        <v>181</v>
      </c>
      <c r="CJ346" s="161">
        <f t="shared" si="176"/>
        <v>43890</v>
      </c>
      <c r="CK346" s="161">
        <f t="shared" si="177"/>
        <v>44071</v>
      </c>
      <c r="CL346" s="14">
        <f t="shared" ca="1" si="178"/>
        <v>2.3922651933701657</v>
      </c>
      <c r="CM346" s="112">
        <f t="shared" si="190"/>
        <v>38400000</v>
      </c>
      <c r="CN346" s="42" t="str">
        <f t="shared" ca="1" si="191"/>
        <v>FINALIZADO</v>
      </c>
      <c r="CO346" s="115"/>
      <c r="CQ346" s="17"/>
      <c r="CR346" s="87"/>
      <c r="CT346" s="13" t="s">
        <v>1321</v>
      </c>
      <c r="CU346" s="4" t="s">
        <v>1322</v>
      </c>
      <c r="CV346" s="4" t="s">
        <v>3330</v>
      </c>
      <c r="CW346" s="42" t="str">
        <f t="shared" si="192"/>
        <v>febrero</v>
      </c>
      <c r="CX346" s="4" t="s">
        <v>180</v>
      </c>
      <c r="CY346" t="s">
        <v>361</v>
      </c>
      <c r="CZ346" t="s">
        <v>362</v>
      </c>
    </row>
    <row r="347" spans="1:104" x14ac:dyDescent="0.25">
      <c r="A347" s="110" t="str">
        <f t="shared" si="179"/>
        <v/>
      </c>
      <c r="B347" s="110" t="str">
        <f t="shared" si="180"/>
        <v/>
      </c>
      <c r="C347" s="42" t="str">
        <f t="shared" si="181"/>
        <v/>
      </c>
      <c r="D347" s="42" t="str">
        <f t="shared" si="182"/>
        <v/>
      </c>
      <c r="E347" s="110" t="str">
        <f t="shared" si="183"/>
        <v/>
      </c>
      <c r="F347" s="110" t="str">
        <f t="shared" ca="1" si="184"/>
        <v>F</v>
      </c>
      <c r="G347" s="19" t="str">
        <f t="shared" si="185"/>
        <v/>
      </c>
      <c r="H347" s="19" t="str">
        <f t="shared" si="186"/>
        <v/>
      </c>
      <c r="I347" s="19" t="str">
        <f t="shared" si="187"/>
        <v/>
      </c>
      <c r="J347" s="4">
        <v>2020</v>
      </c>
      <c r="K347" s="5">
        <v>339</v>
      </c>
      <c r="L347" s="13" t="s">
        <v>1441</v>
      </c>
      <c r="M347" s="4" t="s">
        <v>115</v>
      </c>
      <c r="N347" s="6" t="s">
        <v>116</v>
      </c>
      <c r="O347" s="6" t="s">
        <v>138</v>
      </c>
      <c r="P347" s="6" t="s">
        <v>150</v>
      </c>
      <c r="Q347" s="6" t="s">
        <v>249</v>
      </c>
      <c r="R347" s="4" t="s">
        <v>114</v>
      </c>
      <c r="S347" s="4" t="s">
        <v>166</v>
      </c>
      <c r="T347" s="108" t="s">
        <v>1872</v>
      </c>
      <c r="U347" s="4" t="s">
        <v>173</v>
      </c>
      <c r="V347" s="43" t="s">
        <v>174</v>
      </c>
      <c r="W347" s="7">
        <v>1015437969</v>
      </c>
      <c r="X347" s="6">
        <v>3</v>
      </c>
      <c r="Y347" s="107">
        <v>34083</v>
      </c>
      <c r="Z347" s="80">
        <f ca="1">+($F$1-Tabla3[[#This Row],[FECHA DE NACIMIENTO]])/365</f>
        <v>28.054794520547944</v>
      </c>
      <c r="AA347" s="133" t="s">
        <v>1442</v>
      </c>
      <c r="AC347" s="4" t="s">
        <v>114</v>
      </c>
      <c r="AD347" s="4" t="s">
        <v>114</v>
      </c>
      <c r="AE347" s="8" t="s">
        <v>114</v>
      </c>
      <c r="AF347" s="4" t="s">
        <v>181</v>
      </c>
      <c r="AG347" s="6" t="s">
        <v>200</v>
      </c>
      <c r="AH347" s="6" t="s">
        <v>200</v>
      </c>
      <c r="AI347" s="6" t="s">
        <v>2169</v>
      </c>
      <c r="AJ347" s="108" t="s">
        <v>2715</v>
      </c>
      <c r="AK347" s="108" t="s">
        <v>2660</v>
      </c>
      <c r="AL347" s="9">
        <v>45100000</v>
      </c>
      <c r="AM347" s="9">
        <v>45100000</v>
      </c>
      <c r="AN347" s="112">
        <v>4510000</v>
      </c>
      <c r="AO347" s="4" t="s">
        <v>209</v>
      </c>
      <c r="AP347" s="6" t="s">
        <v>181</v>
      </c>
      <c r="AQ347" s="6" t="s">
        <v>168</v>
      </c>
      <c r="AR347" s="75"/>
      <c r="AS347" s="75"/>
      <c r="AT347" s="75"/>
      <c r="AU347" s="108">
        <v>5920</v>
      </c>
      <c r="AV347" s="107">
        <v>43840</v>
      </c>
      <c r="AW347" s="108">
        <v>83620</v>
      </c>
      <c r="AX347" s="93">
        <v>43888</v>
      </c>
      <c r="AY347" s="6" t="s">
        <v>215</v>
      </c>
      <c r="AZ347" s="6" t="s">
        <v>1699</v>
      </c>
      <c r="BA347" s="6" t="s">
        <v>181</v>
      </c>
      <c r="BB347" s="75"/>
      <c r="BC347" s="75"/>
      <c r="BD347" s="6" t="s">
        <v>2167</v>
      </c>
      <c r="BE347" s="70" t="s">
        <v>2168</v>
      </c>
      <c r="BF347" s="107">
        <v>43887</v>
      </c>
      <c r="BG347" s="4" t="s">
        <v>220</v>
      </c>
      <c r="BH347" s="4" t="s">
        <v>220</v>
      </c>
      <c r="BI347" s="6" t="s">
        <v>221</v>
      </c>
      <c r="BJ347" s="6" t="s">
        <v>527</v>
      </c>
      <c r="BK347" s="6" t="s">
        <v>174</v>
      </c>
      <c r="BL347" s="12">
        <v>80128270</v>
      </c>
      <c r="BM347" s="4">
        <v>4</v>
      </c>
      <c r="BN347" s="6" t="s">
        <v>528</v>
      </c>
      <c r="BO347" s="6" t="s">
        <v>529</v>
      </c>
      <c r="BP347" s="4">
        <v>77102000</v>
      </c>
      <c r="BQ347" s="13" t="s">
        <v>2357</v>
      </c>
      <c r="BR347" s="107">
        <v>43887</v>
      </c>
      <c r="BS347" s="4" t="s">
        <v>180</v>
      </c>
      <c r="BT347" s="13" t="s">
        <v>230</v>
      </c>
      <c r="BU347" s="93">
        <v>43888</v>
      </c>
      <c r="BV347" s="13" t="s">
        <v>348</v>
      </c>
      <c r="BW347" s="97">
        <v>43889</v>
      </c>
      <c r="BX347" s="97">
        <v>43889</v>
      </c>
      <c r="BY347" s="20">
        <v>44192</v>
      </c>
      <c r="BZ347" s="4">
        <f t="shared" si="188"/>
        <v>303</v>
      </c>
      <c r="CA347" s="16">
        <f t="shared" si="189"/>
        <v>10.1</v>
      </c>
      <c r="CB347" s="6" t="s">
        <v>2665</v>
      </c>
      <c r="CC347" s="9">
        <f>BD_2!E345</f>
        <v>0</v>
      </c>
      <c r="CD347" s="9">
        <f>BD_2!BA345</f>
        <v>0</v>
      </c>
      <c r="CE347" s="4">
        <f>BD_2!BZ345</f>
        <v>0</v>
      </c>
      <c r="CF347" s="42" t="str">
        <f>BD_2!CA345</f>
        <v>2 NO</v>
      </c>
      <c r="CG347" s="163" t="str">
        <f>BD_2!CF345</f>
        <v>2 NO</v>
      </c>
      <c r="CH347" s="4" t="s">
        <v>181</v>
      </c>
      <c r="CI347">
        <f t="shared" si="175"/>
        <v>303</v>
      </c>
      <c r="CJ347" s="161">
        <f t="shared" si="176"/>
        <v>43889</v>
      </c>
      <c r="CK347" s="161">
        <f t="shared" si="177"/>
        <v>44192</v>
      </c>
      <c r="CL347" s="14">
        <f t="shared" ca="1" si="178"/>
        <v>1.4323432343234324</v>
      </c>
      <c r="CM347" s="112">
        <f t="shared" si="190"/>
        <v>45100000</v>
      </c>
      <c r="CN347" s="42" t="str">
        <f t="shared" ca="1" si="191"/>
        <v>FINALIZADO</v>
      </c>
      <c r="CO347" s="115"/>
      <c r="CQ347" s="17"/>
      <c r="CR347" s="87"/>
      <c r="CT347" s="13" t="s">
        <v>1321</v>
      </c>
      <c r="CU347" s="4" t="s">
        <v>1322</v>
      </c>
      <c r="CV347" s="4" t="s">
        <v>3330</v>
      </c>
      <c r="CW347" s="42" t="str">
        <f t="shared" si="192"/>
        <v>febrero</v>
      </c>
      <c r="CX347" s="4" t="s">
        <v>180</v>
      </c>
      <c r="CY347" t="s">
        <v>361</v>
      </c>
      <c r="CZ347" t="s">
        <v>362</v>
      </c>
    </row>
    <row r="348" spans="1:104" x14ac:dyDescent="0.25">
      <c r="A348" s="110" t="str">
        <f t="shared" si="179"/>
        <v>A</v>
      </c>
      <c r="B348" s="110" t="str">
        <f t="shared" si="180"/>
        <v>PR</v>
      </c>
      <c r="C348" s="42" t="str">
        <f t="shared" si="181"/>
        <v/>
      </c>
      <c r="D348" s="42" t="str">
        <f t="shared" si="182"/>
        <v/>
      </c>
      <c r="E348" s="110" t="str">
        <f t="shared" si="183"/>
        <v/>
      </c>
      <c r="F348" s="110" t="str">
        <f t="shared" ca="1" si="184"/>
        <v>F</v>
      </c>
      <c r="G348" s="19" t="str">
        <f t="shared" si="185"/>
        <v/>
      </c>
      <c r="H348" s="19" t="str">
        <f t="shared" si="186"/>
        <v/>
      </c>
      <c r="I348" s="19" t="str">
        <f t="shared" si="187"/>
        <v/>
      </c>
      <c r="J348" s="4">
        <v>2020</v>
      </c>
      <c r="K348" s="5">
        <v>340</v>
      </c>
      <c r="L348" s="13" t="s">
        <v>1441</v>
      </c>
      <c r="M348" s="4" t="s">
        <v>115</v>
      </c>
      <c r="N348" s="6" t="s">
        <v>116</v>
      </c>
      <c r="O348" s="6" t="s">
        <v>138</v>
      </c>
      <c r="P348" s="6" t="s">
        <v>150</v>
      </c>
      <c r="Q348" s="6" t="s">
        <v>249</v>
      </c>
      <c r="R348" s="4" t="s">
        <v>114</v>
      </c>
      <c r="S348" s="4" t="s">
        <v>167</v>
      </c>
      <c r="T348" s="108" t="s">
        <v>1873</v>
      </c>
      <c r="U348" s="4" t="s">
        <v>173</v>
      </c>
      <c r="V348" s="43" t="s">
        <v>174</v>
      </c>
      <c r="W348" s="7">
        <v>1013578194</v>
      </c>
      <c r="X348" s="6">
        <v>1</v>
      </c>
      <c r="Y348" s="107">
        <v>31512</v>
      </c>
      <c r="Z348" s="80">
        <f ca="1">+($F$1-Tabla3[[#This Row],[FECHA DE NACIMIENTO]])/365</f>
        <v>35.098630136986301</v>
      </c>
      <c r="AA348" s="133" t="s">
        <v>2847</v>
      </c>
      <c r="AC348" s="4" t="s">
        <v>114</v>
      </c>
      <c r="AD348" s="4" t="s">
        <v>114</v>
      </c>
      <c r="AE348" s="8" t="s">
        <v>114</v>
      </c>
      <c r="AF348" s="4" t="s">
        <v>181</v>
      </c>
      <c r="AG348" s="6" t="s">
        <v>200</v>
      </c>
      <c r="AH348" s="6" t="s">
        <v>200</v>
      </c>
      <c r="AI348" s="6" t="s">
        <v>2846</v>
      </c>
      <c r="AJ348" s="108" t="s">
        <v>3324</v>
      </c>
      <c r="AK348" s="108" t="s">
        <v>3325</v>
      </c>
      <c r="AL348" s="9">
        <v>28800000</v>
      </c>
      <c r="AM348" s="9">
        <v>28800000</v>
      </c>
      <c r="AN348" s="112">
        <v>3200000</v>
      </c>
      <c r="AO348" s="4" t="s">
        <v>209</v>
      </c>
      <c r="AP348" s="6" t="s">
        <v>181</v>
      </c>
      <c r="AQ348" s="6" t="s">
        <v>168</v>
      </c>
      <c r="AR348" s="75"/>
      <c r="AS348" s="75"/>
      <c r="AT348" s="75"/>
      <c r="AU348" s="108">
        <v>6020</v>
      </c>
      <c r="AV348" s="107">
        <v>43840</v>
      </c>
      <c r="AW348" s="108">
        <v>98220</v>
      </c>
      <c r="AX348" s="93">
        <v>43896</v>
      </c>
      <c r="AY348" s="6" t="s">
        <v>215</v>
      </c>
      <c r="AZ348" s="6" t="s">
        <v>1699</v>
      </c>
      <c r="BA348" s="6" t="s">
        <v>181</v>
      </c>
      <c r="BB348" s="75"/>
      <c r="BC348" s="75"/>
      <c r="BD348" s="6" t="s">
        <v>2843</v>
      </c>
      <c r="BE348" s="70" t="s">
        <v>2844</v>
      </c>
      <c r="BF348" s="107">
        <v>43895</v>
      </c>
      <c r="BG348" s="4" t="s">
        <v>220</v>
      </c>
      <c r="BH348" s="4" t="s">
        <v>220</v>
      </c>
      <c r="BI348" s="6" t="s">
        <v>221</v>
      </c>
      <c r="BJ348" s="6" t="s">
        <v>527</v>
      </c>
      <c r="BK348" s="6" t="s">
        <v>174</v>
      </c>
      <c r="BL348" s="12">
        <v>80128270</v>
      </c>
      <c r="BM348" s="4">
        <v>4</v>
      </c>
      <c r="BN348" s="6" t="s">
        <v>528</v>
      </c>
      <c r="BO348" s="6" t="s">
        <v>529</v>
      </c>
      <c r="BP348" s="4">
        <v>43232300</v>
      </c>
      <c r="BQ348" s="13" t="s">
        <v>2845</v>
      </c>
      <c r="BR348" s="107">
        <v>43895</v>
      </c>
      <c r="BS348" s="4" t="s">
        <v>180</v>
      </c>
      <c r="BT348" s="13" t="s">
        <v>230</v>
      </c>
      <c r="BU348" s="93">
        <v>43896</v>
      </c>
      <c r="BV348" s="13" t="s">
        <v>348</v>
      </c>
      <c r="BW348" s="160">
        <v>43897</v>
      </c>
      <c r="BX348" s="160">
        <v>43897</v>
      </c>
      <c r="BY348" s="20">
        <v>44171</v>
      </c>
      <c r="BZ348" s="4">
        <f t="shared" si="188"/>
        <v>274</v>
      </c>
      <c r="CA348" s="16">
        <f t="shared" si="189"/>
        <v>9.1333333333333329</v>
      </c>
      <c r="CB348" s="6" t="s">
        <v>3223</v>
      </c>
      <c r="CC348" s="9">
        <f>BD_2!E346</f>
        <v>0</v>
      </c>
      <c r="CD348" s="9">
        <f>BD_2!BA346</f>
        <v>2453000</v>
      </c>
      <c r="CE348" s="4">
        <f>BD_2!BZ346</f>
        <v>23</v>
      </c>
      <c r="CF348" s="42" t="str">
        <f>BD_2!CA346</f>
        <v>2 NO</v>
      </c>
      <c r="CG348" s="163" t="str">
        <f>BD_2!CF346</f>
        <v>2 NO</v>
      </c>
      <c r="CH348" s="4" t="s">
        <v>181</v>
      </c>
      <c r="CI348">
        <f t="shared" si="175"/>
        <v>297</v>
      </c>
      <c r="CJ348" s="161">
        <f t="shared" si="176"/>
        <v>43897</v>
      </c>
      <c r="CK348" s="161">
        <f t="shared" si="177"/>
        <v>44194</v>
      </c>
      <c r="CL348" s="14">
        <f t="shared" ca="1" si="178"/>
        <v>1.4343434343434343</v>
      </c>
      <c r="CM348" s="112">
        <f t="shared" si="190"/>
        <v>31253000</v>
      </c>
      <c r="CN348" s="42" t="str">
        <f t="shared" ca="1" si="191"/>
        <v>FINALIZADO</v>
      </c>
      <c r="CO348" s="115"/>
      <c r="CQ348" s="17"/>
      <c r="CR348" s="87"/>
      <c r="CT348" s="13" t="s">
        <v>1321</v>
      </c>
      <c r="CU348" s="4" t="s">
        <v>1322</v>
      </c>
      <c r="CV348" s="4" t="s">
        <v>3330</v>
      </c>
      <c r="CW348" s="42" t="str">
        <f t="shared" si="192"/>
        <v>marzo</v>
      </c>
      <c r="CX348" s="4" t="s">
        <v>180</v>
      </c>
      <c r="CY348" t="s">
        <v>361</v>
      </c>
      <c r="CZ348" t="s">
        <v>362</v>
      </c>
    </row>
    <row r="349" spans="1:104" x14ac:dyDescent="0.25">
      <c r="A349" s="110" t="str">
        <f t="shared" si="179"/>
        <v/>
      </c>
      <c r="B349" s="110" t="str">
        <f t="shared" si="180"/>
        <v/>
      </c>
      <c r="C349" s="42" t="str">
        <f t="shared" si="181"/>
        <v/>
      </c>
      <c r="D349" s="42" t="str">
        <f t="shared" si="182"/>
        <v/>
      </c>
      <c r="E349" s="110" t="str">
        <f t="shared" si="183"/>
        <v/>
      </c>
      <c r="F349" s="110" t="str">
        <f t="shared" ca="1" si="184"/>
        <v>F</v>
      </c>
      <c r="G349" s="19" t="str">
        <f t="shared" si="185"/>
        <v/>
      </c>
      <c r="H349" s="19" t="str">
        <f t="shared" si="186"/>
        <v/>
      </c>
      <c r="I349" s="19" t="str">
        <f t="shared" si="187"/>
        <v/>
      </c>
      <c r="J349" s="4">
        <v>2020</v>
      </c>
      <c r="K349" s="5">
        <v>341</v>
      </c>
      <c r="L349" s="13" t="s">
        <v>1441</v>
      </c>
      <c r="M349" s="4" t="s">
        <v>115</v>
      </c>
      <c r="N349" s="6" t="s">
        <v>116</v>
      </c>
      <c r="O349" s="6" t="s">
        <v>138</v>
      </c>
      <c r="P349" s="6" t="s">
        <v>150</v>
      </c>
      <c r="Q349" s="6" t="s">
        <v>249</v>
      </c>
      <c r="R349" s="4" t="s">
        <v>114</v>
      </c>
      <c r="S349" s="4" t="s">
        <v>167</v>
      </c>
      <c r="T349" s="108" t="s">
        <v>2356</v>
      </c>
      <c r="U349" s="4" t="s">
        <v>173</v>
      </c>
      <c r="V349" s="43" t="s">
        <v>174</v>
      </c>
      <c r="W349" s="7">
        <v>1077968159</v>
      </c>
      <c r="X349" s="6">
        <v>8</v>
      </c>
      <c r="Y349" s="107">
        <v>32319</v>
      </c>
      <c r="Z349" s="80">
        <f ca="1">+($F$1-Tabla3[[#This Row],[FECHA DE NACIMIENTO]])/365</f>
        <v>32.887671232876713</v>
      </c>
      <c r="AA349" s="133" t="s">
        <v>367</v>
      </c>
      <c r="AC349" s="4" t="s">
        <v>114</v>
      </c>
      <c r="AD349" s="4" t="s">
        <v>114</v>
      </c>
      <c r="AE349" s="8" t="s">
        <v>114</v>
      </c>
      <c r="AF349" s="4" t="s">
        <v>181</v>
      </c>
      <c r="AG349" s="6" t="s">
        <v>200</v>
      </c>
      <c r="AH349" s="6" t="s">
        <v>200</v>
      </c>
      <c r="AI349" s="6" t="s">
        <v>2846</v>
      </c>
      <c r="AJ349" s="108" t="s">
        <v>3002</v>
      </c>
      <c r="AK349" s="108" t="s">
        <v>3003</v>
      </c>
      <c r="AL349" s="9">
        <v>16470000</v>
      </c>
      <c r="AM349" s="9">
        <v>16470000</v>
      </c>
      <c r="AN349" s="112">
        <v>1830000</v>
      </c>
      <c r="AO349" s="4" t="s">
        <v>209</v>
      </c>
      <c r="AP349" s="6" t="s">
        <v>181</v>
      </c>
      <c r="AQ349" s="6" t="s">
        <v>168</v>
      </c>
      <c r="AR349" s="75"/>
      <c r="AS349" s="75"/>
      <c r="AT349" s="75"/>
      <c r="AU349" s="108">
        <v>5920</v>
      </c>
      <c r="AV349" s="107">
        <v>43840</v>
      </c>
      <c r="AW349" s="108">
        <v>89220</v>
      </c>
      <c r="AX349" s="93">
        <v>43893</v>
      </c>
      <c r="AY349" s="6" t="s">
        <v>215</v>
      </c>
      <c r="AZ349" s="6" t="s">
        <v>1699</v>
      </c>
      <c r="BA349" s="6" t="s">
        <v>181</v>
      </c>
      <c r="BB349" s="75"/>
      <c r="BC349" s="75"/>
      <c r="BD349" s="6" t="s">
        <v>2850</v>
      </c>
      <c r="BE349" s="70" t="s">
        <v>2849</v>
      </c>
      <c r="BF349" s="107">
        <v>43892</v>
      </c>
      <c r="BG349" s="4" t="s">
        <v>220</v>
      </c>
      <c r="BH349" s="4" t="s">
        <v>220</v>
      </c>
      <c r="BI349" s="6" t="s">
        <v>221</v>
      </c>
      <c r="BJ349" s="6" t="s">
        <v>527</v>
      </c>
      <c r="BK349" s="6" t="s">
        <v>174</v>
      </c>
      <c r="BL349" s="12">
        <v>80128270</v>
      </c>
      <c r="BM349" s="4">
        <v>4</v>
      </c>
      <c r="BN349" s="6" t="s">
        <v>528</v>
      </c>
      <c r="BO349" s="6" t="s">
        <v>529</v>
      </c>
      <c r="BP349" s="4">
        <v>80161500</v>
      </c>
      <c r="BQ349" s="13" t="s">
        <v>2848</v>
      </c>
      <c r="BR349" s="107">
        <v>43892</v>
      </c>
      <c r="BS349" s="4" t="s">
        <v>180</v>
      </c>
      <c r="BT349" s="13" t="s">
        <v>230</v>
      </c>
      <c r="BU349" s="93">
        <v>43893</v>
      </c>
      <c r="BV349" s="13" t="s">
        <v>348</v>
      </c>
      <c r="BW349" s="97">
        <v>43894</v>
      </c>
      <c r="BX349" s="97">
        <v>43894</v>
      </c>
      <c r="BY349" s="20">
        <v>44168</v>
      </c>
      <c r="BZ349" s="4">
        <f t="shared" si="188"/>
        <v>274</v>
      </c>
      <c r="CA349" s="16">
        <f t="shared" si="189"/>
        <v>9.1333333333333329</v>
      </c>
      <c r="CC349" s="9">
        <f>BD_2!E347</f>
        <v>0</v>
      </c>
      <c r="CD349" s="9">
        <f>BD_2!BA347</f>
        <v>0</v>
      </c>
      <c r="CE349" s="4">
        <f>BD_2!BZ347</f>
        <v>0</v>
      </c>
      <c r="CF349" s="42" t="str">
        <f>BD_2!CA347</f>
        <v>2 NO</v>
      </c>
      <c r="CG349" s="163" t="str">
        <f>BD_2!CF347</f>
        <v>2 NO</v>
      </c>
      <c r="CH349" s="4" t="s">
        <v>181</v>
      </c>
      <c r="CI349">
        <f t="shared" si="175"/>
        <v>274</v>
      </c>
      <c r="CJ349" s="161">
        <f t="shared" si="176"/>
        <v>43894</v>
      </c>
      <c r="CK349" s="161">
        <f t="shared" si="177"/>
        <v>44168</v>
      </c>
      <c r="CL349" s="14">
        <f t="shared" ca="1" si="178"/>
        <v>1.5656934306569343</v>
      </c>
      <c r="CM349" s="112">
        <f t="shared" si="190"/>
        <v>16470000</v>
      </c>
      <c r="CN349" s="42" t="str">
        <f t="shared" ca="1" si="191"/>
        <v>FINALIZADO</v>
      </c>
      <c r="CO349" s="115"/>
      <c r="CQ349" s="17"/>
      <c r="CR349" s="87"/>
      <c r="CT349" s="13" t="s">
        <v>1321</v>
      </c>
      <c r="CU349" s="4" t="s">
        <v>1322</v>
      </c>
      <c r="CV349" s="4" t="s">
        <v>3330</v>
      </c>
      <c r="CW349" s="42" t="str">
        <f t="shared" si="192"/>
        <v>marzo</v>
      </c>
      <c r="CX349" s="4" t="s">
        <v>180</v>
      </c>
      <c r="CY349" t="s">
        <v>361</v>
      </c>
      <c r="CZ349" t="s">
        <v>362</v>
      </c>
    </row>
    <row r="350" spans="1:104" x14ac:dyDescent="0.25">
      <c r="A350" s="110" t="str">
        <f t="shared" si="179"/>
        <v>A</v>
      </c>
      <c r="B350" s="110" t="str">
        <f t="shared" si="180"/>
        <v>PR</v>
      </c>
      <c r="C350" s="42" t="str">
        <f t="shared" si="181"/>
        <v/>
      </c>
      <c r="D350" s="42" t="str">
        <f t="shared" si="182"/>
        <v/>
      </c>
      <c r="E350" s="110" t="str">
        <f t="shared" si="183"/>
        <v/>
      </c>
      <c r="F350" s="110" t="str">
        <f t="shared" ca="1" si="184"/>
        <v>F</v>
      </c>
      <c r="G350" s="19" t="str">
        <f t="shared" si="185"/>
        <v/>
      </c>
      <c r="H350" s="19" t="str">
        <f t="shared" si="186"/>
        <v/>
      </c>
      <c r="I350" s="19" t="str">
        <f t="shared" si="187"/>
        <v/>
      </c>
      <c r="J350" s="4">
        <v>2020</v>
      </c>
      <c r="K350" s="5">
        <v>342</v>
      </c>
      <c r="L350" s="13" t="s">
        <v>1441</v>
      </c>
      <c r="M350" s="4" t="s">
        <v>115</v>
      </c>
      <c r="N350" s="6" t="s">
        <v>116</v>
      </c>
      <c r="O350" s="6" t="s">
        <v>138</v>
      </c>
      <c r="P350" s="6" t="s">
        <v>150</v>
      </c>
      <c r="Q350" s="6" t="s">
        <v>249</v>
      </c>
      <c r="R350" s="4" t="s">
        <v>114</v>
      </c>
      <c r="S350" s="4" t="s">
        <v>167</v>
      </c>
      <c r="T350" s="108" t="s">
        <v>1874</v>
      </c>
      <c r="U350" s="4" t="s">
        <v>173</v>
      </c>
      <c r="V350" s="43" t="s">
        <v>174</v>
      </c>
      <c r="W350" s="7">
        <v>1022432832</v>
      </c>
      <c r="X350" s="6">
        <v>6</v>
      </c>
      <c r="Y350" s="107">
        <v>35811</v>
      </c>
      <c r="Z350" s="80">
        <f ca="1">+($F$1-Tabla3[[#This Row],[FECHA DE NACIMIENTO]])/365</f>
        <v>23.32054794520548</v>
      </c>
      <c r="AA350" s="133" t="s">
        <v>367</v>
      </c>
      <c r="AC350" s="4" t="s">
        <v>114</v>
      </c>
      <c r="AD350" s="4" t="s">
        <v>114</v>
      </c>
      <c r="AE350" s="8" t="s">
        <v>114</v>
      </c>
      <c r="AF350" s="4" t="s">
        <v>181</v>
      </c>
      <c r="AG350" s="6" t="s">
        <v>200</v>
      </c>
      <c r="AH350" s="6" t="s">
        <v>200</v>
      </c>
      <c r="AI350" s="6" t="s">
        <v>2403</v>
      </c>
      <c r="AJ350" s="108" t="s">
        <v>2402</v>
      </c>
      <c r="AK350" s="108" t="s">
        <v>2404</v>
      </c>
      <c r="AL350" s="9">
        <v>7400000</v>
      </c>
      <c r="AM350" s="9">
        <v>7400000</v>
      </c>
      <c r="AN350" s="112">
        <v>1850000</v>
      </c>
      <c r="AO350" s="4" t="s">
        <v>209</v>
      </c>
      <c r="AP350" s="6" t="s">
        <v>181</v>
      </c>
      <c r="AQ350" s="6" t="s">
        <v>168</v>
      </c>
      <c r="AR350" s="75"/>
      <c r="AS350" s="75"/>
      <c r="AT350" s="75"/>
      <c r="AU350" s="108">
        <v>4520</v>
      </c>
      <c r="AV350" s="107">
        <v>43839</v>
      </c>
      <c r="AW350" s="108">
        <v>98320</v>
      </c>
      <c r="AX350" s="93">
        <v>43896</v>
      </c>
      <c r="AY350" s="6" t="s">
        <v>215</v>
      </c>
      <c r="AZ350" s="6" t="s">
        <v>575</v>
      </c>
      <c r="BA350" s="6" t="s">
        <v>181</v>
      </c>
      <c r="BB350" s="75"/>
      <c r="BC350" s="75"/>
      <c r="BD350" s="6" t="s">
        <v>2853</v>
      </c>
      <c r="BE350" s="70" t="s">
        <v>2852</v>
      </c>
      <c r="BF350" s="107">
        <v>43895</v>
      </c>
      <c r="BG350" s="4" t="s">
        <v>220</v>
      </c>
      <c r="BH350" s="4" t="s">
        <v>220</v>
      </c>
      <c r="BI350" s="6" t="s">
        <v>221</v>
      </c>
      <c r="BJ350" s="6" t="s">
        <v>527</v>
      </c>
      <c r="BK350" s="12" t="s">
        <v>174</v>
      </c>
      <c r="BL350" s="12">
        <v>80128270</v>
      </c>
      <c r="BM350" s="4">
        <v>4</v>
      </c>
      <c r="BN350" s="6" t="s">
        <v>2405</v>
      </c>
      <c r="BO350" s="4" t="s">
        <v>529</v>
      </c>
      <c r="BP350" s="4">
        <v>80161500</v>
      </c>
      <c r="BQ350" s="142" t="s">
        <v>2851</v>
      </c>
      <c r="BR350" s="107">
        <v>43895</v>
      </c>
      <c r="BS350" s="4" t="s">
        <v>180</v>
      </c>
      <c r="BT350" s="13" t="s">
        <v>230</v>
      </c>
      <c r="BU350" s="93">
        <v>43895</v>
      </c>
      <c r="BV350" s="13" t="s">
        <v>348</v>
      </c>
      <c r="BW350" s="160">
        <v>43896</v>
      </c>
      <c r="BX350" s="160">
        <v>43896</v>
      </c>
      <c r="BY350" s="20">
        <v>44017</v>
      </c>
      <c r="BZ350" s="4">
        <f t="shared" si="188"/>
        <v>121</v>
      </c>
      <c r="CA350" s="16">
        <f t="shared" si="189"/>
        <v>4.0333333333333332</v>
      </c>
      <c r="CB350" s="6" t="s">
        <v>2406</v>
      </c>
      <c r="CC350" s="9">
        <f>BD_2!E348</f>
        <v>0</v>
      </c>
      <c r="CD350" s="9">
        <f>BD_2!BA348</f>
        <v>3700000</v>
      </c>
      <c r="CE350" s="4">
        <f>BD_2!BZ348</f>
        <v>62</v>
      </c>
      <c r="CF350" s="42" t="str">
        <f>BD_2!CA348</f>
        <v>2 NO</v>
      </c>
      <c r="CG350" s="163" t="str">
        <f>BD_2!CF348</f>
        <v>2 NO</v>
      </c>
      <c r="CH350" s="4" t="s">
        <v>181</v>
      </c>
      <c r="CI350">
        <f t="shared" si="175"/>
        <v>183</v>
      </c>
      <c r="CJ350" s="161">
        <f t="shared" si="176"/>
        <v>43896</v>
      </c>
      <c r="CK350" s="161">
        <f t="shared" si="177"/>
        <v>44079</v>
      </c>
      <c r="CL350" s="14">
        <f t="shared" ca="1" si="178"/>
        <v>2.3333333333333335</v>
      </c>
      <c r="CM350" s="112">
        <f t="shared" si="190"/>
        <v>11100000</v>
      </c>
      <c r="CN350" s="42" t="str">
        <f t="shared" ca="1" si="191"/>
        <v>FINALIZADO</v>
      </c>
      <c r="CO350" s="115"/>
      <c r="CQ350" s="17"/>
      <c r="CR350" s="87"/>
      <c r="CT350" s="13" t="s">
        <v>1321</v>
      </c>
      <c r="CU350" s="4" t="s">
        <v>1322</v>
      </c>
      <c r="CV350" s="4" t="s">
        <v>3330</v>
      </c>
      <c r="CW350" s="42" t="str">
        <f t="shared" si="192"/>
        <v>marzo</v>
      </c>
      <c r="CX350" s="4" t="s">
        <v>180</v>
      </c>
      <c r="CY350" t="s">
        <v>361</v>
      </c>
      <c r="CZ350" t="s">
        <v>362</v>
      </c>
    </row>
    <row r="351" spans="1:104" x14ac:dyDescent="0.25">
      <c r="A351" s="110" t="str">
        <f t="shared" si="179"/>
        <v/>
      </c>
      <c r="B351" s="110" t="str">
        <f t="shared" si="180"/>
        <v/>
      </c>
      <c r="C351" s="42" t="str">
        <f t="shared" si="181"/>
        <v/>
      </c>
      <c r="D351" s="42" t="str">
        <f t="shared" si="182"/>
        <v/>
      </c>
      <c r="E351" s="110" t="str">
        <f t="shared" si="183"/>
        <v/>
      </c>
      <c r="F351" s="110" t="str">
        <f t="shared" ca="1" si="184"/>
        <v>F</v>
      </c>
      <c r="G351" s="19" t="str">
        <f t="shared" si="185"/>
        <v/>
      </c>
      <c r="H351" s="19" t="str">
        <f t="shared" si="186"/>
        <v/>
      </c>
      <c r="I351" s="19" t="str">
        <f t="shared" si="187"/>
        <v/>
      </c>
      <c r="J351" s="4">
        <v>2020</v>
      </c>
      <c r="K351" s="5">
        <v>343</v>
      </c>
      <c r="L351" s="13" t="s">
        <v>1441</v>
      </c>
      <c r="M351" s="4" t="s">
        <v>115</v>
      </c>
      <c r="N351" s="6" t="s">
        <v>116</v>
      </c>
      <c r="O351" s="6" t="s">
        <v>138</v>
      </c>
      <c r="P351" s="6" t="s">
        <v>150</v>
      </c>
      <c r="Q351" s="6" t="s">
        <v>249</v>
      </c>
      <c r="R351" s="4" t="s">
        <v>114</v>
      </c>
      <c r="S351" s="4" t="s">
        <v>167</v>
      </c>
      <c r="T351" s="108" t="s">
        <v>1875</v>
      </c>
      <c r="U351" s="4" t="s">
        <v>173</v>
      </c>
      <c r="V351" s="43" t="s">
        <v>174</v>
      </c>
      <c r="W351" s="7">
        <v>1022353721</v>
      </c>
      <c r="X351" s="6">
        <v>8</v>
      </c>
      <c r="Y351" s="107">
        <v>32426</v>
      </c>
      <c r="Z351" s="80">
        <f ca="1">+($F$1-Tabla3[[#This Row],[FECHA DE NACIMIENTO]])/365</f>
        <v>32.594520547945208</v>
      </c>
      <c r="AA351" s="133" t="s">
        <v>3304</v>
      </c>
      <c r="AC351" s="4" t="s">
        <v>114</v>
      </c>
      <c r="AD351" s="4" t="s">
        <v>114</v>
      </c>
      <c r="AE351" s="8" t="s">
        <v>114</v>
      </c>
      <c r="AF351" s="4" t="s">
        <v>181</v>
      </c>
      <c r="AG351" s="6" t="s">
        <v>200</v>
      </c>
      <c r="AH351" s="6" t="s">
        <v>200</v>
      </c>
      <c r="AI351" s="6" t="s">
        <v>2302</v>
      </c>
      <c r="AJ351" s="108" t="s">
        <v>3305</v>
      </c>
      <c r="AK351" s="9" t="s">
        <v>3306</v>
      </c>
      <c r="AL351" s="9">
        <v>28800000</v>
      </c>
      <c r="AM351" s="9">
        <v>28800000</v>
      </c>
      <c r="AN351" s="112">
        <v>3200000</v>
      </c>
      <c r="AO351" s="4" t="s">
        <v>209</v>
      </c>
      <c r="AP351" s="6" t="s">
        <v>181</v>
      </c>
      <c r="AQ351" s="6" t="s">
        <v>168</v>
      </c>
      <c r="AR351" s="75"/>
      <c r="AS351" s="75"/>
      <c r="AT351" s="75"/>
      <c r="AU351" s="108">
        <v>4220</v>
      </c>
      <c r="AV351" s="107">
        <v>43839</v>
      </c>
      <c r="AW351" s="108">
        <v>110420</v>
      </c>
      <c r="AX351" s="93">
        <v>43907</v>
      </c>
      <c r="AY351" s="6" t="s">
        <v>215</v>
      </c>
      <c r="AZ351" s="6" t="s">
        <v>575</v>
      </c>
      <c r="BA351" s="6" t="s">
        <v>181</v>
      </c>
      <c r="BB351" s="75"/>
      <c r="BC351" s="75"/>
      <c r="BD351" s="6" t="s">
        <v>3303</v>
      </c>
      <c r="BE351" s="70" t="s">
        <v>3302</v>
      </c>
      <c r="BF351" s="107">
        <v>43904</v>
      </c>
      <c r="BG351" s="4" t="s">
        <v>220</v>
      </c>
      <c r="BH351" s="4" t="s">
        <v>220</v>
      </c>
      <c r="BI351" s="6" t="s">
        <v>221</v>
      </c>
      <c r="BJ351" s="6" t="s">
        <v>527</v>
      </c>
      <c r="BK351" s="12" t="s">
        <v>174</v>
      </c>
      <c r="BL351" s="12">
        <v>80128270</v>
      </c>
      <c r="BM351" s="4">
        <v>4</v>
      </c>
      <c r="BN351" s="6" t="s">
        <v>2405</v>
      </c>
      <c r="BO351" s="4" t="s">
        <v>529</v>
      </c>
      <c r="BP351" s="4">
        <v>80161506</v>
      </c>
      <c r="BQ351" s="142" t="s">
        <v>3301</v>
      </c>
      <c r="BR351" s="107">
        <v>43904</v>
      </c>
      <c r="BS351" s="4" t="s">
        <v>180</v>
      </c>
      <c r="BT351" s="13" t="s">
        <v>230</v>
      </c>
      <c r="BU351" s="93">
        <v>43906</v>
      </c>
      <c r="BV351" s="13" t="s">
        <v>348</v>
      </c>
      <c r="BW351" s="160">
        <v>43907</v>
      </c>
      <c r="BX351" s="160">
        <v>43907</v>
      </c>
      <c r="BY351" s="20">
        <v>44181</v>
      </c>
      <c r="BZ351" s="4">
        <f t="shared" si="188"/>
        <v>274</v>
      </c>
      <c r="CA351" s="16">
        <f t="shared" si="189"/>
        <v>9.1333333333333329</v>
      </c>
      <c r="CB351" s="6" t="s">
        <v>2123</v>
      </c>
      <c r="CC351" s="9">
        <f>BD_2!E349</f>
        <v>0</v>
      </c>
      <c r="CD351" s="9">
        <f>BD_2!BA349</f>
        <v>0</v>
      </c>
      <c r="CE351" s="4">
        <f>BD_2!BZ349</f>
        <v>0</v>
      </c>
      <c r="CF351" s="42" t="str">
        <f>BD_2!CA349</f>
        <v>2 NO</v>
      </c>
      <c r="CG351" s="163" t="str">
        <f>BD_2!CF349</f>
        <v>2 NO</v>
      </c>
      <c r="CH351" s="4" t="s">
        <v>181</v>
      </c>
      <c r="CI351">
        <f t="shared" si="175"/>
        <v>274</v>
      </c>
      <c r="CJ351" s="161">
        <f t="shared" si="176"/>
        <v>43907</v>
      </c>
      <c r="CK351" s="161">
        <f t="shared" si="177"/>
        <v>44181</v>
      </c>
      <c r="CL351" s="14">
        <f t="shared" ca="1" si="178"/>
        <v>1.5182481751824817</v>
      </c>
      <c r="CM351" s="112">
        <f t="shared" si="190"/>
        <v>28800000</v>
      </c>
      <c r="CN351" s="42" t="str">
        <f t="shared" ca="1" si="191"/>
        <v>FINALIZADO</v>
      </c>
      <c r="CO351" s="115"/>
      <c r="CQ351" s="17"/>
      <c r="CR351" s="87"/>
      <c r="CT351" s="13" t="s">
        <v>1321</v>
      </c>
      <c r="CU351" s="4" t="s">
        <v>1322</v>
      </c>
      <c r="CV351" s="4" t="s">
        <v>3330</v>
      </c>
      <c r="CW351" s="42" t="str">
        <f t="shared" si="192"/>
        <v>marzo</v>
      </c>
      <c r="CX351" s="4" t="s">
        <v>180</v>
      </c>
      <c r="CY351" t="s">
        <v>361</v>
      </c>
      <c r="CZ351" t="s">
        <v>362</v>
      </c>
    </row>
    <row r="352" spans="1:104" x14ac:dyDescent="0.25">
      <c r="A352" s="77" t="str">
        <f t="shared" si="179"/>
        <v/>
      </c>
      <c r="B352" s="77" t="str">
        <f t="shared" si="180"/>
        <v/>
      </c>
      <c r="C352" s="76" t="str">
        <f t="shared" si="181"/>
        <v/>
      </c>
      <c r="D352" s="76" t="str">
        <f t="shared" si="182"/>
        <v/>
      </c>
      <c r="E352" s="77" t="str">
        <f t="shared" si="183"/>
        <v/>
      </c>
      <c r="F352" s="77" t="str">
        <f t="shared" ca="1" si="184"/>
        <v>F</v>
      </c>
      <c r="G352" s="3" t="str">
        <f t="shared" si="185"/>
        <v/>
      </c>
      <c r="H352" s="3" t="str">
        <f t="shared" si="186"/>
        <v/>
      </c>
      <c r="I352" s="3" t="str">
        <f t="shared" si="187"/>
        <v/>
      </c>
      <c r="J352" s="4">
        <v>2020</v>
      </c>
      <c r="K352" s="5">
        <v>344</v>
      </c>
      <c r="L352" s="98" t="s">
        <v>714</v>
      </c>
      <c r="M352" s="79" t="s">
        <v>2159</v>
      </c>
      <c r="N352" t="s">
        <v>116</v>
      </c>
      <c r="O352" t="s">
        <v>132</v>
      </c>
      <c r="P352" t="s">
        <v>158</v>
      </c>
      <c r="Q352"/>
      <c r="R352" s="79" t="s">
        <v>114</v>
      </c>
      <c r="S352" s="79" t="s">
        <v>168</v>
      </c>
      <c r="T352" s="108" t="s">
        <v>2161</v>
      </c>
      <c r="U352" s="79" t="s">
        <v>2160</v>
      </c>
      <c r="V352" s="79" t="s">
        <v>175</v>
      </c>
      <c r="W352" s="117">
        <v>830001113</v>
      </c>
      <c r="X352" s="116">
        <v>1</v>
      </c>
      <c r="Y352" s="118" t="s">
        <v>2162</v>
      </c>
      <c r="Z352" s="119">
        <v>0</v>
      </c>
      <c r="AA352" s="137" t="s">
        <v>2162</v>
      </c>
      <c r="AB352" s="137"/>
      <c r="AC352" s="1" t="s">
        <v>2856</v>
      </c>
      <c r="AD352" s="43" t="s">
        <v>174</v>
      </c>
      <c r="AE352" s="121">
        <v>79060354</v>
      </c>
      <c r="AF352" s="1" t="s">
        <v>181</v>
      </c>
      <c r="AG352" s="6" t="s">
        <v>195</v>
      </c>
      <c r="AH352" s="6" t="s">
        <v>201</v>
      </c>
      <c r="AI352" s="116" t="s">
        <v>2164</v>
      </c>
      <c r="AJ352" s="108" t="s">
        <v>2165</v>
      </c>
      <c r="AK352" s="108"/>
      <c r="AL352" s="122">
        <v>30000000</v>
      </c>
      <c r="AM352" s="122">
        <v>30000000</v>
      </c>
      <c r="AN352" s="123">
        <v>0</v>
      </c>
      <c r="AO352" s="1" t="s">
        <v>209</v>
      </c>
      <c r="AP352" s="116" t="s">
        <v>181</v>
      </c>
      <c r="AQ352" s="116" t="s">
        <v>168</v>
      </c>
      <c r="AR352" s="124"/>
      <c r="AS352" s="124"/>
      <c r="AT352" s="124"/>
      <c r="AU352" s="108">
        <v>6620</v>
      </c>
      <c r="AV352" s="118">
        <v>43843</v>
      </c>
      <c r="AW352" s="108">
        <v>85120</v>
      </c>
      <c r="AX352" s="125">
        <v>43889</v>
      </c>
      <c r="AY352" s="6" t="s">
        <v>214</v>
      </c>
      <c r="AZ352" s="116" t="s">
        <v>2855</v>
      </c>
      <c r="BA352" s="116" t="s">
        <v>181</v>
      </c>
      <c r="BB352" s="124"/>
      <c r="BC352" s="124"/>
      <c r="BD352" s="116" t="s">
        <v>2388</v>
      </c>
      <c r="BE352" s="70" t="s">
        <v>2163</v>
      </c>
      <c r="BF352" s="118">
        <v>43889</v>
      </c>
      <c r="BG352" s="4" t="s">
        <v>220</v>
      </c>
      <c r="BH352" s="4" t="s">
        <v>220</v>
      </c>
      <c r="BI352" s="6" t="s">
        <v>221</v>
      </c>
      <c r="BJ352" s="6" t="s">
        <v>370</v>
      </c>
      <c r="BK352" s="6" t="s">
        <v>174</v>
      </c>
      <c r="BL352" s="12">
        <v>63459707</v>
      </c>
      <c r="BM352" s="4">
        <v>9</v>
      </c>
      <c r="BN352" s="6" t="s">
        <v>225</v>
      </c>
      <c r="BO352" s="6" t="s">
        <v>195</v>
      </c>
      <c r="BP352" s="1">
        <v>55101500</v>
      </c>
      <c r="BQ352" s="142" t="s">
        <v>2854</v>
      </c>
      <c r="BR352" s="118">
        <v>43889</v>
      </c>
      <c r="BS352" s="1" t="s">
        <v>181</v>
      </c>
      <c r="BT352" s="120" t="s">
        <v>235</v>
      </c>
      <c r="BU352" s="125" t="s">
        <v>168</v>
      </c>
      <c r="BV352" s="120" t="s">
        <v>256</v>
      </c>
      <c r="BW352" s="127">
        <v>43889</v>
      </c>
      <c r="BX352" s="163">
        <v>43992</v>
      </c>
      <c r="BY352" s="20">
        <v>44043</v>
      </c>
      <c r="BZ352" s="4">
        <f t="shared" si="188"/>
        <v>51</v>
      </c>
      <c r="CA352" s="16">
        <f t="shared" si="189"/>
        <v>1.7</v>
      </c>
      <c r="CB352" s="116" t="s">
        <v>2166</v>
      </c>
      <c r="CC352" s="9">
        <f>BD_2!E350</f>
        <v>0</v>
      </c>
      <c r="CD352" s="9">
        <f>BD_2!BA350</f>
        <v>0</v>
      </c>
      <c r="CE352" s="4">
        <f>BD_2!BZ350</f>
        <v>0</v>
      </c>
      <c r="CF352" s="42" t="str">
        <f>BD_2!CA350</f>
        <v>2 NO</v>
      </c>
      <c r="CG352" s="163" t="str">
        <f>BD_2!CF350</f>
        <v>2 NO</v>
      </c>
      <c r="CH352" s="4" t="s">
        <v>181</v>
      </c>
      <c r="CI352">
        <f t="shared" si="175"/>
        <v>51</v>
      </c>
      <c r="CJ352" s="161">
        <f t="shared" si="176"/>
        <v>43992</v>
      </c>
      <c r="CK352" s="161">
        <f t="shared" si="177"/>
        <v>44043</v>
      </c>
      <c r="CL352" s="14">
        <f t="shared" ca="1" si="178"/>
        <v>6.4901960784313726</v>
      </c>
      <c r="CM352" s="123">
        <f t="shared" si="190"/>
        <v>30000000</v>
      </c>
      <c r="CN352" s="76" t="str">
        <f t="shared" ca="1" si="191"/>
        <v>FINALIZADO</v>
      </c>
      <c r="CO352" s="128"/>
      <c r="CP352" s="129"/>
      <c r="CQ352" s="129"/>
      <c r="CR352" s="87"/>
      <c r="CS352" s="1"/>
      <c r="CT352" s="13" t="s">
        <v>1321</v>
      </c>
      <c r="CU352" s="4" t="s">
        <v>1322</v>
      </c>
      <c r="CV352" s="4" t="s">
        <v>3330</v>
      </c>
      <c r="CW352" s="42" t="str">
        <f t="shared" si="192"/>
        <v>febrero</v>
      </c>
      <c r="CX352" s="4" t="s">
        <v>180</v>
      </c>
      <c r="CY352" t="s">
        <v>361</v>
      </c>
      <c r="CZ352" t="s">
        <v>362</v>
      </c>
    </row>
    <row r="353" spans="1:104" x14ac:dyDescent="0.25">
      <c r="A353" s="77" t="str">
        <f>+IF($CM353&gt;$AM353,"A", "")</f>
        <v/>
      </c>
      <c r="B353" s="77" t="str">
        <f>+IF(CK353&gt;BY353,"PR","")</f>
        <v/>
      </c>
      <c r="C353" s="76" t="str">
        <f>IF($CG353= "1 SI", "T","")</f>
        <v/>
      </c>
      <c r="D353" s="76" t="str">
        <f>+IF($CF353="1 SI","S","")</f>
        <v/>
      </c>
      <c r="E353" s="77" t="str">
        <f>+IF(CH353="1 SI","C","")</f>
        <v/>
      </c>
      <c r="F353" s="77" t="str">
        <f t="shared" ca="1" si="184"/>
        <v>F</v>
      </c>
      <c r="G353" s="3" t="str">
        <f>+IF($CO353="MUTUO ACUERDO", "L","")</f>
        <v/>
      </c>
      <c r="H353" s="3" t="str">
        <f>IF($CX353="1 SI","","NE")</f>
        <v/>
      </c>
      <c r="I353" s="3" t="str">
        <f t="shared" si="187"/>
        <v/>
      </c>
      <c r="J353" s="4">
        <v>2020</v>
      </c>
      <c r="K353" s="5">
        <v>345</v>
      </c>
      <c r="L353" s="98" t="s">
        <v>1434</v>
      </c>
      <c r="M353" s="4" t="s">
        <v>115</v>
      </c>
      <c r="N353" s="6" t="s">
        <v>116</v>
      </c>
      <c r="O353" s="6" t="s">
        <v>138</v>
      </c>
      <c r="P353" s="6" t="s">
        <v>150</v>
      </c>
      <c r="Q353" s="6" t="s">
        <v>249</v>
      </c>
      <c r="R353" s="4" t="s">
        <v>114</v>
      </c>
      <c r="S353" s="4" t="s">
        <v>166</v>
      </c>
      <c r="T353" s="108" t="s">
        <v>2876</v>
      </c>
      <c r="U353" s="4" t="s">
        <v>173</v>
      </c>
      <c r="V353" s="43" t="s">
        <v>174</v>
      </c>
      <c r="W353" s="117">
        <v>80503757</v>
      </c>
      <c r="X353" s="126">
        <v>7</v>
      </c>
      <c r="Y353" s="118">
        <v>26940</v>
      </c>
      <c r="Z353" s="119">
        <f ca="1">+($F$1-Tabla3[[#This Row],[FECHA DE NACIMIENTO]])/365</f>
        <v>47.624657534246573</v>
      </c>
      <c r="AA353" s="137" t="s">
        <v>854</v>
      </c>
      <c r="AB353" s="137"/>
      <c r="AC353" s="4" t="s">
        <v>114</v>
      </c>
      <c r="AD353" s="4" t="s">
        <v>114</v>
      </c>
      <c r="AE353" s="8" t="s">
        <v>114</v>
      </c>
      <c r="AF353" s="4" t="s">
        <v>181</v>
      </c>
      <c r="AG353" s="13" t="s">
        <v>185</v>
      </c>
      <c r="AH353" s="13" t="s">
        <v>185</v>
      </c>
      <c r="AI353" s="116" t="s">
        <v>1891</v>
      </c>
      <c r="AJ353" s="108" t="s">
        <v>2877</v>
      </c>
      <c r="AK353" s="108" t="s">
        <v>2878</v>
      </c>
      <c r="AL353" s="122">
        <v>84000000</v>
      </c>
      <c r="AM353" s="122">
        <v>84000000</v>
      </c>
      <c r="AN353" s="123">
        <v>8400000</v>
      </c>
      <c r="AO353" s="4" t="s">
        <v>366</v>
      </c>
      <c r="AP353" s="116" t="s">
        <v>181</v>
      </c>
      <c r="AQ353" s="116" t="s">
        <v>168</v>
      </c>
      <c r="AR353" s="124"/>
      <c r="AS353" s="124"/>
      <c r="AT353" s="124"/>
      <c r="AU353" s="108">
        <v>120</v>
      </c>
      <c r="AV353" s="118">
        <v>43878</v>
      </c>
      <c r="AW353" s="108">
        <v>1420</v>
      </c>
      <c r="AX353" s="127">
        <v>43889</v>
      </c>
      <c r="AY353" s="6" t="s">
        <v>217</v>
      </c>
      <c r="AZ353" s="116" t="s">
        <v>1948</v>
      </c>
      <c r="BA353" s="116" t="s">
        <v>181</v>
      </c>
      <c r="BB353" s="124"/>
      <c r="BC353" s="124"/>
      <c r="BD353" s="116" t="s">
        <v>2991</v>
      </c>
      <c r="BE353" s="70" t="s">
        <v>2879</v>
      </c>
      <c r="BF353" s="118">
        <v>43889</v>
      </c>
      <c r="BG353" s="4" t="s">
        <v>220</v>
      </c>
      <c r="BH353" s="4" t="s">
        <v>220</v>
      </c>
      <c r="BI353" s="6" t="s">
        <v>221</v>
      </c>
      <c r="BJ353" s="6" t="s">
        <v>1224</v>
      </c>
      <c r="BK353" s="6" t="s">
        <v>174</v>
      </c>
      <c r="BL353" s="12">
        <v>80407547</v>
      </c>
      <c r="BM353" s="4">
        <v>6</v>
      </c>
      <c r="BN353" s="6" t="s">
        <v>1290</v>
      </c>
      <c r="BO353" s="6" t="s">
        <v>957</v>
      </c>
      <c r="BP353" s="1">
        <v>77101706</v>
      </c>
      <c r="BQ353" s="142" t="s">
        <v>2880</v>
      </c>
      <c r="BR353" s="118">
        <v>43889</v>
      </c>
      <c r="BS353" s="1" t="s">
        <v>180</v>
      </c>
      <c r="BT353" s="120" t="s">
        <v>230</v>
      </c>
      <c r="BU353" s="127">
        <v>43889</v>
      </c>
      <c r="BV353" s="120" t="s">
        <v>348</v>
      </c>
      <c r="BW353" s="127">
        <v>43890</v>
      </c>
      <c r="BX353" s="163">
        <v>43890</v>
      </c>
      <c r="BY353" s="20">
        <v>44193</v>
      </c>
      <c r="BZ353" s="4">
        <f t="shared" si="188"/>
        <v>303</v>
      </c>
      <c r="CA353" s="16">
        <f t="shared" si="189"/>
        <v>10.1</v>
      </c>
      <c r="CB353" s="116" t="s">
        <v>1883</v>
      </c>
      <c r="CC353" s="9">
        <f>BD_2!E351</f>
        <v>0</v>
      </c>
      <c r="CD353" s="9">
        <f>BD_2!BA351</f>
        <v>0</v>
      </c>
      <c r="CE353" s="4">
        <f>BD_2!BZ351</f>
        <v>0</v>
      </c>
      <c r="CF353" s="42" t="str">
        <f>BD_2!CA351</f>
        <v>2 NO</v>
      </c>
      <c r="CG353" s="163" t="str">
        <f>BD_2!CF351</f>
        <v>2 NO</v>
      </c>
      <c r="CH353" s="4" t="s">
        <v>181</v>
      </c>
      <c r="CI353">
        <f t="shared" si="175"/>
        <v>303</v>
      </c>
      <c r="CJ353" s="161">
        <f t="shared" si="176"/>
        <v>43890</v>
      </c>
      <c r="CK353" s="161">
        <f t="shared" si="177"/>
        <v>44193</v>
      </c>
      <c r="CL353" s="14">
        <f t="shared" ca="1" si="178"/>
        <v>1.4290429042904291</v>
      </c>
      <c r="CM353" s="123">
        <f>$AM353+$CD353-$CC353</f>
        <v>84000000</v>
      </c>
      <c r="CN353" s="76" t="str">
        <f t="shared" ca="1" si="191"/>
        <v>FINALIZADO</v>
      </c>
      <c r="CO353" s="128"/>
      <c r="CP353" s="129"/>
      <c r="CQ353" s="129"/>
      <c r="CR353" s="87"/>
      <c r="CS353" s="1"/>
      <c r="CT353" s="13" t="s">
        <v>1321</v>
      </c>
      <c r="CU353" s="4" t="s">
        <v>1322</v>
      </c>
      <c r="CV353" s="4" t="s">
        <v>3330</v>
      </c>
      <c r="CW353" s="42" t="str">
        <f t="shared" si="192"/>
        <v>febrero</v>
      </c>
      <c r="CX353" s="4" t="s">
        <v>180</v>
      </c>
      <c r="CY353" t="s">
        <v>361</v>
      </c>
      <c r="CZ353" t="s">
        <v>362</v>
      </c>
    </row>
    <row r="354" spans="1:104" x14ac:dyDescent="0.25">
      <c r="A354" s="77" t="str">
        <f>+IF($CM354&gt;$AM354,"A", "")</f>
        <v>A</v>
      </c>
      <c r="B354" s="77" t="str">
        <f>+IF(CK354&gt;BY354,"PR","")</f>
        <v>PR</v>
      </c>
      <c r="C354" s="76" t="str">
        <f>IF($CG354= "1 SI", "T","")</f>
        <v/>
      </c>
      <c r="D354" s="76" t="str">
        <f>+IF($CF354="1 SI","S","")</f>
        <v/>
      </c>
      <c r="E354" s="77" t="str">
        <f>+IF(CH354="1 SI","C","")</f>
        <v/>
      </c>
      <c r="F354" s="77" t="str">
        <f t="shared" ca="1" si="184"/>
        <v>F</v>
      </c>
      <c r="G354" s="3" t="str">
        <f>+IF($CO354="MUTUO ACUERDO", "L","")</f>
        <v/>
      </c>
      <c r="H354" s="3" t="str">
        <f>IF($CX354="1 SI","","NE")</f>
        <v/>
      </c>
      <c r="I354" s="3" t="str">
        <f t="shared" si="187"/>
        <v/>
      </c>
      <c r="J354" s="4">
        <v>2020</v>
      </c>
      <c r="K354" s="5">
        <v>346</v>
      </c>
      <c r="L354" s="98" t="s">
        <v>1438</v>
      </c>
      <c r="M354" s="4" t="s">
        <v>115</v>
      </c>
      <c r="N354" s="6" t="s">
        <v>116</v>
      </c>
      <c r="O354" s="6" t="s">
        <v>138</v>
      </c>
      <c r="P354" s="6" t="s">
        <v>150</v>
      </c>
      <c r="Q354" s="6" t="s">
        <v>249</v>
      </c>
      <c r="R354" s="4" t="s">
        <v>114</v>
      </c>
      <c r="S354" s="4" t="s">
        <v>167</v>
      </c>
      <c r="T354" s="108" t="s">
        <v>1848</v>
      </c>
      <c r="U354" s="4" t="s">
        <v>173</v>
      </c>
      <c r="V354" s="43" t="s">
        <v>174</v>
      </c>
      <c r="W354" s="117">
        <v>1019103750</v>
      </c>
      <c r="X354" s="126">
        <v>9</v>
      </c>
      <c r="Y354" s="118">
        <v>34717</v>
      </c>
      <c r="Z354" s="119">
        <f ca="1">+($F$1-Tabla3[[#This Row],[FECHA DE NACIMIENTO]])/365</f>
        <v>26.317808219178083</v>
      </c>
      <c r="AA354" s="137" t="s">
        <v>2882</v>
      </c>
      <c r="AB354" s="137"/>
      <c r="AC354" s="4" t="s">
        <v>114</v>
      </c>
      <c r="AD354" s="4" t="s">
        <v>114</v>
      </c>
      <c r="AE354" s="8" t="s">
        <v>114</v>
      </c>
      <c r="AF354" s="4" t="s">
        <v>181</v>
      </c>
      <c r="AG354" s="13" t="s">
        <v>185</v>
      </c>
      <c r="AH354" s="13" t="s">
        <v>185</v>
      </c>
      <c r="AI354" s="116" t="s">
        <v>1928</v>
      </c>
      <c r="AJ354" s="108" t="s">
        <v>2883</v>
      </c>
      <c r="AK354" s="108" t="s">
        <v>2884</v>
      </c>
      <c r="AL354" s="140">
        <v>18010000</v>
      </c>
      <c r="AM354" s="140">
        <v>18010000</v>
      </c>
      <c r="AN354" s="123">
        <v>3602000</v>
      </c>
      <c r="AO354" s="1" t="s">
        <v>209</v>
      </c>
      <c r="AP354" s="116" t="s">
        <v>181</v>
      </c>
      <c r="AQ354" s="116" t="s">
        <v>168</v>
      </c>
      <c r="AR354" s="124"/>
      <c r="AS354" s="124"/>
      <c r="AT354" s="124"/>
      <c r="AU354" s="108">
        <v>9020</v>
      </c>
      <c r="AV354" s="118">
        <v>43844</v>
      </c>
      <c r="AW354" s="108">
        <v>93620</v>
      </c>
      <c r="AX354" s="127">
        <v>43894</v>
      </c>
      <c r="AY354" s="6" t="s">
        <v>215</v>
      </c>
      <c r="AZ354" s="116" t="s">
        <v>810</v>
      </c>
      <c r="BA354" s="116" t="s">
        <v>181</v>
      </c>
      <c r="BB354" s="124"/>
      <c r="BC354" s="124"/>
      <c r="BD354" s="116" t="s">
        <v>2990</v>
      </c>
      <c r="BE354" s="70" t="s">
        <v>1935</v>
      </c>
      <c r="BF354" s="118">
        <v>43893</v>
      </c>
      <c r="BG354" s="4" t="s">
        <v>220</v>
      </c>
      <c r="BH354" s="4" t="s">
        <v>220</v>
      </c>
      <c r="BI354" s="6" t="s">
        <v>221</v>
      </c>
      <c r="BJ354" s="6" t="s">
        <v>4199</v>
      </c>
      <c r="BK354" s="6" t="s">
        <v>174</v>
      </c>
      <c r="BL354" s="12">
        <v>91423177</v>
      </c>
      <c r="BM354" s="4">
        <v>6</v>
      </c>
      <c r="BN354" s="6" t="s">
        <v>4200</v>
      </c>
      <c r="BO354" s="6" t="s">
        <v>957</v>
      </c>
      <c r="BP354" s="1">
        <v>80161501</v>
      </c>
      <c r="BQ354" s="142" t="s">
        <v>2885</v>
      </c>
      <c r="BR354" s="118" t="s">
        <v>2886</v>
      </c>
      <c r="BS354" s="1" t="s">
        <v>180</v>
      </c>
      <c r="BT354" s="120" t="s">
        <v>230</v>
      </c>
      <c r="BU354" s="127">
        <v>43894</v>
      </c>
      <c r="BV354" s="120" t="s">
        <v>349</v>
      </c>
      <c r="BW354" s="127">
        <v>43894</v>
      </c>
      <c r="BX354" s="163">
        <v>43894</v>
      </c>
      <c r="BY354" s="20">
        <v>44046</v>
      </c>
      <c r="BZ354" s="4">
        <f t="shared" si="188"/>
        <v>152</v>
      </c>
      <c r="CA354" s="16">
        <f t="shared" si="189"/>
        <v>5.0666666666666664</v>
      </c>
      <c r="CB354" s="116" t="s">
        <v>2887</v>
      </c>
      <c r="CC354" s="9">
        <f>BD_2!E352</f>
        <v>0</v>
      </c>
      <c r="CD354" s="9">
        <f>BD_2!BA352</f>
        <v>7204000</v>
      </c>
      <c r="CE354" s="4">
        <f>BD_2!BZ352</f>
        <v>61</v>
      </c>
      <c r="CF354" s="42" t="str">
        <f>BD_2!CA352</f>
        <v>2 NO</v>
      </c>
      <c r="CG354" s="163" t="str">
        <f>BD_2!CF352</f>
        <v>2 NO</v>
      </c>
      <c r="CH354" s="4" t="s">
        <v>181</v>
      </c>
      <c r="CI354">
        <f t="shared" si="175"/>
        <v>213</v>
      </c>
      <c r="CJ354" s="161">
        <f t="shared" si="176"/>
        <v>43894</v>
      </c>
      <c r="CK354" s="161">
        <f t="shared" si="177"/>
        <v>44107</v>
      </c>
      <c r="CL354" s="14">
        <f t="shared" ca="1" si="178"/>
        <v>2.0140845070422535</v>
      </c>
      <c r="CM354" s="123">
        <f>$AM354+$CD354-$CC354</f>
        <v>25214000</v>
      </c>
      <c r="CN354" s="76" t="str">
        <f t="shared" ca="1" si="191"/>
        <v>FINALIZADO</v>
      </c>
      <c r="CO354" s="128"/>
      <c r="CP354" s="129"/>
      <c r="CQ354" s="129"/>
      <c r="CR354" s="87"/>
      <c r="CS354" s="1"/>
      <c r="CT354" s="13" t="s">
        <v>1321</v>
      </c>
      <c r="CU354" s="4" t="s">
        <v>1322</v>
      </c>
      <c r="CV354" s="4" t="s">
        <v>3330</v>
      </c>
      <c r="CW354" s="42" t="str">
        <f>TEXT(BF354,"MMMM")</f>
        <v>marzo</v>
      </c>
      <c r="CX354" s="4" t="s">
        <v>180</v>
      </c>
      <c r="CY354" t="s">
        <v>361</v>
      </c>
      <c r="CZ354" t="s">
        <v>362</v>
      </c>
    </row>
    <row r="355" spans="1:104" x14ac:dyDescent="0.25">
      <c r="A355" s="77" t="str">
        <f t="shared" ref="A355:A395" si="193">+IF($CM355&gt;$AM355,"A", "")</f>
        <v/>
      </c>
      <c r="B355" s="77" t="str">
        <f t="shared" ref="B355:B395" si="194">+IF(CK355&gt;BY355,"PR","")</f>
        <v/>
      </c>
      <c r="C355" s="76" t="str">
        <f t="shared" ref="C355:C395" si="195">IF($CG355= "1 SI", "T","")</f>
        <v/>
      </c>
      <c r="D355" s="76" t="str">
        <f t="shared" ref="D355:D395" si="196">+IF($CF355="1 SI","S","")</f>
        <v/>
      </c>
      <c r="E355" s="77" t="str">
        <f t="shared" ref="E355:E395" si="197">+IF(CH355="1 SI","C","")</f>
        <v/>
      </c>
      <c r="F355" s="77" t="str">
        <f t="shared" ca="1" si="184"/>
        <v>F</v>
      </c>
      <c r="G355" s="3" t="str">
        <f t="shared" ref="G355:G395" si="198">+IF($CO355="MUTUO ACUERDO", "L","")</f>
        <v/>
      </c>
      <c r="H355" s="3" t="str">
        <f t="shared" ref="H355:H395" si="199">IF($CX355="1 SI","","NE")</f>
        <v/>
      </c>
      <c r="I355" s="3" t="str">
        <f t="shared" si="187"/>
        <v/>
      </c>
      <c r="J355" s="4">
        <v>2020</v>
      </c>
      <c r="K355" s="5">
        <v>347</v>
      </c>
      <c r="L355" s="98" t="s">
        <v>1436</v>
      </c>
      <c r="M355" s="4" t="s">
        <v>115</v>
      </c>
      <c r="N355" s="6" t="s">
        <v>116</v>
      </c>
      <c r="O355" s="6" t="s">
        <v>138</v>
      </c>
      <c r="P355" s="6" t="s">
        <v>150</v>
      </c>
      <c r="Q355" s="6" t="s">
        <v>249</v>
      </c>
      <c r="R355" s="4" t="s">
        <v>114</v>
      </c>
      <c r="S355" s="4" t="s">
        <v>166</v>
      </c>
      <c r="T355" s="108" t="s">
        <v>2888</v>
      </c>
      <c r="U355" s="4" t="s">
        <v>173</v>
      </c>
      <c r="V355" s="43" t="s">
        <v>174</v>
      </c>
      <c r="W355" s="117">
        <v>1113303767</v>
      </c>
      <c r="X355" s="126">
        <v>2</v>
      </c>
      <c r="Y355" s="118">
        <v>31966</v>
      </c>
      <c r="Z355" s="119">
        <f ca="1">+($F$1-Tabla3[[#This Row],[FECHA DE NACIMIENTO]])/365</f>
        <v>33.854794520547948</v>
      </c>
      <c r="AA355" s="137" t="s">
        <v>558</v>
      </c>
      <c r="AB355" s="137"/>
      <c r="AC355" s="4" t="s">
        <v>114</v>
      </c>
      <c r="AD355" s="4" t="s">
        <v>114</v>
      </c>
      <c r="AE355" s="8" t="s">
        <v>114</v>
      </c>
      <c r="AF355" s="4" t="s">
        <v>181</v>
      </c>
      <c r="AG355" s="13" t="s">
        <v>185</v>
      </c>
      <c r="AH355" s="13" t="s">
        <v>185</v>
      </c>
      <c r="AI355" s="116" t="s">
        <v>2907</v>
      </c>
      <c r="AJ355" s="108" t="s">
        <v>3380</v>
      </c>
      <c r="AK355" s="108" t="s">
        <v>2905</v>
      </c>
      <c r="AL355" s="140">
        <v>72000000</v>
      </c>
      <c r="AM355" s="140">
        <v>72000000</v>
      </c>
      <c r="AN355" s="123">
        <v>7200000</v>
      </c>
      <c r="AO355" s="1" t="s">
        <v>209</v>
      </c>
      <c r="AP355" s="116" t="s">
        <v>181</v>
      </c>
      <c r="AQ355" s="116" t="s">
        <v>168</v>
      </c>
      <c r="AR355" s="124"/>
      <c r="AS355" s="124"/>
      <c r="AT355" s="124"/>
      <c r="AU355" s="108">
        <v>9020</v>
      </c>
      <c r="AV355" s="118">
        <v>43844</v>
      </c>
      <c r="AW355" s="108">
        <v>85220</v>
      </c>
      <c r="AX355" s="127">
        <v>43889</v>
      </c>
      <c r="AY355" s="6" t="s">
        <v>215</v>
      </c>
      <c r="AZ355" s="116" t="s">
        <v>810</v>
      </c>
      <c r="BA355" s="116" t="s">
        <v>181</v>
      </c>
      <c r="BB355" s="124"/>
      <c r="BC355" s="124"/>
      <c r="BD355" s="116" t="s">
        <v>2903</v>
      </c>
      <c r="BE355" s="70" t="s">
        <v>2902</v>
      </c>
      <c r="BF355" s="118">
        <v>43889</v>
      </c>
      <c r="BG355" s="4" t="s">
        <v>220</v>
      </c>
      <c r="BH355" s="4" t="s">
        <v>220</v>
      </c>
      <c r="BI355" s="6" t="s">
        <v>221</v>
      </c>
      <c r="BJ355" s="6" t="s">
        <v>4199</v>
      </c>
      <c r="BK355" s="6" t="s">
        <v>174</v>
      </c>
      <c r="BL355" s="12">
        <v>91423177</v>
      </c>
      <c r="BM355" s="4">
        <v>6</v>
      </c>
      <c r="BN355" s="6" t="s">
        <v>4200</v>
      </c>
      <c r="BO355" s="6" t="s">
        <v>957</v>
      </c>
      <c r="BP355" s="1">
        <v>77101701</v>
      </c>
      <c r="BQ355" s="142" t="s">
        <v>2904</v>
      </c>
      <c r="BR355" s="118">
        <v>43889</v>
      </c>
      <c r="BS355" s="1" t="s">
        <v>180</v>
      </c>
      <c r="BT355" s="120" t="s">
        <v>230</v>
      </c>
      <c r="BU355" s="127">
        <v>43889</v>
      </c>
      <c r="BV355" s="120" t="s">
        <v>348</v>
      </c>
      <c r="BW355" s="127">
        <v>43890</v>
      </c>
      <c r="BX355" s="163">
        <v>43890</v>
      </c>
      <c r="BY355" s="20">
        <v>44193</v>
      </c>
      <c r="BZ355" s="4">
        <f t="shared" si="188"/>
        <v>303</v>
      </c>
      <c r="CA355" s="16">
        <f t="shared" si="189"/>
        <v>10.1</v>
      </c>
      <c r="CB355" s="116" t="s">
        <v>1883</v>
      </c>
      <c r="CC355" s="9">
        <f>BD_2!E353</f>
        <v>0</v>
      </c>
      <c r="CD355" s="9">
        <f>BD_2!BA353</f>
        <v>0</v>
      </c>
      <c r="CE355" s="4">
        <f>BD_2!BZ353</f>
        <v>0</v>
      </c>
      <c r="CF355" s="42" t="str">
        <f>BD_2!CA353</f>
        <v>2 NO</v>
      </c>
      <c r="CG355" s="163" t="str">
        <f>BD_2!CF353</f>
        <v>2 NO</v>
      </c>
      <c r="CH355" s="4" t="s">
        <v>181</v>
      </c>
      <c r="CI355">
        <f t="shared" si="175"/>
        <v>303</v>
      </c>
      <c r="CJ355" s="161">
        <f t="shared" si="176"/>
        <v>43890</v>
      </c>
      <c r="CK355" s="161">
        <f t="shared" si="177"/>
        <v>44193</v>
      </c>
      <c r="CL355" s="14">
        <f t="shared" ca="1" si="178"/>
        <v>1.4290429042904291</v>
      </c>
      <c r="CM355" s="123">
        <f t="shared" ref="CM355:CM395" si="200">$AM355+$CD355-$CC355</f>
        <v>72000000</v>
      </c>
      <c r="CN355" s="76" t="str">
        <f t="shared" ca="1" si="191"/>
        <v>FINALIZADO</v>
      </c>
      <c r="CO355" s="128"/>
      <c r="CP355" s="129"/>
      <c r="CQ355" s="129"/>
      <c r="CR355" s="87"/>
      <c r="CS355" s="1"/>
      <c r="CT355" s="13" t="s">
        <v>1321</v>
      </c>
      <c r="CU355" s="4" t="s">
        <v>1322</v>
      </c>
      <c r="CV355" s="4" t="s">
        <v>3330</v>
      </c>
      <c r="CW355" s="42" t="str">
        <f t="shared" ref="CW355:CW395" si="201">TEXT(BF355,"MMMM")</f>
        <v>febrero</v>
      </c>
      <c r="CX355" s="4" t="s">
        <v>180</v>
      </c>
      <c r="CY355" t="s">
        <v>361</v>
      </c>
      <c r="CZ355" t="s">
        <v>362</v>
      </c>
    </row>
    <row r="356" spans="1:104" x14ac:dyDescent="0.25">
      <c r="A356" s="77" t="str">
        <f t="shared" si="193"/>
        <v/>
      </c>
      <c r="B356" s="77" t="str">
        <f t="shared" si="194"/>
        <v/>
      </c>
      <c r="C356" s="76" t="str">
        <f t="shared" si="195"/>
        <v/>
      </c>
      <c r="D356" s="76" t="str">
        <f t="shared" si="196"/>
        <v/>
      </c>
      <c r="E356" s="77" t="str">
        <f t="shared" si="197"/>
        <v/>
      </c>
      <c r="F356" s="77" t="str">
        <f t="shared" ca="1" si="184"/>
        <v>F</v>
      </c>
      <c r="G356" s="3" t="str">
        <f t="shared" si="198"/>
        <v/>
      </c>
      <c r="H356" s="3" t="str">
        <f t="shared" si="199"/>
        <v/>
      </c>
      <c r="I356" s="3" t="str">
        <f t="shared" si="187"/>
        <v/>
      </c>
      <c r="J356" s="4">
        <v>2020</v>
      </c>
      <c r="K356" s="5">
        <v>348</v>
      </c>
      <c r="L356" s="98" t="s">
        <v>1435</v>
      </c>
      <c r="M356" s="4" t="s">
        <v>115</v>
      </c>
      <c r="N356" s="6" t="s">
        <v>116</v>
      </c>
      <c r="O356" s="6" t="s">
        <v>138</v>
      </c>
      <c r="P356" s="6" t="s">
        <v>150</v>
      </c>
      <c r="Q356" s="6" t="s">
        <v>249</v>
      </c>
      <c r="R356" s="4" t="s">
        <v>114</v>
      </c>
      <c r="S356" s="4" t="s">
        <v>166</v>
      </c>
      <c r="T356" s="108" t="s">
        <v>2906</v>
      </c>
      <c r="U356" s="4" t="s">
        <v>173</v>
      </c>
      <c r="V356" s="43" t="s">
        <v>174</v>
      </c>
      <c r="W356" s="117">
        <v>1020778135</v>
      </c>
      <c r="X356" s="126">
        <v>9</v>
      </c>
      <c r="Y356" s="118">
        <v>33989</v>
      </c>
      <c r="Z356" s="119">
        <f ca="1">+($F$1-Tabla3[[#This Row],[FECHA DE NACIMIENTO]])/365</f>
        <v>28.312328767123287</v>
      </c>
      <c r="AA356" s="137" t="s">
        <v>1826</v>
      </c>
      <c r="AB356" s="137"/>
      <c r="AC356" s="4" t="s">
        <v>114</v>
      </c>
      <c r="AD356" s="4" t="s">
        <v>114</v>
      </c>
      <c r="AE356" s="8" t="s">
        <v>114</v>
      </c>
      <c r="AF356" s="4" t="s">
        <v>181</v>
      </c>
      <c r="AG356" s="105" t="s">
        <v>959</v>
      </c>
      <c r="AH356" s="6" t="s">
        <v>959</v>
      </c>
      <c r="AI356" s="116" t="s">
        <v>2171</v>
      </c>
      <c r="AJ356" s="108" t="s">
        <v>2908</v>
      </c>
      <c r="AK356" s="108" t="s">
        <v>2909</v>
      </c>
      <c r="AL356" s="140">
        <v>58000010</v>
      </c>
      <c r="AM356" s="140">
        <v>58000010</v>
      </c>
      <c r="AN356" s="123">
        <v>5800001</v>
      </c>
      <c r="AO356" s="1" t="s">
        <v>209</v>
      </c>
      <c r="AP356" s="116" t="s">
        <v>181</v>
      </c>
      <c r="AQ356" s="116" t="s">
        <v>168</v>
      </c>
      <c r="AR356" s="124"/>
      <c r="AS356" s="124"/>
      <c r="AT356" s="124"/>
      <c r="AU356" s="108">
        <v>20820</v>
      </c>
      <c r="AV356" s="118">
        <v>43888</v>
      </c>
      <c r="AW356" s="108">
        <v>85420</v>
      </c>
      <c r="AX356" s="127">
        <v>43889</v>
      </c>
      <c r="AY356" s="6" t="s">
        <v>215</v>
      </c>
      <c r="AZ356" s="116" t="s">
        <v>2490</v>
      </c>
      <c r="BA356" s="116" t="s">
        <v>181</v>
      </c>
      <c r="BB356" s="124"/>
      <c r="BC356" s="124"/>
      <c r="BD356" s="116" t="s">
        <v>2911</v>
      </c>
      <c r="BE356" s="70" t="s">
        <v>2910</v>
      </c>
      <c r="BF356" s="118">
        <v>43889</v>
      </c>
      <c r="BG356" s="4" t="s">
        <v>220</v>
      </c>
      <c r="BH356" s="4" t="s">
        <v>220</v>
      </c>
      <c r="BI356" s="6" t="s">
        <v>221</v>
      </c>
      <c r="BJ356" s="6" t="s">
        <v>1246</v>
      </c>
      <c r="BK356" s="6" t="s">
        <v>174</v>
      </c>
      <c r="BL356" s="12">
        <v>79461036</v>
      </c>
      <c r="BM356" s="4">
        <v>1</v>
      </c>
      <c r="BN356" s="6" t="s">
        <v>1291</v>
      </c>
      <c r="BO356" s="6" t="s">
        <v>959</v>
      </c>
      <c r="BP356" s="1">
        <v>77101700</v>
      </c>
      <c r="BQ356" s="142" t="s">
        <v>2912</v>
      </c>
      <c r="BR356" s="118">
        <v>43889</v>
      </c>
      <c r="BS356" s="1" t="s">
        <v>180</v>
      </c>
      <c r="BT356" s="120" t="s">
        <v>230</v>
      </c>
      <c r="BU356" s="127">
        <v>43889</v>
      </c>
      <c r="BV356" s="120" t="s">
        <v>348</v>
      </c>
      <c r="BW356" s="127">
        <v>43890</v>
      </c>
      <c r="BX356" s="163">
        <v>43890</v>
      </c>
      <c r="BY356" s="20">
        <v>44193</v>
      </c>
      <c r="BZ356" s="4">
        <f t="shared" si="188"/>
        <v>303</v>
      </c>
      <c r="CA356" s="16">
        <f t="shared" si="189"/>
        <v>10.1</v>
      </c>
      <c r="CB356" s="116" t="s">
        <v>2493</v>
      </c>
      <c r="CC356" s="9">
        <f>BD_2!E354</f>
        <v>0</v>
      </c>
      <c r="CD356" s="9">
        <f>BD_2!BA354</f>
        <v>0</v>
      </c>
      <c r="CE356" s="4">
        <f>BD_2!BZ354</f>
        <v>0</v>
      </c>
      <c r="CF356" s="42" t="str">
        <f>BD_2!CA354</f>
        <v>2 NO</v>
      </c>
      <c r="CG356" s="163" t="str">
        <f>BD_2!CF354</f>
        <v>2 NO</v>
      </c>
      <c r="CH356" s="4" t="s">
        <v>181</v>
      </c>
      <c r="CI356">
        <f t="shared" si="175"/>
        <v>303</v>
      </c>
      <c r="CJ356" s="161">
        <f t="shared" si="176"/>
        <v>43890</v>
      </c>
      <c r="CK356" s="161">
        <f t="shared" si="177"/>
        <v>44193</v>
      </c>
      <c r="CL356" s="14">
        <f t="shared" ca="1" si="178"/>
        <v>1.4290429042904291</v>
      </c>
      <c r="CM356" s="123">
        <f t="shared" si="200"/>
        <v>58000010</v>
      </c>
      <c r="CN356" s="76" t="str">
        <f t="shared" ca="1" si="191"/>
        <v>FINALIZADO</v>
      </c>
      <c r="CO356" s="128"/>
      <c r="CP356" s="129"/>
      <c r="CQ356" s="129"/>
      <c r="CR356" s="87"/>
      <c r="CS356" s="1"/>
      <c r="CT356" s="13" t="s">
        <v>1321</v>
      </c>
      <c r="CU356" s="4" t="s">
        <v>1322</v>
      </c>
      <c r="CV356" s="4" t="s">
        <v>3330</v>
      </c>
      <c r="CW356" s="42" t="str">
        <f t="shared" ref="CW356:CW366" si="202">TEXT(BF356,"MMMM")</f>
        <v>febrero</v>
      </c>
      <c r="CX356" s="4" t="s">
        <v>180</v>
      </c>
      <c r="CY356" t="s">
        <v>361</v>
      </c>
      <c r="CZ356" t="s">
        <v>362</v>
      </c>
    </row>
    <row r="357" spans="1:104" x14ac:dyDescent="0.25">
      <c r="A357" s="77" t="str">
        <f t="shared" si="193"/>
        <v/>
      </c>
      <c r="B357" s="77" t="str">
        <f t="shared" si="194"/>
        <v/>
      </c>
      <c r="C357" s="76" t="str">
        <f t="shared" si="195"/>
        <v/>
      </c>
      <c r="D357" s="76" t="str">
        <f t="shared" si="196"/>
        <v/>
      </c>
      <c r="E357" s="77" t="str">
        <f t="shared" si="197"/>
        <v>C</v>
      </c>
      <c r="F357" s="77" t="str">
        <f t="shared" ca="1" si="184"/>
        <v>F</v>
      </c>
      <c r="G357" s="3" t="str">
        <f t="shared" si="198"/>
        <v/>
      </c>
      <c r="H357" s="3" t="str">
        <f t="shared" si="199"/>
        <v/>
      </c>
      <c r="I357" s="3" t="str">
        <f t="shared" si="187"/>
        <v/>
      </c>
      <c r="J357" s="4">
        <v>2020</v>
      </c>
      <c r="K357" s="5">
        <v>349</v>
      </c>
      <c r="L357" s="98" t="s">
        <v>1435</v>
      </c>
      <c r="M357" s="4" t="s">
        <v>115</v>
      </c>
      <c r="N357" s="6" t="s">
        <v>116</v>
      </c>
      <c r="O357" s="6" t="s">
        <v>138</v>
      </c>
      <c r="P357" s="6" t="s">
        <v>150</v>
      </c>
      <c r="Q357" s="6" t="s">
        <v>249</v>
      </c>
      <c r="R357" s="4" t="s">
        <v>114</v>
      </c>
      <c r="S357" s="4" t="s">
        <v>166</v>
      </c>
      <c r="T357" s="108" t="s">
        <v>2913</v>
      </c>
      <c r="U357" s="4" t="s">
        <v>173</v>
      </c>
      <c r="V357" s="43" t="s">
        <v>174</v>
      </c>
      <c r="W357" s="117">
        <v>53125543</v>
      </c>
      <c r="X357" s="126">
        <v>8</v>
      </c>
      <c r="Y357" s="118">
        <v>31324</v>
      </c>
      <c r="Z357" s="119">
        <f ca="1">+($F$1-Tabla3[[#This Row],[FECHA DE NACIMIENTO]])/365</f>
        <v>35.613698630136987</v>
      </c>
      <c r="AA357" s="137" t="s">
        <v>2914</v>
      </c>
      <c r="AB357" s="137"/>
      <c r="AC357" s="4" t="s">
        <v>114</v>
      </c>
      <c r="AD357" s="4" t="s">
        <v>114</v>
      </c>
      <c r="AE357" s="8" t="s">
        <v>114</v>
      </c>
      <c r="AF357" s="4" t="s">
        <v>181</v>
      </c>
      <c r="AG357" s="105" t="s">
        <v>959</v>
      </c>
      <c r="AH357" s="6" t="s">
        <v>959</v>
      </c>
      <c r="AI357" s="116" t="s">
        <v>2915</v>
      </c>
      <c r="AJ357" s="108" t="s">
        <v>2916</v>
      </c>
      <c r="AK357" s="108" t="s">
        <v>2917</v>
      </c>
      <c r="AL357" s="140">
        <v>70000000</v>
      </c>
      <c r="AM357" s="140">
        <v>70000000</v>
      </c>
      <c r="AN357" s="123">
        <v>7000000</v>
      </c>
      <c r="AO357" s="1" t="s">
        <v>209</v>
      </c>
      <c r="AP357" s="116" t="s">
        <v>181</v>
      </c>
      <c r="AQ357" s="116" t="s">
        <v>168</v>
      </c>
      <c r="AR357" s="124"/>
      <c r="AS357" s="124"/>
      <c r="AT357" s="124"/>
      <c r="AU357" s="108">
        <v>20820</v>
      </c>
      <c r="AV357" s="118">
        <v>43888</v>
      </c>
      <c r="AW357" s="108">
        <v>85520</v>
      </c>
      <c r="AX357" s="127">
        <v>43889</v>
      </c>
      <c r="AY357" s="6" t="s">
        <v>215</v>
      </c>
      <c r="AZ357" s="116" t="s">
        <v>2490</v>
      </c>
      <c r="BA357" s="116" t="s">
        <v>181</v>
      </c>
      <c r="BB357" s="124"/>
      <c r="BC357" s="124"/>
      <c r="BD357" s="116" t="s">
        <v>2918</v>
      </c>
      <c r="BE357" s="70" t="s">
        <v>2919</v>
      </c>
      <c r="BF357" s="118">
        <v>43889</v>
      </c>
      <c r="BG357" s="4" t="s">
        <v>220</v>
      </c>
      <c r="BH357" s="4" t="s">
        <v>220</v>
      </c>
      <c r="BI357" s="6" t="s">
        <v>221</v>
      </c>
      <c r="BJ357" s="6" t="s">
        <v>1246</v>
      </c>
      <c r="BK357" s="6" t="s">
        <v>174</v>
      </c>
      <c r="BL357" s="12">
        <v>79461036</v>
      </c>
      <c r="BM357" s="4">
        <v>1</v>
      </c>
      <c r="BN357" s="6" t="s">
        <v>1291</v>
      </c>
      <c r="BO357" s="6" t="s">
        <v>959</v>
      </c>
      <c r="BP357" s="1">
        <v>77101700</v>
      </c>
      <c r="BQ357" s="142" t="s">
        <v>2920</v>
      </c>
      <c r="BR357" s="118">
        <v>43889</v>
      </c>
      <c r="BS357" s="1" t="s">
        <v>180</v>
      </c>
      <c r="BT357" s="120" t="s">
        <v>230</v>
      </c>
      <c r="BU357" s="127">
        <v>43892</v>
      </c>
      <c r="BV357" s="120" t="s">
        <v>348</v>
      </c>
      <c r="BW357" s="127">
        <v>43892</v>
      </c>
      <c r="BX357" s="163">
        <v>43892</v>
      </c>
      <c r="BY357" s="20">
        <v>44196</v>
      </c>
      <c r="BZ357" s="4">
        <f t="shared" si="188"/>
        <v>304</v>
      </c>
      <c r="CA357" s="16">
        <f t="shared" si="189"/>
        <v>10.133333333333333</v>
      </c>
      <c r="CB357" s="116" t="s">
        <v>2493</v>
      </c>
      <c r="CC357" s="9">
        <f>BD_2!E355</f>
        <v>28000000</v>
      </c>
      <c r="CD357" s="9">
        <f>BD_2!BA355</f>
        <v>0</v>
      </c>
      <c r="CE357" s="4">
        <f>BD_2!BZ355</f>
        <v>-124</v>
      </c>
      <c r="CF357" s="42" t="str">
        <f>BD_2!CA355</f>
        <v>2 NO</v>
      </c>
      <c r="CG357" s="163" t="str">
        <f>BD_2!CF355</f>
        <v>2 NO</v>
      </c>
      <c r="CH357" s="4" t="s">
        <v>180</v>
      </c>
      <c r="CI357">
        <f t="shared" si="175"/>
        <v>180</v>
      </c>
      <c r="CJ357" s="161">
        <f t="shared" si="176"/>
        <v>43892</v>
      </c>
      <c r="CK357" s="161">
        <f t="shared" si="177"/>
        <v>44072</v>
      </c>
      <c r="CL357" s="14">
        <f t="shared" ca="1" si="178"/>
        <v>2.3944444444444444</v>
      </c>
      <c r="CM357" s="123">
        <f t="shared" si="200"/>
        <v>42000000</v>
      </c>
      <c r="CN357" s="76" t="str">
        <f t="shared" ca="1" si="191"/>
        <v>FINALIZADO</v>
      </c>
      <c r="CO357" s="128"/>
      <c r="CP357" s="129"/>
      <c r="CQ357" s="129"/>
      <c r="CR357" s="87"/>
      <c r="CS357" s="1"/>
      <c r="CT357" s="13" t="s">
        <v>1321</v>
      </c>
      <c r="CU357" s="4" t="s">
        <v>1322</v>
      </c>
      <c r="CV357" s="4" t="s">
        <v>3330</v>
      </c>
      <c r="CW357" s="42" t="str">
        <f t="shared" si="202"/>
        <v>febrero</v>
      </c>
      <c r="CX357" s="4" t="s">
        <v>180</v>
      </c>
      <c r="CY357" t="s">
        <v>361</v>
      </c>
      <c r="CZ357" t="s">
        <v>362</v>
      </c>
    </row>
    <row r="358" spans="1:104" x14ac:dyDescent="0.25">
      <c r="A358" s="77" t="str">
        <f>+IF($CM358&gt;$AM358,"A", "")</f>
        <v/>
      </c>
      <c r="B358" s="77" t="str">
        <f>+IF(CK358&gt;BY358,"PR","")</f>
        <v/>
      </c>
      <c r="C358" s="76" t="str">
        <f>IF($CG358= "1 SI", "T","")</f>
        <v/>
      </c>
      <c r="D358" s="76" t="str">
        <f>+IF($CF358="1 SI","S","")</f>
        <v/>
      </c>
      <c r="E358" s="77" t="str">
        <f>+IF(CH358="1 SI","C","")</f>
        <v/>
      </c>
      <c r="F358" s="77" t="str">
        <f ca="1">+IF($CK358&lt;=$F$1,"F","E")</f>
        <v>F</v>
      </c>
      <c r="G358" s="3" t="str">
        <f>+IF($CO358="MUTUO ACUERDO", "L","")</f>
        <v/>
      </c>
      <c r="H358" s="3" t="str">
        <f>IF($CX358="1 SI","","NE")</f>
        <v/>
      </c>
      <c r="I358" s="3" t="str">
        <f>IF(CV358="1. SI","ANU","")</f>
        <v/>
      </c>
      <c r="J358" s="4">
        <v>2020</v>
      </c>
      <c r="K358" s="5" t="s">
        <v>4604</v>
      </c>
      <c r="L358" s="98" t="s">
        <v>1435</v>
      </c>
      <c r="M358" s="4" t="s">
        <v>115</v>
      </c>
      <c r="N358" s="6" t="s">
        <v>116</v>
      </c>
      <c r="O358" s="6" t="s">
        <v>138</v>
      </c>
      <c r="P358" s="6" t="s">
        <v>150</v>
      </c>
      <c r="Q358" s="6" t="s">
        <v>249</v>
      </c>
      <c r="R358" s="4" t="s">
        <v>114</v>
      </c>
      <c r="S358" s="4" t="s">
        <v>166</v>
      </c>
      <c r="T358" s="108" t="s">
        <v>4605</v>
      </c>
      <c r="U358" s="4" t="s">
        <v>173</v>
      </c>
      <c r="V358" s="43" t="s">
        <v>174</v>
      </c>
      <c r="W358" s="117">
        <v>53099679</v>
      </c>
      <c r="X358" s="126">
        <v>9</v>
      </c>
      <c r="Y358" s="118">
        <v>30880</v>
      </c>
      <c r="Z358" s="119">
        <f ca="1">+($F$1-Tabla3[[#This Row],[FECHA DE NACIMIENTO]])/365</f>
        <v>36.830136986301369</v>
      </c>
      <c r="AA358" s="137" t="s">
        <v>4101</v>
      </c>
      <c r="AB358" s="137"/>
      <c r="AC358" s="4" t="s">
        <v>114</v>
      </c>
      <c r="AD358" s="4" t="s">
        <v>114</v>
      </c>
      <c r="AE358" s="8" t="s">
        <v>114</v>
      </c>
      <c r="AF358" s="4" t="s">
        <v>181</v>
      </c>
      <c r="AG358" s="105" t="s">
        <v>959</v>
      </c>
      <c r="AH358" s="6" t="s">
        <v>959</v>
      </c>
      <c r="AI358" s="116" t="s">
        <v>2915</v>
      </c>
      <c r="AJ358" s="108" t="s">
        <v>2916</v>
      </c>
      <c r="AK358" s="108" t="s">
        <v>4606</v>
      </c>
      <c r="AL358" s="140">
        <v>28000000</v>
      </c>
      <c r="AM358" s="140">
        <v>28000000</v>
      </c>
      <c r="AN358" s="123">
        <v>7000000</v>
      </c>
      <c r="AO358" s="1" t="s">
        <v>209</v>
      </c>
      <c r="AP358" s="116" t="s">
        <v>181</v>
      </c>
      <c r="AQ358" s="116" t="s">
        <v>168</v>
      </c>
      <c r="AR358" s="124"/>
      <c r="AS358" s="124"/>
      <c r="AT358" s="124"/>
      <c r="AU358" s="108">
        <v>20820</v>
      </c>
      <c r="AV358" s="118">
        <v>43888</v>
      </c>
      <c r="AW358" s="108">
        <v>176320</v>
      </c>
      <c r="AX358" s="139">
        <v>44071</v>
      </c>
      <c r="AY358" s="6" t="s">
        <v>215</v>
      </c>
      <c r="AZ358" s="116" t="s">
        <v>2490</v>
      </c>
      <c r="BA358" s="116" t="s">
        <v>181</v>
      </c>
      <c r="BB358" s="124"/>
      <c r="BC358" s="124"/>
      <c r="BD358" s="116" t="s">
        <v>4608</v>
      </c>
      <c r="BE358" s="70" t="s">
        <v>4607</v>
      </c>
      <c r="BF358" s="118">
        <v>44071</v>
      </c>
      <c r="BG358" s="4" t="s">
        <v>220</v>
      </c>
      <c r="BH358" s="4" t="s">
        <v>220</v>
      </c>
      <c r="BI358" s="6" t="s">
        <v>221</v>
      </c>
      <c r="BJ358" s="6" t="s">
        <v>1246</v>
      </c>
      <c r="BK358" s="6" t="s">
        <v>174</v>
      </c>
      <c r="BL358" s="12">
        <v>79461036</v>
      </c>
      <c r="BM358" s="4">
        <v>1</v>
      </c>
      <c r="BN358" s="6" t="s">
        <v>1291</v>
      </c>
      <c r="BO358" s="6" t="s">
        <v>959</v>
      </c>
      <c r="BP358" s="1">
        <v>77101700</v>
      </c>
      <c r="BQ358" s="196" t="s">
        <v>2920</v>
      </c>
      <c r="BR358" s="118">
        <v>44071</v>
      </c>
      <c r="BS358" s="1" t="s">
        <v>180</v>
      </c>
      <c r="BT358" s="120" t="s">
        <v>230</v>
      </c>
      <c r="BU358" s="139">
        <v>44072</v>
      </c>
      <c r="BV358" s="120" t="s">
        <v>348</v>
      </c>
      <c r="BW358" s="139">
        <v>44072</v>
      </c>
      <c r="BX358" s="163">
        <v>44072</v>
      </c>
      <c r="BY358" s="20">
        <v>44196</v>
      </c>
      <c r="BZ358" s="4">
        <f>$BY358-$BX358</f>
        <v>124</v>
      </c>
      <c r="CA358" s="16">
        <f>$BZ358/30</f>
        <v>4.1333333333333337</v>
      </c>
      <c r="CB358" s="116"/>
      <c r="CC358" s="9">
        <f>BD_2!E356</f>
        <v>0</v>
      </c>
      <c r="CD358" s="9">
        <f>BD_2!BA356</f>
        <v>0</v>
      </c>
      <c r="CE358" s="4">
        <f>BD_2!BZ356</f>
        <v>0</v>
      </c>
      <c r="CF358" s="42" t="str">
        <f>BD_2!CA356</f>
        <v>2 NO</v>
      </c>
      <c r="CG358" s="163" t="str">
        <f>BD_2!CF356</f>
        <v>2 NO</v>
      </c>
      <c r="CH358" s="4" t="s">
        <v>181</v>
      </c>
      <c r="CI358">
        <f t="shared" si="175"/>
        <v>124</v>
      </c>
      <c r="CJ358" s="161">
        <f t="shared" si="176"/>
        <v>44072</v>
      </c>
      <c r="CK358" s="161">
        <f t="shared" si="177"/>
        <v>44196</v>
      </c>
      <c r="CL358" s="14">
        <f t="shared" ca="1" si="178"/>
        <v>2.024193548387097</v>
      </c>
      <c r="CM358" s="123">
        <f>$AM358+$CD358-$CC358</f>
        <v>28000000</v>
      </c>
      <c r="CN358" s="76" t="str">
        <f ca="1">+IF($CK358&lt;=$F$1, "FINALIZADO","EJECUCIÓN")</f>
        <v>FINALIZADO</v>
      </c>
      <c r="CO358" s="128"/>
      <c r="CP358" s="129"/>
      <c r="CQ358" s="129"/>
      <c r="CR358" s="87"/>
      <c r="CS358" s="1"/>
      <c r="CT358" s="13" t="s">
        <v>1321</v>
      </c>
      <c r="CU358" s="4" t="s">
        <v>1322</v>
      </c>
      <c r="CV358" s="4" t="s">
        <v>3330</v>
      </c>
      <c r="CW358" s="42" t="str">
        <f t="shared" ref="CW358" si="203">TEXT(BF358,"MMMM")</f>
        <v>agosto</v>
      </c>
      <c r="CX358" s="4" t="s">
        <v>180</v>
      </c>
      <c r="CY358" t="s">
        <v>361</v>
      </c>
      <c r="CZ358" t="s">
        <v>362</v>
      </c>
    </row>
    <row r="359" spans="1:104" x14ac:dyDescent="0.25">
      <c r="A359" s="77" t="str">
        <f t="shared" si="193"/>
        <v/>
      </c>
      <c r="B359" s="77" t="str">
        <f t="shared" si="194"/>
        <v/>
      </c>
      <c r="C359" s="76" t="str">
        <f t="shared" si="195"/>
        <v/>
      </c>
      <c r="D359" s="76" t="str">
        <f t="shared" si="196"/>
        <v/>
      </c>
      <c r="E359" s="77" t="str">
        <f t="shared" si="197"/>
        <v/>
      </c>
      <c r="F359" s="77" t="str">
        <f t="shared" ca="1" si="184"/>
        <v>F</v>
      </c>
      <c r="G359" s="3" t="str">
        <f t="shared" si="198"/>
        <v/>
      </c>
      <c r="H359" s="3" t="str">
        <f t="shared" si="199"/>
        <v/>
      </c>
      <c r="I359" s="3" t="str">
        <f t="shared" si="187"/>
        <v/>
      </c>
      <c r="J359" s="4">
        <v>2020</v>
      </c>
      <c r="K359" s="5">
        <v>350</v>
      </c>
      <c r="L359" s="98" t="s">
        <v>714</v>
      </c>
      <c r="M359" s="4" t="s">
        <v>115</v>
      </c>
      <c r="N359" s="6" t="s">
        <v>116</v>
      </c>
      <c r="O359" s="6" t="s">
        <v>138</v>
      </c>
      <c r="P359" s="6" t="s">
        <v>150</v>
      </c>
      <c r="Q359" s="6" t="s">
        <v>249</v>
      </c>
      <c r="R359" s="4" t="s">
        <v>114</v>
      </c>
      <c r="S359" s="4" t="s">
        <v>166</v>
      </c>
      <c r="T359" s="108" t="s">
        <v>2922</v>
      </c>
      <c r="U359" s="4" t="s">
        <v>173</v>
      </c>
      <c r="V359" s="43" t="s">
        <v>174</v>
      </c>
      <c r="W359" s="117">
        <v>52185841</v>
      </c>
      <c r="X359" s="126">
        <v>0</v>
      </c>
      <c r="Y359" s="118">
        <v>27883</v>
      </c>
      <c r="Z359" s="119">
        <f ca="1">+($F$1-Tabla3[[#This Row],[FECHA DE NACIMIENTO]])/365</f>
        <v>45.041095890410958</v>
      </c>
      <c r="AA359" s="137" t="s">
        <v>2923</v>
      </c>
      <c r="AB359" s="137"/>
      <c r="AC359" s="4" t="s">
        <v>114</v>
      </c>
      <c r="AD359" s="4" t="s">
        <v>114</v>
      </c>
      <c r="AE359" s="8" t="s">
        <v>114</v>
      </c>
      <c r="AF359" s="4" t="s">
        <v>181</v>
      </c>
      <c r="AG359" s="105" t="s">
        <v>959</v>
      </c>
      <c r="AH359" s="6" t="s">
        <v>959</v>
      </c>
      <c r="AI359" s="116" t="s">
        <v>2924</v>
      </c>
      <c r="AJ359" s="108" t="s">
        <v>2925</v>
      </c>
      <c r="AK359" s="108" t="s">
        <v>2926</v>
      </c>
      <c r="AL359" s="140">
        <v>45000010</v>
      </c>
      <c r="AM359" s="140">
        <v>45000010</v>
      </c>
      <c r="AN359" s="123">
        <v>4500001</v>
      </c>
      <c r="AO359" s="1" t="s">
        <v>209</v>
      </c>
      <c r="AP359" s="116" t="s">
        <v>181</v>
      </c>
      <c r="AQ359" s="116" t="s">
        <v>168</v>
      </c>
      <c r="AR359" s="124"/>
      <c r="AS359" s="124"/>
      <c r="AT359" s="124"/>
      <c r="AU359" s="108">
        <v>20820</v>
      </c>
      <c r="AV359" s="118">
        <v>43888</v>
      </c>
      <c r="AW359" s="108">
        <v>85620</v>
      </c>
      <c r="AX359" s="127">
        <v>43889</v>
      </c>
      <c r="AY359" s="6" t="s">
        <v>215</v>
      </c>
      <c r="AZ359" s="116" t="s">
        <v>2927</v>
      </c>
      <c r="BA359" s="116" t="s">
        <v>181</v>
      </c>
      <c r="BB359" s="124"/>
      <c r="BC359" s="124"/>
      <c r="BD359" s="116" t="s">
        <v>2929</v>
      </c>
      <c r="BE359" s="70" t="s">
        <v>2928</v>
      </c>
      <c r="BF359" s="118">
        <v>43889</v>
      </c>
      <c r="BG359" s="4" t="s">
        <v>220</v>
      </c>
      <c r="BH359" s="4" t="s">
        <v>220</v>
      </c>
      <c r="BI359" s="6" t="s">
        <v>221</v>
      </c>
      <c r="BJ359" s="6" t="s">
        <v>3001</v>
      </c>
      <c r="BK359" s="6" t="s">
        <v>174</v>
      </c>
      <c r="BL359" s="12">
        <v>51643442</v>
      </c>
      <c r="BM359" s="4">
        <v>7</v>
      </c>
      <c r="BN359" s="6" t="s">
        <v>2930</v>
      </c>
      <c r="BO359" s="6" t="s">
        <v>959</v>
      </c>
      <c r="BP359" s="1">
        <v>80161500</v>
      </c>
      <c r="BQ359" s="142" t="s">
        <v>2921</v>
      </c>
      <c r="BR359" s="118">
        <v>43889</v>
      </c>
      <c r="BS359" s="1" t="s">
        <v>180</v>
      </c>
      <c r="BT359" s="120" t="s">
        <v>230</v>
      </c>
      <c r="BU359" s="127">
        <v>43889</v>
      </c>
      <c r="BV359" s="120" t="s">
        <v>349</v>
      </c>
      <c r="BW359" s="127">
        <v>43890</v>
      </c>
      <c r="BX359" s="163">
        <v>43890</v>
      </c>
      <c r="BY359" s="20">
        <v>44193</v>
      </c>
      <c r="BZ359" s="4">
        <f t="shared" si="188"/>
        <v>303</v>
      </c>
      <c r="CA359" s="16">
        <f t="shared" si="189"/>
        <v>10.1</v>
      </c>
      <c r="CB359" s="116" t="s">
        <v>2931</v>
      </c>
      <c r="CC359" s="9">
        <f>BD_2!E357</f>
        <v>0</v>
      </c>
      <c r="CD359" s="9">
        <f>BD_2!BA357</f>
        <v>0</v>
      </c>
      <c r="CE359" s="4">
        <f>BD_2!BZ357</f>
        <v>0</v>
      </c>
      <c r="CF359" s="42" t="str">
        <f>BD_2!CA357</f>
        <v>2 NO</v>
      </c>
      <c r="CG359" s="163" t="str">
        <f>BD_2!CF357</f>
        <v>2 NO</v>
      </c>
      <c r="CH359" s="4" t="s">
        <v>181</v>
      </c>
      <c r="CI359">
        <f t="shared" si="175"/>
        <v>303</v>
      </c>
      <c r="CJ359" s="161">
        <f t="shared" si="176"/>
        <v>43890</v>
      </c>
      <c r="CK359" s="161">
        <f t="shared" si="177"/>
        <v>44193</v>
      </c>
      <c r="CL359" s="14">
        <f t="shared" ca="1" si="178"/>
        <v>1.4290429042904291</v>
      </c>
      <c r="CM359" s="123">
        <f t="shared" si="200"/>
        <v>45000010</v>
      </c>
      <c r="CN359" s="76" t="str">
        <f t="shared" ca="1" si="191"/>
        <v>FINALIZADO</v>
      </c>
      <c r="CO359" s="128"/>
      <c r="CP359" s="129"/>
      <c r="CQ359" s="129"/>
      <c r="CR359" s="87"/>
      <c r="CS359" s="1"/>
      <c r="CT359" s="13" t="s">
        <v>1321</v>
      </c>
      <c r="CU359" s="4" t="s">
        <v>1322</v>
      </c>
      <c r="CV359" s="4" t="s">
        <v>3330</v>
      </c>
      <c r="CW359" s="42" t="str">
        <f t="shared" si="202"/>
        <v>febrero</v>
      </c>
      <c r="CX359" s="4" t="s">
        <v>180</v>
      </c>
      <c r="CY359" t="s">
        <v>361</v>
      </c>
      <c r="CZ359" t="s">
        <v>362</v>
      </c>
    </row>
    <row r="360" spans="1:104" x14ac:dyDescent="0.25">
      <c r="A360" s="77" t="str">
        <f t="shared" si="193"/>
        <v/>
      </c>
      <c r="B360" s="77" t="str">
        <f t="shared" si="194"/>
        <v/>
      </c>
      <c r="C360" s="76" t="str">
        <f t="shared" si="195"/>
        <v/>
      </c>
      <c r="D360" s="76" t="str">
        <f t="shared" si="196"/>
        <v/>
      </c>
      <c r="E360" s="77" t="str">
        <f t="shared" si="197"/>
        <v/>
      </c>
      <c r="F360" s="77" t="str">
        <f t="shared" ca="1" si="184"/>
        <v>F</v>
      </c>
      <c r="G360" s="3" t="str">
        <f t="shared" si="198"/>
        <v/>
      </c>
      <c r="H360" s="3" t="str">
        <f t="shared" si="199"/>
        <v/>
      </c>
      <c r="I360" s="3" t="str">
        <f t="shared" si="187"/>
        <v/>
      </c>
      <c r="J360" s="4">
        <v>2020</v>
      </c>
      <c r="K360" s="5">
        <v>351</v>
      </c>
      <c r="L360" s="98" t="s">
        <v>714</v>
      </c>
      <c r="M360" s="4" t="s">
        <v>115</v>
      </c>
      <c r="N360" s="6" t="s">
        <v>116</v>
      </c>
      <c r="O360" s="6" t="s">
        <v>138</v>
      </c>
      <c r="P360" s="6" t="s">
        <v>150</v>
      </c>
      <c r="Q360" s="6" t="s">
        <v>249</v>
      </c>
      <c r="R360" s="4" t="s">
        <v>114</v>
      </c>
      <c r="S360" s="4" t="s">
        <v>166</v>
      </c>
      <c r="T360" s="108" t="s">
        <v>2932</v>
      </c>
      <c r="U360" s="4" t="s">
        <v>173</v>
      </c>
      <c r="V360" s="43" t="s">
        <v>174</v>
      </c>
      <c r="W360" s="117">
        <v>1018465911</v>
      </c>
      <c r="X360" s="126">
        <v>7</v>
      </c>
      <c r="Y360" s="118">
        <v>34401</v>
      </c>
      <c r="Z360" s="119">
        <f ca="1">+($F$1-Tabla3[[#This Row],[FECHA DE NACIMIENTO]])/365</f>
        <v>27.183561643835617</v>
      </c>
      <c r="AA360" s="137" t="s">
        <v>952</v>
      </c>
      <c r="AB360" s="137"/>
      <c r="AC360" s="4" t="s">
        <v>114</v>
      </c>
      <c r="AD360" s="4" t="s">
        <v>114</v>
      </c>
      <c r="AE360" s="8" t="s">
        <v>114</v>
      </c>
      <c r="AF360" s="4" t="s">
        <v>181</v>
      </c>
      <c r="AG360" s="105" t="s">
        <v>959</v>
      </c>
      <c r="AH360" s="6" t="s">
        <v>959</v>
      </c>
      <c r="AI360" s="116" t="s">
        <v>2924</v>
      </c>
      <c r="AJ360" s="108" t="s">
        <v>2933</v>
      </c>
      <c r="AK360" s="108" t="s">
        <v>2926</v>
      </c>
      <c r="AL360" s="140">
        <v>45000010</v>
      </c>
      <c r="AM360" s="140">
        <v>45000010</v>
      </c>
      <c r="AN360" s="123">
        <v>4500001</v>
      </c>
      <c r="AO360" s="1" t="s">
        <v>209</v>
      </c>
      <c r="AP360" s="116" t="s">
        <v>181</v>
      </c>
      <c r="AQ360" s="116" t="s">
        <v>168</v>
      </c>
      <c r="AR360" s="124"/>
      <c r="AS360" s="124"/>
      <c r="AT360" s="124"/>
      <c r="AU360" s="108">
        <v>20820</v>
      </c>
      <c r="AV360" s="118">
        <v>43888</v>
      </c>
      <c r="AW360" s="108">
        <v>85720</v>
      </c>
      <c r="AX360" s="127">
        <v>43889</v>
      </c>
      <c r="AY360" s="6" t="s">
        <v>215</v>
      </c>
      <c r="AZ360" s="116" t="s">
        <v>2927</v>
      </c>
      <c r="BA360" s="116" t="s">
        <v>181</v>
      </c>
      <c r="BB360" s="124"/>
      <c r="BC360" s="124"/>
      <c r="BD360" s="116" t="s">
        <v>2935</v>
      </c>
      <c r="BE360" s="70" t="s">
        <v>2934</v>
      </c>
      <c r="BF360" s="118">
        <v>43889</v>
      </c>
      <c r="BG360" s="4" t="s">
        <v>220</v>
      </c>
      <c r="BH360" s="4" t="s">
        <v>220</v>
      </c>
      <c r="BI360" s="6" t="s">
        <v>221</v>
      </c>
      <c r="BJ360" s="6" t="s">
        <v>3001</v>
      </c>
      <c r="BK360" s="6" t="s">
        <v>174</v>
      </c>
      <c r="BL360" s="12">
        <v>51643442</v>
      </c>
      <c r="BM360" s="4">
        <v>7</v>
      </c>
      <c r="BN360" s="6" t="s">
        <v>2930</v>
      </c>
      <c r="BO360" s="6" t="s">
        <v>959</v>
      </c>
      <c r="BP360" s="1">
        <v>80161500</v>
      </c>
      <c r="BQ360" s="142" t="s">
        <v>2921</v>
      </c>
      <c r="BR360" s="118">
        <v>43889</v>
      </c>
      <c r="BS360" s="1" t="s">
        <v>180</v>
      </c>
      <c r="BT360" s="120" t="s">
        <v>230</v>
      </c>
      <c r="BU360" s="127">
        <v>43890</v>
      </c>
      <c r="BV360" s="120" t="s">
        <v>349</v>
      </c>
      <c r="BW360" s="127">
        <v>43890</v>
      </c>
      <c r="BX360" s="163">
        <v>43890</v>
      </c>
      <c r="BY360" s="20">
        <v>44193</v>
      </c>
      <c r="BZ360" s="4">
        <f t="shared" si="188"/>
        <v>303</v>
      </c>
      <c r="CA360" s="16">
        <f t="shared" si="189"/>
        <v>10.1</v>
      </c>
      <c r="CB360" s="116" t="s">
        <v>2936</v>
      </c>
      <c r="CC360" s="9">
        <f>BD_2!E358</f>
        <v>0</v>
      </c>
      <c r="CD360" s="9">
        <f>BD_2!BA358</f>
        <v>0</v>
      </c>
      <c r="CE360" s="4">
        <f>BD_2!BZ358</f>
        <v>0</v>
      </c>
      <c r="CF360" s="42" t="str">
        <f>BD_2!CA358</f>
        <v>2 NO</v>
      </c>
      <c r="CG360" s="163" t="str">
        <f>BD_2!CF358</f>
        <v>2 NO</v>
      </c>
      <c r="CH360" s="4" t="s">
        <v>181</v>
      </c>
      <c r="CI360">
        <f t="shared" si="175"/>
        <v>303</v>
      </c>
      <c r="CJ360" s="161">
        <f t="shared" si="176"/>
        <v>43890</v>
      </c>
      <c r="CK360" s="161">
        <f t="shared" si="177"/>
        <v>44193</v>
      </c>
      <c r="CL360" s="14">
        <f t="shared" ca="1" si="178"/>
        <v>1.4290429042904291</v>
      </c>
      <c r="CM360" s="123">
        <f t="shared" si="200"/>
        <v>45000010</v>
      </c>
      <c r="CN360" s="76" t="str">
        <f t="shared" ca="1" si="191"/>
        <v>FINALIZADO</v>
      </c>
      <c r="CO360" s="128"/>
      <c r="CP360" s="129"/>
      <c r="CQ360" s="129"/>
      <c r="CR360" s="87"/>
      <c r="CS360" s="1"/>
      <c r="CT360" s="13" t="s">
        <v>1321</v>
      </c>
      <c r="CU360" s="4" t="s">
        <v>1322</v>
      </c>
      <c r="CV360" s="4" t="s">
        <v>3330</v>
      </c>
      <c r="CW360" s="42" t="str">
        <f t="shared" si="202"/>
        <v>febrero</v>
      </c>
      <c r="CX360" s="4" t="s">
        <v>180</v>
      </c>
      <c r="CY360" t="s">
        <v>361</v>
      </c>
      <c r="CZ360" t="s">
        <v>362</v>
      </c>
    </row>
    <row r="361" spans="1:104" x14ac:dyDescent="0.25">
      <c r="A361" s="77" t="str">
        <f t="shared" si="193"/>
        <v/>
      </c>
      <c r="B361" s="77" t="str">
        <f t="shared" si="194"/>
        <v/>
      </c>
      <c r="C361" s="76" t="str">
        <f t="shared" si="195"/>
        <v/>
      </c>
      <c r="D361" s="76" t="str">
        <f t="shared" si="196"/>
        <v/>
      </c>
      <c r="E361" s="77" t="str">
        <f t="shared" si="197"/>
        <v/>
      </c>
      <c r="F361" s="77" t="str">
        <f t="shared" ca="1" si="184"/>
        <v>F</v>
      </c>
      <c r="G361" s="3" t="str">
        <f t="shared" si="198"/>
        <v/>
      </c>
      <c r="H361" s="3" t="str">
        <f t="shared" si="199"/>
        <v/>
      </c>
      <c r="I361" s="3" t="str">
        <f t="shared" si="187"/>
        <v/>
      </c>
      <c r="J361" s="4">
        <v>2020</v>
      </c>
      <c r="K361" s="5">
        <v>352</v>
      </c>
      <c r="L361" s="98" t="s">
        <v>714</v>
      </c>
      <c r="M361" s="4" t="s">
        <v>115</v>
      </c>
      <c r="N361" s="6" t="s">
        <v>116</v>
      </c>
      <c r="O361" s="6" t="s">
        <v>138</v>
      </c>
      <c r="P361" s="6" t="s">
        <v>150</v>
      </c>
      <c r="Q361" s="6" t="s">
        <v>249</v>
      </c>
      <c r="R361" s="4" t="s">
        <v>114</v>
      </c>
      <c r="S361" s="4" t="s">
        <v>166</v>
      </c>
      <c r="T361" s="108" t="s">
        <v>2937</v>
      </c>
      <c r="U361" s="4" t="s">
        <v>173</v>
      </c>
      <c r="V361" s="43" t="s">
        <v>174</v>
      </c>
      <c r="W361" s="117">
        <v>79655902</v>
      </c>
      <c r="X361" s="126">
        <v>7</v>
      </c>
      <c r="Y361" s="118">
        <v>27050</v>
      </c>
      <c r="Z361" s="119">
        <f ca="1">+($F$1-Tabla3[[#This Row],[FECHA DE NACIMIENTO]])/365</f>
        <v>47.323287671232876</v>
      </c>
      <c r="AA361" s="137" t="s">
        <v>1776</v>
      </c>
      <c r="AB361" s="137"/>
      <c r="AC361" s="4" t="s">
        <v>114</v>
      </c>
      <c r="AD361" s="4" t="s">
        <v>114</v>
      </c>
      <c r="AE361" s="8" t="s">
        <v>114</v>
      </c>
      <c r="AF361" s="4" t="s">
        <v>181</v>
      </c>
      <c r="AG361" s="105" t="s">
        <v>959</v>
      </c>
      <c r="AH361" s="6" t="s">
        <v>959</v>
      </c>
      <c r="AI361" s="116" t="s">
        <v>2924</v>
      </c>
      <c r="AJ361" s="108" t="s">
        <v>2938</v>
      </c>
      <c r="AK361" s="108" t="s">
        <v>2926</v>
      </c>
      <c r="AL361" s="140">
        <v>45000010</v>
      </c>
      <c r="AM361" s="140">
        <v>45000010</v>
      </c>
      <c r="AN361" s="123">
        <v>4500001</v>
      </c>
      <c r="AO361" s="1" t="s">
        <v>209</v>
      </c>
      <c r="AP361" s="116" t="s">
        <v>181</v>
      </c>
      <c r="AQ361" s="116" t="s">
        <v>168</v>
      </c>
      <c r="AR361" s="124"/>
      <c r="AS361" s="124"/>
      <c r="AT361" s="124"/>
      <c r="AU361" s="108">
        <v>20820</v>
      </c>
      <c r="AV361" s="118">
        <v>43888</v>
      </c>
      <c r="AW361" s="108">
        <v>88320</v>
      </c>
      <c r="AX361" s="127">
        <v>43889</v>
      </c>
      <c r="AY361" s="6" t="s">
        <v>215</v>
      </c>
      <c r="AZ361" s="116" t="s">
        <v>2927</v>
      </c>
      <c r="BA361" s="116" t="s">
        <v>181</v>
      </c>
      <c r="BB361" s="124"/>
      <c r="BC361" s="124"/>
      <c r="BD361" s="116" t="s">
        <v>2939</v>
      </c>
      <c r="BE361" s="70" t="s">
        <v>2940</v>
      </c>
      <c r="BF361" s="118">
        <v>43889</v>
      </c>
      <c r="BG361" s="4" t="s">
        <v>220</v>
      </c>
      <c r="BH361" s="4" t="s">
        <v>220</v>
      </c>
      <c r="BI361" s="6" t="s">
        <v>221</v>
      </c>
      <c r="BJ361" s="6" t="s">
        <v>3001</v>
      </c>
      <c r="BK361" s="6" t="s">
        <v>174</v>
      </c>
      <c r="BL361" s="12">
        <v>51643442</v>
      </c>
      <c r="BM361" s="4">
        <v>7</v>
      </c>
      <c r="BN361" s="6" t="s">
        <v>2930</v>
      </c>
      <c r="BO361" s="6" t="s">
        <v>959</v>
      </c>
      <c r="BP361" s="1">
        <v>80161500</v>
      </c>
      <c r="BQ361" s="142" t="s">
        <v>2941</v>
      </c>
      <c r="BR361" s="118">
        <v>43889</v>
      </c>
      <c r="BS361" s="1" t="s">
        <v>180</v>
      </c>
      <c r="BT361" s="120" t="s">
        <v>230</v>
      </c>
      <c r="BU361" s="127">
        <v>43890</v>
      </c>
      <c r="BV361" s="120" t="s">
        <v>349</v>
      </c>
      <c r="BW361" s="127">
        <v>43890</v>
      </c>
      <c r="BX361" s="163">
        <v>43890</v>
      </c>
      <c r="BY361" s="20">
        <v>44193</v>
      </c>
      <c r="BZ361" s="4">
        <f t="shared" si="188"/>
        <v>303</v>
      </c>
      <c r="CA361" s="16">
        <f t="shared" si="189"/>
        <v>10.1</v>
      </c>
      <c r="CB361" s="116" t="s">
        <v>2936</v>
      </c>
      <c r="CC361" s="9">
        <f>BD_2!E359</f>
        <v>0</v>
      </c>
      <c r="CD361" s="9">
        <f>BD_2!BA359</f>
        <v>0</v>
      </c>
      <c r="CE361" s="4">
        <f>BD_2!BZ359</f>
        <v>0</v>
      </c>
      <c r="CF361" s="42" t="str">
        <f>BD_2!CA359</f>
        <v>2 NO</v>
      </c>
      <c r="CG361" s="163" t="str">
        <f>BD_2!CF359</f>
        <v>2 NO</v>
      </c>
      <c r="CH361" s="4" t="s">
        <v>181</v>
      </c>
      <c r="CI361">
        <f t="shared" si="175"/>
        <v>303</v>
      </c>
      <c r="CJ361" s="161">
        <f t="shared" si="176"/>
        <v>43890</v>
      </c>
      <c r="CK361" s="161">
        <f t="shared" si="177"/>
        <v>44193</v>
      </c>
      <c r="CL361" s="14">
        <f t="shared" ca="1" si="178"/>
        <v>1.4290429042904291</v>
      </c>
      <c r="CM361" s="123">
        <f t="shared" si="200"/>
        <v>45000010</v>
      </c>
      <c r="CN361" s="76" t="str">
        <f t="shared" ca="1" si="191"/>
        <v>FINALIZADO</v>
      </c>
      <c r="CO361" s="128"/>
      <c r="CP361" s="129"/>
      <c r="CQ361" s="129"/>
      <c r="CR361" s="87"/>
      <c r="CS361" s="1"/>
      <c r="CT361" s="13" t="s">
        <v>1321</v>
      </c>
      <c r="CU361" s="4" t="s">
        <v>1322</v>
      </c>
      <c r="CV361" s="4" t="s">
        <v>3330</v>
      </c>
      <c r="CW361" s="42" t="str">
        <f t="shared" si="202"/>
        <v>febrero</v>
      </c>
      <c r="CX361" s="4" t="s">
        <v>180</v>
      </c>
      <c r="CY361" t="s">
        <v>361</v>
      </c>
      <c r="CZ361" t="s">
        <v>362</v>
      </c>
    </row>
    <row r="362" spans="1:104" x14ac:dyDescent="0.25">
      <c r="A362" s="77" t="str">
        <f t="shared" si="193"/>
        <v/>
      </c>
      <c r="B362" s="77" t="str">
        <f t="shared" si="194"/>
        <v/>
      </c>
      <c r="C362" s="76" t="str">
        <f t="shared" si="195"/>
        <v/>
      </c>
      <c r="D362" s="76" t="str">
        <f t="shared" si="196"/>
        <v/>
      </c>
      <c r="E362" s="77" t="str">
        <f t="shared" si="197"/>
        <v/>
      </c>
      <c r="F362" s="77" t="str">
        <f t="shared" ca="1" si="184"/>
        <v>F</v>
      </c>
      <c r="G362" s="3" t="str">
        <f t="shared" si="198"/>
        <v/>
      </c>
      <c r="H362" s="3" t="str">
        <f t="shared" si="199"/>
        <v/>
      </c>
      <c r="I362" s="3" t="str">
        <f t="shared" si="187"/>
        <v/>
      </c>
      <c r="J362" s="4">
        <v>2020</v>
      </c>
      <c r="K362" s="5">
        <v>353</v>
      </c>
      <c r="L362" s="6" t="s">
        <v>515</v>
      </c>
      <c r="M362" s="4" t="s">
        <v>115</v>
      </c>
      <c r="N362" s="6" t="s">
        <v>116</v>
      </c>
      <c r="O362" s="6" t="s">
        <v>138</v>
      </c>
      <c r="P362" s="6" t="s">
        <v>150</v>
      </c>
      <c r="Q362" s="6" t="s">
        <v>249</v>
      </c>
      <c r="R362" s="4" t="s">
        <v>114</v>
      </c>
      <c r="S362" s="4" t="s">
        <v>166</v>
      </c>
      <c r="T362" s="108" t="s">
        <v>2942</v>
      </c>
      <c r="U362" s="4" t="s">
        <v>173</v>
      </c>
      <c r="V362" s="43" t="s">
        <v>174</v>
      </c>
      <c r="W362" s="117">
        <v>74185929</v>
      </c>
      <c r="X362" s="126">
        <v>1</v>
      </c>
      <c r="Y362" s="118">
        <v>29150</v>
      </c>
      <c r="Z362" s="119">
        <f ca="1">+($F$1-Tabla3[[#This Row],[FECHA DE NACIMIENTO]])/365</f>
        <v>41.56986301369863</v>
      </c>
      <c r="AA362" s="137" t="s">
        <v>1762</v>
      </c>
      <c r="AB362" s="137"/>
      <c r="AC362" s="4" t="s">
        <v>114</v>
      </c>
      <c r="AD362" s="4" t="s">
        <v>114</v>
      </c>
      <c r="AE362" s="8" t="s">
        <v>114</v>
      </c>
      <c r="AF362" s="4" t="s">
        <v>181</v>
      </c>
      <c r="AG362" s="13" t="s">
        <v>2944</v>
      </c>
      <c r="AH362" s="13" t="s">
        <v>2944</v>
      </c>
      <c r="AI362" s="116" t="s">
        <v>2945</v>
      </c>
      <c r="AJ362" s="108" t="s">
        <v>2946</v>
      </c>
      <c r="AK362" s="108" t="s">
        <v>2947</v>
      </c>
      <c r="AL362" s="140">
        <v>63900000</v>
      </c>
      <c r="AM362" s="140">
        <v>63900000</v>
      </c>
      <c r="AN362" s="123">
        <v>7100000</v>
      </c>
      <c r="AO362" s="1" t="s">
        <v>209</v>
      </c>
      <c r="AP362" s="116" t="s">
        <v>181</v>
      </c>
      <c r="AQ362" s="116" t="s">
        <v>168</v>
      </c>
      <c r="AR362" s="124"/>
      <c r="AS362" s="124"/>
      <c r="AT362" s="124"/>
      <c r="AU362" s="108">
        <v>10920</v>
      </c>
      <c r="AV362" s="118">
        <v>43847</v>
      </c>
      <c r="AW362" s="108">
        <v>98520</v>
      </c>
      <c r="AX362" s="127">
        <v>43896</v>
      </c>
      <c r="AY362" s="6" t="s">
        <v>215</v>
      </c>
      <c r="AZ362" s="116" t="s">
        <v>813</v>
      </c>
      <c r="BA362" s="116" t="s">
        <v>181</v>
      </c>
      <c r="BB362" s="124"/>
      <c r="BC362" s="124"/>
      <c r="BD362" s="116" t="s">
        <v>2949</v>
      </c>
      <c r="BE362" s="70" t="s">
        <v>2948</v>
      </c>
      <c r="BF362" s="118">
        <v>43895</v>
      </c>
      <c r="BG362" s="4" t="s">
        <v>220</v>
      </c>
      <c r="BH362" s="4" t="s">
        <v>220</v>
      </c>
      <c r="BI362" s="6" t="s">
        <v>221</v>
      </c>
      <c r="BJ362" s="6" t="s">
        <v>2950</v>
      </c>
      <c r="BK362" s="6" t="s">
        <v>174</v>
      </c>
      <c r="BL362" s="12">
        <v>79723173</v>
      </c>
      <c r="BM362" s="4">
        <v>6</v>
      </c>
      <c r="BN362" s="6" t="s">
        <v>3299</v>
      </c>
      <c r="BO362" s="6" t="s">
        <v>188</v>
      </c>
      <c r="BP362" s="1">
        <v>77101701</v>
      </c>
      <c r="BQ362" s="142" t="s">
        <v>2952</v>
      </c>
      <c r="BR362" s="118">
        <v>43895</v>
      </c>
      <c r="BS362" s="1" t="s">
        <v>180</v>
      </c>
      <c r="BT362" s="120" t="s">
        <v>230</v>
      </c>
      <c r="BU362" s="127">
        <v>43896</v>
      </c>
      <c r="BV362" s="120" t="s">
        <v>348</v>
      </c>
      <c r="BW362" s="127">
        <v>43896</v>
      </c>
      <c r="BX362" s="163">
        <v>43896</v>
      </c>
      <c r="BY362" s="20">
        <v>44170</v>
      </c>
      <c r="BZ362" s="4">
        <f t="shared" si="188"/>
        <v>274</v>
      </c>
      <c r="CA362" s="16">
        <f t="shared" si="189"/>
        <v>9.1333333333333329</v>
      </c>
      <c r="CB362" s="116" t="s">
        <v>2951</v>
      </c>
      <c r="CC362" s="9">
        <f>BD_2!E360</f>
        <v>0</v>
      </c>
      <c r="CD362" s="9">
        <f>BD_2!BA360</f>
        <v>0</v>
      </c>
      <c r="CE362" s="4">
        <f>BD_2!BZ360</f>
        <v>0</v>
      </c>
      <c r="CF362" s="42" t="str">
        <f>BD_2!CA360</f>
        <v>2 NO</v>
      </c>
      <c r="CG362" s="163" t="str">
        <f>BD_2!CF360</f>
        <v>2 NO</v>
      </c>
      <c r="CH362" s="4" t="s">
        <v>181</v>
      </c>
      <c r="CI362">
        <f t="shared" si="175"/>
        <v>274</v>
      </c>
      <c r="CJ362" s="161">
        <f t="shared" si="176"/>
        <v>43896</v>
      </c>
      <c r="CK362" s="161">
        <f t="shared" si="177"/>
        <v>44170</v>
      </c>
      <c r="CL362" s="14">
        <f t="shared" ca="1" si="178"/>
        <v>1.5583941605839415</v>
      </c>
      <c r="CM362" s="123">
        <f t="shared" si="200"/>
        <v>63900000</v>
      </c>
      <c r="CN362" s="76" t="str">
        <f t="shared" ca="1" si="191"/>
        <v>FINALIZADO</v>
      </c>
      <c r="CO362" s="128"/>
      <c r="CP362" s="129"/>
      <c r="CQ362" s="129"/>
      <c r="CR362" s="87"/>
      <c r="CS362" s="1"/>
      <c r="CT362" s="13" t="s">
        <v>1321</v>
      </c>
      <c r="CU362" s="4" t="s">
        <v>1322</v>
      </c>
      <c r="CV362" s="4" t="s">
        <v>3330</v>
      </c>
      <c r="CW362" s="42" t="str">
        <f t="shared" si="202"/>
        <v>marzo</v>
      </c>
      <c r="CX362" s="4" t="s">
        <v>180</v>
      </c>
      <c r="CY362" t="s">
        <v>361</v>
      </c>
      <c r="CZ362" t="s">
        <v>362</v>
      </c>
    </row>
    <row r="363" spans="1:104" x14ac:dyDescent="0.25">
      <c r="A363" s="77" t="str">
        <f t="shared" si="193"/>
        <v/>
      </c>
      <c r="B363" s="77" t="str">
        <f t="shared" si="194"/>
        <v/>
      </c>
      <c r="C363" s="76" t="str">
        <f t="shared" si="195"/>
        <v/>
      </c>
      <c r="D363" s="76" t="str">
        <f t="shared" si="196"/>
        <v/>
      </c>
      <c r="E363" s="77" t="str">
        <f t="shared" si="197"/>
        <v/>
      </c>
      <c r="F363" s="77" t="str">
        <f t="shared" ca="1" si="184"/>
        <v>F</v>
      </c>
      <c r="G363" s="3" t="str">
        <f t="shared" si="198"/>
        <v/>
      </c>
      <c r="H363" s="3" t="str">
        <f t="shared" si="199"/>
        <v/>
      </c>
      <c r="I363" s="3" t="str">
        <f t="shared" si="187"/>
        <v/>
      </c>
      <c r="J363" s="4">
        <v>2020</v>
      </c>
      <c r="K363" s="5">
        <v>354</v>
      </c>
      <c r="L363" s="6" t="s">
        <v>515</v>
      </c>
      <c r="M363" s="4" t="s">
        <v>115</v>
      </c>
      <c r="N363" s="6" t="s">
        <v>116</v>
      </c>
      <c r="O363" s="6" t="s">
        <v>138</v>
      </c>
      <c r="P363" s="6" t="s">
        <v>150</v>
      </c>
      <c r="Q363" s="6" t="s">
        <v>249</v>
      </c>
      <c r="R363" s="4" t="s">
        <v>114</v>
      </c>
      <c r="S363" s="4" t="s">
        <v>166</v>
      </c>
      <c r="T363" s="108" t="s">
        <v>2954</v>
      </c>
      <c r="U363" s="4" t="s">
        <v>173</v>
      </c>
      <c r="V363" s="43" t="s">
        <v>174</v>
      </c>
      <c r="W363" s="117">
        <v>1018430268</v>
      </c>
      <c r="X363" s="126">
        <v>8</v>
      </c>
      <c r="Y363" s="118">
        <v>32816</v>
      </c>
      <c r="Z363" s="119">
        <f ca="1">+($F$1-Tabla3[[#This Row],[FECHA DE NACIMIENTO]])/365</f>
        <v>31.526027397260275</v>
      </c>
      <c r="AA363" s="137" t="s">
        <v>2955</v>
      </c>
      <c r="AB363" s="137"/>
      <c r="AC363" s="4" t="s">
        <v>114</v>
      </c>
      <c r="AD363" s="4" t="s">
        <v>114</v>
      </c>
      <c r="AE363" s="8" t="s">
        <v>114</v>
      </c>
      <c r="AF363" s="4" t="s">
        <v>181</v>
      </c>
      <c r="AG363" s="13" t="s">
        <v>2944</v>
      </c>
      <c r="AH363" s="13" t="s">
        <v>2944</v>
      </c>
      <c r="AI363" s="116" t="s">
        <v>2957</v>
      </c>
      <c r="AJ363" s="108" t="s">
        <v>2956</v>
      </c>
      <c r="AK363" s="108" t="s">
        <v>2958</v>
      </c>
      <c r="AL363" s="140">
        <v>72000000</v>
      </c>
      <c r="AM363" s="140">
        <v>72000000</v>
      </c>
      <c r="AN363" s="123">
        <v>8000000</v>
      </c>
      <c r="AO363" s="1" t="s">
        <v>209</v>
      </c>
      <c r="AP363" s="116" t="s">
        <v>181</v>
      </c>
      <c r="AQ363" s="116" t="s">
        <v>168</v>
      </c>
      <c r="AR363" s="124"/>
      <c r="AS363" s="124"/>
      <c r="AT363" s="124"/>
      <c r="AU363" s="108">
        <v>10920</v>
      </c>
      <c r="AV363" s="118">
        <v>43847</v>
      </c>
      <c r="AW363" s="108">
        <v>98620</v>
      </c>
      <c r="AX363" s="127">
        <v>43896</v>
      </c>
      <c r="AY363" s="6" t="s">
        <v>215</v>
      </c>
      <c r="AZ363" s="116" t="s">
        <v>813</v>
      </c>
      <c r="BA363" s="116" t="s">
        <v>181</v>
      </c>
      <c r="BB363" s="124"/>
      <c r="BC363" s="124"/>
      <c r="BD363" s="116" t="s">
        <v>2960</v>
      </c>
      <c r="BE363" s="70" t="s">
        <v>2959</v>
      </c>
      <c r="BF363" s="118">
        <v>43895</v>
      </c>
      <c r="BG363" s="4" t="s">
        <v>220</v>
      </c>
      <c r="BH363" s="4" t="s">
        <v>220</v>
      </c>
      <c r="BI363" s="6" t="s">
        <v>221</v>
      </c>
      <c r="BJ363" s="6" t="s">
        <v>2961</v>
      </c>
      <c r="BK363" s="6" t="s">
        <v>174</v>
      </c>
      <c r="BL363" s="12">
        <v>51832156</v>
      </c>
      <c r="BM363" s="4">
        <v>6</v>
      </c>
      <c r="BN363" s="6" t="s">
        <v>2962</v>
      </c>
      <c r="BO363" s="6" t="s">
        <v>188</v>
      </c>
      <c r="BP363" s="1">
        <v>77101701</v>
      </c>
      <c r="BQ363" s="142" t="s">
        <v>2953</v>
      </c>
      <c r="BR363" s="118">
        <v>43895</v>
      </c>
      <c r="BS363" s="1" t="s">
        <v>180</v>
      </c>
      <c r="BT363" s="120" t="s">
        <v>230</v>
      </c>
      <c r="BU363" s="127">
        <v>43896</v>
      </c>
      <c r="BV363" s="120" t="s">
        <v>348</v>
      </c>
      <c r="BW363" s="127">
        <v>43896</v>
      </c>
      <c r="BX363" s="163">
        <v>43896</v>
      </c>
      <c r="BY363" s="20">
        <v>44170</v>
      </c>
      <c r="BZ363" s="4">
        <f t="shared" si="188"/>
        <v>274</v>
      </c>
      <c r="CA363" s="16">
        <f t="shared" si="189"/>
        <v>9.1333333333333329</v>
      </c>
      <c r="CB363" s="116" t="s">
        <v>2963</v>
      </c>
      <c r="CC363" s="9">
        <f>BD_2!E361</f>
        <v>0</v>
      </c>
      <c r="CD363" s="9">
        <f>BD_2!BA361</f>
        <v>0</v>
      </c>
      <c r="CE363" s="4">
        <f>BD_2!BZ361</f>
        <v>0</v>
      </c>
      <c r="CF363" s="42" t="str">
        <f>BD_2!CA361</f>
        <v>2 NO</v>
      </c>
      <c r="CG363" s="163" t="str">
        <f>BD_2!CF361</f>
        <v>2 NO</v>
      </c>
      <c r="CH363" s="4" t="s">
        <v>181</v>
      </c>
      <c r="CI363">
        <f t="shared" si="175"/>
        <v>274</v>
      </c>
      <c r="CJ363" s="161">
        <f t="shared" si="176"/>
        <v>43896</v>
      </c>
      <c r="CK363" s="161">
        <f t="shared" si="177"/>
        <v>44170</v>
      </c>
      <c r="CL363" s="14">
        <f t="shared" ca="1" si="178"/>
        <v>1.5583941605839415</v>
      </c>
      <c r="CM363" s="123">
        <f t="shared" si="200"/>
        <v>72000000</v>
      </c>
      <c r="CN363" s="76" t="str">
        <f t="shared" ca="1" si="191"/>
        <v>FINALIZADO</v>
      </c>
      <c r="CO363" s="128"/>
      <c r="CP363" s="129"/>
      <c r="CQ363" s="129"/>
      <c r="CR363" s="87"/>
      <c r="CS363" s="1"/>
      <c r="CT363" s="13" t="s">
        <v>1321</v>
      </c>
      <c r="CU363" s="4" t="s">
        <v>1322</v>
      </c>
      <c r="CV363" s="4" t="s">
        <v>3330</v>
      </c>
      <c r="CW363" s="42" t="str">
        <f t="shared" si="202"/>
        <v>marzo</v>
      </c>
      <c r="CX363" s="4" t="s">
        <v>180</v>
      </c>
      <c r="CY363" t="s">
        <v>361</v>
      </c>
      <c r="CZ363" t="s">
        <v>362</v>
      </c>
    </row>
    <row r="364" spans="1:104" x14ac:dyDescent="0.25">
      <c r="A364" s="77" t="str">
        <f t="shared" si="193"/>
        <v/>
      </c>
      <c r="B364" s="77" t="str">
        <f t="shared" si="194"/>
        <v/>
      </c>
      <c r="C364" s="76" t="str">
        <f t="shared" si="195"/>
        <v/>
      </c>
      <c r="D364" s="76" t="str">
        <f t="shared" si="196"/>
        <v/>
      </c>
      <c r="E364" s="77" t="str">
        <f t="shared" si="197"/>
        <v/>
      </c>
      <c r="F364" s="77" t="str">
        <f t="shared" ca="1" si="184"/>
        <v>F</v>
      </c>
      <c r="G364" s="3" t="str">
        <f t="shared" si="198"/>
        <v/>
      </c>
      <c r="H364" s="3" t="str">
        <f t="shared" si="199"/>
        <v/>
      </c>
      <c r="I364" s="3" t="str">
        <f t="shared" si="187"/>
        <v/>
      </c>
      <c r="J364" s="4">
        <v>2020</v>
      </c>
      <c r="K364" s="5">
        <v>355</v>
      </c>
      <c r="L364" s="98" t="s">
        <v>1433</v>
      </c>
      <c r="M364" s="4" t="s">
        <v>115</v>
      </c>
      <c r="N364" s="6" t="s">
        <v>116</v>
      </c>
      <c r="O364" s="6" t="s">
        <v>138</v>
      </c>
      <c r="P364" s="6" t="s">
        <v>150</v>
      </c>
      <c r="Q364" s="6" t="s">
        <v>249</v>
      </c>
      <c r="R364" s="4" t="s">
        <v>114</v>
      </c>
      <c r="S364" s="4" t="s">
        <v>166</v>
      </c>
      <c r="T364" s="108" t="s">
        <v>2965</v>
      </c>
      <c r="U364" s="4" t="s">
        <v>173</v>
      </c>
      <c r="V364" s="43" t="s">
        <v>174</v>
      </c>
      <c r="W364" s="117">
        <v>53038369</v>
      </c>
      <c r="X364" s="126">
        <v>1</v>
      </c>
      <c r="Y364" s="118">
        <v>30817</v>
      </c>
      <c r="Z364" s="119">
        <f ca="1">+($F$1-Tabla3[[#This Row],[FECHA DE NACIMIENTO]])/365</f>
        <v>37.0027397260274</v>
      </c>
      <c r="AA364" s="137" t="s">
        <v>598</v>
      </c>
      <c r="AB364" s="137"/>
      <c r="AC364" s="4" t="s">
        <v>114</v>
      </c>
      <c r="AD364" s="4" t="s">
        <v>114</v>
      </c>
      <c r="AE364" s="8" t="s">
        <v>114</v>
      </c>
      <c r="AF364" s="4" t="s">
        <v>181</v>
      </c>
      <c r="AG364" s="13" t="s">
        <v>2944</v>
      </c>
      <c r="AH364" s="13" t="s">
        <v>2944</v>
      </c>
      <c r="AI364" s="116" t="s">
        <v>2966</v>
      </c>
      <c r="AJ364" s="108" t="s">
        <v>2967</v>
      </c>
      <c r="AK364" s="108" t="s">
        <v>2958</v>
      </c>
      <c r="AL364" s="140">
        <v>72000000</v>
      </c>
      <c r="AM364" s="140">
        <v>72000000</v>
      </c>
      <c r="AN364" s="123">
        <v>8000000</v>
      </c>
      <c r="AO364" s="1" t="s">
        <v>209</v>
      </c>
      <c r="AP364" s="116" t="s">
        <v>181</v>
      </c>
      <c r="AQ364" s="116" t="s">
        <v>168</v>
      </c>
      <c r="AR364" s="124"/>
      <c r="AS364" s="124"/>
      <c r="AT364" s="124"/>
      <c r="AU364" s="108">
        <v>10920</v>
      </c>
      <c r="AV364" s="118">
        <v>43847</v>
      </c>
      <c r="AW364" s="108">
        <v>97420</v>
      </c>
      <c r="AX364" s="127">
        <v>43896</v>
      </c>
      <c r="AY364" s="6" t="s">
        <v>215</v>
      </c>
      <c r="AZ364" s="116" t="s">
        <v>813</v>
      </c>
      <c r="BA364" s="116" t="s">
        <v>181</v>
      </c>
      <c r="BB364" s="124"/>
      <c r="BC364" s="124"/>
      <c r="BD364" s="116" t="s">
        <v>2968</v>
      </c>
      <c r="BE364" s="70" t="s">
        <v>2969</v>
      </c>
      <c r="BF364" s="118">
        <v>43895</v>
      </c>
      <c r="BG364" s="4" t="s">
        <v>220</v>
      </c>
      <c r="BH364" s="4" t="s">
        <v>220</v>
      </c>
      <c r="BI364" s="6" t="s">
        <v>221</v>
      </c>
      <c r="BJ364" s="6" t="s">
        <v>2961</v>
      </c>
      <c r="BK364" s="6" t="s">
        <v>174</v>
      </c>
      <c r="BL364" s="12">
        <v>51832156</v>
      </c>
      <c r="BM364" s="4">
        <v>6</v>
      </c>
      <c r="BN364" s="6" t="s">
        <v>2962</v>
      </c>
      <c r="BO364" s="6" t="s">
        <v>188</v>
      </c>
      <c r="BP364" s="1">
        <v>77101701</v>
      </c>
      <c r="BQ364" s="142" t="s">
        <v>2964</v>
      </c>
      <c r="BR364" s="118">
        <v>43895</v>
      </c>
      <c r="BS364" s="1" t="s">
        <v>180</v>
      </c>
      <c r="BT364" s="120" t="s">
        <v>230</v>
      </c>
      <c r="BU364" s="127">
        <v>43895</v>
      </c>
      <c r="BV364" s="120" t="s">
        <v>348</v>
      </c>
      <c r="BW364" s="127">
        <v>43896</v>
      </c>
      <c r="BX364" s="163">
        <v>43896</v>
      </c>
      <c r="BY364" s="20">
        <v>44170</v>
      </c>
      <c r="BZ364" s="4">
        <f t="shared" si="188"/>
        <v>274</v>
      </c>
      <c r="CA364" s="16">
        <f t="shared" si="189"/>
        <v>9.1333333333333329</v>
      </c>
      <c r="CB364" s="116" t="s">
        <v>2970</v>
      </c>
      <c r="CC364" s="9">
        <f>BD_2!E362</f>
        <v>0</v>
      </c>
      <c r="CD364" s="9">
        <f>BD_2!BA362</f>
        <v>0</v>
      </c>
      <c r="CE364" s="4">
        <f>BD_2!BZ362</f>
        <v>0</v>
      </c>
      <c r="CF364" s="42" t="str">
        <f>BD_2!CA362</f>
        <v>2 NO</v>
      </c>
      <c r="CG364" s="163" t="str">
        <f>BD_2!CF362</f>
        <v>2 NO</v>
      </c>
      <c r="CH364" s="4" t="s">
        <v>181</v>
      </c>
      <c r="CI364">
        <f t="shared" si="175"/>
        <v>274</v>
      </c>
      <c r="CJ364" s="161">
        <f t="shared" si="176"/>
        <v>43896</v>
      </c>
      <c r="CK364" s="161">
        <f t="shared" si="177"/>
        <v>44170</v>
      </c>
      <c r="CL364" s="14">
        <f t="shared" ca="1" si="178"/>
        <v>1.5583941605839415</v>
      </c>
      <c r="CM364" s="123">
        <f t="shared" si="200"/>
        <v>72000000</v>
      </c>
      <c r="CN364" s="76" t="str">
        <f t="shared" ca="1" si="191"/>
        <v>FINALIZADO</v>
      </c>
      <c r="CO364" s="128"/>
      <c r="CP364" s="129"/>
      <c r="CQ364" s="129"/>
      <c r="CR364" s="87"/>
      <c r="CS364" s="1"/>
      <c r="CT364" s="13" t="s">
        <v>1321</v>
      </c>
      <c r="CU364" s="4" t="s">
        <v>1322</v>
      </c>
      <c r="CV364" s="4" t="s">
        <v>3330</v>
      </c>
      <c r="CW364" s="42" t="str">
        <f t="shared" si="202"/>
        <v>marzo</v>
      </c>
      <c r="CX364" s="4" t="s">
        <v>180</v>
      </c>
      <c r="CY364" t="s">
        <v>361</v>
      </c>
      <c r="CZ364" t="s">
        <v>362</v>
      </c>
    </row>
    <row r="365" spans="1:104" x14ac:dyDescent="0.25">
      <c r="A365" s="77" t="str">
        <f t="shared" si="193"/>
        <v/>
      </c>
      <c r="B365" s="77" t="str">
        <f t="shared" si="194"/>
        <v/>
      </c>
      <c r="C365" s="76" t="str">
        <f t="shared" si="195"/>
        <v/>
      </c>
      <c r="D365" s="76" t="str">
        <f t="shared" si="196"/>
        <v/>
      </c>
      <c r="E365" s="77" t="str">
        <f t="shared" si="197"/>
        <v/>
      </c>
      <c r="F365" s="77" t="str">
        <f t="shared" ca="1" si="184"/>
        <v>F</v>
      </c>
      <c r="G365" s="3" t="str">
        <f t="shared" si="198"/>
        <v/>
      </c>
      <c r="H365" s="3" t="str">
        <f t="shared" si="199"/>
        <v/>
      </c>
      <c r="I365" s="3" t="str">
        <f t="shared" si="187"/>
        <v/>
      </c>
      <c r="J365" s="4">
        <v>2020</v>
      </c>
      <c r="K365" s="5">
        <v>356</v>
      </c>
      <c r="L365" s="98" t="s">
        <v>1433</v>
      </c>
      <c r="M365" s="4" t="s">
        <v>115</v>
      </c>
      <c r="N365" s="6" t="s">
        <v>116</v>
      </c>
      <c r="O365" s="6" t="s">
        <v>138</v>
      </c>
      <c r="P365" s="6" t="s">
        <v>150</v>
      </c>
      <c r="Q365" s="6" t="s">
        <v>249</v>
      </c>
      <c r="R365" s="4" t="s">
        <v>114</v>
      </c>
      <c r="S365" s="4" t="s">
        <v>166</v>
      </c>
      <c r="T365" s="108" t="s">
        <v>2971</v>
      </c>
      <c r="U365" s="4" t="s">
        <v>173</v>
      </c>
      <c r="V365" s="43" t="s">
        <v>174</v>
      </c>
      <c r="W365" s="117">
        <v>31656054</v>
      </c>
      <c r="X365" s="126">
        <v>6</v>
      </c>
      <c r="Y365" s="118">
        <v>30712</v>
      </c>
      <c r="Z365" s="119">
        <f ca="1">+($F$1-Tabla3[[#This Row],[FECHA DE NACIMIENTO]])/365</f>
        <v>37.290410958904111</v>
      </c>
      <c r="AA365" s="137" t="s">
        <v>540</v>
      </c>
      <c r="AB365" s="137"/>
      <c r="AC365" s="4" t="s">
        <v>114</v>
      </c>
      <c r="AD365" s="4" t="s">
        <v>114</v>
      </c>
      <c r="AE365" s="8" t="s">
        <v>114</v>
      </c>
      <c r="AF365" s="4" t="s">
        <v>181</v>
      </c>
      <c r="AG365" s="13" t="s">
        <v>2944</v>
      </c>
      <c r="AH365" s="13" t="s">
        <v>2944</v>
      </c>
      <c r="AI365" s="116" t="s">
        <v>2978</v>
      </c>
      <c r="AJ365" s="108" t="s">
        <v>2972</v>
      </c>
      <c r="AK365" s="108" t="s">
        <v>2973</v>
      </c>
      <c r="AL365" s="140">
        <v>64800000</v>
      </c>
      <c r="AM365" s="140">
        <v>64800000</v>
      </c>
      <c r="AN365" s="140">
        <v>7200000</v>
      </c>
      <c r="AO365" s="1" t="s">
        <v>209</v>
      </c>
      <c r="AP365" s="116" t="s">
        <v>181</v>
      </c>
      <c r="AQ365" s="116" t="s">
        <v>168</v>
      </c>
      <c r="AR365" s="124"/>
      <c r="AS365" s="124"/>
      <c r="AT365" s="124"/>
      <c r="AU365" s="108">
        <v>10920</v>
      </c>
      <c r="AV365" s="118">
        <v>43847</v>
      </c>
      <c r="AW365" s="108">
        <v>97520</v>
      </c>
      <c r="AX365" s="127">
        <v>43896</v>
      </c>
      <c r="AY365" s="6" t="s">
        <v>215</v>
      </c>
      <c r="AZ365" s="116" t="s">
        <v>813</v>
      </c>
      <c r="BA365" s="116" t="s">
        <v>181</v>
      </c>
      <c r="BB365" s="124"/>
      <c r="BC365" s="124"/>
      <c r="BD365" s="116" t="s">
        <v>2974</v>
      </c>
      <c r="BE365" s="70" t="s">
        <v>2975</v>
      </c>
      <c r="BF365" s="118">
        <v>43895</v>
      </c>
      <c r="BG365" s="4" t="s">
        <v>220</v>
      </c>
      <c r="BH365" s="4" t="s">
        <v>220</v>
      </c>
      <c r="BI365" s="6" t="s">
        <v>221</v>
      </c>
      <c r="BJ365" s="6" t="s">
        <v>2961</v>
      </c>
      <c r="BK365" s="6" t="s">
        <v>174</v>
      </c>
      <c r="BL365" s="12">
        <v>51832156</v>
      </c>
      <c r="BM365" s="4">
        <v>6</v>
      </c>
      <c r="BN365" s="6" t="s">
        <v>2962</v>
      </c>
      <c r="BO365" s="6" t="s">
        <v>188</v>
      </c>
      <c r="BP365" s="1">
        <v>77101701</v>
      </c>
      <c r="BQ365" s="142" t="s">
        <v>2976</v>
      </c>
      <c r="BR365" s="118">
        <v>43895</v>
      </c>
      <c r="BS365" s="1" t="s">
        <v>180</v>
      </c>
      <c r="BT365" s="120" t="s">
        <v>230</v>
      </c>
      <c r="BU365" s="127">
        <v>43896</v>
      </c>
      <c r="BV365" s="120" t="s">
        <v>348</v>
      </c>
      <c r="BW365" s="127">
        <v>43896</v>
      </c>
      <c r="BX365" s="163">
        <v>43896</v>
      </c>
      <c r="BY365" s="20">
        <v>44170</v>
      </c>
      <c r="BZ365" s="4">
        <f t="shared" si="188"/>
        <v>274</v>
      </c>
      <c r="CA365" s="16">
        <f t="shared" si="189"/>
        <v>9.1333333333333329</v>
      </c>
      <c r="CB365" s="116" t="s">
        <v>2970</v>
      </c>
      <c r="CC365" s="9">
        <f>BD_2!E363</f>
        <v>0</v>
      </c>
      <c r="CD365" s="9">
        <f>BD_2!BA363</f>
        <v>0</v>
      </c>
      <c r="CE365" s="4">
        <f>BD_2!BZ363</f>
        <v>0</v>
      </c>
      <c r="CF365" s="42" t="str">
        <f>BD_2!CA363</f>
        <v>2 NO</v>
      </c>
      <c r="CG365" s="163" t="str">
        <f>BD_2!CF363</f>
        <v>2 NO</v>
      </c>
      <c r="CH365" s="4" t="s">
        <v>181</v>
      </c>
      <c r="CI365">
        <f t="shared" si="175"/>
        <v>274</v>
      </c>
      <c r="CJ365" s="161">
        <f t="shared" si="176"/>
        <v>43896</v>
      </c>
      <c r="CK365" s="161">
        <f t="shared" si="177"/>
        <v>44170</v>
      </c>
      <c r="CL365" s="14">
        <f t="shared" ca="1" si="178"/>
        <v>1.5583941605839415</v>
      </c>
      <c r="CM365" s="123">
        <f t="shared" si="200"/>
        <v>64800000</v>
      </c>
      <c r="CN365" s="76" t="str">
        <f t="shared" ca="1" si="191"/>
        <v>FINALIZADO</v>
      </c>
      <c r="CO365" s="128"/>
      <c r="CP365" s="129"/>
      <c r="CQ365" s="129"/>
      <c r="CR365" s="87"/>
      <c r="CS365" s="1"/>
      <c r="CT365" s="13" t="s">
        <v>1321</v>
      </c>
      <c r="CU365" s="4" t="s">
        <v>1322</v>
      </c>
      <c r="CV365" s="4" t="s">
        <v>3330</v>
      </c>
      <c r="CW365" s="42" t="str">
        <f t="shared" si="202"/>
        <v>marzo</v>
      </c>
      <c r="CX365" s="4" t="s">
        <v>180</v>
      </c>
      <c r="CY365" t="s">
        <v>361</v>
      </c>
      <c r="CZ365" t="s">
        <v>362</v>
      </c>
    </row>
    <row r="366" spans="1:104" x14ac:dyDescent="0.25">
      <c r="A366" s="77" t="str">
        <f t="shared" si="193"/>
        <v/>
      </c>
      <c r="B366" s="77" t="str">
        <f t="shared" si="194"/>
        <v/>
      </c>
      <c r="C366" s="76" t="str">
        <f t="shared" si="195"/>
        <v/>
      </c>
      <c r="D366" s="76" t="str">
        <f t="shared" si="196"/>
        <v/>
      </c>
      <c r="E366" s="77" t="str">
        <f t="shared" si="197"/>
        <v/>
      </c>
      <c r="F366" s="77" t="str">
        <f t="shared" ca="1" si="184"/>
        <v>F</v>
      </c>
      <c r="G366" s="3" t="str">
        <f t="shared" si="198"/>
        <v/>
      </c>
      <c r="H366" s="3" t="str">
        <f t="shared" si="199"/>
        <v/>
      </c>
      <c r="I366" s="3" t="str">
        <f t="shared" si="187"/>
        <v/>
      </c>
      <c r="J366" s="4">
        <v>2020</v>
      </c>
      <c r="K366" s="5">
        <v>357</v>
      </c>
      <c r="L366" s="98" t="s">
        <v>1431</v>
      </c>
      <c r="M366" s="4" t="s">
        <v>115</v>
      </c>
      <c r="N366" s="6" t="s">
        <v>116</v>
      </c>
      <c r="O366" s="6" t="s">
        <v>138</v>
      </c>
      <c r="P366" s="6" t="s">
        <v>150</v>
      </c>
      <c r="Q366" s="6" t="s">
        <v>249</v>
      </c>
      <c r="R366" s="4" t="s">
        <v>114</v>
      </c>
      <c r="S366" s="4" t="s">
        <v>166</v>
      </c>
      <c r="T366" s="108" t="s">
        <v>2979</v>
      </c>
      <c r="U366" s="4" t="s">
        <v>173</v>
      </c>
      <c r="V366" s="43" t="s">
        <v>174</v>
      </c>
      <c r="W366" s="117">
        <v>65497709</v>
      </c>
      <c r="X366" s="126">
        <v>2</v>
      </c>
      <c r="Y366" s="118">
        <v>23160</v>
      </c>
      <c r="Z366" s="119">
        <f ca="1">+($F$1-Tabla3[[#This Row],[FECHA DE NACIMIENTO]])/365</f>
        <v>57.980821917808221</v>
      </c>
      <c r="AA366" s="137" t="s">
        <v>564</v>
      </c>
      <c r="AB366" s="137"/>
      <c r="AC366" s="4" t="s">
        <v>114</v>
      </c>
      <c r="AD366" s="4" t="s">
        <v>114</v>
      </c>
      <c r="AE366" s="8" t="s">
        <v>114</v>
      </c>
      <c r="AF366" s="4" t="s">
        <v>181</v>
      </c>
      <c r="AG366" s="13" t="s">
        <v>2944</v>
      </c>
      <c r="AH366" s="13" t="s">
        <v>2944</v>
      </c>
      <c r="AI366" s="116" t="s">
        <v>2978</v>
      </c>
      <c r="AJ366" s="108" t="s">
        <v>2982</v>
      </c>
      <c r="AK366" s="108" t="s">
        <v>2983</v>
      </c>
      <c r="AL366" s="140">
        <v>63900000</v>
      </c>
      <c r="AM366" s="140">
        <v>63900000</v>
      </c>
      <c r="AN366" s="123">
        <v>7100000</v>
      </c>
      <c r="AO366" s="1" t="s">
        <v>209</v>
      </c>
      <c r="AP366" s="116" t="s">
        <v>181</v>
      </c>
      <c r="AQ366" s="116" t="s">
        <v>168</v>
      </c>
      <c r="AR366" s="124"/>
      <c r="AS366" s="124"/>
      <c r="AT366" s="124"/>
      <c r="AU366" s="108">
        <v>10920</v>
      </c>
      <c r="AV366" s="118">
        <v>43847</v>
      </c>
      <c r="AW366" s="108">
        <v>97620</v>
      </c>
      <c r="AX366" s="127">
        <v>43896</v>
      </c>
      <c r="AY366" s="6" t="s">
        <v>215</v>
      </c>
      <c r="AZ366" s="116" t="s">
        <v>813</v>
      </c>
      <c r="BA366" s="116" t="s">
        <v>181</v>
      </c>
      <c r="BB366" s="124"/>
      <c r="BC366" s="124"/>
      <c r="BD366" s="116" t="s">
        <v>2981</v>
      </c>
      <c r="BE366" s="70" t="s">
        <v>2980</v>
      </c>
      <c r="BF366" s="118">
        <v>43895</v>
      </c>
      <c r="BG366" s="4" t="s">
        <v>220</v>
      </c>
      <c r="BH366" s="4" t="s">
        <v>220</v>
      </c>
      <c r="BI366" s="6" t="s">
        <v>221</v>
      </c>
      <c r="BJ366" s="6" t="s">
        <v>2961</v>
      </c>
      <c r="BK366" s="6" t="s">
        <v>174</v>
      </c>
      <c r="BL366" s="12">
        <v>51832156</v>
      </c>
      <c r="BM366" s="4">
        <v>6</v>
      </c>
      <c r="BN366" s="6" t="s">
        <v>2962</v>
      </c>
      <c r="BO366" s="6" t="s">
        <v>188</v>
      </c>
      <c r="BP366" s="1">
        <v>77101701</v>
      </c>
      <c r="BQ366" s="142" t="s">
        <v>2977</v>
      </c>
      <c r="BR366" s="118">
        <v>43895</v>
      </c>
      <c r="BS366" s="1" t="s">
        <v>180</v>
      </c>
      <c r="BT366" s="120" t="s">
        <v>230</v>
      </c>
      <c r="BU366" s="127">
        <v>43896</v>
      </c>
      <c r="BV366" s="120" t="s">
        <v>348</v>
      </c>
      <c r="BW366" s="127">
        <v>43896</v>
      </c>
      <c r="BX366" s="163">
        <v>43896</v>
      </c>
      <c r="BY366" s="20">
        <v>44170</v>
      </c>
      <c r="BZ366" s="4">
        <f t="shared" si="188"/>
        <v>274</v>
      </c>
      <c r="CA366" s="16">
        <f t="shared" si="189"/>
        <v>9.1333333333333329</v>
      </c>
      <c r="CB366" s="116" t="s">
        <v>2984</v>
      </c>
      <c r="CC366" s="9">
        <f>BD_2!E364</f>
        <v>0</v>
      </c>
      <c r="CD366" s="9">
        <f>BD_2!BA364</f>
        <v>0</v>
      </c>
      <c r="CE366" s="4">
        <f>BD_2!BZ364</f>
        <v>0</v>
      </c>
      <c r="CF366" s="42" t="str">
        <f>BD_2!CA364</f>
        <v>2 NO</v>
      </c>
      <c r="CG366" s="163" t="str">
        <f>BD_2!CF364</f>
        <v>2 NO</v>
      </c>
      <c r="CH366" s="4" t="s">
        <v>181</v>
      </c>
      <c r="CI366">
        <f t="shared" si="175"/>
        <v>274</v>
      </c>
      <c r="CJ366" s="161">
        <f t="shared" si="176"/>
        <v>43896</v>
      </c>
      <c r="CK366" s="161">
        <f t="shared" si="177"/>
        <v>44170</v>
      </c>
      <c r="CL366" s="14">
        <f t="shared" ca="1" si="178"/>
        <v>1.5583941605839415</v>
      </c>
      <c r="CM366" s="123">
        <f t="shared" si="200"/>
        <v>63900000</v>
      </c>
      <c r="CN366" s="76" t="str">
        <f t="shared" ca="1" si="191"/>
        <v>FINALIZADO</v>
      </c>
      <c r="CO366" s="128"/>
      <c r="CP366" s="129"/>
      <c r="CQ366" s="129"/>
      <c r="CR366" s="87"/>
      <c r="CS366" s="1"/>
      <c r="CT366" s="13" t="s">
        <v>1321</v>
      </c>
      <c r="CU366" s="4" t="s">
        <v>1322</v>
      </c>
      <c r="CV366" s="4" t="s">
        <v>3330</v>
      </c>
      <c r="CW366" s="42" t="str">
        <f t="shared" si="202"/>
        <v>marzo</v>
      </c>
      <c r="CX366" s="4" t="s">
        <v>180</v>
      </c>
      <c r="CY366" t="s">
        <v>361</v>
      </c>
      <c r="CZ366" t="s">
        <v>362</v>
      </c>
    </row>
    <row r="367" spans="1:104" x14ac:dyDescent="0.25">
      <c r="A367" s="77" t="str">
        <f t="shared" si="193"/>
        <v/>
      </c>
      <c r="B367" s="77" t="str">
        <f t="shared" si="194"/>
        <v/>
      </c>
      <c r="C367" s="76" t="str">
        <f t="shared" si="195"/>
        <v/>
      </c>
      <c r="D367" s="76" t="str">
        <f t="shared" si="196"/>
        <v/>
      </c>
      <c r="E367" s="77" t="str">
        <f t="shared" si="197"/>
        <v/>
      </c>
      <c r="F367" s="77" t="str">
        <f t="shared" ca="1" si="184"/>
        <v>F</v>
      </c>
      <c r="G367" s="3" t="str">
        <f t="shared" si="198"/>
        <v/>
      </c>
      <c r="H367" s="3" t="str">
        <f t="shared" si="199"/>
        <v/>
      </c>
      <c r="I367" s="3" t="str">
        <f t="shared" si="187"/>
        <v/>
      </c>
      <c r="J367" s="4">
        <v>2020</v>
      </c>
      <c r="K367" s="5">
        <v>358</v>
      </c>
      <c r="L367" s="98" t="s">
        <v>1431</v>
      </c>
      <c r="M367" s="4" t="s">
        <v>115</v>
      </c>
      <c r="N367" s="6" t="s">
        <v>116</v>
      </c>
      <c r="O367" s="6" t="s">
        <v>138</v>
      </c>
      <c r="P367" s="6" t="s">
        <v>150</v>
      </c>
      <c r="Q367" s="6" t="s">
        <v>249</v>
      </c>
      <c r="R367" s="4" t="s">
        <v>114</v>
      </c>
      <c r="S367" s="4" t="s">
        <v>166</v>
      </c>
      <c r="T367" s="108" t="s">
        <v>3316</v>
      </c>
      <c r="U367" s="4" t="s">
        <v>173</v>
      </c>
      <c r="V367" s="43" t="s">
        <v>174</v>
      </c>
      <c r="W367" s="117">
        <v>52257152</v>
      </c>
      <c r="X367" s="126">
        <v>4</v>
      </c>
      <c r="Y367" s="118">
        <v>27653</v>
      </c>
      <c r="Z367" s="119">
        <f ca="1">+($F$1-Tabla3[[#This Row],[FECHA DE NACIMIENTO]])/365</f>
        <v>45.671232876712331</v>
      </c>
      <c r="AA367" s="137" t="s">
        <v>3321</v>
      </c>
      <c r="AB367" s="137"/>
      <c r="AC367" s="4" t="s">
        <v>114</v>
      </c>
      <c r="AD367" s="4" t="s">
        <v>114</v>
      </c>
      <c r="AE367" s="8" t="s">
        <v>114</v>
      </c>
      <c r="AF367" s="4" t="s">
        <v>181</v>
      </c>
      <c r="AG367" s="13" t="s">
        <v>2944</v>
      </c>
      <c r="AH367" s="13" t="s">
        <v>2944</v>
      </c>
      <c r="AI367" s="116" t="s">
        <v>3318</v>
      </c>
      <c r="AJ367" s="108" t="s">
        <v>3322</v>
      </c>
      <c r="AK367" s="141" t="s">
        <v>3323</v>
      </c>
      <c r="AL367" s="140">
        <v>88200000</v>
      </c>
      <c r="AM367" s="140">
        <v>88200000</v>
      </c>
      <c r="AN367" s="123">
        <v>9800000</v>
      </c>
      <c r="AO367" s="1" t="s">
        <v>209</v>
      </c>
      <c r="AP367" s="116" t="s">
        <v>181</v>
      </c>
      <c r="AQ367" s="116" t="s">
        <v>168</v>
      </c>
      <c r="AR367" s="124"/>
      <c r="AS367" s="124"/>
      <c r="AT367" s="124"/>
      <c r="AU367" s="108">
        <v>10920</v>
      </c>
      <c r="AV367" s="118">
        <v>43847</v>
      </c>
      <c r="AW367" s="108">
        <v>116120</v>
      </c>
      <c r="AX367" s="127">
        <v>43922</v>
      </c>
      <c r="AY367" s="6" t="s">
        <v>215</v>
      </c>
      <c r="AZ367" s="116" t="s">
        <v>813</v>
      </c>
      <c r="BA367" s="116" t="s">
        <v>181</v>
      </c>
      <c r="BB367" s="124"/>
      <c r="BC367" s="124"/>
      <c r="BD367" s="116" t="s">
        <v>3320</v>
      </c>
      <c r="BE367" s="70" t="s">
        <v>3319</v>
      </c>
      <c r="BF367" s="118">
        <v>43921</v>
      </c>
      <c r="BG367" s="4" t="s">
        <v>220</v>
      </c>
      <c r="BH367" s="4" t="s">
        <v>220</v>
      </c>
      <c r="BI367" s="6" t="s">
        <v>221</v>
      </c>
      <c r="BJ367" s="6" t="s">
        <v>2961</v>
      </c>
      <c r="BK367" s="6" t="s">
        <v>174</v>
      </c>
      <c r="BL367" s="12">
        <v>51832156</v>
      </c>
      <c r="BM367" s="4">
        <v>6</v>
      </c>
      <c r="BN367" s="6" t="s">
        <v>2962</v>
      </c>
      <c r="BO367" s="6" t="s">
        <v>188</v>
      </c>
      <c r="BP367" s="1">
        <v>77101701</v>
      </c>
      <c r="BQ367" s="142" t="s">
        <v>3317</v>
      </c>
      <c r="BR367" s="118">
        <v>43921</v>
      </c>
      <c r="BS367" s="1" t="s">
        <v>180</v>
      </c>
      <c r="BT367" s="120" t="s">
        <v>230</v>
      </c>
      <c r="BU367" s="127">
        <v>43922</v>
      </c>
      <c r="BV367" s="120" t="s">
        <v>348</v>
      </c>
      <c r="BW367" s="127">
        <v>43922</v>
      </c>
      <c r="BX367" s="163">
        <v>43922</v>
      </c>
      <c r="BY367" s="20">
        <v>44196</v>
      </c>
      <c r="BZ367" s="4">
        <f t="shared" si="188"/>
        <v>274</v>
      </c>
      <c r="CA367" s="16">
        <f t="shared" si="189"/>
        <v>9.1333333333333329</v>
      </c>
      <c r="CB367" s="116" t="s">
        <v>2992</v>
      </c>
      <c r="CC367" s="9">
        <f>BD_2!E365</f>
        <v>0</v>
      </c>
      <c r="CD367" s="9">
        <f>BD_2!BA365</f>
        <v>0</v>
      </c>
      <c r="CE367" s="4">
        <f>BD_2!BZ365</f>
        <v>0</v>
      </c>
      <c r="CF367" s="42" t="str">
        <f>BD_2!CA365</f>
        <v>2 NO</v>
      </c>
      <c r="CG367" s="163" t="str">
        <f>BD_2!CF365</f>
        <v>2 NO</v>
      </c>
      <c r="CH367" s="4" t="s">
        <v>181</v>
      </c>
      <c r="CI367">
        <f t="shared" si="175"/>
        <v>274</v>
      </c>
      <c r="CJ367" s="161">
        <f t="shared" si="176"/>
        <v>43922</v>
      </c>
      <c r="CK367" s="161">
        <f t="shared" si="177"/>
        <v>44196</v>
      </c>
      <c r="CL367" s="14">
        <f t="shared" ca="1" si="178"/>
        <v>1.4635036496350364</v>
      </c>
      <c r="CM367" s="123">
        <f t="shared" si="200"/>
        <v>88200000</v>
      </c>
      <c r="CN367" s="76" t="str">
        <f t="shared" ca="1" si="191"/>
        <v>FINALIZADO</v>
      </c>
      <c r="CO367" s="128"/>
      <c r="CP367" s="129"/>
      <c r="CQ367" s="129"/>
      <c r="CR367" s="87"/>
      <c r="CS367" s="1"/>
      <c r="CT367" s="13" t="s">
        <v>1321</v>
      </c>
      <c r="CU367" s="4" t="s">
        <v>1322</v>
      </c>
      <c r="CV367" s="4" t="s">
        <v>3330</v>
      </c>
      <c r="CW367" s="42" t="str">
        <f t="shared" si="201"/>
        <v>marzo</v>
      </c>
      <c r="CX367" s="4" t="s">
        <v>180</v>
      </c>
      <c r="CY367" s="6" t="s">
        <v>361</v>
      </c>
      <c r="CZ367" s="6" t="s">
        <v>362</v>
      </c>
    </row>
    <row r="368" spans="1:104" x14ac:dyDescent="0.25">
      <c r="A368" s="77" t="str">
        <f t="shared" si="193"/>
        <v/>
      </c>
      <c r="B368" s="77" t="str">
        <f t="shared" si="194"/>
        <v/>
      </c>
      <c r="C368" s="76" t="str">
        <f t="shared" si="195"/>
        <v/>
      </c>
      <c r="D368" s="76" t="str">
        <f t="shared" si="196"/>
        <v/>
      </c>
      <c r="E368" s="77" t="str">
        <f t="shared" si="197"/>
        <v/>
      </c>
      <c r="F368" s="77" t="str">
        <f t="shared" ca="1" si="184"/>
        <v>F</v>
      </c>
      <c r="G368" s="3" t="str">
        <f t="shared" si="198"/>
        <v/>
      </c>
      <c r="H368" s="3" t="str">
        <f t="shared" si="199"/>
        <v/>
      </c>
      <c r="I368" s="3" t="str">
        <f t="shared" si="187"/>
        <v/>
      </c>
      <c r="J368" s="4">
        <v>2020</v>
      </c>
      <c r="K368" s="5">
        <v>359</v>
      </c>
      <c r="L368" s="98" t="s">
        <v>1436</v>
      </c>
      <c r="M368" s="4" t="s">
        <v>115</v>
      </c>
      <c r="N368" s="6" t="s">
        <v>116</v>
      </c>
      <c r="O368" s="6" t="s">
        <v>138</v>
      </c>
      <c r="P368" s="6" t="s">
        <v>150</v>
      </c>
      <c r="Q368" s="6" t="s">
        <v>249</v>
      </c>
      <c r="R368" s="4" t="s">
        <v>114</v>
      </c>
      <c r="S368" s="4" t="s">
        <v>166</v>
      </c>
      <c r="T368" s="108" t="s">
        <v>2985</v>
      </c>
      <c r="U368" s="4" t="s">
        <v>173</v>
      </c>
      <c r="V368" s="43" t="s">
        <v>174</v>
      </c>
      <c r="W368" s="117">
        <v>53000654</v>
      </c>
      <c r="X368" s="126">
        <v>1</v>
      </c>
      <c r="Y368" s="118">
        <v>31115</v>
      </c>
      <c r="Z368" s="119">
        <f ca="1">+($F$1-Tabla3[[#This Row],[FECHA DE NACIMIENTO]])/365</f>
        <v>36.186301369863017</v>
      </c>
      <c r="AA368" s="137" t="s">
        <v>2190</v>
      </c>
      <c r="AB368" s="137"/>
      <c r="AC368" s="4" t="s">
        <v>114</v>
      </c>
      <c r="AD368" s="4" t="s">
        <v>114</v>
      </c>
      <c r="AE368" s="8" t="s">
        <v>114</v>
      </c>
      <c r="AF368" s="4" t="s">
        <v>181</v>
      </c>
      <c r="AG368" s="13" t="s">
        <v>2944</v>
      </c>
      <c r="AH368" s="13" t="s">
        <v>2944</v>
      </c>
      <c r="AI368" s="116" t="s">
        <v>2978</v>
      </c>
      <c r="AJ368" s="108" t="s">
        <v>2986</v>
      </c>
      <c r="AK368" s="141" t="s">
        <v>2958</v>
      </c>
      <c r="AL368" s="140">
        <v>72000000</v>
      </c>
      <c r="AM368" s="140">
        <v>72000000</v>
      </c>
      <c r="AN368" s="123">
        <v>8000000</v>
      </c>
      <c r="AO368" s="1" t="s">
        <v>209</v>
      </c>
      <c r="AP368" s="116" t="s">
        <v>181</v>
      </c>
      <c r="AQ368" s="116" t="s">
        <v>168</v>
      </c>
      <c r="AR368" s="124"/>
      <c r="AS368" s="124"/>
      <c r="AT368" s="124"/>
      <c r="AU368" s="108">
        <v>10920</v>
      </c>
      <c r="AV368" s="118">
        <v>43847</v>
      </c>
      <c r="AW368" s="108">
        <v>97720</v>
      </c>
      <c r="AX368" s="127">
        <v>43896</v>
      </c>
      <c r="AY368" s="6" t="s">
        <v>215</v>
      </c>
      <c r="AZ368" s="116" t="s">
        <v>2987</v>
      </c>
      <c r="BA368" s="116" t="s">
        <v>181</v>
      </c>
      <c r="BB368" s="124"/>
      <c r="BC368" s="124"/>
      <c r="BD368" s="116" t="s">
        <v>2989</v>
      </c>
      <c r="BE368" s="70" t="s">
        <v>2988</v>
      </c>
      <c r="BF368" s="118">
        <v>43895</v>
      </c>
      <c r="BG368" s="4" t="s">
        <v>220</v>
      </c>
      <c r="BH368" s="4" t="s">
        <v>220</v>
      </c>
      <c r="BI368" s="6" t="s">
        <v>221</v>
      </c>
      <c r="BJ368" s="6" t="s">
        <v>2961</v>
      </c>
      <c r="BK368" s="6" t="s">
        <v>174</v>
      </c>
      <c r="BL368" s="12">
        <v>51832156</v>
      </c>
      <c r="BM368" s="4">
        <v>6</v>
      </c>
      <c r="BN368" s="6" t="s">
        <v>2962</v>
      </c>
      <c r="BO368" s="6" t="s">
        <v>188</v>
      </c>
      <c r="BP368" s="1">
        <v>77101701</v>
      </c>
      <c r="BQ368" s="142" t="s">
        <v>3326</v>
      </c>
      <c r="BR368" s="118">
        <v>43895</v>
      </c>
      <c r="BS368" s="1" t="s">
        <v>180</v>
      </c>
      <c r="BT368" s="120" t="s">
        <v>230</v>
      </c>
      <c r="BU368" s="127">
        <v>43895</v>
      </c>
      <c r="BV368" s="120" t="s">
        <v>348</v>
      </c>
      <c r="BW368" s="127">
        <v>43896</v>
      </c>
      <c r="BX368" s="163">
        <v>43896</v>
      </c>
      <c r="BY368" s="20">
        <v>44170</v>
      </c>
      <c r="BZ368" s="4">
        <f t="shared" si="188"/>
        <v>274</v>
      </c>
      <c r="CA368" s="16">
        <f t="shared" si="189"/>
        <v>9.1333333333333329</v>
      </c>
      <c r="CB368" s="116" t="s">
        <v>2992</v>
      </c>
      <c r="CC368" s="9">
        <f>BD_2!E366</f>
        <v>0</v>
      </c>
      <c r="CD368" s="9">
        <f>BD_2!BA366</f>
        <v>0</v>
      </c>
      <c r="CE368" s="4">
        <f>BD_2!BZ366</f>
        <v>0</v>
      </c>
      <c r="CF368" s="42" t="str">
        <f>BD_2!CA366</f>
        <v>2 NO</v>
      </c>
      <c r="CG368" s="163" t="str">
        <f>BD_2!CF366</f>
        <v>2 NO</v>
      </c>
      <c r="CH368" s="4" t="s">
        <v>181</v>
      </c>
      <c r="CI368">
        <f t="shared" si="175"/>
        <v>274</v>
      </c>
      <c r="CJ368" s="161">
        <f t="shared" si="176"/>
        <v>43896</v>
      </c>
      <c r="CK368" s="161">
        <f t="shared" si="177"/>
        <v>44170</v>
      </c>
      <c r="CL368" s="14">
        <f t="shared" ca="1" si="178"/>
        <v>1.5583941605839415</v>
      </c>
      <c r="CM368" s="123">
        <f t="shared" si="200"/>
        <v>72000000</v>
      </c>
      <c r="CN368" s="76" t="str">
        <f t="shared" ca="1" si="191"/>
        <v>FINALIZADO</v>
      </c>
      <c r="CO368" s="128"/>
      <c r="CP368" s="129"/>
      <c r="CQ368" s="129"/>
      <c r="CR368" s="87"/>
      <c r="CS368" s="1"/>
      <c r="CT368" s="13" t="s">
        <v>1321</v>
      </c>
      <c r="CU368" s="4" t="s">
        <v>1322</v>
      </c>
      <c r="CV368" s="4" t="s">
        <v>3330</v>
      </c>
      <c r="CW368" s="42" t="str">
        <f t="shared" si="201"/>
        <v>marzo</v>
      </c>
      <c r="CX368" s="4" t="s">
        <v>180</v>
      </c>
      <c r="CY368" t="s">
        <v>361</v>
      </c>
      <c r="CZ368" t="s">
        <v>362</v>
      </c>
    </row>
    <row r="369" spans="1:104" x14ac:dyDescent="0.25">
      <c r="A369" s="77" t="str">
        <f t="shared" si="193"/>
        <v/>
      </c>
      <c r="B369" s="77" t="str">
        <f t="shared" si="194"/>
        <v/>
      </c>
      <c r="C369" s="76" t="str">
        <f t="shared" si="195"/>
        <v/>
      </c>
      <c r="D369" s="76" t="str">
        <f t="shared" si="196"/>
        <v/>
      </c>
      <c r="E369" s="77" t="str">
        <f t="shared" si="197"/>
        <v/>
      </c>
      <c r="F369" s="77" t="str">
        <f t="shared" ca="1" si="184"/>
        <v>F</v>
      </c>
      <c r="G369" s="3" t="str">
        <f t="shared" si="198"/>
        <v/>
      </c>
      <c r="H369" s="3" t="str">
        <f t="shared" si="199"/>
        <v/>
      </c>
      <c r="I369" s="3" t="str">
        <f t="shared" si="187"/>
        <v/>
      </c>
      <c r="J369" s="4">
        <v>2020</v>
      </c>
      <c r="K369" s="5">
        <v>360</v>
      </c>
      <c r="L369" s="98" t="s">
        <v>1436</v>
      </c>
      <c r="M369" s="4" t="s">
        <v>115</v>
      </c>
      <c r="N369" s="6" t="s">
        <v>116</v>
      </c>
      <c r="O369" s="6" t="s">
        <v>138</v>
      </c>
      <c r="P369" s="6" t="s">
        <v>150</v>
      </c>
      <c r="Q369" s="6" t="s">
        <v>249</v>
      </c>
      <c r="R369" s="4" t="s">
        <v>114</v>
      </c>
      <c r="S369" s="4" t="s">
        <v>166</v>
      </c>
      <c r="T369" s="108" t="s">
        <v>2993</v>
      </c>
      <c r="U369" s="4" t="s">
        <v>173</v>
      </c>
      <c r="V369" s="43" t="s">
        <v>174</v>
      </c>
      <c r="W369" s="117">
        <v>38210360</v>
      </c>
      <c r="X369" s="126">
        <v>6</v>
      </c>
      <c r="Y369" s="118">
        <v>31209</v>
      </c>
      <c r="Z369" s="119">
        <f ca="1">+($F$1-Tabla3[[#This Row],[FECHA DE NACIMIENTO]])/365</f>
        <v>35.92876712328767</v>
      </c>
      <c r="AA369" s="137" t="s">
        <v>2994</v>
      </c>
      <c r="AB369" s="137"/>
      <c r="AC369" s="4" t="s">
        <v>114</v>
      </c>
      <c r="AD369" s="4" t="s">
        <v>114</v>
      </c>
      <c r="AE369" s="8" t="s">
        <v>114</v>
      </c>
      <c r="AF369" s="4" t="s">
        <v>181</v>
      </c>
      <c r="AG369" s="13" t="s">
        <v>2944</v>
      </c>
      <c r="AH369" s="13" t="s">
        <v>2944</v>
      </c>
      <c r="AI369" s="116" t="s">
        <v>2995</v>
      </c>
      <c r="AJ369" s="108" t="s">
        <v>2996</v>
      </c>
      <c r="AK369" s="141" t="s">
        <v>2947</v>
      </c>
      <c r="AL369" s="140">
        <v>63900000</v>
      </c>
      <c r="AM369" s="140">
        <v>63900000</v>
      </c>
      <c r="AN369" s="123">
        <v>7100000</v>
      </c>
      <c r="AO369" s="1" t="s">
        <v>209</v>
      </c>
      <c r="AP369" s="116" t="s">
        <v>181</v>
      </c>
      <c r="AQ369" s="116" t="s">
        <v>168</v>
      </c>
      <c r="AR369" s="124"/>
      <c r="AS369" s="124"/>
      <c r="AT369" s="124"/>
      <c r="AU369" s="108">
        <v>10920</v>
      </c>
      <c r="AV369" s="118">
        <v>43847</v>
      </c>
      <c r="AW369" s="108">
        <v>97820</v>
      </c>
      <c r="AX369" s="127">
        <v>43896</v>
      </c>
      <c r="AY369" s="6" t="s">
        <v>215</v>
      </c>
      <c r="AZ369" s="116" t="s">
        <v>813</v>
      </c>
      <c r="BA369" s="116" t="s">
        <v>181</v>
      </c>
      <c r="BB369" s="124"/>
      <c r="BC369" s="124"/>
      <c r="BD369" s="116" t="s">
        <v>2997</v>
      </c>
      <c r="BE369" s="70" t="s">
        <v>2998</v>
      </c>
      <c r="BF369" s="118">
        <v>43895</v>
      </c>
      <c r="BG369" s="4" t="s">
        <v>220</v>
      </c>
      <c r="BH369" s="4" t="s">
        <v>220</v>
      </c>
      <c r="BI369" s="6" t="s">
        <v>221</v>
      </c>
      <c r="BJ369" s="6" t="s">
        <v>2950</v>
      </c>
      <c r="BK369" s="6" t="s">
        <v>174</v>
      </c>
      <c r="BL369" s="12">
        <v>79723173</v>
      </c>
      <c r="BM369" s="4">
        <v>6</v>
      </c>
      <c r="BN369" s="6" t="s">
        <v>3299</v>
      </c>
      <c r="BO369" s="6" t="s">
        <v>188</v>
      </c>
      <c r="BP369" s="1">
        <v>77101701</v>
      </c>
      <c r="BQ369" s="142" t="s">
        <v>3327</v>
      </c>
      <c r="BR369" s="118">
        <v>43895</v>
      </c>
      <c r="BS369" s="1" t="s">
        <v>180</v>
      </c>
      <c r="BT369" s="120" t="s">
        <v>230</v>
      </c>
      <c r="BU369" s="127">
        <v>43895</v>
      </c>
      <c r="BV369" s="120" t="s">
        <v>348</v>
      </c>
      <c r="BW369" s="127">
        <v>43896</v>
      </c>
      <c r="BX369" s="163">
        <v>43896</v>
      </c>
      <c r="BY369" s="20">
        <v>44170</v>
      </c>
      <c r="BZ369" s="4">
        <f t="shared" si="188"/>
        <v>274</v>
      </c>
      <c r="CA369" s="16">
        <f t="shared" si="189"/>
        <v>9.1333333333333329</v>
      </c>
      <c r="CB369" s="116" t="s">
        <v>2999</v>
      </c>
      <c r="CC369" s="9">
        <f>BD_2!E367</f>
        <v>0</v>
      </c>
      <c r="CD369" s="9">
        <f>BD_2!BA367</f>
        <v>0</v>
      </c>
      <c r="CE369" s="4">
        <f>BD_2!BZ367</f>
        <v>0</v>
      </c>
      <c r="CF369" s="42" t="str">
        <f>BD_2!CA367</f>
        <v>2 NO</v>
      </c>
      <c r="CG369" s="163" t="str">
        <f>BD_2!CF367</f>
        <v>2 NO</v>
      </c>
      <c r="CH369" s="4" t="s">
        <v>181</v>
      </c>
      <c r="CI369">
        <f t="shared" si="175"/>
        <v>274</v>
      </c>
      <c r="CJ369" s="161">
        <f t="shared" si="176"/>
        <v>43896</v>
      </c>
      <c r="CK369" s="161">
        <f t="shared" si="177"/>
        <v>44170</v>
      </c>
      <c r="CL369" s="14">
        <f t="shared" ca="1" si="178"/>
        <v>1.5583941605839415</v>
      </c>
      <c r="CM369" s="123">
        <f t="shared" si="200"/>
        <v>63900000</v>
      </c>
      <c r="CN369" s="76" t="str">
        <f t="shared" ca="1" si="191"/>
        <v>FINALIZADO</v>
      </c>
      <c r="CO369" s="128"/>
      <c r="CP369" s="129"/>
      <c r="CQ369" s="129"/>
      <c r="CR369" s="87"/>
      <c r="CS369" s="1"/>
      <c r="CT369" s="13" t="s">
        <v>1321</v>
      </c>
      <c r="CU369" s="4" t="s">
        <v>1322</v>
      </c>
      <c r="CV369" s="4" t="s">
        <v>3330</v>
      </c>
      <c r="CW369" s="42" t="str">
        <f t="shared" si="201"/>
        <v>marzo</v>
      </c>
      <c r="CX369" s="4" t="s">
        <v>180</v>
      </c>
      <c r="CY369" t="s">
        <v>361</v>
      </c>
      <c r="CZ369" t="s">
        <v>362</v>
      </c>
    </row>
    <row r="370" spans="1:104" x14ac:dyDescent="0.25">
      <c r="A370" s="77" t="str">
        <f t="shared" si="193"/>
        <v/>
      </c>
      <c r="B370" s="77" t="str">
        <f t="shared" si="194"/>
        <v/>
      </c>
      <c r="C370" s="76" t="str">
        <f t="shared" si="195"/>
        <v/>
      </c>
      <c r="D370" s="76" t="str">
        <f t="shared" si="196"/>
        <v/>
      </c>
      <c r="E370" s="77" t="str">
        <f t="shared" si="197"/>
        <v/>
      </c>
      <c r="F370" s="77" t="str">
        <f t="shared" ca="1" si="184"/>
        <v>F</v>
      </c>
      <c r="G370" s="3" t="str">
        <f t="shared" si="198"/>
        <v/>
      </c>
      <c r="H370" s="3" t="str">
        <f t="shared" si="199"/>
        <v/>
      </c>
      <c r="I370" s="3" t="str">
        <f t="shared" si="187"/>
        <v/>
      </c>
      <c r="J370" s="4">
        <v>2020</v>
      </c>
      <c r="K370" s="5">
        <v>361</v>
      </c>
      <c r="L370" s="6" t="s">
        <v>516</v>
      </c>
      <c r="M370" s="4" t="s">
        <v>115</v>
      </c>
      <c r="N370" s="6" t="s">
        <v>116</v>
      </c>
      <c r="O370" s="6" t="s">
        <v>138</v>
      </c>
      <c r="P370" s="6" t="s">
        <v>150</v>
      </c>
      <c r="Q370" s="6" t="s">
        <v>249</v>
      </c>
      <c r="R370" s="4" t="s">
        <v>114</v>
      </c>
      <c r="S370" s="4" t="s">
        <v>166</v>
      </c>
      <c r="T370" s="108" t="s">
        <v>3292</v>
      </c>
      <c r="U370" s="4" t="s">
        <v>173</v>
      </c>
      <c r="V370" s="43" t="s">
        <v>174</v>
      </c>
      <c r="W370" s="117">
        <v>51987138</v>
      </c>
      <c r="X370" s="126">
        <v>9</v>
      </c>
      <c r="Y370" s="118">
        <v>25859</v>
      </c>
      <c r="Z370" s="119">
        <f ca="1">+($F$1-Tabla3[[#This Row],[FECHA DE NACIMIENTO]])/365</f>
        <v>50.586301369863016</v>
      </c>
      <c r="AA370" s="137" t="s">
        <v>3295</v>
      </c>
      <c r="AB370" s="137"/>
      <c r="AC370" s="4" t="s">
        <v>114</v>
      </c>
      <c r="AD370" s="4" t="s">
        <v>114</v>
      </c>
      <c r="AE370" s="8" t="s">
        <v>114</v>
      </c>
      <c r="AF370" s="4" t="s">
        <v>181</v>
      </c>
      <c r="AG370" s="13" t="s">
        <v>2944</v>
      </c>
      <c r="AH370" s="13" t="s">
        <v>2944</v>
      </c>
      <c r="AI370" s="116" t="s">
        <v>3294</v>
      </c>
      <c r="AJ370" s="108" t="s">
        <v>3293</v>
      </c>
      <c r="AK370" s="141" t="s">
        <v>3296</v>
      </c>
      <c r="AL370" s="140">
        <v>85050000</v>
      </c>
      <c r="AM370" s="140">
        <v>85050000</v>
      </c>
      <c r="AN370" s="123">
        <v>9450000</v>
      </c>
      <c r="AO370" s="1" t="s">
        <v>209</v>
      </c>
      <c r="AP370" s="116" t="s">
        <v>181</v>
      </c>
      <c r="AQ370" s="116" t="s">
        <v>168</v>
      </c>
      <c r="AR370" s="124"/>
      <c r="AS370" s="124"/>
      <c r="AT370" s="124"/>
      <c r="AU370" s="108">
        <v>10920</v>
      </c>
      <c r="AV370" s="118">
        <v>43847</v>
      </c>
      <c r="AW370" s="108">
        <v>97920</v>
      </c>
      <c r="AX370" s="139">
        <v>43896</v>
      </c>
      <c r="AY370" s="6" t="s">
        <v>215</v>
      </c>
      <c r="AZ370" s="116" t="s">
        <v>813</v>
      </c>
      <c r="BA370" s="116" t="s">
        <v>181</v>
      </c>
      <c r="BB370" s="124"/>
      <c r="BC370" s="124"/>
      <c r="BD370" s="116" t="s">
        <v>3297</v>
      </c>
      <c r="BE370" s="70" t="s">
        <v>3298</v>
      </c>
      <c r="BF370" s="118">
        <v>43895</v>
      </c>
      <c r="BG370" s="4" t="s">
        <v>220</v>
      </c>
      <c r="BH370" s="4" t="s">
        <v>220</v>
      </c>
      <c r="BI370" s="6" t="s">
        <v>221</v>
      </c>
      <c r="BJ370" s="6" t="s">
        <v>2950</v>
      </c>
      <c r="BK370" s="6" t="s">
        <v>174</v>
      </c>
      <c r="BL370" s="12">
        <v>79723173</v>
      </c>
      <c r="BM370" s="4">
        <v>6</v>
      </c>
      <c r="BN370" s="6" t="s">
        <v>3299</v>
      </c>
      <c r="BO370" s="6" t="s">
        <v>188</v>
      </c>
      <c r="BP370" s="1">
        <v>77101701</v>
      </c>
      <c r="BQ370" s="142" t="s">
        <v>3291</v>
      </c>
      <c r="BR370" s="118">
        <v>43895</v>
      </c>
      <c r="BS370" s="1" t="s">
        <v>180</v>
      </c>
      <c r="BT370" s="120" t="s">
        <v>230</v>
      </c>
      <c r="BU370" s="127">
        <v>43896</v>
      </c>
      <c r="BV370" s="120" t="s">
        <v>348</v>
      </c>
      <c r="BW370" s="139">
        <v>43896</v>
      </c>
      <c r="BX370" s="163">
        <v>43896</v>
      </c>
      <c r="BY370" s="20">
        <v>44170</v>
      </c>
      <c r="BZ370" s="4">
        <f t="shared" si="188"/>
        <v>274</v>
      </c>
      <c r="CA370" s="16">
        <f t="shared" si="189"/>
        <v>9.1333333333333329</v>
      </c>
      <c r="CB370" s="116" t="s">
        <v>3300</v>
      </c>
      <c r="CC370" s="9">
        <f>BD_2!E368</f>
        <v>0</v>
      </c>
      <c r="CD370" s="9">
        <f>BD_2!BA368</f>
        <v>0</v>
      </c>
      <c r="CE370" s="4">
        <f>BD_2!BZ368</f>
        <v>0</v>
      </c>
      <c r="CF370" s="42" t="str">
        <f>BD_2!CA368</f>
        <v>2 NO</v>
      </c>
      <c r="CG370" s="163" t="str">
        <f>BD_2!CF368</f>
        <v>2 NO</v>
      </c>
      <c r="CH370" s="4" t="s">
        <v>181</v>
      </c>
      <c r="CI370">
        <f t="shared" si="175"/>
        <v>274</v>
      </c>
      <c r="CJ370" s="161">
        <f t="shared" si="176"/>
        <v>43896</v>
      </c>
      <c r="CK370" s="161">
        <f t="shared" si="177"/>
        <v>44170</v>
      </c>
      <c r="CL370" s="14">
        <f t="shared" ca="1" si="178"/>
        <v>1.5583941605839415</v>
      </c>
      <c r="CM370" s="123">
        <f t="shared" si="200"/>
        <v>85050000</v>
      </c>
      <c r="CN370" s="76" t="str">
        <f t="shared" ca="1" si="191"/>
        <v>FINALIZADO</v>
      </c>
      <c r="CO370" s="128"/>
      <c r="CP370" s="129"/>
      <c r="CQ370" s="129"/>
      <c r="CR370" s="87"/>
      <c r="CS370" s="1"/>
      <c r="CT370" s="13" t="s">
        <v>1321</v>
      </c>
      <c r="CU370" s="4" t="s">
        <v>1322</v>
      </c>
      <c r="CV370" s="4" t="s">
        <v>3330</v>
      </c>
      <c r="CW370" s="42" t="str">
        <f t="shared" ref="CW370" si="204">TEXT(BF370,"MMMM")</f>
        <v>marzo</v>
      </c>
      <c r="CX370" s="4" t="s">
        <v>180</v>
      </c>
      <c r="CY370" t="s">
        <v>361</v>
      </c>
      <c r="CZ370" t="s">
        <v>362</v>
      </c>
    </row>
    <row r="371" spans="1:104" x14ac:dyDescent="0.25">
      <c r="A371" s="77" t="str">
        <f t="shared" si="193"/>
        <v/>
      </c>
      <c r="B371" s="77" t="str">
        <f t="shared" si="194"/>
        <v/>
      </c>
      <c r="C371" s="76" t="str">
        <f t="shared" si="195"/>
        <v/>
      </c>
      <c r="D371" s="76" t="str">
        <f t="shared" si="196"/>
        <v/>
      </c>
      <c r="E371" s="77" t="str">
        <f t="shared" si="197"/>
        <v/>
      </c>
      <c r="F371" s="77" t="str">
        <f t="shared" ca="1" si="184"/>
        <v>F</v>
      </c>
      <c r="G371" s="3" t="str">
        <f t="shared" si="198"/>
        <v/>
      </c>
      <c r="H371" s="3" t="str">
        <f t="shared" si="199"/>
        <v/>
      </c>
      <c r="I371" s="3" t="str">
        <f t="shared" si="187"/>
        <v/>
      </c>
      <c r="J371" s="4">
        <v>2020</v>
      </c>
      <c r="K371" s="5">
        <v>362</v>
      </c>
      <c r="L371" s="6" t="s">
        <v>516</v>
      </c>
      <c r="M371" s="4" t="s">
        <v>115</v>
      </c>
      <c r="N371" s="6" t="s">
        <v>116</v>
      </c>
      <c r="O371" s="6" t="s">
        <v>138</v>
      </c>
      <c r="P371" s="6" t="s">
        <v>150</v>
      </c>
      <c r="Q371" s="6" t="s">
        <v>249</v>
      </c>
      <c r="R371" s="4" t="s">
        <v>114</v>
      </c>
      <c r="S371" s="4" t="s">
        <v>166</v>
      </c>
      <c r="T371" s="108" t="s">
        <v>3285</v>
      </c>
      <c r="U371" s="4" t="s">
        <v>173</v>
      </c>
      <c r="V371" s="43" t="s">
        <v>174</v>
      </c>
      <c r="W371" s="117">
        <v>65748419</v>
      </c>
      <c r="X371" s="126">
        <v>1</v>
      </c>
      <c r="Y371" s="118">
        <v>25876</v>
      </c>
      <c r="Z371" s="119">
        <f ca="1">+($F$1-Tabla3[[#This Row],[FECHA DE NACIMIENTO]])/365</f>
        <v>50.539726027397258</v>
      </c>
      <c r="AA371" s="137" t="s">
        <v>1736</v>
      </c>
      <c r="AB371" s="137"/>
      <c r="AC371" s="4" t="s">
        <v>114</v>
      </c>
      <c r="AD371" s="4" t="s">
        <v>114</v>
      </c>
      <c r="AE371" s="8" t="s">
        <v>114</v>
      </c>
      <c r="AF371" s="4" t="s">
        <v>181</v>
      </c>
      <c r="AG371" s="13" t="s">
        <v>2944</v>
      </c>
      <c r="AH371" s="13" t="s">
        <v>2944</v>
      </c>
      <c r="AI371" s="116" t="s">
        <v>3046</v>
      </c>
      <c r="AJ371" s="108" t="s">
        <v>3288</v>
      </c>
      <c r="AK371" s="141" t="s">
        <v>3289</v>
      </c>
      <c r="AL371" s="140">
        <v>86400000</v>
      </c>
      <c r="AM371" s="140">
        <v>86400000</v>
      </c>
      <c r="AN371" s="123">
        <v>9600000</v>
      </c>
      <c r="AO371" s="1" t="s">
        <v>209</v>
      </c>
      <c r="AP371" s="116" t="s">
        <v>181</v>
      </c>
      <c r="AQ371" s="116" t="s">
        <v>168</v>
      </c>
      <c r="AR371" s="124"/>
      <c r="AS371" s="124"/>
      <c r="AT371" s="124"/>
      <c r="AU371" s="108">
        <v>10920</v>
      </c>
      <c r="AV371" s="118">
        <v>43847</v>
      </c>
      <c r="AW371" s="108">
        <v>110520</v>
      </c>
      <c r="AX371" s="139">
        <v>43907</v>
      </c>
      <c r="AY371" s="6" t="s">
        <v>215</v>
      </c>
      <c r="AZ371" s="116" t="s">
        <v>3290</v>
      </c>
      <c r="BA371" s="116" t="s">
        <v>181</v>
      </c>
      <c r="BB371" s="124"/>
      <c r="BC371" s="124"/>
      <c r="BD371" s="116" t="s">
        <v>3287</v>
      </c>
      <c r="BE371" s="70" t="s">
        <v>3286</v>
      </c>
      <c r="BF371" s="118">
        <v>43904</v>
      </c>
      <c r="BG371" s="4" t="s">
        <v>220</v>
      </c>
      <c r="BH371" s="4" t="s">
        <v>220</v>
      </c>
      <c r="BI371" s="6" t="s">
        <v>221</v>
      </c>
      <c r="BJ371" s="6" t="s">
        <v>3050</v>
      </c>
      <c r="BK371" s="12" t="s">
        <v>174</v>
      </c>
      <c r="BL371" s="12">
        <v>10542906</v>
      </c>
      <c r="BM371" s="4">
        <v>1</v>
      </c>
      <c r="BN371" s="6" t="s">
        <v>3051</v>
      </c>
      <c r="BO371" s="4" t="s">
        <v>3052</v>
      </c>
      <c r="BP371" s="1">
        <v>77101701</v>
      </c>
      <c r="BQ371" s="142" t="s">
        <v>3284</v>
      </c>
      <c r="BR371" s="118">
        <v>43904</v>
      </c>
      <c r="BS371" s="1" t="s">
        <v>180</v>
      </c>
      <c r="BT371" s="120" t="s">
        <v>230</v>
      </c>
      <c r="BU371" s="127">
        <v>43906</v>
      </c>
      <c r="BV371" s="120" t="s">
        <v>348</v>
      </c>
      <c r="BW371" s="127">
        <v>43907</v>
      </c>
      <c r="BX371" s="163">
        <v>43907</v>
      </c>
      <c r="BY371" s="20">
        <v>44181</v>
      </c>
      <c r="BZ371" s="4">
        <f t="shared" si="188"/>
        <v>274</v>
      </c>
      <c r="CA371" s="16">
        <f t="shared" si="189"/>
        <v>9.1333333333333329</v>
      </c>
      <c r="CB371" s="116" t="s">
        <v>2951</v>
      </c>
      <c r="CC371" s="9">
        <f>BD_2!E369</f>
        <v>0</v>
      </c>
      <c r="CD371" s="9">
        <f>BD_2!BA369</f>
        <v>0</v>
      </c>
      <c r="CE371" s="4">
        <f>BD_2!BZ369</f>
        <v>0</v>
      </c>
      <c r="CF371" s="42" t="str">
        <f>BD_2!CA369</f>
        <v>2 NO</v>
      </c>
      <c r="CG371" s="163" t="str">
        <f>BD_2!CF369</f>
        <v>2 NO</v>
      </c>
      <c r="CH371" s="4" t="s">
        <v>181</v>
      </c>
      <c r="CI371">
        <f t="shared" si="175"/>
        <v>274</v>
      </c>
      <c r="CJ371" s="161">
        <f t="shared" si="176"/>
        <v>43907</v>
      </c>
      <c r="CK371" s="161">
        <f t="shared" si="177"/>
        <v>44181</v>
      </c>
      <c r="CL371" s="14">
        <f t="shared" ca="1" si="178"/>
        <v>1.5182481751824817</v>
      </c>
      <c r="CM371" s="123">
        <f t="shared" si="200"/>
        <v>86400000</v>
      </c>
      <c r="CN371" s="76" t="str">
        <f t="shared" ca="1" si="191"/>
        <v>FINALIZADO</v>
      </c>
      <c r="CO371" s="128"/>
      <c r="CP371" s="129"/>
      <c r="CQ371" s="129"/>
      <c r="CR371" s="87"/>
      <c r="CS371" s="1"/>
      <c r="CT371" s="13" t="s">
        <v>1321</v>
      </c>
      <c r="CU371" s="4" t="s">
        <v>1322</v>
      </c>
      <c r="CV371" s="4" t="s">
        <v>3330</v>
      </c>
      <c r="CW371" s="42" t="str">
        <f t="shared" si="201"/>
        <v>marzo</v>
      </c>
      <c r="CX371" s="4" t="s">
        <v>180</v>
      </c>
      <c r="CY371" s="6" t="s">
        <v>361</v>
      </c>
      <c r="CZ371" s="6" t="s">
        <v>362</v>
      </c>
    </row>
    <row r="372" spans="1:104" x14ac:dyDescent="0.25">
      <c r="A372" s="77" t="str">
        <f t="shared" si="193"/>
        <v/>
      </c>
      <c r="B372" s="77" t="str">
        <f t="shared" si="194"/>
        <v/>
      </c>
      <c r="C372" s="76" t="str">
        <f t="shared" si="195"/>
        <v/>
      </c>
      <c r="D372" s="76" t="str">
        <f t="shared" si="196"/>
        <v/>
      </c>
      <c r="E372" s="77" t="str">
        <f t="shared" si="197"/>
        <v/>
      </c>
      <c r="F372" s="77" t="str">
        <f t="shared" ca="1" si="184"/>
        <v>F</v>
      </c>
      <c r="G372" s="3" t="str">
        <f t="shared" si="198"/>
        <v/>
      </c>
      <c r="H372" s="3" t="str">
        <f t="shared" si="199"/>
        <v/>
      </c>
      <c r="I372" s="3" t="str">
        <f t="shared" si="187"/>
        <v/>
      </c>
      <c r="J372" s="4">
        <v>2020</v>
      </c>
      <c r="K372" s="5">
        <v>363</v>
      </c>
      <c r="L372" s="6" t="s">
        <v>515</v>
      </c>
      <c r="M372" s="4" t="s">
        <v>115</v>
      </c>
      <c r="N372" s="6" t="s">
        <v>116</v>
      </c>
      <c r="O372" s="6" t="s">
        <v>138</v>
      </c>
      <c r="P372" s="6" t="s">
        <v>150</v>
      </c>
      <c r="Q372" s="6" t="s">
        <v>249</v>
      </c>
      <c r="R372" s="4" t="s">
        <v>114</v>
      </c>
      <c r="S372" s="4" t="s">
        <v>166</v>
      </c>
      <c r="T372" s="108" t="s">
        <v>3277</v>
      </c>
      <c r="U372" s="4" t="s">
        <v>173</v>
      </c>
      <c r="V372" s="43" t="s">
        <v>174</v>
      </c>
      <c r="W372" s="117">
        <v>30234410</v>
      </c>
      <c r="X372" s="126">
        <v>0</v>
      </c>
      <c r="Y372" s="118">
        <v>29985</v>
      </c>
      <c r="Z372" s="119">
        <f ca="1">+($F$1-Tabla3[[#This Row],[FECHA DE NACIMIENTO]])/365</f>
        <v>39.282191780821918</v>
      </c>
      <c r="AA372" s="137" t="s">
        <v>1736</v>
      </c>
      <c r="AB372" s="137"/>
      <c r="AC372" s="4" t="s">
        <v>114</v>
      </c>
      <c r="AD372" s="4" t="s">
        <v>114</v>
      </c>
      <c r="AE372" s="8" t="s">
        <v>114</v>
      </c>
      <c r="AF372" s="4" t="s">
        <v>181</v>
      </c>
      <c r="AG372" s="13" t="s">
        <v>2944</v>
      </c>
      <c r="AH372" s="13" t="s">
        <v>2944</v>
      </c>
      <c r="AI372" s="116" t="s">
        <v>3280</v>
      </c>
      <c r="AJ372" s="108" t="s">
        <v>3279</v>
      </c>
      <c r="AK372" s="141" t="s">
        <v>3049</v>
      </c>
      <c r="AL372" s="140">
        <v>112500009</v>
      </c>
      <c r="AM372" s="140">
        <v>112500009</v>
      </c>
      <c r="AN372" s="123">
        <v>12500001</v>
      </c>
      <c r="AO372" s="1" t="s">
        <v>209</v>
      </c>
      <c r="AP372" s="116" t="s">
        <v>181</v>
      </c>
      <c r="AQ372" s="116" t="s">
        <v>168</v>
      </c>
      <c r="AR372" s="124"/>
      <c r="AS372" s="124"/>
      <c r="AT372" s="124"/>
      <c r="AU372" s="108">
        <v>10920</v>
      </c>
      <c r="AV372" s="118">
        <v>43847</v>
      </c>
      <c r="AW372" s="108">
        <v>93720</v>
      </c>
      <c r="AX372" s="139">
        <v>43894</v>
      </c>
      <c r="AY372" s="6" t="s">
        <v>215</v>
      </c>
      <c r="AZ372" s="116" t="s">
        <v>3281</v>
      </c>
      <c r="BA372" s="116" t="s">
        <v>181</v>
      </c>
      <c r="BB372" s="124"/>
      <c r="BC372" s="124"/>
      <c r="BD372" s="116" t="s">
        <v>3283</v>
      </c>
      <c r="BE372" s="70" t="s">
        <v>3282</v>
      </c>
      <c r="BF372" s="118">
        <v>43893</v>
      </c>
      <c r="BG372" s="4" t="s">
        <v>220</v>
      </c>
      <c r="BH372" s="4" t="s">
        <v>220</v>
      </c>
      <c r="BI372" s="6" t="s">
        <v>221</v>
      </c>
      <c r="BJ372" s="6" t="s">
        <v>3050</v>
      </c>
      <c r="BK372" s="12" t="s">
        <v>174</v>
      </c>
      <c r="BL372" s="12">
        <v>10542906</v>
      </c>
      <c r="BM372" s="4">
        <v>1</v>
      </c>
      <c r="BN372" s="6" t="s">
        <v>3051</v>
      </c>
      <c r="BO372" s="4" t="s">
        <v>3052</v>
      </c>
      <c r="BP372" s="1">
        <v>77101701</v>
      </c>
      <c r="BQ372" s="142" t="s">
        <v>3278</v>
      </c>
      <c r="BR372" s="118">
        <v>43893</v>
      </c>
      <c r="BS372" s="1" t="s">
        <v>180</v>
      </c>
      <c r="BT372" s="120" t="s">
        <v>230</v>
      </c>
      <c r="BU372" s="127">
        <v>43894</v>
      </c>
      <c r="BV372" s="120" t="s">
        <v>348</v>
      </c>
      <c r="BW372" s="127">
        <v>43894</v>
      </c>
      <c r="BX372" s="163">
        <v>43894</v>
      </c>
      <c r="BY372" s="20">
        <v>44168</v>
      </c>
      <c r="BZ372" s="4">
        <f t="shared" si="188"/>
        <v>274</v>
      </c>
      <c r="CA372" s="16">
        <f t="shared" si="189"/>
        <v>9.1333333333333329</v>
      </c>
      <c r="CB372" s="116" t="s">
        <v>2951</v>
      </c>
      <c r="CC372" s="9">
        <f>BD_2!E370</f>
        <v>0</v>
      </c>
      <c r="CD372" s="9">
        <f>BD_2!BA370</f>
        <v>0</v>
      </c>
      <c r="CE372" s="4">
        <f>BD_2!BZ370</f>
        <v>0</v>
      </c>
      <c r="CF372" s="42" t="str">
        <f>BD_2!CA370</f>
        <v>2 NO</v>
      </c>
      <c r="CG372" s="163" t="str">
        <f>BD_2!CF370</f>
        <v>2 NO</v>
      </c>
      <c r="CH372" s="4" t="s">
        <v>181</v>
      </c>
      <c r="CI372">
        <f t="shared" si="175"/>
        <v>274</v>
      </c>
      <c r="CJ372" s="161">
        <f t="shared" si="176"/>
        <v>43894</v>
      </c>
      <c r="CK372" s="161">
        <f t="shared" si="177"/>
        <v>44168</v>
      </c>
      <c r="CL372" s="14">
        <f t="shared" ca="1" si="178"/>
        <v>1.5656934306569343</v>
      </c>
      <c r="CM372" s="123">
        <f t="shared" si="200"/>
        <v>112500009</v>
      </c>
      <c r="CN372" s="76" t="str">
        <f t="shared" ca="1" si="191"/>
        <v>FINALIZADO</v>
      </c>
      <c r="CO372" s="128"/>
      <c r="CP372" s="129"/>
      <c r="CQ372" s="129"/>
      <c r="CR372" s="87"/>
      <c r="CS372" s="1"/>
      <c r="CT372" s="13" t="s">
        <v>1321</v>
      </c>
      <c r="CU372" s="4" t="s">
        <v>1322</v>
      </c>
      <c r="CV372" s="4" t="s">
        <v>3330</v>
      </c>
      <c r="CW372" s="42" t="str">
        <f t="shared" si="201"/>
        <v>marzo</v>
      </c>
      <c r="CX372" s="4" t="s">
        <v>180</v>
      </c>
      <c r="CY372" s="6" t="s">
        <v>361</v>
      </c>
      <c r="CZ372" s="6" t="s">
        <v>362</v>
      </c>
    </row>
    <row r="373" spans="1:104" x14ac:dyDescent="0.25">
      <c r="A373" s="77" t="str">
        <f t="shared" si="193"/>
        <v/>
      </c>
      <c r="B373" s="77" t="str">
        <f t="shared" si="194"/>
        <v/>
      </c>
      <c r="C373" s="76" t="str">
        <f t="shared" si="195"/>
        <v/>
      </c>
      <c r="D373" s="76" t="str">
        <f t="shared" si="196"/>
        <v/>
      </c>
      <c r="E373" s="77" t="str">
        <f t="shared" si="197"/>
        <v/>
      </c>
      <c r="F373" s="77" t="str">
        <f t="shared" ca="1" si="184"/>
        <v>F</v>
      </c>
      <c r="G373" s="3" t="str">
        <f t="shared" si="198"/>
        <v/>
      </c>
      <c r="H373" s="3" t="str">
        <f t="shared" si="199"/>
        <v/>
      </c>
      <c r="I373" s="3" t="str">
        <f t="shared" si="187"/>
        <v/>
      </c>
      <c r="J373" s="4">
        <v>2020</v>
      </c>
      <c r="K373" s="5">
        <v>364</v>
      </c>
      <c r="L373" s="98" t="s">
        <v>1432</v>
      </c>
      <c r="M373" s="4" t="s">
        <v>115</v>
      </c>
      <c r="N373" s="6" t="s">
        <v>116</v>
      </c>
      <c r="O373" s="6" t="s">
        <v>138</v>
      </c>
      <c r="P373" s="6" t="s">
        <v>150</v>
      </c>
      <c r="Q373" s="6" t="s">
        <v>249</v>
      </c>
      <c r="R373" s="4" t="s">
        <v>114</v>
      </c>
      <c r="S373" s="4" t="s">
        <v>166</v>
      </c>
      <c r="T373" s="108" t="s">
        <v>3270</v>
      </c>
      <c r="U373" s="4" t="s">
        <v>173</v>
      </c>
      <c r="V373" s="43" t="s">
        <v>174</v>
      </c>
      <c r="W373" s="117">
        <v>53007763</v>
      </c>
      <c r="X373" s="126">
        <v>6</v>
      </c>
      <c r="Y373" s="118">
        <v>30571</v>
      </c>
      <c r="Z373" s="119">
        <f ca="1">+($F$1-Tabla3[[#This Row],[FECHA DE NACIMIENTO]])/365</f>
        <v>37.676712328767124</v>
      </c>
      <c r="AA373" s="137" t="s">
        <v>2190</v>
      </c>
      <c r="AB373" s="137"/>
      <c r="AC373" s="4" t="s">
        <v>114</v>
      </c>
      <c r="AD373" s="4" t="s">
        <v>114</v>
      </c>
      <c r="AE373" s="8" t="s">
        <v>114</v>
      </c>
      <c r="AF373" s="4" t="s">
        <v>181</v>
      </c>
      <c r="AG373" s="13" t="s">
        <v>2944</v>
      </c>
      <c r="AH373" s="13" t="s">
        <v>2944</v>
      </c>
      <c r="AI373" s="116" t="s">
        <v>3046</v>
      </c>
      <c r="AJ373" s="108" t="s">
        <v>3271</v>
      </c>
      <c r="AK373" s="141" t="s">
        <v>3275</v>
      </c>
      <c r="AL373" s="140">
        <v>63900000</v>
      </c>
      <c r="AM373" s="140">
        <v>63900000</v>
      </c>
      <c r="AN373" s="123">
        <v>7100000</v>
      </c>
      <c r="AO373" s="1" t="s">
        <v>209</v>
      </c>
      <c r="AP373" s="116" t="s">
        <v>181</v>
      </c>
      <c r="AQ373" s="116" t="s">
        <v>168</v>
      </c>
      <c r="AR373" s="124"/>
      <c r="AS373" s="124"/>
      <c r="AT373" s="124"/>
      <c r="AU373" s="108">
        <v>10920</v>
      </c>
      <c r="AV373" s="118">
        <v>43847</v>
      </c>
      <c r="AW373" s="108">
        <v>98020</v>
      </c>
      <c r="AX373" s="139">
        <v>43896</v>
      </c>
      <c r="AY373" s="6" t="s">
        <v>215</v>
      </c>
      <c r="AZ373" s="116" t="s">
        <v>3263</v>
      </c>
      <c r="BA373" s="116" t="s">
        <v>181</v>
      </c>
      <c r="BB373" s="124"/>
      <c r="BC373" s="124"/>
      <c r="BD373" s="116" t="s">
        <v>3274</v>
      </c>
      <c r="BE373" s="70" t="s">
        <v>3273</v>
      </c>
      <c r="BF373" s="118">
        <v>43895</v>
      </c>
      <c r="BG373" s="4" t="s">
        <v>220</v>
      </c>
      <c r="BH373" s="4" t="s">
        <v>220</v>
      </c>
      <c r="BI373" s="6" t="s">
        <v>221</v>
      </c>
      <c r="BJ373" s="6" t="s">
        <v>3050</v>
      </c>
      <c r="BK373" s="12" t="s">
        <v>174</v>
      </c>
      <c r="BL373" s="12">
        <v>10542906</v>
      </c>
      <c r="BM373" s="4">
        <v>1</v>
      </c>
      <c r="BN373" s="6" t="s">
        <v>3051</v>
      </c>
      <c r="BO373" s="4" t="s">
        <v>3052</v>
      </c>
      <c r="BP373" s="1">
        <v>77101701</v>
      </c>
      <c r="BQ373" s="142" t="s">
        <v>3272</v>
      </c>
      <c r="BR373" s="118">
        <v>43895</v>
      </c>
      <c r="BS373" s="1" t="s">
        <v>180</v>
      </c>
      <c r="BT373" s="120" t="s">
        <v>230</v>
      </c>
      <c r="BU373" s="127">
        <v>43896</v>
      </c>
      <c r="BV373" s="120" t="s">
        <v>348</v>
      </c>
      <c r="BW373" s="127">
        <v>43897</v>
      </c>
      <c r="BX373" s="163">
        <v>43897</v>
      </c>
      <c r="BY373" s="20">
        <v>44171</v>
      </c>
      <c r="BZ373" s="4">
        <f t="shared" si="188"/>
        <v>274</v>
      </c>
      <c r="CA373" s="16">
        <f t="shared" si="189"/>
        <v>9.1333333333333329</v>
      </c>
      <c r="CB373" s="116" t="s">
        <v>3276</v>
      </c>
      <c r="CC373" s="9">
        <f>BD_2!E371</f>
        <v>0</v>
      </c>
      <c r="CD373" s="9">
        <f>BD_2!BA371</f>
        <v>0</v>
      </c>
      <c r="CE373" s="4">
        <f>BD_2!BZ371</f>
        <v>0</v>
      </c>
      <c r="CF373" s="42" t="str">
        <f>BD_2!CA371</f>
        <v>2 NO</v>
      </c>
      <c r="CG373" s="163" t="str">
        <f>BD_2!CF371</f>
        <v>2 NO</v>
      </c>
      <c r="CH373" s="4" t="s">
        <v>181</v>
      </c>
      <c r="CI373">
        <f t="shared" si="175"/>
        <v>274</v>
      </c>
      <c r="CJ373" s="161">
        <f t="shared" si="176"/>
        <v>43897</v>
      </c>
      <c r="CK373" s="161">
        <f t="shared" si="177"/>
        <v>44171</v>
      </c>
      <c r="CL373" s="14">
        <f t="shared" ca="1" si="178"/>
        <v>1.5547445255474452</v>
      </c>
      <c r="CM373" s="123">
        <f t="shared" si="200"/>
        <v>63900000</v>
      </c>
      <c r="CN373" s="76" t="str">
        <f t="shared" ca="1" si="191"/>
        <v>FINALIZADO</v>
      </c>
      <c r="CO373" s="128"/>
      <c r="CP373" s="129"/>
      <c r="CQ373" s="129"/>
      <c r="CR373" s="87"/>
      <c r="CS373" s="1"/>
      <c r="CT373" s="13" t="s">
        <v>1321</v>
      </c>
      <c r="CU373" s="4" t="s">
        <v>1322</v>
      </c>
      <c r="CV373" s="4" t="s">
        <v>3330</v>
      </c>
      <c r="CW373" s="42" t="str">
        <f t="shared" si="201"/>
        <v>marzo</v>
      </c>
      <c r="CX373" s="4" t="s">
        <v>180</v>
      </c>
      <c r="CY373" s="6" t="s">
        <v>361</v>
      </c>
      <c r="CZ373" s="6" t="s">
        <v>362</v>
      </c>
    </row>
    <row r="374" spans="1:104" x14ac:dyDescent="0.25">
      <c r="A374" s="77" t="str">
        <f t="shared" si="193"/>
        <v/>
      </c>
      <c r="B374" s="77" t="str">
        <f t="shared" si="194"/>
        <v/>
      </c>
      <c r="C374" s="76" t="str">
        <f t="shared" si="195"/>
        <v/>
      </c>
      <c r="D374" s="76" t="str">
        <f t="shared" si="196"/>
        <v/>
      </c>
      <c r="E374" s="77" t="str">
        <f t="shared" si="197"/>
        <v/>
      </c>
      <c r="F374" s="77" t="str">
        <f t="shared" ca="1" si="184"/>
        <v>F</v>
      </c>
      <c r="G374" s="3" t="str">
        <f t="shared" si="198"/>
        <v/>
      </c>
      <c r="H374" s="3" t="str">
        <f t="shared" si="199"/>
        <v/>
      </c>
      <c r="I374" s="3" t="str">
        <f t="shared" si="187"/>
        <v/>
      </c>
      <c r="J374" s="4">
        <v>2020</v>
      </c>
      <c r="K374" s="5">
        <v>365</v>
      </c>
      <c r="L374" s="98" t="s">
        <v>1432</v>
      </c>
      <c r="M374" s="4" t="s">
        <v>115</v>
      </c>
      <c r="N374" s="6" t="s">
        <v>116</v>
      </c>
      <c r="O374" s="6" t="s">
        <v>138</v>
      </c>
      <c r="P374" s="6" t="s">
        <v>150</v>
      </c>
      <c r="Q374" s="6" t="s">
        <v>249</v>
      </c>
      <c r="R374" s="4" t="s">
        <v>114</v>
      </c>
      <c r="S374" s="4" t="s">
        <v>166</v>
      </c>
      <c r="T374" s="108" t="s">
        <v>3264</v>
      </c>
      <c r="U374" s="4" t="s">
        <v>173</v>
      </c>
      <c r="V374" s="43" t="s">
        <v>174</v>
      </c>
      <c r="W374" s="117">
        <v>7717598</v>
      </c>
      <c r="X374" s="126">
        <v>6</v>
      </c>
      <c r="Y374" s="118">
        <v>29692</v>
      </c>
      <c r="Z374" s="119">
        <f ca="1">+($F$1-Tabla3[[#This Row],[FECHA DE NACIMIENTO]])/365</f>
        <v>40.084931506849315</v>
      </c>
      <c r="AA374" s="137" t="s">
        <v>3266</v>
      </c>
      <c r="AB374" s="137"/>
      <c r="AC374" s="4" t="s">
        <v>114</v>
      </c>
      <c r="AD374" s="4" t="s">
        <v>114</v>
      </c>
      <c r="AE374" s="8" t="s">
        <v>114</v>
      </c>
      <c r="AF374" s="4" t="s">
        <v>181</v>
      </c>
      <c r="AG374" s="13" t="s">
        <v>2944</v>
      </c>
      <c r="AH374" s="13" t="s">
        <v>2944</v>
      </c>
      <c r="AI374" s="116" t="s">
        <v>3046</v>
      </c>
      <c r="AJ374" s="108" t="s">
        <v>3267</v>
      </c>
      <c r="AK374" s="141" t="s">
        <v>3049</v>
      </c>
      <c r="AL374" s="140">
        <v>112500009</v>
      </c>
      <c r="AM374" s="140">
        <v>112500009</v>
      </c>
      <c r="AN374" s="123">
        <v>12500001</v>
      </c>
      <c r="AO374" s="1" t="s">
        <v>209</v>
      </c>
      <c r="AP374" s="116" t="s">
        <v>181</v>
      </c>
      <c r="AQ374" s="116" t="s">
        <v>168</v>
      </c>
      <c r="AR374" s="124"/>
      <c r="AS374" s="124"/>
      <c r="AT374" s="124"/>
      <c r="AU374" s="108">
        <v>10920</v>
      </c>
      <c r="AV374" s="118">
        <v>43847</v>
      </c>
      <c r="AW374" s="108">
        <v>100720</v>
      </c>
      <c r="AX374" s="139">
        <v>43896</v>
      </c>
      <c r="AY374" s="6" t="s">
        <v>215</v>
      </c>
      <c r="AZ374" s="116" t="s">
        <v>3281</v>
      </c>
      <c r="BA374" s="116" t="s">
        <v>181</v>
      </c>
      <c r="BB374" s="124"/>
      <c r="BC374" s="124"/>
      <c r="BD374" s="116" t="s">
        <v>3269</v>
      </c>
      <c r="BE374" s="70" t="s">
        <v>3268</v>
      </c>
      <c r="BF374" s="118">
        <v>43896</v>
      </c>
      <c r="BG374" s="4" t="s">
        <v>220</v>
      </c>
      <c r="BH374" s="4" t="s">
        <v>220</v>
      </c>
      <c r="BI374" s="6" t="s">
        <v>221</v>
      </c>
      <c r="BJ374" s="6" t="s">
        <v>3050</v>
      </c>
      <c r="BK374" s="12" t="s">
        <v>174</v>
      </c>
      <c r="BL374" s="12">
        <v>10542906</v>
      </c>
      <c r="BM374" s="4">
        <v>1</v>
      </c>
      <c r="BN374" s="6" t="s">
        <v>3051</v>
      </c>
      <c r="BO374" s="4" t="s">
        <v>3052</v>
      </c>
      <c r="BP374" s="1">
        <v>77101701</v>
      </c>
      <c r="BQ374" s="142" t="s">
        <v>3265</v>
      </c>
      <c r="BR374" s="118">
        <v>43896</v>
      </c>
      <c r="BS374" s="1" t="s">
        <v>180</v>
      </c>
      <c r="BT374" s="120" t="s">
        <v>230</v>
      </c>
      <c r="BU374" s="127">
        <v>43899</v>
      </c>
      <c r="BV374" s="120" t="s">
        <v>348</v>
      </c>
      <c r="BW374" s="127">
        <v>43901</v>
      </c>
      <c r="BX374" s="163">
        <v>43901</v>
      </c>
      <c r="BY374" s="20">
        <v>44175</v>
      </c>
      <c r="BZ374" s="4">
        <f t="shared" si="188"/>
        <v>274</v>
      </c>
      <c r="CA374" s="16">
        <f t="shared" si="189"/>
        <v>9.1333333333333329</v>
      </c>
      <c r="CB374" s="116" t="s">
        <v>2951</v>
      </c>
      <c r="CC374" s="9">
        <f>BD_2!E372</f>
        <v>0</v>
      </c>
      <c r="CD374" s="9">
        <f>BD_2!BA372</f>
        <v>0</v>
      </c>
      <c r="CE374" s="4">
        <f>BD_2!BZ372</f>
        <v>0</v>
      </c>
      <c r="CF374" s="42" t="str">
        <f>BD_2!CA372</f>
        <v>2 NO</v>
      </c>
      <c r="CG374" s="163" t="str">
        <f>BD_2!CF372</f>
        <v>2 NO</v>
      </c>
      <c r="CH374" s="4" t="s">
        <v>181</v>
      </c>
      <c r="CI374">
        <f t="shared" si="175"/>
        <v>274</v>
      </c>
      <c r="CJ374" s="161">
        <f t="shared" si="176"/>
        <v>43901</v>
      </c>
      <c r="CK374" s="161">
        <f t="shared" si="177"/>
        <v>44175</v>
      </c>
      <c r="CL374" s="14">
        <f t="shared" ca="1" si="178"/>
        <v>1.5401459854014599</v>
      </c>
      <c r="CM374" s="123">
        <f t="shared" si="200"/>
        <v>112500009</v>
      </c>
      <c r="CN374" s="76" t="str">
        <f t="shared" ca="1" si="191"/>
        <v>FINALIZADO</v>
      </c>
      <c r="CO374" s="128"/>
      <c r="CP374" s="129"/>
      <c r="CQ374" s="129"/>
      <c r="CR374" s="87"/>
      <c r="CS374" s="1"/>
      <c r="CT374" s="13" t="s">
        <v>1321</v>
      </c>
      <c r="CU374" s="4" t="s">
        <v>1322</v>
      </c>
      <c r="CV374" s="4" t="s">
        <v>3330</v>
      </c>
      <c r="CW374" s="42" t="str">
        <f t="shared" si="201"/>
        <v>marzo</v>
      </c>
      <c r="CX374" s="4" t="s">
        <v>180</v>
      </c>
      <c r="CY374" s="6" t="s">
        <v>361</v>
      </c>
      <c r="CZ374" s="6" t="s">
        <v>362</v>
      </c>
    </row>
    <row r="375" spans="1:104" x14ac:dyDescent="0.25">
      <c r="A375" s="77" t="str">
        <f t="shared" si="193"/>
        <v/>
      </c>
      <c r="B375" s="77" t="str">
        <f t="shared" si="194"/>
        <v/>
      </c>
      <c r="C375" s="76" t="str">
        <f t="shared" si="195"/>
        <v/>
      </c>
      <c r="D375" s="76" t="str">
        <f t="shared" si="196"/>
        <v/>
      </c>
      <c r="E375" s="77" t="str">
        <f t="shared" si="197"/>
        <v/>
      </c>
      <c r="F375" s="77" t="str">
        <f t="shared" ca="1" si="184"/>
        <v>F</v>
      </c>
      <c r="G375" s="3" t="str">
        <f t="shared" si="198"/>
        <v/>
      </c>
      <c r="H375" s="3" t="str">
        <f t="shared" si="199"/>
        <v/>
      </c>
      <c r="I375" s="3" t="str">
        <f t="shared" si="187"/>
        <v/>
      </c>
      <c r="J375" s="4">
        <v>2020</v>
      </c>
      <c r="K375" s="5">
        <v>366</v>
      </c>
      <c r="L375" s="98" t="s">
        <v>1432</v>
      </c>
      <c r="M375" s="4" t="s">
        <v>115</v>
      </c>
      <c r="N375" s="6" t="s">
        <v>116</v>
      </c>
      <c r="O375" s="6" t="s">
        <v>138</v>
      </c>
      <c r="P375" s="6" t="s">
        <v>150</v>
      </c>
      <c r="Q375" s="6" t="s">
        <v>249</v>
      </c>
      <c r="R375" s="4" t="s">
        <v>114</v>
      </c>
      <c r="S375" s="4" t="s">
        <v>166</v>
      </c>
      <c r="T375" s="108" t="s">
        <v>3260</v>
      </c>
      <c r="U375" s="4" t="s">
        <v>173</v>
      </c>
      <c r="V375" s="43" t="s">
        <v>174</v>
      </c>
      <c r="W375" s="117">
        <v>79401155</v>
      </c>
      <c r="X375" s="126">
        <v>1</v>
      </c>
      <c r="Y375" s="118">
        <v>24390</v>
      </c>
      <c r="Z375" s="119">
        <f ca="1">+($F$1-Tabla3[[#This Row],[FECHA DE NACIMIENTO]])/365</f>
        <v>54.610958904109587</v>
      </c>
      <c r="AA375" s="137" t="s">
        <v>849</v>
      </c>
      <c r="AB375" s="137"/>
      <c r="AC375" s="4" t="s">
        <v>114</v>
      </c>
      <c r="AD375" s="4" t="s">
        <v>114</v>
      </c>
      <c r="AE375" s="8" t="s">
        <v>114</v>
      </c>
      <c r="AF375" s="4" t="s">
        <v>181</v>
      </c>
      <c r="AG375" s="13" t="s">
        <v>2944</v>
      </c>
      <c r="AH375" s="13" t="s">
        <v>2944</v>
      </c>
      <c r="AI375" s="116" t="s">
        <v>3046</v>
      </c>
      <c r="AJ375" s="108" t="s">
        <v>3258</v>
      </c>
      <c r="AK375" s="141" t="s">
        <v>3049</v>
      </c>
      <c r="AL375" s="140">
        <v>112500009</v>
      </c>
      <c r="AM375" s="140">
        <v>112500009</v>
      </c>
      <c r="AN375" s="123">
        <v>12500001</v>
      </c>
      <c r="AO375" s="1" t="s">
        <v>209</v>
      </c>
      <c r="AP375" s="116" t="s">
        <v>181</v>
      </c>
      <c r="AQ375" s="116" t="s">
        <v>168</v>
      </c>
      <c r="AR375" s="124"/>
      <c r="AS375" s="124"/>
      <c r="AT375" s="124"/>
      <c r="AU375" s="108">
        <v>10920</v>
      </c>
      <c r="AV375" s="118">
        <v>43847</v>
      </c>
      <c r="AW375" s="108">
        <v>98120</v>
      </c>
      <c r="AX375" s="139">
        <v>43896</v>
      </c>
      <c r="AY375" s="6" t="s">
        <v>215</v>
      </c>
      <c r="AZ375" s="116" t="s">
        <v>3263</v>
      </c>
      <c r="BA375" s="116" t="s">
        <v>181</v>
      </c>
      <c r="BB375" s="124"/>
      <c r="BC375" s="124"/>
      <c r="BD375" s="116" t="s">
        <v>3262</v>
      </c>
      <c r="BE375" s="161" t="s">
        <v>3261</v>
      </c>
      <c r="BF375" s="118">
        <v>43895</v>
      </c>
      <c r="BG375" s="4" t="s">
        <v>220</v>
      </c>
      <c r="BH375" s="4" t="s">
        <v>220</v>
      </c>
      <c r="BI375" s="6" t="s">
        <v>221</v>
      </c>
      <c r="BJ375" s="6" t="s">
        <v>3050</v>
      </c>
      <c r="BK375" s="12" t="s">
        <v>174</v>
      </c>
      <c r="BL375" s="12">
        <v>10542906</v>
      </c>
      <c r="BM375" s="4">
        <v>1</v>
      </c>
      <c r="BN375" s="6" t="s">
        <v>3051</v>
      </c>
      <c r="BO375" s="4" t="s">
        <v>3052</v>
      </c>
      <c r="BP375" s="1">
        <v>77101701</v>
      </c>
      <c r="BQ375" s="142" t="s">
        <v>3259</v>
      </c>
      <c r="BR375" s="118">
        <v>43895</v>
      </c>
      <c r="BS375" s="1" t="s">
        <v>180</v>
      </c>
      <c r="BT375" s="120" t="s">
        <v>230</v>
      </c>
      <c r="BU375" s="127">
        <v>43895</v>
      </c>
      <c r="BV375" s="120" t="s">
        <v>348</v>
      </c>
      <c r="BW375" s="127">
        <v>43896</v>
      </c>
      <c r="BX375" s="163">
        <v>43896</v>
      </c>
      <c r="BY375" s="20">
        <v>44170</v>
      </c>
      <c r="BZ375" s="4">
        <f t="shared" si="188"/>
        <v>274</v>
      </c>
      <c r="CA375" s="16">
        <f t="shared" si="189"/>
        <v>9.1333333333333329</v>
      </c>
      <c r="CB375" s="116" t="s">
        <v>2951</v>
      </c>
      <c r="CC375" s="9">
        <f>BD_2!E373</f>
        <v>0</v>
      </c>
      <c r="CD375" s="9">
        <f>BD_2!BA373</f>
        <v>0</v>
      </c>
      <c r="CE375" s="4">
        <f>BD_2!BZ373</f>
        <v>0</v>
      </c>
      <c r="CF375" s="42" t="str">
        <f>BD_2!CA373</f>
        <v>2 NO</v>
      </c>
      <c r="CG375" s="163" t="str">
        <f>BD_2!CF373</f>
        <v>2 NO</v>
      </c>
      <c r="CH375" s="4" t="s">
        <v>181</v>
      </c>
      <c r="CI375">
        <f t="shared" si="175"/>
        <v>274</v>
      </c>
      <c r="CJ375" s="161">
        <f t="shared" si="176"/>
        <v>43896</v>
      </c>
      <c r="CK375" s="161">
        <f t="shared" si="177"/>
        <v>44170</v>
      </c>
      <c r="CL375" s="14">
        <f t="shared" ca="1" si="178"/>
        <v>1.5583941605839415</v>
      </c>
      <c r="CM375" s="123">
        <f t="shared" si="200"/>
        <v>112500009</v>
      </c>
      <c r="CN375" s="76" t="str">
        <f t="shared" ca="1" si="191"/>
        <v>FINALIZADO</v>
      </c>
      <c r="CO375" s="128"/>
      <c r="CP375" s="129"/>
      <c r="CQ375" s="129"/>
      <c r="CR375" s="87"/>
      <c r="CS375" s="1"/>
      <c r="CT375" s="13" t="s">
        <v>1321</v>
      </c>
      <c r="CU375" s="4" t="s">
        <v>1322</v>
      </c>
      <c r="CV375" s="4" t="s">
        <v>3330</v>
      </c>
      <c r="CW375" s="42" t="str">
        <f t="shared" si="201"/>
        <v>marzo</v>
      </c>
      <c r="CX375" s="4" t="s">
        <v>180</v>
      </c>
      <c r="CY375" s="6" t="s">
        <v>361</v>
      </c>
      <c r="CZ375" s="6" t="s">
        <v>362</v>
      </c>
    </row>
    <row r="376" spans="1:104" x14ac:dyDescent="0.25">
      <c r="A376" s="77" t="str">
        <f t="shared" si="193"/>
        <v>A</v>
      </c>
      <c r="B376" s="77" t="str">
        <f t="shared" si="194"/>
        <v>PR</v>
      </c>
      <c r="C376" s="76" t="str">
        <f t="shared" si="195"/>
        <v/>
      </c>
      <c r="D376" s="76" t="str">
        <f t="shared" si="196"/>
        <v/>
      </c>
      <c r="E376" s="77" t="str">
        <f t="shared" si="197"/>
        <v/>
      </c>
      <c r="F376" s="77" t="str">
        <f t="shared" ca="1" si="184"/>
        <v>F</v>
      </c>
      <c r="G376" s="3" t="str">
        <f t="shared" si="198"/>
        <v/>
      </c>
      <c r="H376" s="3" t="str">
        <f t="shared" si="199"/>
        <v/>
      </c>
      <c r="I376" s="3" t="str">
        <f t="shared" si="187"/>
        <v/>
      </c>
      <c r="J376" s="4">
        <v>2020</v>
      </c>
      <c r="K376" s="5">
        <v>367</v>
      </c>
      <c r="L376" s="13" t="s">
        <v>1441</v>
      </c>
      <c r="M376" s="4" t="s">
        <v>115</v>
      </c>
      <c r="N376" s="6" t="s">
        <v>116</v>
      </c>
      <c r="O376" s="6" t="s">
        <v>138</v>
      </c>
      <c r="P376" s="6" t="s">
        <v>150</v>
      </c>
      <c r="Q376" s="6" t="s">
        <v>249</v>
      </c>
      <c r="R376" s="4" t="s">
        <v>114</v>
      </c>
      <c r="S376" s="4" t="s">
        <v>166</v>
      </c>
      <c r="T376" s="108" t="s">
        <v>2889</v>
      </c>
      <c r="U376" s="4" t="s">
        <v>173</v>
      </c>
      <c r="V376" s="43" t="s">
        <v>174</v>
      </c>
      <c r="W376" s="117">
        <v>51713247</v>
      </c>
      <c r="X376" s="126">
        <v>8</v>
      </c>
      <c r="Y376" s="118">
        <v>23425</v>
      </c>
      <c r="Z376" s="119">
        <f ca="1">+($F$1-Tabla3[[#This Row],[FECHA DE NACIMIENTO]])/365</f>
        <v>57.254794520547946</v>
      </c>
      <c r="AA376" s="137" t="s">
        <v>614</v>
      </c>
      <c r="AB376" s="137"/>
      <c r="AC376" s="4" t="s">
        <v>114</v>
      </c>
      <c r="AD376" s="4" t="s">
        <v>114</v>
      </c>
      <c r="AE376" s="8" t="s">
        <v>114</v>
      </c>
      <c r="AF376" s="4" t="s">
        <v>181</v>
      </c>
      <c r="AG376" s="6" t="s">
        <v>200</v>
      </c>
      <c r="AH376" s="6" t="s">
        <v>200</v>
      </c>
      <c r="AI376" s="116" t="s">
        <v>1364</v>
      </c>
      <c r="AJ376" s="108" t="s">
        <v>3254</v>
      </c>
      <c r="AK376" s="141" t="s">
        <v>3255</v>
      </c>
      <c r="AL376" s="140">
        <v>24000000</v>
      </c>
      <c r="AM376" s="140">
        <v>24000000</v>
      </c>
      <c r="AN376" s="123">
        <v>6000000</v>
      </c>
      <c r="AO376" s="1" t="s">
        <v>209</v>
      </c>
      <c r="AP376" s="116" t="s">
        <v>181</v>
      </c>
      <c r="AQ376" s="116" t="s">
        <v>168</v>
      </c>
      <c r="AR376" s="124"/>
      <c r="AS376" s="124"/>
      <c r="AT376" s="124"/>
      <c r="AU376" s="108">
        <v>4520</v>
      </c>
      <c r="AV376" s="118">
        <v>43839</v>
      </c>
      <c r="AW376" s="108">
        <v>100820</v>
      </c>
      <c r="AX376" s="139">
        <v>43896</v>
      </c>
      <c r="AY376" s="6" t="s">
        <v>215</v>
      </c>
      <c r="AZ376" s="116" t="s">
        <v>575</v>
      </c>
      <c r="BA376" s="116" t="s">
        <v>181</v>
      </c>
      <c r="BB376" s="124"/>
      <c r="BC376" s="124"/>
      <c r="BD376" s="116" t="s">
        <v>3257</v>
      </c>
      <c r="BE376" s="161" t="s">
        <v>3256</v>
      </c>
      <c r="BF376" s="118">
        <v>43896</v>
      </c>
      <c r="BG376" s="4" t="s">
        <v>220</v>
      </c>
      <c r="BH376" s="4" t="s">
        <v>220</v>
      </c>
      <c r="BI376" s="6" t="s">
        <v>221</v>
      </c>
      <c r="BJ376" s="6" t="s">
        <v>527</v>
      </c>
      <c r="BK376" s="6" t="s">
        <v>174</v>
      </c>
      <c r="BL376" s="12">
        <v>80128270</v>
      </c>
      <c r="BM376" s="4">
        <v>4</v>
      </c>
      <c r="BN376" s="6" t="s">
        <v>528</v>
      </c>
      <c r="BO376" s="6" t="s">
        <v>529</v>
      </c>
      <c r="BP376" s="1">
        <v>77102000</v>
      </c>
      <c r="BQ376" s="142" t="s">
        <v>3253</v>
      </c>
      <c r="BR376" s="118">
        <v>43896</v>
      </c>
      <c r="BS376" s="1" t="s">
        <v>180</v>
      </c>
      <c r="BT376" s="120" t="s">
        <v>230</v>
      </c>
      <c r="BU376" s="127">
        <v>43899</v>
      </c>
      <c r="BV376" s="120" t="s">
        <v>348</v>
      </c>
      <c r="BW376" s="127">
        <v>43900</v>
      </c>
      <c r="BX376" s="163">
        <v>43900</v>
      </c>
      <c r="BY376" s="20">
        <v>44021</v>
      </c>
      <c r="BZ376" s="4">
        <f t="shared" si="188"/>
        <v>121</v>
      </c>
      <c r="CA376" s="16">
        <f t="shared" si="189"/>
        <v>4.0333333333333332</v>
      </c>
      <c r="CB376" s="116" t="s">
        <v>2406</v>
      </c>
      <c r="CC376" s="9">
        <f>BD_2!E374</f>
        <v>0</v>
      </c>
      <c r="CD376" s="9">
        <f>BD_2!BA374</f>
        <v>12000000</v>
      </c>
      <c r="CE376" s="4">
        <f>BD_2!BZ374</f>
        <v>62</v>
      </c>
      <c r="CF376" s="42" t="str">
        <f>BD_2!CA374</f>
        <v>2 NO</v>
      </c>
      <c r="CG376" s="163" t="str">
        <f>BD_2!CF374</f>
        <v>2 NO</v>
      </c>
      <c r="CH376" s="4" t="s">
        <v>181</v>
      </c>
      <c r="CI376">
        <f t="shared" si="175"/>
        <v>183</v>
      </c>
      <c r="CJ376" s="161">
        <f t="shared" si="176"/>
        <v>43900</v>
      </c>
      <c r="CK376" s="161">
        <f t="shared" si="177"/>
        <v>44083</v>
      </c>
      <c r="CL376" s="14">
        <f t="shared" ca="1" si="178"/>
        <v>2.3114754098360657</v>
      </c>
      <c r="CM376" s="123">
        <f t="shared" si="200"/>
        <v>36000000</v>
      </c>
      <c r="CN376" s="76" t="str">
        <f t="shared" ca="1" si="191"/>
        <v>FINALIZADO</v>
      </c>
      <c r="CO376" s="128"/>
      <c r="CP376" s="129"/>
      <c r="CQ376" s="129"/>
      <c r="CR376" s="87"/>
      <c r="CS376" s="1"/>
      <c r="CT376" s="13" t="s">
        <v>1321</v>
      </c>
      <c r="CU376" s="4" t="s">
        <v>1322</v>
      </c>
      <c r="CV376" s="4" t="s">
        <v>3330</v>
      </c>
      <c r="CW376" s="42" t="str">
        <f t="shared" si="201"/>
        <v>marzo</v>
      </c>
      <c r="CX376" s="4" t="s">
        <v>180</v>
      </c>
      <c r="CY376" s="6" t="s">
        <v>361</v>
      </c>
      <c r="CZ376" s="6" t="s">
        <v>362</v>
      </c>
    </row>
    <row r="377" spans="1:104" x14ac:dyDescent="0.25">
      <c r="A377" s="77" t="str">
        <f t="shared" si="193"/>
        <v/>
      </c>
      <c r="B377" s="77" t="str">
        <f t="shared" si="194"/>
        <v/>
      </c>
      <c r="C377" s="76" t="str">
        <f t="shared" si="195"/>
        <v/>
      </c>
      <c r="D377" s="76" t="str">
        <f t="shared" si="196"/>
        <v/>
      </c>
      <c r="E377" s="77" t="str">
        <f t="shared" si="197"/>
        <v/>
      </c>
      <c r="F377" s="77" t="str">
        <f t="shared" ca="1" si="184"/>
        <v>F</v>
      </c>
      <c r="G377" s="3" t="str">
        <f t="shared" si="198"/>
        <v/>
      </c>
      <c r="H377" s="3" t="str">
        <f t="shared" si="199"/>
        <v/>
      </c>
      <c r="I377" s="3" t="str">
        <f t="shared" si="187"/>
        <v/>
      </c>
      <c r="J377" s="4">
        <v>2020</v>
      </c>
      <c r="K377" s="5">
        <v>368</v>
      </c>
      <c r="L377" s="98" t="s">
        <v>1433</v>
      </c>
      <c r="M377" s="4" t="s">
        <v>115</v>
      </c>
      <c r="N377" s="6" t="s">
        <v>116</v>
      </c>
      <c r="O377" s="6" t="s">
        <v>138</v>
      </c>
      <c r="P377" s="6" t="s">
        <v>150</v>
      </c>
      <c r="Q377" s="6" t="s">
        <v>249</v>
      </c>
      <c r="R377" s="4" t="s">
        <v>114</v>
      </c>
      <c r="S377" s="4" t="s">
        <v>166</v>
      </c>
      <c r="T377" s="108" t="s">
        <v>3243</v>
      </c>
      <c r="U377" s="4" t="s">
        <v>173</v>
      </c>
      <c r="V377" s="43" t="s">
        <v>174</v>
      </c>
      <c r="W377" s="117">
        <v>52808565</v>
      </c>
      <c r="X377" s="126">
        <v>8</v>
      </c>
      <c r="Y377" s="118">
        <v>29636</v>
      </c>
      <c r="Z377" s="119">
        <f ca="1">+($F$1-Tabla3[[#This Row],[FECHA DE NACIMIENTO]])/365</f>
        <v>40.238356164383561</v>
      </c>
      <c r="AA377" s="137" t="s">
        <v>3245</v>
      </c>
      <c r="AB377" s="137"/>
      <c r="AC377" s="4" t="s">
        <v>114</v>
      </c>
      <c r="AD377" s="4" t="s">
        <v>114</v>
      </c>
      <c r="AE377" s="8" t="s">
        <v>114</v>
      </c>
      <c r="AF377" s="4" t="s">
        <v>181</v>
      </c>
      <c r="AG377" s="13" t="s">
        <v>185</v>
      </c>
      <c r="AH377" s="13" t="s">
        <v>185</v>
      </c>
      <c r="AI377" s="116" t="s">
        <v>3246</v>
      </c>
      <c r="AJ377" s="108" t="s">
        <v>3247</v>
      </c>
      <c r="AK377" s="141" t="s">
        <v>3248</v>
      </c>
      <c r="AL377" s="140">
        <v>30900000</v>
      </c>
      <c r="AM377" s="140">
        <v>30900000</v>
      </c>
      <c r="AN377" s="123">
        <v>6180000</v>
      </c>
      <c r="AO377" s="1" t="s">
        <v>209</v>
      </c>
      <c r="AP377" s="116" t="s">
        <v>181</v>
      </c>
      <c r="AQ377" s="116" t="s">
        <v>168</v>
      </c>
      <c r="AR377" s="124"/>
      <c r="AS377" s="124"/>
      <c r="AT377" s="124"/>
      <c r="AU377" s="108">
        <v>9020</v>
      </c>
      <c r="AV377" s="118">
        <v>43844</v>
      </c>
      <c r="AW377" s="108">
        <v>109120</v>
      </c>
      <c r="AX377" s="139">
        <v>43903</v>
      </c>
      <c r="AY377" s="6" t="s">
        <v>215</v>
      </c>
      <c r="AZ377" s="116" t="s">
        <v>3249</v>
      </c>
      <c r="BA377" s="116" t="s">
        <v>181</v>
      </c>
      <c r="BB377" s="124"/>
      <c r="BC377" s="124"/>
      <c r="BD377" s="116" t="s">
        <v>3251</v>
      </c>
      <c r="BE377" s="161" t="s">
        <v>3250</v>
      </c>
      <c r="BF377" s="118">
        <v>43902</v>
      </c>
      <c r="BG377" s="4" t="s">
        <v>220</v>
      </c>
      <c r="BH377" s="4" t="s">
        <v>220</v>
      </c>
      <c r="BI377" s="6" t="s">
        <v>221</v>
      </c>
      <c r="BJ377" s="6" t="s">
        <v>1224</v>
      </c>
      <c r="BK377" s="6" t="s">
        <v>174</v>
      </c>
      <c r="BL377" s="12">
        <v>80407547</v>
      </c>
      <c r="BM377" s="4">
        <v>6</v>
      </c>
      <c r="BN377" s="6" t="s">
        <v>1290</v>
      </c>
      <c r="BO377" s="6" t="s">
        <v>957</v>
      </c>
      <c r="BP377" s="1">
        <v>82141600</v>
      </c>
      <c r="BQ377" s="142" t="s">
        <v>3244</v>
      </c>
      <c r="BR377" s="118">
        <v>43902</v>
      </c>
      <c r="BS377" s="1" t="s">
        <v>181</v>
      </c>
      <c r="BT377" s="120" t="s">
        <v>235</v>
      </c>
      <c r="BU377" s="127" t="s">
        <v>168</v>
      </c>
      <c r="BV377" s="120" t="s">
        <v>256</v>
      </c>
      <c r="BW377" s="127">
        <v>43903</v>
      </c>
      <c r="BX377" s="163">
        <v>43903</v>
      </c>
      <c r="BY377" s="20">
        <v>44055</v>
      </c>
      <c r="BZ377" s="4">
        <f t="shared" si="188"/>
        <v>152</v>
      </c>
      <c r="CA377" s="16">
        <f t="shared" si="189"/>
        <v>5.0666666666666664</v>
      </c>
      <c r="CB377" s="116" t="s">
        <v>3252</v>
      </c>
      <c r="CC377" s="9">
        <f>BD_2!E375</f>
        <v>0</v>
      </c>
      <c r="CD377" s="9">
        <f>BD_2!BA375</f>
        <v>0</v>
      </c>
      <c r="CE377" s="4">
        <f>BD_2!BZ375</f>
        <v>0</v>
      </c>
      <c r="CF377" s="42" t="str">
        <f>BD_2!CA375</f>
        <v>2 NO</v>
      </c>
      <c r="CG377" s="163" t="str">
        <f>BD_2!CF375</f>
        <v>2 NO</v>
      </c>
      <c r="CH377" s="4" t="s">
        <v>181</v>
      </c>
      <c r="CI377">
        <f t="shared" si="175"/>
        <v>152</v>
      </c>
      <c r="CJ377" s="161">
        <f t="shared" si="176"/>
        <v>43903</v>
      </c>
      <c r="CK377" s="161">
        <f t="shared" si="177"/>
        <v>44055</v>
      </c>
      <c r="CL377" s="14">
        <f t="shared" ca="1" si="178"/>
        <v>2.763157894736842</v>
      </c>
      <c r="CM377" s="123">
        <f t="shared" si="200"/>
        <v>30900000</v>
      </c>
      <c r="CN377" s="76" t="str">
        <f t="shared" ca="1" si="191"/>
        <v>FINALIZADO</v>
      </c>
      <c r="CO377" s="128"/>
      <c r="CP377" s="129"/>
      <c r="CQ377" s="129"/>
      <c r="CR377" s="87"/>
      <c r="CS377" s="1"/>
      <c r="CT377" s="13" t="s">
        <v>1321</v>
      </c>
      <c r="CU377" s="4" t="s">
        <v>1322</v>
      </c>
      <c r="CV377" s="4" t="s">
        <v>3330</v>
      </c>
      <c r="CW377" s="42" t="str">
        <f t="shared" si="201"/>
        <v>marzo</v>
      </c>
      <c r="CX377" s="4" t="s">
        <v>180</v>
      </c>
      <c r="CY377" s="6" t="s">
        <v>361</v>
      </c>
      <c r="CZ377" s="6" t="s">
        <v>362</v>
      </c>
    </row>
    <row r="378" spans="1:104" x14ac:dyDescent="0.25">
      <c r="A378" s="77" t="str">
        <f t="shared" si="193"/>
        <v>A</v>
      </c>
      <c r="B378" s="77" t="str">
        <f t="shared" si="194"/>
        <v>PR</v>
      </c>
      <c r="C378" s="76" t="str">
        <f t="shared" si="195"/>
        <v/>
      </c>
      <c r="D378" s="76" t="str">
        <f t="shared" si="196"/>
        <v/>
      </c>
      <c r="E378" s="77" t="str">
        <f t="shared" si="197"/>
        <v/>
      </c>
      <c r="F378" s="77" t="str">
        <f t="shared" ca="1" si="184"/>
        <v>F</v>
      </c>
      <c r="G378" s="3" t="str">
        <f t="shared" si="198"/>
        <v/>
      </c>
      <c r="H378" s="3" t="str">
        <f t="shared" si="199"/>
        <v/>
      </c>
      <c r="I378" s="3" t="str">
        <f t="shared" si="187"/>
        <v/>
      </c>
      <c r="J378" s="4">
        <v>2020</v>
      </c>
      <c r="K378" s="5">
        <v>369</v>
      </c>
      <c r="L378" s="6" t="s">
        <v>516</v>
      </c>
      <c r="M378" s="4" t="s">
        <v>115</v>
      </c>
      <c r="N378" s="6" t="s">
        <v>116</v>
      </c>
      <c r="O378" s="6" t="s">
        <v>138</v>
      </c>
      <c r="P378" s="6" t="s">
        <v>150</v>
      </c>
      <c r="Q378" s="6" t="s">
        <v>249</v>
      </c>
      <c r="R378" s="4" t="s">
        <v>114</v>
      </c>
      <c r="S378" s="4" t="s">
        <v>166</v>
      </c>
      <c r="T378" s="108" t="s">
        <v>2890</v>
      </c>
      <c r="U378" s="4" t="s">
        <v>173</v>
      </c>
      <c r="V378" s="43" t="s">
        <v>174</v>
      </c>
      <c r="W378" s="117">
        <v>80182172</v>
      </c>
      <c r="X378" s="126">
        <v>1</v>
      </c>
      <c r="Y378" s="118">
        <v>29913</v>
      </c>
      <c r="Z378" s="119">
        <f ca="1">+($F$1-Tabla3[[#This Row],[FECHA DE NACIMIENTO]])/365</f>
        <v>39.479452054794521</v>
      </c>
      <c r="AA378" s="137" t="s">
        <v>2200</v>
      </c>
      <c r="AB378" s="137"/>
      <c r="AC378" s="4" t="s">
        <v>114</v>
      </c>
      <c r="AD378" s="4" t="s">
        <v>114</v>
      </c>
      <c r="AE378" s="8" t="s">
        <v>114</v>
      </c>
      <c r="AF378" s="4" t="s">
        <v>181</v>
      </c>
      <c r="AG378" s="13" t="s">
        <v>186</v>
      </c>
      <c r="AH378" s="13" t="s">
        <v>186</v>
      </c>
      <c r="AI378" s="116" t="s">
        <v>1354</v>
      </c>
      <c r="AJ378" s="108" t="s">
        <v>2898</v>
      </c>
      <c r="AK378" s="141" t="s">
        <v>2899</v>
      </c>
      <c r="AL378" s="140">
        <v>55350000</v>
      </c>
      <c r="AM378" s="140">
        <v>55350000</v>
      </c>
      <c r="AN378" s="123">
        <v>6150000</v>
      </c>
      <c r="AO378" s="1" t="s">
        <v>209</v>
      </c>
      <c r="AP378" s="116" t="s">
        <v>181</v>
      </c>
      <c r="AQ378" s="116" t="s">
        <v>168</v>
      </c>
      <c r="AR378" s="124"/>
      <c r="AS378" s="124"/>
      <c r="AT378" s="124"/>
      <c r="AU378" s="108">
        <v>5120</v>
      </c>
      <c r="AV378" s="118">
        <v>43839</v>
      </c>
      <c r="AW378" s="108">
        <v>101420</v>
      </c>
      <c r="AX378" s="139">
        <v>43899</v>
      </c>
      <c r="AY378" s="6" t="s">
        <v>215</v>
      </c>
      <c r="AZ378" s="116" t="s">
        <v>2900</v>
      </c>
      <c r="BA378" s="116" t="s">
        <v>181</v>
      </c>
      <c r="BB378" s="124"/>
      <c r="BC378" s="124"/>
      <c r="BD378" s="116" t="s">
        <v>2896</v>
      </c>
      <c r="BE378" s="161" t="s">
        <v>2897</v>
      </c>
      <c r="BF378" s="118">
        <v>43896</v>
      </c>
      <c r="BG378" s="4" t="s">
        <v>220</v>
      </c>
      <c r="BH378" s="4" t="s">
        <v>220</v>
      </c>
      <c r="BI378" s="6" t="s">
        <v>221</v>
      </c>
      <c r="BJ378" s="6" t="s">
        <v>823</v>
      </c>
      <c r="BK378" s="6" t="s">
        <v>174</v>
      </c>
      <c r="BL378" s="12">
        <v>80082348</v>
      </c>
      <c r="BM378" s="4">
        <v>1</v>
      </c>
      <c r="BN378" s="6" t="s">
        <v>824</v>
      </c>
      <c r="BO378" s="6" t="s">
        <v>825</v>
      </c>
      <c r="BP378" s="1">
        <v>77102000</v>
      </c>
      <c r="BQ378" s="142" t="s">
        <v>3241</v>
      </c>
      <c r="BR378" s="118">
        <v>43896</v>
      </c>
      <c r="BS378" s="1" t="s">
        <v>180</v>
      </c>
      <c r="BT378" s="120" t="s">
        <v>230</v>
      </c>
      <c r="BU378" s="127">
        <v>43900</v>
      </c>
      <c r="BV378" s="120" t="s">
        <v>348</v>
      </c>
      <c r="BW378" s="127">
        <v>43901</v>
      </c>
      <c r="BX378" s="163">
        <v>43901</v>
      </c>
      <c r="BY378" s="20">
        <v>44175</v>
      </c>
      <c r="BZ378" s="4">
        <f t="shared" si="188"/>
        <v>274</v>
      </c>
      <c r="CA378" s="16">
        <f t="shared" si="189"/>
        <v>9.1333333333333329</v>
      </c>
      <c r="CB378" s="116" t="s">
        <v>2901</v>
      </c>
      <c r="CC378" s="9">
        <f>BD_2!E376</f>
        <v>0</v>
      </c>
      <c r="CD378" s="9">
        <f>BD_2!BA376</f>
        <v>1640000</v>
      </c>
      <c r="CE378" s="4">
        <f>BD_2!BZ376</f>
        <v>8</v>
      </c>
      <c r="CF378" s="42" t="str">
        <f>BD_2!CA376</f>
        <v>2 NO</v>
      </c>
      <c r="CG378" s="163" t="str">
        <f>BD_2!CF376</f>
        <v>2 NO</v>
      </c>
      <c r="CH378" s="4" t="s">
        <v>181</v>
      </c>
      <c r="CI378">
        <f t="shared" si="175"/>
        <v>282</v>
      </c>
      <c r="CJ378" s="161">
        <f t="shared" si="176"/>
        <v>43901</v>
      </c>
      <c r="CK378" s="161">
        <f t="shared" si="177"/>
        <v>44183</v>
      </c>
      <c r="CL378" s="14">
        <f t="shared" ca="1" si="178"/>
        <v>1.4964539007092199</v>
      </c>
      <c r="CM378" s="123">
        <f t="shared" si="200"/>
        <v>56990000</v>
      </c>
      <c r="CN378" s="76" t="str">
        <f t="shared" ca="1" si="191"/>
        <v>FINALIZADO</v>
      </c>
      <c r="CO378" s="128"/>
      <c r="CP378" s="129"/>
      <c r="CQ378" s="129"/>
      <c r="CR378" s="87"/>
      <c r="CS378" s="1"/>
      <c r="CT378" s="4" t="s">
        <v>1321</v>
      </c>
      <c r="CU378" s="4" t="s">
        <v>1322</v>
      </c>
      <c r="CV378" s="4" t="s">
        <v>3330</v>
      </c>
      <c r="CW378" s="42" t="str">
        <f t="shared" si="201"/>
        <v>marzo</v>
      </c>
      <c r="CX378" s="4" t="s">
        <v>180</v>
      </c>
      <c r="CY378" t="s">
        <v>361</v>
      </c>
      <c r="CZ378" t="s">
        <v>362</v>
      </c>
    </row>
    <row r="379" spans="1:104" x14ac:dyDescent="0.25">
      <c r="A379" s="77" t="str">
        <f t="shared" si="193"/>
        <v>A</v>
      </c>
      <c r="B379" s="77" t="str">
        <f t="shared" si="194"/>
        <v>PR</v>
      </c>
      <c r="C379" s="76" t="str">
        <f t="shared" si="195"/>
        <v/>
      </c>
      <c r="D379" s="76" t="str">
        <f t="shared" si="196"/>
        <v/>
      </c>
      <c r="E379" s="77" t="str">
        <f t="shared" si="197"/>
        <v/>
      </c>
      <c r="F379" s="77" t="str">
        <f t="shared" ca="1" si="184"/>
        <v>F</v>
      </c>
      <c r="G379" s="3" t="str">
        <f t="shared" si="198"/>
        <v/>
      </c>
      <c r="H379" s="3" t="str">
        <f t="shared" si="199"/>
        <v/>
      </c>
      <c r="I379" s="3" t="str">
        <f t="shared" si="187"/>
        <v/>
      </c>
      <c r="J379" s="4">
        <v>2020</v>
      </c>
      <c r="K379" s="5">
        <v>370</v>
      </c>
      <c r="L379" s="6" t="s">
        <v>515</v>
      </c>
      <c r="M379" s="4" t="s">
        <v>115</v>
      </c>
      <c r="N379" s="6" t="s">
        <v>116</v>
      </c>
      <c r="O379" s="6" t="s">
        <v>138</v>
      </c>
      <c r="P379" s="6" t="s">
        <v>150</v>
      </c>
      <c r="Q379" s="6" t="s">
        <v>249</v>
      </c>
      <c r="R379" s="4" t="s">
        <v>114</v>
      </c>
      <c r="S379" s="4" t="s">
        <v>166</v>
      </c>
      <c r="T379" s="108" t="s">
        <v>3242</v>
      </c>
      <c r="U379" s="4" t="s">
        <v>173</v>
      </c>
      <c r="V379" s="43" t="s">
        <v>174</v>
      </c>
      <c r="W379" s="117">
        <v>79491507</v>
      </c>
      <c r="X379" s="126">
        <v>5</v>
      </c>
      <c r="Y379" s="118">
        <v>25616</v>
      </c>
      <c r="Z379" s="119">
        <f ca="1">+($F$1-Tabla3[[#This Row],[FECHA DE NACIMIENTO]])/365</f>
        <v>51.252054794520546</v>
      </c>
      <c r="AA379" s="137" t="s">
        <v>1442</v>
      </c>
      <c r="AB379" s="137"/>
      <c r="AC379" s="4" t="s">
        <v>114</v>
      </c>
      <c r="AD379" s="4" t="s">
        <v>114</v>
      </c>
      <c r="AE379" s="8" t="s">
        <v>114</v>
      </c>
      <c r="AF379" s="4" t="s">
        <v>181</v>
      </c>
      <c r="AG379" s="13" t="s">
        <v>185</v>
      </c>
      <c r="AH379" s="13" t="s">
        <v>185</v>
      </c>
      <c r="AI379" s="116" t="s">
        <v>3235</v>
      </c>
      <c r="AJ379" s="108" t="s">
        <v>3236</v>
      </c>
      <c r="AK379" s="141" t="s">
        <v>3237</v>
      </c>
      <c r="AL379" s="140">
        <v>139500000</v>
      </c>
      <c r="AM379" s="140">
        <v>139500000</v>
      </c>
      <c r="AN379" s="123">
        <v>15500000</v>
      </c>
      <c r="AO379" s="1" t="s">
        <v>209</v>
      </c>
      <c r="AP379" s="116" t="s">
        <v>181</v>
      </c>
      <c r="AQ379" s="116" t="s">
        <v>168</v>
      </c>
      <c r="AR379" s="124"/>
      <c r="AS379" s="124"/>
      <c r="AT379" s="124"/>
      <c r="AU379" s="108">
        <v>9020</v>
      </c>
      <c r="AV379" s="118">
        <v>43844</v>
      </c>
      <c r="AW379" s="108">
        <v>93820</v>
      </c>
      <c r="AX379" s="139">
        <v>43894</v>
      </c>
      <c r="AY379" s="6" t="s">
        <v>215</v>
      </c>
      <c r="AZ379" s="116" t="s">
        <v>810</v>
      </c>
      <c r="BA379" s="116" t="s">
        <v>181</v>
      </c>
      <c r="BB379" s="124"/>
      <c r="BC379" s="124"/>
      <c r="BD379" s="116" t="s">
        <v>3239</v>
      </c>
      <c r="BE379" s="161" t="s">
        <v>3238</v>
      </c>
      <c r="BF379" s="118">
        <v>43893</v>
      </c>
      <c r="BG379" s="4" t="s">
        <v>220</v>
      </c>
      <c r="BH379" s="4" t="s">
        <v>220</v>
      </c>
      <c r="BI379" s="6" t="s">
        <v>221</v>
      </c>
      <c r="BJ379" s="6" t="s">
        <v>1224</v>
      </c>
      <c r="BK379" s="6" t="s">
        <v>174</v>
      </c>
      <c r="BL379" s="12">
        <v>80407547</v>
      </c>
      <c r="BM379" s="4">
        <v>6</v>
      </c>
      <c r="BN379" s="6" t="s">
        <v>1290</v>
      </c>
      <c r="BO379" s="6" t="s">
        <v>957</v>
      </c>
      <c r="BP379" s="1">
        <v>77101701</v>
      </c>
      <c r="BQ379" s="142" t="s">
        <v>3234</v>
      </c>
      <c r="BR379" s="118">
        <v>43893</v>
      </c>
      <c r="BS379" s="1" t="s">
        <v>180</v>
      </c>
      <c r="BT379" s="120" t="s">
        <v>230</v>
      </c>
      <c r="BU379" s="127">
        <v>43893</v>
      </c>
      <c r="BV379" s="120" t="s">
        <v>348</v>
      </c>
      <c r="BW379" s="127">
        <v>43894</v>
      </c>
      <c r="BX379" s="163">
        <v>43894</v>
      </c>
      <c r="BY379" s="20">
        <v>44168</v>
      </c>
      <c r="BZ379" s="4">
        <f t="shared" si="188"/>
        <v>274</v>
      </c>
      <c r="CA379" s="16">
        <f t="shared" si="189"/>
        <v>9.1333333333333329</v>
      </c>
      <c r="CB379" s="116" t="s">
        <v>3240</v>
      </c>
      <c r="CC379" s="9">
        <f>BD_2!E377</f>
        <v>0</v>
      </c>
      <c r="CD379" s="9">
        <f>BD_2!BA377</f>
        <v>14466666</v>
      </c>
      <c r="CE379" s="4">
        <f>BD_2!BZ377</f>
        <v>28</v>
      </c>
      <c r="CF379" s="42" t="str">
        <f>BD_2!CA377</f>
        <v>2 NO</v>
      </c>
      <c r="CG379" s="163" t="str">
        <f>BD_2!CF377</f>
        <v>2 NO</v>
      </c>
      <c r="CH379" s="4" t="s">
        <v>181</v>
      </c>
      <c r="CI379">
        <f t="shared" si="175"/>
        <v>302</v>
      </c>
      <c r="CJ379" s="161">
        <f t="shared" si="176"/>
        <v>43894</v>
      </c>
      <c r="CK379" s="161">
        <f t="shared" si="177"/>
        <v>44196</v>
      </c>
      <c r="CL379" s="14">
        <f t="shared" ca="1" si="178"/>
        <v>1.4205298013245033</v>
      </c>
      <c r="CM379" s="123">
        <f t="shared" si="200"/>
        <v>153966666</v>
      </c>
      <c r="CN379" s="76" t="str">
        <f t="shared" ca="1" si="191"/>
        <v>FINALIZADO</v>
      </c>
      <c r="CO379" s="128"/>
      <c r="CP379" s="129"/>
      <c r="CQ379" s="129"/>
      <c r="CR379" s="87"/>
      <c r="CS379" s="1"/>
      <c r="CT379" s="4" t="s">
        <v>1321</v>
      </c>
      <c r="CU379" s="4" t="s">
        <v>1322</v>
      </c>
      <c r="CV379" s="4" t="s">
        <v>3330</v>
      </c>
      <c r="CW379" s="42" t="str">
        <f t="shared" si="201"/>
        <v>marzo</v>
      </c>
      <c r="CX379" s="4" t="s">
        <v>180</v>
      </c>
      <c r="CY379" s="6" t="s">
        <v>361</v>
      </c>
      <c r="CZ379" s="6" t="s">
        <v>362</v>
      </c>
    </row>
    <row r="380" spans="1:104" x14ac:dyDescent="0.25">
      <c r="A380" s="77" t="str">
        <f t="shared" si="193"/>
        <v>A</v>
      </c>
      <c r="B380" s="77" t="str">
        <f t="shared" si="194"/>
        <v>PR</v>
      </c>
      <c r="C380" s="76" t="str">
        <f t="shared" si="195"/>
        <v/>
      </c>
      <c r="D380" s="76" t="str">
        <f t="shared" si="196"/>
        <v/>
      </c>
      <c r="E380" s="77" t="str">
        <f t="shared" si="197"/>
        <v/>
      </c>
      <c r="F380" s="77" t="str">
        <f t="shared" ca="1" si="184"/>
        <v>F</v>
      </c>
      <c r="G380" s="3" t="str">
        <f t="shared" si="198"/>
        <v/>
      </c>
      <c r="H380" s="3" t="str">
        <f t="shared" si="199"/>
        <v/>
      </c>
      <c r="I380" s="3" t="str">
        <f t="shared" si="187"/>
        <v/>
      </c>
      <c r="J380" s="4">
        <v>2020</v>
      </c>
      <c r="K380" s="5">
        <v>371</v>
      </c>
      <c r="L380" s="13" t="s">
        <v>1441</v>
      </c>
      <c r="M380" s="4" t="s">
        <v>115</v>
      </c>
      <c r="N380" s="6" t="s">
        <v>116</v>
      </c>
      <c r="O380" s="6" t="s">
        <v>138</v>
      </c>
      <c r="P380" s="6" t="s">
        <v>150</v>
      </c>
      <c r="Q380" s="6" t="s">
        <v>249</v>
      </c>
      <c r="R380" s="4" t="s">
        <v>114</v>
      </c>
      <c r="S380" s="4" t="s">
        <v>166</v>
      </c>
      <c r="T380" s="108" t="s">
        <v>2891</v>
      </c>
      <c r="U380" s="4" t="s">
        <v>173</v>
      </c>
      <c r="V380" s="43" t="s">
        <v>174</v>
      </c>
      <c r="W380" s="117">
        <v>1019065509</v>
      </c>
      <c r="X380" s="126">
        <v>6</v>
      </c>
      <c r="Y380" s="118">
        <v>33576</v>
      </c>
      <c r="Z380" s="119">
        <f ca="1">+($F$1-Tabla3[[#This Row],[FECHA DE NACIMIENTO]])/365</f>
        <v>29.443835616438356</v>
      </c>
      <c r="AA380" s="137" t="s">
        <v>1442</v>
      </c>
      <c r="AB380" s="137"/>
      <c r="AC380" s="4" t="s">
        <v>114</v>
      </c>
      <c r="AD380" s="4" t="s">
        <v>114</v>
      </c>
      <c r="AE380" s="8" t="s">
        <v>114</v>
      </c>
      <c r="AF380" s="4" t="s">
        <v>181</v>
      </c>
      <c r="AG380" s="6" t="s">
        <v>200</v>
      </c>
      <c r="AH380" s="6" t="s">
        <v>200</v>
      </c>
      <c r="AI380" s="116" t="s">
        <v>1608</v>
      </c>
      <c r="AJ380" s="108" t="s">
        <v>3230</v>
      </c>
      <c r="AK380" s="141" t="s">
        <v>3229</v>
      </c>
      <c r="AL380" s="140">
        <v>40590000</v>
      </c>
      <c r="AM380" s="140">
        <v>40590000</v>
      </c>
      <c r="AN380" s="123">
        <v>4510000</v>
      </c>
      <c r="AO380" s="1" t="s">
        <v>209</v>
      </c>
      <c r="AP380" s="116" t="s">
        <v>181</v>
      </c>
      <c r="AQ380" s="116" t="s">
        <v>168</v>
      </c>
      <c r="AR380" s="124"/>
      <c r="AS380" s="124"/>
      <c r="AT380" s="124"/>
      <c r="AU380" s="108">
        <v>5920</v>
      </c>
      <c r="AV380" s="118">
        <v>43840</v>
      </c>
      <c r="AW380" s="108">
        <v>107920</v>
      </c>
      <c r="AX380" s="139">
        <v>43903</v>
      </c>
      <c r="AY380" s="6" t="s">
        <v>215</v>
      </c>
      <c r="AZ380" s="116" t="s">
        <v>1699</v>
      </c>
      <c r="BA380" s="116" t="s">
        <v>181</v>
      </c>
      <c r="BB380" s="124"/>
      <c r="BC380" s="124"/>
      <c r="BD380" s="116" t="s">
        <v>3233</v>
      </c>
      <c r="BE380" s="161" t="s">
        <v>3232</v>
      </c>
      <c r="BF380" s="118">
        <v>43902</v>
      </c>
      <c r="BG380" s="4" t="s">
        <v>220</v>
      </c>
      <c r="BH380" s="4" t="s">
        <v>220</v>
      </c>
      <c r="BI380" s="6" t="s">
        <v>221</v>
      </c>
      <c r="BJ380" s="6" t="s">
        <v>527</v>
      </c>
      <c r="BK380" s="6" t="s">
        <v>174</v>
      </c>
      <c r="BL380" s="12">
        <v>80128270</v>
      </c>
      <c r="BM380" s="4">
        <v>4</v>
      </c>
      <c r="BN380" s="6" t="s">
        <v>528</v>
      </c>
      <c r="BO380" s="6" t="s">
        <v>529</v>
      </c>
      <c r="BP380" s="1">
        <v>77102000</v>
      </c>
      <c r="BQ380" s="142" t="s">
        <v>3231</v>
      </c>
      <c r="BR380" s="118">
        <v>43902</v>
      </c>
      <c r="BS380" s="1" t="s">
        <v>180</v>
      </c>
      <c r="BT380" s="120" t="s">
        <v>230</v>
      </c>
      <c r="BU380" s="127">
        <v>43903</v>
      </c>
      <c r="BV380" s="120" t="s">
        <v>348</v>
      </c>
      <c r="BW380" s="139">
        <v>43905</v>
      </c>
      <c r="BX380" s="163">
        <v>43905</v>
      </c>
      <c r="BY380" s="20">
        <v>44179</v>
      </c>
      <c r="BZ380" s="4">
        <f t="shared" si="188"/>
        <v>274</v>
      </c>
      <c r="CA380" s="16">
        <f t="shared" si="189"/>
        <v>9.1333333333333329</v>
      </c>
      <c r="CB380" s="116" t="s">
        <v>3223</v>
      </c>
      <c r="CC380" s="9">
        <f>BD_2!E378</f>
        <v>0</v>
      </c>
      <c r="CD380" s="9">
        <f>BD_2!BA378</f>
        <v>2555667</v>
      </c>
      <c r="CE380" s="4">
        <f>BD_2!BZ378</f>
        <v>17</v>
      </c>
      <c r="CF380" s="42" t="str">
        <f>BD_2!CA378</f>
        <v>2 NO</v>
      </c>
      <c r="CG380" s="163" t="str">
        <f>BD_2!CF378</f>
        <v>2 NO</v>
      </c>
      <c r="CH380" s="4" t="s">
        <v>181</v>
      </c>
      <c r="CI380">
        <f t="shared" si="175"/>
        <v>291</v>
      </c>
      <c r="CJ380" s="161">
        <f t="shared" si="176"/>
        <v>43905</v>
      </c>
      <c r="CK380" s="161">
        <f t="shared" si="177"/>
        <v>44196</v>
      </c>
      <c r="CL380" s="14">
        <f t="shared" ca="1" si="178"/>
        <v>1.436426116838488</v>
      </c>
      <c r="CM380" s="123">
        <f t="shared" si="200"/>
        <v>43145667</v>
      </c>
      <c r="CN380" s="76" t="str">
        <f t="shared" ca="1" si="191"/>
        <v>FINALIZADO</v>
      </c>
      <c r="CO380" s="128"/>
      <c r="CP380" s="129"/>
      <c r="CQ380" s="129"/>
      <c r="CR380" s="87"/>
      <c r="CS380" s="1"/>
      <c r="CT380" s="4" t="s">
        <v>1321</v>
      </c>
      <c r="CU380" s="4" t="s">
        <v>1322</v>
      </c>
      <c r="CV380" s="4" t="s">
        <v>3330</v>
      </c>
      <c r="CW380" s="42" t="str">
        <f t="shared" si="201"/>
        <v>marzo</v>
      </c>
      <c r="CX380" s="4" t="s">
        <v>180</v>
      </c>
      <c r="CY380" s="6" t="s">
        <v>361</v>
      </c>
      <c r="CZ380" s="6" t="s">
        <v>362</v>
      </c>
    </row>
    <row r="381" spans="1:104" x14ac:dyDescent="0.25">
      <c r="A381" s="77" t="str">
        <f t="shared" si="193"/>
        <v/>
      </c>
      <c r="B381" s="77" t="str">
        <f t="shared" si="194"/>
        <v/>
      </c>
      <c r="C381" s="76" t="str">
        <f t="shared" si="195"/>
        <v/>
      </c>
      <c r="D381" s="76" t="str">
        <f t="shared" si="196"/>
        <v/>
      </c>
      <c r="E381" s="77" t="str">
        <f t="shared" si="197"/>
        <v/>
      </c>
      <c r="F381" s="77" t="str">
        <f t="shared" ca="1" si="184"/>
        <v>F</v>
      </c>
      <c r="G381" s="3" t="str">
        <f t="shared" si="198"/>
        <v/>
      </c>
      <c r="H381" s="3" t="str">
        <f t="shared" si="199"/>
        <v/>
      </c>
      <c r="I381" s="3" t="str">
        <f t="shared" si="187"/>
        <v/>
      </c>
      <c r="J381" s="4">
        <v>2020</v>
      </c>
      <c r="K381" s="5">
        <v>372</v>
      </c>
      <c r="L381" s="13" t="s">
        <v>1441</v>
      </c>
      <c r="M381" s="4" t="s">
        <v>115</v>
      </c>
      <c r="N381" s="6" t="s">
        <v>116</v>
      </c>
      <c r="O381" s="6" t="s">
        <v>138</v>
      </c>
      <c r="P381" s="6" t="s">
        <v>150</v>
      </c>
      <c r="Q381" s="6" t="s">
        <v>249</v>
      </c>
      <c r="R381" s="4" t="s">
        <v>114</v>
      </c>
      <c r="S381" s="4" t="s">
        <v>166</v>
      </c>
      <c r="T381" s="108" t="s">
        <v>3224</v>
      </c>
      <c r="U381" s="4" t="s">
        <v>173</v>
      </c>
      <c r="V381" s="43" t="s">
        <v>174</v>
      </c>
      <c r="W381" s="117">
        <v>1121712530</v>
      </c>
      <c r="X381" s="126">
        <v>8</v>
      </c>
      <c r="Y381" s="118">
        <v>33159</v>
      </c>
      <c r="Z381" s="119">
        <f ca="1">+($F$1-Tabla3[[#This Row],[FECHA DE NACIMIENTO]])/365</f>
        <v>30.586301369863012</v>
      </c>
      <c r="AA381" s="137" t="s">
        <v>540</v>
      </c>
      <c r="AB381" s="137"/>
      <c r="AC381" s="4" t="s">
        <v>114</v>
      </c>
      <c r="AD381" s="4" t="s">
        <v>114</v>
      </c>
      <c r="AE381" s="8" t="s">
        <v>114</v>
      </c>
      <c r="AF381" s="4" t="s">
        <v>181</v>
      </c>
      <c r="AG381" s="6" t="s">
        <v>200</v>
      </c>
      <c r="AH381" s="6" t="s">
        <v>200</v>
      </c>
      <c r="AI381" s="116" t="s">
        <v>1608</v>
      </c>
      <c r="AJ381" s="108" t="s">
        <v>3228</v>
      </c>
      <c r="AK381" s="141" t="s">
        <v>3229</v>
      </c>
      <c r="AL381" s="140">
        <v>40590000</v>
      </c>
      <c r="AM381" s="140">
        <v>40590000</v>
      </c>
      <c r="AN381" s="123">
        <v>4510000</v>
      </c>
      <c r="AO381" s="1" t="s">
        <v>209</v>
      </c>
      <c r="AP381" s="116" t="s">
        <v>181</v>
      </c>
      <c r="AQ381" s="116" t="s">
        <v>168</v>
      </c>
      <c r="AR381" s="124"/>
      <c r="AS381" s="124"/>
      <c r="AT381" s="124"/>
      <c r="AU381" s="108">
        <v>5920</v>
      </c>
      <c r="AV381" s="118">
        <v>43840</v>
      </c>
      <c r="AW381" s="108">
        <v>108120</v>
      </c>
      <c r="AX381" s="139">
        <v>43903</v>
      </c>
      <c r="AY381" s="6" t="s">
        <v>215</v>
      </c>
      <c r="AZ381" s="116" t="s">
        <v>1699</v>
      </c>
      <c r="BA381" s="116" t="s">
        <v>181</v>
      </c>
      <c r="BB381" s="124"/>
      <c r="BC381" s="124"/>
      <c r="BD381" s="116" t="s">
        <v>3227</v>
      </c>
      <c r="BE381" s="161" t="s">
        <v>3226</v>
      </c>
      <c r="BF381" s="118">
        <v>43902</v>
      </c>
      <c r="BG381" s="4" t="s">
        <v>220</v>
      </c>
      <c r="BH381" s="4" t="s">
        <v>220</v>
      </c>
      <c r="BI381" s="6" t="s">
        <v>221</v>
      </c>
      <c r="BJ381" s="6" t="s">
        <v>527</v>
      </c>
      <c r="BK381" s="6" t="s">
        <v>174</v>
      </c>
      <c r="BL381" s="12">
        <v>80128270</v>
      </c>
      <c r="BM381" s="4">
        <v>4</v>
      </c>
      <c r="BN381" s="6" t="s">
        <v>528</v>
      </c>
      <c r="BO381" s="6" t="s">
        <v>529</v>
      </c>
      <c r="BP381" s="1">
        <v>77102000</v>
      </c>
      <c r="BQ381" s="142" t="s">
        <v>3225</v>
      </c>
      <c r="BR381" s="118">
        <v>43902</v>
      </c>
      <c r="BS381" s="1" t="s">
        <v>180</v>
      </c>
      <c r="BT381" s="120" t="s">
        <v>230</v>
      </c>
      <c r="BU381" s="127">
        <v>43903</v>
      </c>
      <c r="BV381" s="120" t="s">
        <v>348</v>
      </c>
      <c r="BW381" s="127">
        <v>43905</v>
      </c>
      <c r="BX381" s="163">
        <v>43905</v>
      </c>
      <c r="BY381" s="20">
        <v>44179</v>
      </c>
      <c r="BZ381" s="4">
        <f t="shared" si="188"/>
        <v>274</v>
      </c>
      <c r="CA381" s="16">
        <f t="shared" si="189"/>
        <v>9.1333333333333329</v>
      </c>
      <c r="CB381" s="116" t="s">
        <v>3223</v>
      </c>
      <c r="CC381" s="9">
        <f>BD_2!E379</f>
        <v>0</v>
      </c>
      <c r="CD381" s="9">
        <f>BD_2!BA379</f>
        <v>0</v>
      </c>
      <c r="CE381" s="4">
        <f>BD_2!BZ379</f>
        <v>0</v>
      </c>
      <c r="CF381" s="42" t="str">
        <f>BD_2!CA379</f>
        <v>2 NO</v>
      </c>
      <c r="CG381" s="163" t="str">
        <f>BD_2!CF379</f>
        <v>2 NO</v>
      </c>
      <c r="CH381" s="4" t="s">
        <v>181</v>
      </c>
      <c r="CI381">
        <f t="shared" si="175"/>
        <v>274</v>
      </c>
      <c r="CJ381" s="161">
        <f t="shared" si="176"/>
        <v>43905</v>
      </c>
      <c r="CK381" s="161">
        <f t="shared" si="177"/>
        <v>44179</v>
      </c>
      <c r="CL381" s="14">
        <f t="shared" ca="1" si="178"/>
        <v>1.5255474452554745</v>
      </c>
      <c r="CM381" s="123">
        <f t="shared" si="200"/>
        <v>40590000</v>
      </c>
      <c r="CN381" s="76" t="str">
        <f t="shared" ca="1" si="191"/>
        <v>FINALIZADO</v>
      </c>
      <c r="CO381" s="128"/>
      <c r="CP381" s="129"/>
      <c r="CQ381" s="129"/>
      <c r="CR381" s="87"/>
      <c r="CS381" s="1"/>
      <c r="CT381" s="4" t="s">
        <v>1321</v>
      </c>
      <c r="CU381" s="4" t="s">
        <v>1322</v>
      </c>
      <c r="CV381" s="4" t="s">
        <v>3330</v>
      </c>
      <c r="CW381" s="42" t="str">
        <f t="shared" si="201"/>
        <v>marzo</v>
      </c>
      <c r="CX381" s="4" t="s">
        <v>180</v>
      </c>
      <c r="CY381" s="6" t="s">
        <v>361</v>
      </c>
      <c r="CZ381" s="6" t="s">
        <v>362</v>
      </c>
    </row>
    <row r="382" spans="1:104" x14ac:dyDescent="0.25">
      <c r="A382" s="77" t="str">
        <f t="shared" si="193"/>
        <v/>
      </c>
      <c r="B382" s="77" t="str">
        <f t="shared" si="194"/>
        <v/>
      </c>
      <c r="C382" s="76" t="str">
        <f t="shared" si="195"/>
        <v/>
      </c>
      <c r="D382" s="76" t="str">
        <f t="shared" si="196"/>
        <v/>
      </c>
      <c r="E382" s="77" t="str">
        <f t="shared" si="197"/>
        <v/>
      </c>
      <c r="F382" s="77" t="str">
        <f t="shared" ca="1" si="184"/>
        <v>F</v>
      </c>
      <c r="G382" s="3" t="str">
        <f t="shared" si="198"/>
        <v/>
      </c>
      <c r="H382" s="3" t="str">
        <f t="shared" si="199"/>
        <v/>
      </c>
      <c r="I382" s="3" t="str">
        <f t="shared" si="187"/>
        <v/>
      </c>
      <c r="J382" s="4">
        <v>2020</v>
      </c>
      <c r="K382" s="5">
        <v>373</v>
      </c>
      <c r="L382" s="13" t="s">
        <v>1441</v>
      </c>
      <c r="M382" s="4" t="s">
        <v>115</v>
      </c>
      <c r="N382" s="6" t="s">
        <v>116</v>
      </c>
      <c r="O382" s="6" t="s">
        <v>138</v>
      </c>
      <c r="P382" s="6" t="s">
        <v>150</v>
      </c>
      <c r="Q382" s="6" t="s">
        <v>249</v>
      </c>
      <c r="R382" s="4" t="s">
        <v>114</v>
      </c>
      <c r="S382" s="4" t="s">
        <v>166</v>
      </c>
      <c r="T382" s="108" t="s">
        <v>2892</v>
      </c>
      <c r="U382" s="4" t="s">
        <v>173</v>
      </c>
      <c r="V382" s="43" t="s">
        <v>174</v>
      </c>
      <c r="W382" s="117">
        <v>19383375</v>
      </c>
      <c r="X382" s="126">
        <v>9</v>
      </c>
      <c r="Y382" s="118">
        <v>21857</v>
      </c>
      <c r="Z382" s="119">
        <f ca="1">+($F$1-Tabla3[[#This Row],[FECHA DE NACIMIENTO]])/365</f>
        <v>61.550684931506851</v>
      </c>
      <c r="AA382" s="137" t="s">
        <v>854</v>
      </c>
      <c r="AB382" s="137"/>
      <c r="AC382" s="4" t="s">
        <v>114</v>
      </c>
      <c r="AD382" s="4" t="s">
        <v>114</v>
      </c>
      <c r="AE382" s="8" t="s">
        <v>114</v>
      </c>
      <c r="AF382" s="4" t="s">
        <v>181</v>
      </c>
      <c r="AG382" s="6" t="s">
        <v>200</v>
      </c>
      <c r="AH382" s="6" t="s">
        <v>200</v>
      </c>
      <c r="AI382" s="116" t="s">
        <v>3220</v>
      </c>
      <c r="AJ382" s="108" t="s">
        <v>3221</v>
      </c>
      <c r="AK382" s="141" t="s">
        <v>3222</v>
      </c>
      <c r="AL382" s="140">
        <v>83430000</v>
      </c>
      <c r="AM382" s="140">
        <v>83430000</v>
      </c>
      <c r="AN382" s="123">
        <v>9270000</v>
      </c>
      <c r="AO382" s="1" t="s">
        <v>209</v>
      </c>
      <c r="AP382" s="116" t="s">
        <v>181</v>
      </c>
      <c r="AQ382" s="116" t="s">
        <v>168</v>
      </c>
      <c r="AR382" s="124"/>
      <c r="AS382" s="124"/>
      <c r="AT382" s="124"/>
      <c r="AU382" s="108">
        <v>6020</v>
      </c>
      <c r="AV382" s="118">
        <v>43840</v>
      </c>
      <c r="AW382" s="108">
        <v>111720</v>
      </c>
      <c r="AX382" s="139">
        <v>43908</v>
      </c>
      <c r="AY382" s="6" t="s">
        <v>215</v>
      </c>
      <c r="AZ382" s="116" t="s">
        <v>1699</v>
      </c>
      <c r="BA382" s="116" t="s">
        <v>181</v>
      </c>
      <c r="BB382" s="124"/>
      <c r="BC382" s="124"/>
      <c r="BD382" s="116" t="s">
        <v>3219</v>
      </c>
      <c r="BE382" s="161" t="s">
        <v>3218</v>
      </c>
      <c r="BF382" s="118">
        <v>43908</v>
      </c>
      <c r="BG382" s="4" t="s">
        <v>220</v>
      </c>
      <c r="BH382" s="4" t="s">
        <v>220</v>
      </c>
      <c r="BI382" s="6" t="s">
        <v>221</v>
      </c>
      <c r="BJ382" s="6" t="s">
        <v>527</v>
      </c>
      <c r="BK382" s="6" t="s">
        <v>174</v>
      </c>
      <c r="BL382" s="12">
        <v>80128270</v>
      </c>
      <c r="BM382" s="4">
        <v>4</v>
      </c>
      <c r="BN382" s="6" t="s">
        <v>528</v>
      </c>
      <c r="BO382" s="6" t="s">
        <v>529</v>
      </c>
      <c r="BP382" s="1">
        <v>80121700</v>
      </c>
      <c r="BQ382" s="142" t="s">
        <v>3217</v>
      </c>
      <c r="BR382" s="118">
        <v>43908</v>
      </c>
      <c r="BS382" s="1" t="s">
        <v>180</v>
      </c>
      <c r="BT382" s="120" t="s">
        <v>230</v>
      </c>
      <c r="BU382" s="127">
        <v>43908</v>
      </c>
      <c r="BV382" s="120" t="s">
        <v>348</v>
      </c>
      <c r="BW382" s="127">
        <v>43909</v>
      </c>
      <c r="BX382" s="163">
        <v>43909</v>
      </c>
      <c r="BY382" s="20">
        <v>44183</v>
      </c>
      <c r="BZ382" s="4">
        <f t="shared" si="188"/>
        <v>274</v>
      </c>
      <c r="CA382" s="16">
        <f t="shared" si="189"/>
        <v>9.1333333333333329</v>
      </c>
      <c r="CB382" s="116" t="s">
        <v>3223</v>
      </c>
      <c r="CC382" s="9">
        <f>BD_2!E380</f>
        <v>0</v>
      </c>
      <c r="CD382" s="9">
        <f>BD_2!BA380</f>
        <v>0</v>
      </c>
      <c r="CE382" s="4">
        <f>BD_2!BZ380</f>
        <v>0</v>
      </c>
      <c r="CF382" s="42" t="str">
        <f>BD_2!CA380</f>
        <v>2 NO</v>
      </c>
      <c r="CG382" s="163" t="str">
        <f>BD_2!CF380</f>
        <v>2 NO</v>
      </c>
      <c r="CH382" s="4" t="s">
        <v>181</v>
      </c>
      <c r="CI382">
        <f t="shared" si="175"/>
        <v>274</v>
      </c>
      <c r="CJ382" s="161">
        <f t="shared" si="176"/>
        <v>43909</v>
      </c>
      <c r="CK382" s="161">
        <f t="shared" si="177"/>
        <v>44183</v>
      </c>
      <c r="CL382" s="14">
        <f t="shared" ca="1" si="178"/>
        <v>1.5109489051094891</v>
      </c>
      <c r="CM382" s="123">
        <f t="shared" si="200"/>
        <v>83430000</v>
      </c>
      <c r="CN382" s="76" t="str">
        <f t="shared" ca="1" si="191"/>
        <v>FINALIZADO</v>
      </c>
      <c r="CO382" s="128"/>
      <c r="CP382" s="129"/>
      <c r="CQ382" s="129"/>
      <c r="CR382" s="87"/>
      <c r="CS382" s="1"/>
      <c r="CT382" s="4" t="s">
        <v>1321</v>
      </c>
      <c r="CU382" s="4" t="s">
        <v>1322</v>
      </c>
      <c r="CV382" s="4" t="s">
        <v>3330</v>
      </c>
      <c r="CW382" s="42" t="str">
        <f t="shared" si="201"/>
        <v>marzo</v>
      </c>
      <c r="CX382" s="4" t="s">
        <v>180</v>
      </c>
      <c r="CY382" s="6" t="s">
        <v>361</v>
      </c>
      <c r="CZ382" s="6" t="s">
        <v>362</v>
      </c>
    </row>
    <row r="383" spans="1:104" x14ac:dyDescent="0.25">
      <c r="A383" s="77" t="str">
        <f t="shared" si="193"/>
        <v>A</v>
      </c>
      <c r="B383" s="77" t="str">
        <f t="shared" si="194"/>
        <v>PR</v>
      </c>
      <c r="C383" s="76" t="str">
        <f t="shared" si="195"/>
        <v/>
      </c>
      <c r="D383" s="76" t="str">
        <f t="shared" si="196"/>
        <v/>
      </c>
      <c r="E383" s="77" t="str">
        <f t="shared" si="197"/>
        <v/>
      </c>
      <c r="F383" s="77" t="str">
        <f t="shared" ca="1" si="184"/>
        <v>F</v>
      </c>
      <c r="G383" s="3" t="str">
        <f t="shared" si="198"/>
        <v/>
      </c>
      <c r="H383" s="3" t="str">
        <f t="shared" si="199"/>
        <v/>
      </c>
      <c r="I383" s="3" t="str">
        <f t="shared" si="187"/>
        <v/>
      </c>
      <c r="J383" s="4">
        <v>2020</v>
      </c>
      <c r="K383" s="5">
        <v>374</v>
      </c>
      <c r="L383" s="98" t="s">
        <v>1436</v>
      </c>
      <c r="M383" s="4" t="s">
        <v>115</v>
      </c>
      <c r="N383" s="6" t="s">
        <v>116</v>
      </c>
      <c r="O383" s="6" t="s">
        <v>138</v>
      </c>
      <c r="P383" s="6" t="s">
        <v>150</v>
      </c>
      <c r="Q383" s="6" t="s">
        <v>249</v>
      </c>
      <c r="R383" s="4" t="s">
        <v>114</v>
      </c>
      <c r="S383" s="4" t="s">
        <v>166</v>
      </c>
      <c r="T383" s="108" t="s">
        <v>2893</v>
      </c>
      <c r="U383" s="4" t="s">
        <v>173</v>
      </c>
      <c r="V383" s="43" t="s">
        <v>174</v>
      </c>
      <c r="W383" s="117">
        <v>1020755461</v>
      </c>
      <c r="X383" s="126">
        <v>6</v>
      </c>
      <c r="Y383" s="118">
        <v>33118</v>
      </c>
      <c r="Z383" s="119">
        <f ca="1">+($F$1-Tabla3[[#This Row],[FECHA DE NACIMIENTO]])/365</f>
        <v>30.698630136986303</v>
      </c>
      <c r="AA383" s="137" t="s">
        <v>3209</v>
      </c>
      <c r="AB383" s="137"/>
      <c r="AC383" s="4" t="s">
        <v>114</v>
      </c>
      <c r="AD383" s="4" t="s">
        <v>114</v>
      </c>
      <c r="AE383" s="8" t="s">
        <v>114</v>
      </c>
      <c r="AF383" s="4" t="s">
        <v>181</v>
      </c>
      <c r="AG383" s="105" t="s">
        <v>2144</v>
      </c>
      <c r="AH383" s="6" t="s">
        <v>201</v>
      </c>
      <c r="AI383" s="116" t="s">
        <v>3211</v>
      </c>
      <c r="AJ383" s="108" t="s">
        <v>3212</v>
      </c>
      <c r="AK383" s="141" t="s">
        <v>3213</v>
      </c>
      <c r="AL383" s="140">
        <v>58500000</v>
      </c>
      <c r="AM383" s="140">
        <v>58500000</v>
      </c>
      <c r="AN383" s="123">
        <v>6500000</v>
      </c>
      <c r="AO383" s="1" t="s">
        <v>209</v>
      </c>
      <c r="AP383" s="116" t="s">
        <v>181</v>
      </c>
      <c r="AQ383" s="116" t="s">
        <v>168</v>
      </c>
      <c r="AR383" s="124"/>
      <c r="AS383" s="124"/>
      <c r="AT383" s="124"/>
      <c r="AU383" s="108">
        <v>3420</v>
      </c>
      <c r="AV383" s="118">
        <v>43838</v>
      </c>
      <c r="AW383" s="108">
        <v>93520</v>
      </c>
      <c r="AX383" s="139">
        <v>43894</v>
      </c>
      <c r="AY383" s="6" t="s">
        <v>215</v>
      </c>
      <c r="AZ383" s="116" t="s">
        <v>581</v>
      </c>
      <c r="BA383" s="116" t="s">
        <v>181</v>
      </c>
      <c r="BB383" s="124"/>
      <c r="BC383" s="124"/>
      <c r="BD383" s="116" t="s">
        <v>3215</v>
      </c>
      <c r="BE383" s="161" t="s">
        <v>3214</v>
      </c>
      <c r="BF383" s="118">
        <v>43893</v>
      </c>
      <c r="BG383" s="4" t="s">
        <v>220</v>
      </c>
      <c r="BH383" s="4" t="s">
        <v>220</v>
      </c>
      <c r="BI383" s="6" t="s">
        <v>221</v>
      </c>
      <c r="BJ383" s="6" t="s">
        <v>2145</v>
      </c>
      <c r="BK383" t="s">
        <v>174</v>
      </c>
      <c r="BL383" s="12">
        <v>51973180</v>
      </c>
      <c r="BM383" s="4">
        <v>8</v>
      </c>
      <c r="BN383" s="6" t="s">
        <v>2144</v>
      </c>
      <c r="BO383" s="6" t="s">
        <v>201</v>
      </c>
      <c r="BP383" s="1">
        <v>93151507</v>
      </c>
      <c r="BQ383" s="142" t="s">
        <v>3210</v>
      </c>
      <c r="BR383" s="118">
        <v>43893</v>
      </c>
      <c r="BS383" s="1" t="s">
        <v>180</v>
      </c>
      <c r="BT383" s="120" t="s">
        <v>230</v>
      </c>
      <c r="BU383" s="127">
        <v>43893</v>
      </c>
      <c r="BV383" s="120" t="s">
        <v>348</v>
      </c>
      <c r="BW383" s="127">
        <v>43894</v>
      </c>
      <c r="BX383" s="163">
        <v>43894</v>
      </c>
      <c r="BY383" s="20">
        <v>44168</v>
      </c>
      <c r="BZ383" s="4">
        <f t="shared" si="188"/>
        <v>274</v>
      </c>
      <c r="CA383" s="16">
        <f t="shared" si="189"/>
        <v>9.1333333333333329</v>
      </c>
      <c r="CB383" s="116" t="s">
        <v>3216</v>
      </c>
      <c r="CC383" s="9">
        <f>BD_2!E381</f>
        <v>0</v>
      </c>
      <c r="CD383" s="9">
        <f>BD_2!BA381</f>
        <v>5850000</v>
      </c>
      <c r="CE383" s="4">
        <f>BD_2!BZ381</f>
        <v>27</v>
      </c>
      <c r="CF383" s="42" t="str">
        <f>BD_2!CA381</f>
        <v>2 NO</v>
      </c>
      <c r="CG383" s="163" t="str">
        <f>BD_2!CF381</f>
        <v>2 NO</v>
      </c>
      <c r="CH383" s="4" t="s">
        <v>181</v>
      </c>
      <c r="CI383">
        <f t="shared" si="175"/>
        <v>301</v>
      </c>
      <c r="CJ383" s="161">
        <f t="shared" si="176"/>
        <v>43894</v>
      </c>
      <c r="CK383" s="161">
        <f t="shared" si="177"/>
        <v>44195</v>
      </c>
      <c r="CL383" s="14">
        <f t="shared" ca="1" si="178"/>
        <v>1.4252491694352158</v>
      </c>
      <c r="CM383" s="123">
        <f t="shared" si="200"/>
        <v>64350000</v>
      </c>
      <c r="CN383" s="76" t="str">
        <f t="shared" ca="1" si="191"/>
        <v>FINALIZADO</v>
      </c>
      <c r="CO383" s="128"/>
      <c r="CP383" s="129"/>
      <c r="CQ383" s="129"/>
      <c r="CR383" s="87"/>
      <c r="CS383" s="1"/>
      <c r="CT383" s="4" t="s">
        <v>1321</v>
      </c>
      <c r="CU383" s="4" t="s">
        <v>1322</v>
      </c>
      <c r="CV383" s="4" t="s">
        <v>3330</v>
      </c>
      <c r="CW383" s="42" t="str">
        <f t="shared" si="201"/>
        <v>marzo</v>
      </c>
      <c r="CX383" s="4" t="s">
        <v>180</v>
      </c>
      <c r="CY383" s="6" t="s">
        <v>361</v>
      </c>
      <c r="CZ383" s="6" t="s">
        <v>362</v>
      </c>
    </row>
    <row r="384" spans="1:104" x14ac:dyDescent="0.25">
      <c r="A384" s="77" t="str">
        <f t="shared" si="193"/>
        <v/>
      </c>
      <c r="B384" s="77" t="str">
        <f t="shared" si="194"/>
        <v/>
      </c>
      <c r="C384" s="76" t="str">
        <f t="shared" si="195"/>
        <v/>
      </c>
      <c r="D384" s="76" t="str">
        <f t="shared" si="196"/>
        <v/>
      </c>
      <c r="E384" s="77" t="str">
        <f t="shared" si="197"/>
        <v/>
      </c>
      <c r="F384" s="77" t="str">
        <f t="shared" ca="1" si="184"/>
        <v>F</v>
      </c>
      <c r="G384" s="3" t="str">
        <f t="shared" si="198"/>
        <v/>
      </c>
      <c r="H384" s="3" t="str">
        <f t="shared" si="199"/>
        <v/>
      </c>
      <c r="I384" s="3" t="str">
        <f t="shared" si="187"/>
        <v/>
      </c>
      <c r="J384" s="4">
        <v>2020</v>
      </c>
      <c r="K384" s="5">
        <v>375</v>
      </c>
      <c r="L384" s="13" t="s">
        <v>1440</v>
      </c>
      <c r="M384" s="4" t="s">
        <v>115</v>
      </c>
      <c r="N384" s="6" t="s">
        <v>116</v>
      </c>
      <c r="O384" s="6" t="s">
        <v>138</v>
      </c>
      <c r="P384" s="6" t="s">
        <v>150</v>
      </c>
      <c r="Q384" s="6" t="s">
        <v>249</v>
      </c>
      <c r="R384" s="4" t="s">
        <v>114</v>
      </c>
      <c r="S384" s="4" t="s">
        <v>166</v>
      </c>
      <c r="T384" s="108" t="s">
        <v>3201</v>
      </c>
      <c r="U384" s="4" t="s">
        <v>173</v>
      </c>
      <c r="V384" s="43" t="s">
        <v>174</v>
      </c>
      <c r="W384" s="117">
        <v>1053337553</v>
      </c>
      <c r="X384" s="126">
        <v>2</v>
      </c>
      <c r="Y384" s="118">
        <v>33359</v>
      </c>
      <c r="Z384" s="119">
        <f ca="1">+($F$1-Tabla3[[#This Row],[FECHA DE NACIMIENTO]])/365</f>
        <v>30.038356164383561</v>
      </c>
      <c r="AA384" s="137" t="s">
        <v>558</v>
      </c>
      <c r="AB384" s="137"/>
      <c r="AC384" s="4" t="s">
        <v>114</v>
      </c>
      <c r="AD384" s="4" t="s">
        <v>114</v>
      </c>
      <c r="AE384" s="8" t="s">
        <v>114</v>
      </c>
      <c r="AF384" s="4" t="s">
        <v>181</v>
      </c>
      <c r="AG384" s="13" t="s">
        <v>183</v>
      </c>
      <c r="AH384" s="13" t="s">
        <v>183</v>
      </c>
      <c r="AI384" s="116" t="s">
        <v>2313</v>
      </c>
      <c r="AJ384" s="108" t="s">
        <v>3202</v>
      </c>
      <c r="AK384" s="141" t="s">
        <v>3203</v>
      </c>
      <c r="AL384" s="140">
        <v>77490000</v>
      </c>
      <c r="AM384" s="140">
        <v>77490000</v>
      </c>
      <c r="AN384" s="123">
        <v>8610000</v>
      </c>
      <c r="AO384" s="1" t="s">
        <v>209</v>
      </c>
      <c r="AP384" s="116" t="s">
        <v>181</v>
      </c>
      <c r="AQ384" s="116" t="s">
        <v>168</v>
      </c>
      <c r="AR384" s="124"/>
      <c r="AS384" s="124"/>
      <c r="AT384" s="124"/>
      <c r="AU384" s="108">
        <v>4920</v>
      </c>
      <c r="AV384" s="118">
        <v>43839</v>
      </c>
      <c r="AW384" s="108">
        <v>107720</v>
      </c>
      <c r="AX384" s="139">
        <v>43903</v>
      </c>
      <c r="AY384" s="6" t="s">
        <v>215</v>
      </c>
      <c r="AZ384" s="116" t="s">
        <v>1698</v>
      </c>
      <c r="BA384" s="116" t="s">
        <v>181</v>
      </c>
      <c r="BB384" s="124"/>
      <c r="BC384" s="124"/>
      <c r="BD384" s="116" t="s">
        <v>3205</v>
      </c>
      <c r="BE384" s="161" t="s">
        <v>3204</v>
      </c>
      <c r="BF384" s="118">
        <v>43902</v>
      </c>
      <c r="BG384" s="4" t="s">
        <v>220</v>
      </c>
      <c r="BH384" s="4" t="s">
        <v>220</v>
      </c>
      <c r="BI384" s="6" t="s">
        <v>221</v>
      </c>
      <c r="BJ384" s="6" t="s">
        <v>3206</v>
      </c>
      <c r="BK384" s="6" t="s">
        <v>174</v>
      </c>
      <c r="BL384" s="12">
        <v>34545710</v>
      </c>
      <c r="BM384" s="4">
        <v>4</v>
      </c>
      <c r="BN384" s="6" t="s">
        <v>3207</v>
      </c>
      <c r="BO384" s="6" t="s">
        <v>183</v>
      </c>
      <c r="BP384" s="1">
        <v>77101600</v>
      </c>
      <c r="BQ384" s="142" t="s">
        <v>3208</v>
      </c>
      <c r="BR384" s="118">
        <v>43902</v>
      </c>
      <c r="BS384" s="1" t="s">
        <v>180</v>
      </c>
      <c r="BT384" s="120" t="s">
        <v>230</v>
      </c>
      <c r="BU384" s="139">
        <v>43902</v>
      </c>
      <c r="BV384" s="120" t="s">
        <v>348</v>
      </c>
      <c r="BW384" s="127">
        <v>43904</v>
      </c>
      <c r="BX384" s="163">
        <v>43904</v>
      </c>
      <c r="BY384" s="20">
        <v>44178</v>
      </c>
      <c r="BZ384" s="4">
        <f t="shared" si="188"/>
        <v>274</v>
      </c>
      <c r="CA384" s="16">
        <f t="shared" si="189"/>
        <v>9.1333333333333329</v>
      </c>
      <c r="CB384" s="116" t="s">
        <v>2320</v>
      </c>
      <c r="CC384" s="9">
        <f>BD_2!E382</f>
        <v>0</v>
      </c>
      <c r="CD384" s="9">
        <f>BD_2!BA382</f>
        <v>0</v>
      </c>
      <c r="CE384" s="4">
        <f>BD_2!BZ382</f>
        <v>0</v>
      </c>
      <c r="CF384" s="42" t="str">
        <f>BD_2!CA382</f>
        <v>2 NO</v>
      </c>
      <c r="CG384" s="163" t="str">
        <f>BD_2!CF382</f>
        <v>2 NO</v>
      </c>
      <c r="CH384" s="4" t="s">
        <v>181</v>
      </c>
      <c r="CI384">
        <f t="shared" si="175"/>
        <v>274</v>
      </c>
      <c r="CJ384" s="161">
        <f t="shared" si="176"/>
        <v>43904</v>
      </c>
      <c r="CK384" s="161">
        <f t="shared" si="177"/>
        <v>44178</v>
      </c>
      <c r="CL384" s="14">
        <f t="shared" ca="1" si="178"/>
        <v>1.5291970802919708</v>
      </c>
      <c r="CM384" s="123">
        <f t="shared" si="200"/>
        <v>77490000</v>
      </c>
      <c r="CN384" s="76" t="str">
        <f t="shared" ca="1" si="191"/>
        <v>FINALIZADO</v>
      </c>
      <c r="CO384" s="128"/>
      <c r="CP384" s="129"/>
      <c r="CQ384" s="129"/>
      <c r="CR384" s="87"/>
      <c r="CS384" s="1"/>
      <c r="CT384" s="4" t="s">
        <v>1321</v>
      </c>
      <c r="CU384" s="4" t="s">
        <v>1322</v>
      </c>
      <c r="CV384" s="4" t="s">
        <v>3330</v>
      </c>
      <c r="CW384" s="42" t="str">
        <f t="shared" si="201"/>
        <v>marzo</v>
      </c>
      <c r="CX384" s="4" t="s">
        <v>180</v>
      </c>
      <c r="CY384" s="6" t="s">
        <v>361</v>
      </c>
      <c r="CZ384" s="6" t="s">
        <v>362</v>
      </c>
    </row>
    <row r="385" spans="1:104" x14ac:dyDescent="0.25">
      <c r="A385" s="77" t="str">
        <f t="shared" si="193"/>
        <v/>
      </c>
      <c r="B385" s="77" t="str">
        <f t="shared" si="194"/>
        <v/>
      </c>
      <c r="C385" s="76" t="str">
        <f t="shared" si="195"/>
        <v>T</v>
      </c>
      <c r="D385" s="76" t="str">
        <f t="shared" si="196"/>
        <v/>
      </c>
      <c r="E385" s="77" t="str">
        <f t="shared" si="197"/>
        <v/>
      </c>
      <c r="F385" s="77" t="str">
        <f t="shared" ca="1" si="184"/>
        <v>F</v>
      </c>
      <c r="G385" s="3" t="str">
        <f t="shared" si="198"/>
        <v/>
      </c>
      <c r="H385" s="3" t="str">
        <f t="shared" si="199"/>
        <v/>
      </c>
      <c r="I385" s="3" t="str">
        <f t="shared" si="187"/>
        <v/>
      </c>
      <c r="J385" s="4">
        <v>2020</v>
      </c>
      <c r="K385" s="5">
        <v>376</v>
      </c>
      <c r="L385" s="13" t="s">
        <v>1440</v>
      </c>
      <c r="M385" s="4" t="s">
        <v>115</v>
      </c>
      <c r="N385" s="6" t="s">
        <v>116</v>
      </c>
      <c r="O385" s="6" t="s">
        <v>138</v>
      </c>
      <c r="P385" s="6" t="s">
        <v>150</v>
      </c>
      <c r="Q385" s="6" t="s">
        <v>249</v>
      </c>
      <c r="R385" s="4" t="s">
        <v>114</v>
      </c>
      <c r="S385" s="4" t="s">
        <v>166</v>
      </c>
      <c r="T385" s="108" t="s">
        <v>2894</v>
      </c>
      <c r="U385" s="4" t="s">
        <v>173</v>
      </c>
      <c r="V385" s="43" t="s">
        <v>227</v>
      </c>
      <c r="W385" s="117">
        <v>430806</v>
      </c>
      <c r="X385" s="126">
        <v>4</v>
      </c>
      <c r="Y385" s="118">
        <v>27536</v>
      </c>
      <c r="Z385" s="119">
        <f ca="1">+($F$1-Tabla3[[#This Row],[FECHA DE NACIMIENTO]])/365</f>
        <v>45.991780821917807</v>
      </c>
      <c r="AA385" s="137" t="s">
        <v>932</v>
      </c>
      <c r="AB385" s="137"/>
      <c r="AC385" s="4" t="s">
        <v>114</v>
      </c>
      <c r="AD385" s="4" t="s">
        <v>114</v>
      </c>
      <c r="AE385" s="8" t="s">
        <v>114</v>
      </c>
      <c r="AF385" s="4" t="s">
        <v>181</v>
      </c>
      <c r="AG385" s="13" t="s">
        <v>183</v>
      </c>
      <c r="AH385" s="13" t="s">
        <v>183</v>
      </c>
      <c r="AI385" s="116" t="s">
        <v>1378</v>
      </c>
      <c r="AJ385" s="108" t="s">
        <v>3197</v>
      </c>
      <c r="AK385" s="141" t="s">
        <v>3198</v>
      </c>
      <c r="AL385" s="140">
        <v>77670000</v>
      </c>
      <c r="AM385" s="140">
        <v>77670000</v>
      </c>
      <c r="AN385" s="123">
        <v>8630000</v>
      </c>
      <c r="AO385" s="1" t="s">
        <v>209</v>
      </c>
      <c r="AP385" s="116" t="s">
        <v>181</v>
      </c>
      <c r="AQ385" s="116" t="s">
        <v>168</v>
      </c>
      <c r="AR385" s="124"/>
      <c r="AS385" s="124"/>
      <c r="AT385" s="124"/>
      <c r="AU385" s="108">
        <v>4620</v>
      </c>
      <c r="AV385" s="118">
        <v>43839</v>
      </c>
      <c r="AW385" s="108">
        <v>108020</v>
      </c>
      <c r="AX385" s="139">
        <v>43903</v>
      </c>
      <c r="AY385" s="6" t="s">
        <v>215</v>
      </c>
      <c r="AZ385" s="116" t="s">
        <v>1696</v>
      </c>
      <c r="BA385" s="116" t="s">
        <v>181</v>
      </c>
      <c r="BB385" s="124"/>
      <c r="BC385" s="124"/>
      <c r="BD385" s="116" t="s">
        <v>3200</v>
      </c>
      <c r="BE385" s="161" t="s">
        <v>3199</v>
      </c>
      <c r="BF385" s="118">
        <v>43902</v>
      </c>
      <c r="BG385" s="4" t="s">
        <v>220</v>
      </c>
      <c r="BH385" s="4" t="s">
        <v>220</v>
      </c>
      <c r="BI385" s="6" t="s">
        <v>221</v>
      </c>
      <c r="BJ385" s="6" t="s">
        <v>1463</v>
      </c>
      <c r="BK385" s="6" t="s">
        <v>174</v>
      </c>
      <c r="BL385" s="12">
        <v>12119466</v>
      </c>
      <c r="BM385" s="4">
        <v>5</v>
      </c>
      <c r="BN385" s="6" t="s">
        <v>2503</v>
      </c>
      <c r="BO385" s="6" t="s">
        <v>183</v>
      </c>
      <c r="BP385" s="1">
        <v>77101600</v>
      </c>
      <c r="BQ385" s="142" t="s">
        <v>3196</v>
      </c>
      <c r="BR385" s="118">
        <v>43902</v>
      </c>
      <c r="BS385" s="1" t="s">
        <v>180</v>
      </c>
      <c r="BT385" s="120" t="s">
        <v>230</v>
      </c>
      <c r="BU385" s="139">
        <v>43902</v>
      </c>
      <c r="BV385" s="120" t="s">
        <v>348</v>
      </c>
      <c r="BW385" s="127">
        <v>43903</v>
      </c>
      <c r="BX385" s="163">
        <v>43903</v>
      </c>
      <c r="BY385" s="20">
        <v>44177</v>
      </c>
      <c r="BZ385" s="4">
        <f t="shared" si="188"/>
        <v>274</v>
      </c>
      <c r="CA385" s="16">
        <f t="shared" si="189"/>
        <v>9.1333333333333329</v>
      </c>
      <c r="CB385" s="116" t="s">
        <v>2504</v>
      </c>
      <c r="CC385" s="9">
        <f>BD_2!E383</f>
        <v>31931000</v>
      </c>
      <c r="CD385" s="9">
        <f>BD_2!BA383</f>
        <v>0</v>
      </c>
      <c r="CE385" s="4">
        <f>BD_2!BZ383</f>
        <v>-95</v>
      </c>
      <c r="CF385" s="42" t="str">
        <f>BD_2!CA383</f>
        <v>2 NO</v>
      </c>
      <c r="CG385" s="163" t="str">
        <f>BD_2!CF383</f>
        <v>1 SI</v>
      </c>
      <c r="CH385" s="4" t="s">
        <v>181</v>
      </c>
      <c r="CI385">
        <f t="shared" si="175"/>
        <v>179</v>
      </c>
      <c r="CJ385" s="161">
        <f t="shared" si="176"/>
        <v>43903</v>
      </c>
      <c r="CK385" s="161">
        <f t="shared" si="177"/>
        <v>44082</v>
      </c>
      <c r="CL385" s="14">
        <f t="shared" ca="1" si="178"/>
        <v>2.3463687150837989</v>
      </c>
      <c r="CM385" s="123">
        <f t="shared" si="200"/>
        <v>45739000</v>
      </c>
      <c r="CN385" s="76" t="str">
        <f t="shared" ca="1" si="191"/>
        <v>FINALIZADO</v>
      </c>
      <c r="CO385" s="128"/>
      <c r="CP385" s="129"/>
      <c r="CQ385" s="129"/>
      <c r="CR385" s="87"/>
      <c r="CS385" s="1"/>
      <c r="CT385" s="4" t="s">
        <v>1321</v>
      </c>
      <c r="CU385" s="4" t="s">
        <v>1322</v>
      </c>
      <c r="CV385" s="4" t="s">
        <v>3330</v>
      </c>
      <c r="CW385" s="42" t="str">
        <f t="shared" si="201"/>
        <v>marzo</v>
      </c>
      <c r="CX385" s="4" t="s">
        <v>180</v>
      </c>
      <c r="CY385" s="6" t="s">
        <v>361</v>
      </c>
      <c r="CZ385" s="6" t="s">
        <v>362</v>
      </c>
    </row>
    <row r="386" spans="1:104" x14ac:dyDescent="0.25">
      <c r="A386" s="77" t="str">
        <f t="shared" si="193"/>
        <v/>
      </c>
      <c r="B386" s="77" t="str">
        <f t="shared" si="194"/>
        <v/>
      </c>
      <c r="C386" s="76" t="str">
        <f t="shared" si="195"/>
        <v/>
      </c>
      <c r="D386" s="76" t="str">
        <f t="shared" si="196"/>
        <v/>
      </c>
      <c r="E386" s="77" t="str">
        <f t="shared" si="197"/>
        <v/>
      </c>
      <c r="F386" s="77" t="str">
        <f t="shared" ca="1" si="184"/>
        <v>F</v>
      </c>
      <c r="G386" s="3" t="str">
        <f t="shared" si="198"/>
        <v/>
      </c>
      <c r="H386" s="3" t="str">
        <f t="shared" si="199"/>
        <v/>
      </c>
      <c r="I386" s="3" t="str">
        <f t="shared" si="187"/>
        <v/>
      </c>
      <c r="J386" s="4">
        <v>2020</v>
      </c>
      <c r="K386" s="5">
        <v>377</v>
      </c>
      <c r="L386" s="13" t="s">
        <v>1440</v>
      </c>
      <c r="M386" s="4" t="s">
        <v>115</v>
      </c>
      <c r="N386" s="6" t="s">
        <v>116</v>
      </c>
      <c r="O386" s="6" t="s">
        <v>138</v>
      </c>
      <c r="P386" s="6" t="s">
        <v>150</v>
      </c>
      <c r="Q386" s="6" t="s">
        <v>249</v>
      </c>
      <c r="R386" s="4" t="s">
        <v>114</v>
      </c>
      <c r="S386" s="4" t="s">
        <v>166</v>
      </c>
      <c r="T386" s="108" t="s">
        <v>3190</v>
      </c>
      <c r="U386" s="4" t="s">
        <v>173</v>
      </c>
      <c r="V386" s="43" t="s">
        <v>174</v>
      </c>
      <c r="W386" s="117">
        <v>1022324162</v>
      </c>
      <c r="X386" s="126">
        <v>7</v>
      </c>
      <c r="Y386" s="118">
        <v>31501</v>
      </c>
      <c r="Z386" s="119">
        <f ca="1">+($F$1-Tabla3[[#This Row],[FECHA DE NACIMIENTO]])/365</f>
        <v>35.128767123287673</v>
      </c>
      <c r="AA386" s="137" t="s">
        <v>3192</v>
      </c>
      <c r="AB386" s="137"/>
      <c r="AC386" s="4" t="s">
        <v>114</v>
      </c>
      <c r="AD386" s="4" t="s">
        <v>114</v>
      </c>
      <c r="AE386" s="8" t="s">
        <v>114</v>
      </c>
      <c r="AF386" s="4" t="s">
        <v>181</v>
      </c>
      <c r="AG386" s="13" t="s">
        <v>183</v>
      </c>
      <c r="AH386" s="13" t="s">
        <v>183</v>
      </c>
      <c r="AI386" s="116" t="s">
        <v>2094</v>
      </c>
      <c r="AJ386" s="108" t="s">
        <v>3182</v>
      </c>
      <c r="AK386" s="141" t="s">
        <v>3183</v>
      </c>
      <c r="AL386" s="140">
        <v>72252000</v>
      </c>
      <c r="AM386" s="140">
        <v>72252000</v>
      </c>
      <c r="AN386" s="123">
        <v>8028000</v>
      </c>
      <c r="AO386" s="1" t="s">
        <v>209</v>
      </c>
      <c r="AP386" s="116" t="s">
        <v>181</v>
      </c>
      <c r="AQ386" s="116" t="s">
        <v>168</v>
      </c>
      <c r="AR386" s="124"/>
      <c r="AS386" s="124"/>
      <c r="AT386" s="124"/>
      <c r="AU386" s="108">
        <v>4920</v>
      </c>
      <c r="AV386" s="118">
        <v>43839</v>
      </c>
      <c r="AW386" s="108">
        <v>108320</v>
      </c>
      <c r="AX386" s="139">
        <v>43903</v>
      </c>
      <c r="AY386" s="6" t="s">
        <v>215</v>
      </c>
      <c r="AZ386" s="116" t="s">
        <v>3195</v>
      </c>
      <c r="BA386" s="116" t="s">
        <v>181</v>
      </c>
      <c r="BB386" s="124"/>
      <c r="BC386" s="124"/>
      <c r="BD386" s="116" t="s">
        <v>3194</v>
      </c>
      <c r="BE386" s="161" t="s">
        <v>3193</v>
      </c>
      <c r="BF386" s="118">
        <v>43902</v>
      </c>
      <c r="BG386" s="4" t="s">
        <v>220</v>
      </c>
      <c r="BH386" s="4" t="s">
        <v>220</v>
      </c>
      <c r="BI386" s="6" t="s">
        <v>221</v>
      </c>
      <c r="BJ386" s="6" t="s">
        <v>2253</v>
      </c>
      <c r="BK386" s="6" t="s">
        <v>174</v>
      </c>
      <c r="BL386" s="12">
        <v>80196438</v>
      </c>
      <c r="BM386" s="4">
        <v>4</v>
      </c>
      <c r="BN386" s="6" t="s">
        <v>2767</v>
      </c>
      <c r="BO386" s="6" t="s">
        <v>183</v>
      </c>
      <c r="BP386" s="1">
        <v>77101600</v>
      </c>
      <c r="BQ386" s="142" t="s">
        <v>3191</v>
      </c>
      <c r="BR386" s="118">
        <v>43902</v>
      </c>
      <c r="BS386" s="1" t="s">
        <v>180</v>
      </c>
      <c r="BT386" s="120" t="s">
        <v>230</v>
      </c>
      <c r="BU386" s="127">
        <v>43902</v>
      </c>
      <c r="BV386" s="120" t="s">
        <v>348</v>
      </c>
      <c r="BW386" s="139">
        <v>43904</v>
      </c>
      <c r="BX386" s="163">
        <v>43904</v>
      </c>
      <c r="BY386" s="20">
        <v>44179</v>
      </c>
      <c r="BZ386" s="4">
        <f t="shared" si="188"/>
        <v>275</v>
      </c>
      <c r="CA386" s="16">
        <f t="shared" si="189"/>
        <v>9.1666666666666661</v>
      </c>
      <c r="CB386" s="116" t="s">
        <v>2320</v>
      </c>
      <c r="CC386" s="9">
        <f>BD_2!E384</f>
        <v>0</v>
      </c>
      <c r="CD386" s="9">
        <f>BD_2!BA384</f>
        <v>0</v>
      </c>
      <c r="CE386" s="4">
        <f>BD_2!BZ384</f>
        <v>0</v>
      </c>
      <c r="CF386" s="42" t="str">
        <f>BD_2!CA384</f>
        <v>2 NO</v>
      </c>
      <c r="CG386" s="163" t="str">
        <f>BD_2!CF384</f>
        <v>2 NO</v>
      </c>
      <c r="CH386" s="4" t="s">
        <v>181</v>
      </c>
      <c r="CI386">
        <f t="shared" si="175"/>
        <v>275</v>
      </c>
      <c r="CJ386" s="161">
        <f t="shared" si="176"/>
        <v>43904</v>
      </c>
      <c r="CK386" s="161">
        <f t="shared" si="177"/>
        <v>44179</v>
      </c>
      <c r="CL386" s="14">
        <f t="shared" ca="1" si="178"/>
        <v>1.5236363636363637</v>
      </c>
      <c r="CM386" s="123">
        <f t="shared" si="200"/>
        <v>72252000</v>
      </c>
      <c r="CN386" s="76" t="str">
        <f t="shared" ca="1" si="191"/>
        <v>FINALIZADO</v>
      </c>
      <c r="CO386" s="128"/>
      <c r="CP386" s="129"/>
      <c r="CQ386" s="129"/>
      <c r="CR386" s="87"/>
      <c r="CS386" s="1"/>
      <c r="CT386" s="4" t="s">
        <v>1321</v>
      </c>
      <c r="CU386" s="4" t="s">
        <v>1322</v>
      </c>
      <c r="CV386" s="4" t="s">
        <v>3330</v>
      </c>
      <c r="CW386" s="42" t="str">
        <f t="shared" si="201"/>
        <v>marzo</v>
      </c>
      <c r="CX386" s="4" t="s">
        <v>180</v>
      </c>
      <c r="CY386" s="6" t="s">
        <v>361</v>
      </c>
      <c r="CZ386" s="6" t="s">
        <v>362</v>
      </c>
    </row>
    <row r="387" spans="1:104" x14ac:dyDescent="0.25">
      <c r="A387" s="77" t="str">
        <f t="shared" si="193"/>
        <v>A</v>
      </c>
      <c r="B387" s="77" t="str">
        <f t="shared" si="194"/>
        <v>PR</v>
      </c>
      <c r="C387" s="76" t="str">
        <f t="shared" si="195"/>
        <v/>
      </c>
      <c r="D387" s="76" t="str">
        <f t="shared" si="196"/>
        <v/>
      </c>
      <c r="E387" s="77" t="str">
        <f t="shared" si="197"/>
        <v/>
      </c>
      <c r="F387" s="77" t="str">
        <f t="shared" ca="1" si="184"/>
        <v>F</v>
      </c>
      <c r="G387" s="3" t="str">
        <f t="shared" si="198"/>
        <v/>
      </c>
      <c r="H387" s="3" t="str">
        <f t="shared" si="199"/>
        <v/>
      </c>
      <c r="I387" s="3" t="str">
        <f t="shared" si="187"/>
        <v/>
      </c>
      <c r="J387" s="4">
        <v>2020</v>
      </c>
      <c r="K387" s="5">
        <v>378</v>
      </c>
      <c r="L387" s="13" t="s">
        <v>1440</v>
      </c>
      <c r="M387" s="4" t="s">
        <v>115</v>
      </c>
      <c r="N387" s="6" t="s">
        <v>116</v>
      </c>
      <c r="O387" s="6" t="s">
        <v>138</v>
      </c>
      <c r="P387" s="6" t="s">
        <v>150</v>
      </c>
      <c r="Q387" s="6" t="s">
        <v>249</v>
      </c>
      <c r="R387" s="4" t="s">
        <v>114</v>
      </c>
      <c r="S387" s="4" t="s">
        <v>166</v>
      </c>
      <c r="T387" s="108" t="s">
        <v>3186</v>
      </c>
      <c r="U387" s="4" t="s">
        <v>173</v>
      </c>
      <c r="V387" s="43" t="s">
        <v>174</v>
      </c>
      <c r="W387" s="117">
        <v>30324213</v>
      </c>
      <c r="X387" s="126">
        <v>2</v>
      </c>
      <c r="Y387" s="118">
        <v>26560</v>
      </c>
      <c r="Z387" s="119">
        <f ca="1">+($F$1-Tabla3[[#This Row],[FECHA DE NACIMIENTO]])/365</f>
        <v>48.665753424657531</v>
      </c>
      <c r="AA387" s="137" t="s">
        <v>1443</v>
      </c>
      <c r="AB387" s="137"/>
      <c r="AC387" s="4" t="s">
        <v>114</v>
      </c>
      <c r="AD387" s="4" t="s">
        <v>114</v>
      </c>
      <c r="AE387" s="8" t="s">
        <v>114</v>
      </c>
      <c r="AF387" s="4" t="s">
        <v>181</v>
      </c>
      <c r="AG387" s="13" t="s">
        <v>183</v>
      </c>
      <c r="AH387" s="13" t="s">
        <v>183</v>
      </c>
      <c r="AI387" s="116" t="s">
        <v>1365</v>
      </c>
      <c r="AJ387" s="108" t="s">
        <v>3187</v>
      </c>
      <c r="AK387" s="141" t="s">
        <v>3159</v>
      </c>
      <c r="AL387" s="140">
        <v>75600000</v>
      </c>
      <c r="AM387" s="140">
        <v>75600000</v>
      </c>
      <c r="AN387" s="123">
        <v>9450000</v>
      </c>
      <c r="AO387" s="1" t="s">
        <v>209</v>
      </c>
      <c r="AP387" s="116" t="s">
        <v>181</v>
      </c>
      <c r="AQ387" s="116" t="s">
        <v>168</v>
      </c>
      <c r="AR387" s="124"/>
      <c r="AS387" s="124"/>
      <c r="AT387" s="124"/>
      <c r="AU387" s="108">
        <v>4920</v>
      </c>
      <c r="AV387" s="118">
        <v>43839</v>
      </c>
      <c r="AW387" s="108">
        <v>108520</v>
      </c>
      <c r="AX387" s="139">
        <v>43903</v>
      </c>
      <c r="AY387" s="6" t="s">
        <v>215</v>
      </c>
      <c r="AZ387" s="116" t="s">
        <v>2510</v>
      </c>
      <c r="BA387" s="116" t="s">
        <v>181</v>
      </c>
      <c r="BB387" s="124"/>
      <c r="BC387" s="124"/>
      <c r="BD387" s="116" t="s">
        <v>3188</v>
      </c>
      <c r="BE387" s="161" t="s">
        <v>3189</v>
      </c>
      <c r="BF387" s="118">
        <v>43902</v>
      </c>
      <c r="BG387" s="4" t="s">
        <v>220</v>
      </c>
      <c r="BH387" s="4" t="s">
        <v>220</v>
      </c>
      <c r="BI387" s="6" t="s">
        <v>221</v>
      </c>
      <c r="BJ387" s="6" t="s">
        <v>1463</v>
      </c>
      <c r="BK387" s="6" t="s">
        <v>174</v>
      </c>
      <c r="BL387" s="12">
        <v>12119466</v>
      </c>
      <c r="BM387" s="4">
        <v>5</v>
      </c>
      <c r="BN387" s="6" t="s">
        <v>2503</v>
      </c>
      <c r="BO387" s="6" t="s">
        <v>183</v>
      </c>
      <c r="BP387" s="1">
        <v>77101600</v>
      </c>
      <c r="BQ387" s="142" t="s">
        <v>3185</v>
      </c>
      <c r="BR387" s="118">
        <v>43902</v>
      </c>
      <c r="BS387" s="1" t="s">
        <v>180</v>
      </c>
      <c r="BT387" s="120" t="s">
        <v>230</v>
      </c>
      <c r="BU387" s="139">
        <v>43903</v>
      </c>
      <c r="BV387" s="120" t="s">
        <v>348</v>
      </c>
      <c r="BW387" s="127">
        <v>43904</v>
      </c>
      <c r="BX387" s="163">
        <v>43904</v>
      </c>
      <c r="BY387" s="20">
        <v>44148</v>
      </c>
      <c r="BZ387" s="4">
        <f t="shared" si="188"/>
        <v>244</v>
      </c>
      <c r="CA387" s="16">
        <f t="shared" si="189"/>
        <v>8.1333333333333329</v>
      </c>
      <c r="CB387" s="116" t="s">
        <v>3160</v>
      </c>
      <c r="CC387" s="9">
        <f>BD_2!E385</f>
        <v>0</v>
      </c>
      <c r="CD387" s="9">
        <f>BD_2!BA385</f>
        <v>9450000</v>
      </c>
      <c r="CE387" s="4">
        <f>BD_2!BZ385</f>
        <v>31</v>
      </c>
      <c r="CF387" s="42" t="str">
        <f>BD_2!CA385</f>
        <v>2 NO</v>
      </c>
      <c r="CG387" s="163" t="str">
        <f>BD_2!CF385</f>
        <v>2 NO</v>
      </c>
      <c r="CH387" s="4" t="s">
        <v>181</v>
      </c>
      <c r="CI387">
        <f t="shared" si="175"/>
        <v>275</v>
      </c>
      <c r="CJ387" s="161">
        <f t="shared" si="176"/>
        <v>43904</v>
      </c>
      <c r="CK387" s="161">
        <f t="shared" si="177"/>
        <v>44179</v>
      </c>
      <c r="CL387" s="14">
        <f t="shared" ca="1" si="178"/>
        <v>1.5236363636363637</v>
      </c>
      <c r="CM387" s="123">
        <f t="shared" si="200"/>
        <v>85050000</v>
      </c>
      <c r="CN387" s="76" t="str">
        <f t="shared" ca="1" si="191"/>
        <v>FINALIZADO</v>
      </c>
      <c r="CO387" s="128"/>
      <c r="CP387" s="129"/>
      <c r="CQ387" s="129"/>
      <c r="CR387" s="87"/>
      <c r="CS387" s="1"/>
      <c r="CT387" s="4" t="s">
        <v>1321</v>
      </c>
      <c r="CU387" s="4" t="s">
        <v>1322</v>
      </c>
      <c r="CV387" s="4" t="s">
        <v>3330</v>
      </c>
      <c r="CW387" s="42" t="str">
        <f t="shared" si="201"/>
        <v>marzo</v>
      </c>
      <c r="CX387" s="4" t="s">
        <v>180</v>
      </c>
      <c r="CY387" s="6" t="s">
        <v>361</v>
      </c>
      <c r="CZ387" s="6" t="s">
        <v>362</v>
      </c>
    </row>
    <row r="388" spans="1:104" x14ac:dyDescent="0.25">
      <c r="A388" s="77" t="str">
        <f t="shared" si="193"/>
        <v/>
      </c>
      <c r="B388" s="77" t="str">
        <f t="shared" si="194"/>
        <v/>
      </c>
      <c r="C388" s="76" t="str">
        <f t="shared" si="195"/>
        <v/>
      </c>
      <c r="D388" s="76" t="str">
        <f t="shared" si="196"/>
        <v/>
      </c>
      <c r="E388" s="77" t="str">
        <f t="shared" si="197"/>
        <v/>
      </c>
      <c r="F388" s="77" t="str">
        <f t="shared" ca="1" si="184"/>
        <v>F</v>
      </c>
      <c r="G388" s="3" t="str">
        <f t="shared" si="198"/>
        <v/>
      </c>
      <c r="H388" s="3" t="str">
        <f t="shared" si="199"/>
        <v/>
      </c>
      <c r="I388" s="3" t="str">
        <f t="shared" si="187"/>
        <v/>
      </c>
      <c r="J388" s="4">
        <v>2020</v>
      </c>
      <c r="K388" s="5">
        <v>379</v>
      </c>
      <c r="L388" s="13" t="s">
        <v>1440</v>
      </c>
      <c r="M388" s="4" t="s">
        <v>115</v>
      </c>
      <c r="N388" s="6" t="s">
        <v>116</v>
      </c>
      <c r="O388" s="6" t="s">
        <v>138</v>
      </c>
      <c r="P388" s="6" t="s">
        <v>150</v>
      </c>
      <c r="Q388" s="6" t="s">
        <v>249</v>
      </c>
      <c r="R388" s="4" t="s">
        <v>114</v>
      </c>
      <c r="S388" s="4" t="s">
        <v>166</v>
      </c>
      <c r="T388" s="108" t="s">
        <v>2895</v>
      </c>
      <c r="U388" s="4" t="s">
        <v>173</v>
      </c>
      <c r="V388" s="43" t="s">
        <v>174</v>
      </c>
      <c r="W388" s="117">
        <v>52882127</v>
      </c>
      <c r="X388" s="126">
        <v>1</v>
      </c>
      <c r="Y388" s="118">
        <v>29705</v>
      </c>
      <c r="Z388" s="119">
        <f ca="1">+($F$1-Tabla3[[#This Row],[FECHA DE NACIMIENTO]])/365</f>
        <v>40.049315068493151</v>
      </c>
      <c r="AA388" s="137" t="s">
        <v>1762</v>
      </c>
      <c r="AB388" s="137"/>
      <c r="AC388" s="4" t="s">
        <v>114</v>
      </c>
      <c r="AD388" s="4" t="s">
        <v>114</v>
      </c>
      <c r="AE388" s="8" t="s">
        <v>114</v>
      </c>
      <c r="AF388" s="4" t="s">
        <v>181</v>
      </c>
      <c r="AG388" s="13" t="s">
        <v>183</v>
      </c>
      <c r="AH388" s="13" t="s">
        <v>183</v>
      </c>
      <c r="AI388" s="116" t="s">
        <v>1378</v>
      </c>
      <c r="AJ388" s="108" t="s">
        <v>3182</v>
      </c>
      <c r="AK388" s="141" t="s">
        <v>3739</v>
      </c>
      <c r="AL388" s="140">
        <v>77490000</v>
      </c>
      <c r="AM388" s="140">
        <v>77490000</v>
      </c>
      <c r="AN388" s="140">
        <v>8610000</v>
      </c>
      <c r="AO388" s="1" t="s">
        <v>209</v>
      </c>
      <c r="AP388" s="116" t="s">
        <v>181</v>
      </c>
      <c r="AQ388" s="116" t="s">
        <v>168</v>
      </c>
      <c r="AR388" s="124"/>
      <c r="AS388" s="124"/>
      <c r="AT388" s="124"/>
      <c r="AU388" s="108">
        <v>4920</v>
      </c>
      <c r="AV388" s="118">
        <v>43839</v>
      </c>
      <c r="AW388" s="108">
        <v>108620</v>
      </c>
      <c r="AX388" s="139">
        <v>43903</v>
      </c>
      <c r="AY388" s="6" t="s">
        <v>215</v>
      </c>
      <c r="AZ388" s="116" t="s">
        <v>2510</v>
      </c>
      <c r="BA388" s="116" t="s">
        <v>181</v>
      </c>
      <c r="BB388" s="124"/>
      <c r="BC388" s="124"/>
      <c r="BD388" s="116" t="s">
        <v>3184</v>
      </c>
      <c r="BE388" s="161" t="s">
        <v>2155</v>
      </c>
      <c r="BF388" s="118">
        <v>43902</v>
      </c>
      <c r="BG388" s="4" t="s">
        <v>220</v>
      </c>
      <c r="BH388" s="4" t="s">
        <v>220</v>
      </c>
      <c r="BI388" s="6" t="s">
        <v>221</v>
      </c>
      <c r="BJ388" s="6" t="s">
        <v>1463</v>
      </c>
      <c r="BK388" s="6" t="s">
        <v>174</v>
      </c>
      <c r="BL388" s="12">
        <v>12119466</v>
      </c>
      <c r="BM388" s="4">
        <v>5</v>
      </c>
      <c r="BN388" s="6" t="s">
        <v>2503</v>
      </c>
      <c r="BO388" s="6" t="s">
        <v>183</v>
      </c>
      <c r="BP388" s="1">
        <v>77101600</v>
      </c>
      <c r="BQ388" s="142" t="s">
        <v>3181</v>
      </c>
      <c r="BR388" s="118">
        <v>43902</v>
      </c>
      <c r="BS388" s="1" t="s">
        <v>180</v>
      </c>
      <c r="BT388" s="120" t="s">
        <v>230</v>
      </c>
      <c r="BU388" s="127">
        <v>43903</v>
      </c>
      <c r="BV388" s="120" t="s">
        <v>348</v>
      </c>
      <c r="BW388" s="127">
        <v>43915</v>
      </c>
      <c r="BX388" s="163">
        <v>43915</v>
      </c>
      <c r="BY388" s="20">
        <v>44189</v>
      </c>
      <c r="BZ388" s="4">
        <f t="shared" si="188"/>
        <v>274</v>
      </c>
      <c r="CA388" s="16">
        <f t="shared" si="189"/>
        <v>9.1333333333333329</v>
      </c>
      <c r="CB388" s="116" t="s">
        <v>2320</v>
      </c>
      <c r="CC388" s="9">
        <f>BD_2!E386</f>
        <v>0</v>
      </c>
      <c r="CD388" s="9">
        <f>BD_2!BA386</f>
        <v>0</v>
      </c>
      <c r="CE388" s="4">
        <f>BD_2!BZ386</f>
        <v>0</v>
      </c>
      <c r="CF388" s="42" t="str">
        <f>BD_2!CA386</f>
        <v>2 NO</v>
      </c>
      <c r="CG388" s="163" t="str">
        <f>BD_2!CF386</f>
        <v>2 NO</v>
      </c>
      <c r="CH388" s="4" t="s">
        <v>181</v>
      </c>
      <c r="CI388">
        <f t="shared" si="175"/>
        <v>274</v>
      </c>
      <c r="CJ388" s="161">
        <f t="shared" si="176"/>
        <v>43915</v>
      </c>
      <c r="CK388" s="161">
        <f t="shared" si="177"/>
        <v>44189</v>
      </c>
      <c r="CL388" s="14">
        <f t="shared" ca="1" si="178"/>
        <v>1.4890510948905109</v>
      </c>
      <c r="CM388" s="123">
        <f t="shared" si="200"/>
        <v>77490000</v>
      </c>
      <c r="CN388" s="76" t="str">
        <f t="shared" ca="1" si="191"/>
        <v>FINALIZADO</v>
      </c>
      <c r="CO388" s="128"/>
      <c r="CP388" s="129"/>
      <c r="CQ388" s="129"/>
      <c r="CR388" s="87"/>
      <c r="CS388" s="1"/>
      <c r="CT388" s="4" t="s">
        <v>1321</v>
      </c>
      <c r="CU388" s="4" t="s">
        <v>1322</v>
      </c>
      <c r="CV388" s="4" t="s">
        <v>3330</v>
      </c>
      <c r="CW388" s="42" t="str">
        <f t="shared" si="201"/>
        <v>marzo</v>
      </c>
      <c r="CX388" s="4" t="s">
        <v>180</v>
      </c>
      <c r="CY388" s="6" t="s">
        <v>361</v>
      </c>
      <c r="CZ388" s="6" t="s">
        <v>362</v>
      </c>
    </row>
    <row r="389" spans="1:104" x14ac:dyDescent="0.25">
      <c r="A389" s="77" t="str">
        <f t="shared" si="193"/>
        <v>A</v>
      </c>
      <c r="B389" s="77" t="str">
        <f t="shared" si="194"/>
        <v>PR</v>
      </c>
      <c r="C389" s="76" t="str">
        <f t="shared" si="195"/>
        <v/>
      </c>
      <c r="D389" s="76" t="str">
        <f t="shared" si="196"/>
        <v/>
      </c>
      <c r="E389" s="77" t="str">
        <f t="shared" si="197"/>
        <v/>
      </c>
      <c r="F389" s="77" t="str">
        <f t="shared" ca="1" si="184"/>
        <v>F</v>
      </c>
      <c r="G389" s="3" t="str">
        <f t="shared" si="198"/>
        <v/>
      </c>
      <c r="H389" s="3" t="str">
        <f t="shared" si="199"/>
        <v/>
      </c>
      <c r="I389" s="3" t="str">
        <f t="shared" si="187"/>
        <v/>
      </c>
      <c r="J389" s="4">
        <v>2020</v>
      </c>
      <c r="K389" s="5">
        <v>380</v>
      </c>
      <c r="L389" s="6" t="s">
        <v>516</v>
      </c>
      <c r="M389" s="4" t="s">
        <v>115</v>
      </c>
      <c r="N389" s="6" t="s">
        <v>119</v>
      </c>
      <c r="O389" s="6" t="s">
        <v>138</v>
      </c>
      <c r="P389" s="6" t="s">
        <v>152</v>
      </c>
      <c r="Q389" s="6" t="s">
        <v>249</v>
      </c>
      <c r="R389" s="4" t="s">
        <v>3173</v>
      </c>
      <c r="S389" s="4" t="s">
        <v>168</v>
      </c>
      <c r="T389" s="108" t="s">
        <v>3175</v>
      </c>
      <c r="U389" s="4" t="s">
        <v>2160</v>
      </c>
      <c r="V389" s="43" t="s">
        <v>175</v>
      </c>
      <c r="W389" s="117">
        <v>800126785</v>
      </c>
      <c r="X389" s="126">
        <v>7</v>
      </c>
      <c r="Y389" s="118" t="s">
        <v>2162</v>
      </c>
      <c r="Z389" s="119">
        <v>0</v>
      </c>
      <c r="AA389" s="137" t="s">
        <v>2162</v>
      </c>
      <c r="AB389" s="137"/>
      <c r="AC389" s="4" t="s">
        <v>3176</v>
      </c>
      <c r="AD389" s="4" t="s">
        <v>174</v>
      </c>
      <c r="AE389" s="8">
        <v>79558293</v>
      </c>
      <c r="AF389" s="4" t="s">
        <v>180</v>
      </c>
      <c r="AG389" s="6" t="s">
        <v>196</v>
      </c>
      <c r="AH389" s="6" t="s">
        <v>201</v>
      </c>
      <c r="AI389" s="116" t="s">
        <v>3177</v>
      </c>
      <c r="AJ389" s="108"/>
      <c r="AK389" s="141"/>
      <c r="AL389" s="140">
        <v>80000000</v>
      </c>
      <c r="AM389" s="140">
        <v>80000000</v>
      </c>
      <c r="AN389" s="123">
        <v>0</v>
      </c>
      <c r="AO389" s="1" t="s">
        <v>209</v>
      </c>
      <c r="AP389" s="116" t="s">
        <v>181</v>
      </c>
      <c r="AQ389" s="116" t="s">
        <v>168</v>
      </c>
      <c r="AR389" s="124"/>
      <c r="AS389" s="124"/>
      <c r="AT389" s="124"/>
      <c r="AU389" s="108">
        <v>4129</v>
      </c>
      <c r="AV389" s="118">
        <v>43839</v>
      </c>
      <c r="AW389" s="108">
        <v>99620</v>
      </c>
      <c r="AX389" s="139">
        <v>43896</v>
      </c>
      <c r="AY389" s="6" t="s">
        <v>214</v>
      </c>
      <c r="AZ389" s="116" t="s">
        <v>3180</v>
      </c>
      <c r="BA389" s="116" t="s">
        <v>181</v>
      </c>
      <c r="BB389" s="124"/>
      <c r="BC389" s="124"/>
      <c r="BD389" s="116" t="s">
        <v>3179</v>
      </c>
      <c r="BE389" s="161" t="s">
        <v>3178</v>
      </c>
      <c r="BF389" s="118">
        <v>43895</v>
      </c>
      <c r="BG389" s="4" t="s">
        <v>220</v>
      </c>
      <c r="BH389" s="4" t="s">
        <v>220</v>
      </c>
      <c r="BI389" s="6" t="s">
        <v>221</v>
      </c>
      <c r="BJ389" s="6" t="s">
        <v>547</v>
      </c>
      <c r="BK389" s="6" t="s">
        <v>174</v>
      </c>
      <c r="BL389" s="12">
        <v>75068868</v>
      </c>
      <c r="BM389" s="4">
        <v>1</v>
      </c>
      <c r="BN389" s="95" t="s">
        <v>546</v>
      </c>
      <c r="BO389" s="95" t="s">
        <v>196</v>
      </c>
      <c r="BP389" s="1">
        <v>85101600</v>
      </c>
      <c r="BQ389" s="142" t="s">
        <v>3174</v>
      </c>
      <c r="BR389" s="118">
        <v>43895</v>
      </c>
      <c r="BS389" s="1" t="s">
        <v>180</v>
      </c>
      <c r="BT389" s="120" t="s">
        <v>230</v>
      </c>
      <c r="BU389" s="127">
        <v>43901</v>
      </c>
      <c r="BV389" s="120" t="s">
        <v>350</v>
      </c>
      <c r="BW389" s="127">
        <v>43901</v>
      </c>
      <c r="BX389" s="163">
        <v>43901</v>
      </c>
      <c r="BY389" s="20">
        <v>44145</v>
      </c>
      <c r="BZ389" s="4">
        <f t="shared" si="188"/>
        <v>244</v>
      </c>
      <c r="CA389" s="16">
        <f t="shared" si="189"/>
        <v>8.1333333333333329</v>
      </c>
      <c r="CB389" s="116"/>
      <c r="CC389" s="9">
        <f>BD_2!E387</f>
        <v>0</v>
      </c>
      <c r="CD389" s="9">
        <f>BD_2!BA387</f>
        <v>9304215</v>
      </c>
      <c r="CE389" s="4">
        <f>BD_2!BZ387</f>
        <v>50</v>
      </c>
      <c r="CF389" s="42" t="str">
        <f>BD_2!CA387</f>
        <v>2 NO</v>
      </c>
      <c r="CG389" s="163" t="str">
        <f>BD_2!CF387</f>
        <v>2 NO</v>
      </c>
      <c r="CH389" s="4" t="s">
        <v>181</v>
      </c>
      <c r="CI389">
        <f t="shared" si="175"/>
        <v>294</v>
      </c>
      <c r="CJ389" s="161">
        <f t="shared" si="176"/>
        <v>43901</v>
      </c>
      <c r="CK389" s="161">
        <f t="shared" si="177"/>
        <v>44195</v>
      </c>
      <c r="CL389" s="14">
        <f t="shared" ca="1" si="178"/>
        <v>1.435374149659864</v>
      </c>
      <c r="CM389" s="123">
        <f t="shared" si="200"/>
        <v>89304215</v>
      </c>
      <c r="CN389" s="76" t="str">
        <f t="shared" ca="1" si="191"/>
        <v>FINALIZADO</v>
      </c>
      <c r="CO389" s="128"/>
      <c r="CP389" s="129"/>
      <c r="CQ389" s="129"/>
      <c r="CR389" s="87"/>
      <c r="CS389" s="1"/>
      <c r="CT389" s="4" t="s">
        <v>1321</v>
      </c>
      <c r="CU389" s="4" t="s">
        <v>1322</v>
      </c>
      <c r="CV389" s="4" t="s">
        <v>3330</v>
      </c>
      <c r="CW389" s="42" t="str">
        <f t="shared" si="201"/>
        <v>marzo</v>
      </c>
      <c r="CX389" s="4" t="s">
        <v>180</v>
      </c>
      <c r="CY389" s="6" t="s">
        <v>361</v>
      </c>
      <c r="CZ389" s="6" t="s">
        <v>362</v>
      </c>
    </row>
    <row r="390" spans="1:104" x14ac:dyDescent="0.25">
      <c r="A390" s="77" t="str">
        <f t="shared" si="193"/>
        <v>A</v>
      </c>
      <c r="B390" s="77" t="str">
        <f t="shared" si="194"/>
        <v>PR</v>
      </c>
      <c r="C390" s="76" t="str">
        <f t="shared" si="195"/>
        <v/>
      </c>
      <c r="D390" s="76" t="str">
        <f t="shared" si="196"/>
        <v/>
      </c>
      <c r="E390" s="77" t="str">
        <f t="shared" si="197"/>
        <v/>
      </c>
      <c r="F390" s="77" t="str">
        <f t="shared" ca="1" si="184"/>
        <v>F</v>
      </c>
      <c r="G390" s="3" t="str">
        <f t="shared" si="198"/>
        <v/>
      </c>
      <c r="H390" s="3" t="str">
        <f t="shared" si="199"/>
        <v/>
      </c>
      <c r="I390" s="3" t="str">
        <f t="shared" si="187"/>
        <v/>
      </c>
      <c r="J390" s="4">
        <v>2020</v>
      </c>
      <c r="K390" s="5">
        <v>381</v>
      </c>
      <c r="L390" s="98" t="s">
        <v>1437</v>
      </c>
      <c r="M390" s="4" t="s">
        <v>115</v>
      </c>
      <c r="N390" s="6" t="s">
        <v>116</v>
      </c>
      <c r="O390" s="6" t="s">
        <v>138</v>
      </c>
      <c r="P390" s="6" t="s">
        <v>150</v>
      </c>
      <c r="Q390" s="6" t="s">
        <v>249</v>
      </c>
      <c r="R390" s="4" t="s">
        <v>114</v>
      </c>
      <c r="S390" s="4" t="s">
        <v>166</v>
      </c>
      <c r="T390" s="108" t="s">
        <v>3168</v>
      </c>
      <c r="U390" s="4" t="s">
        <v>173</v>
      </c>
      <c r="V390" s="43" t="s">
        <v>174</v>
      </c>
      <c r="W390" s="117">
        <v>80491478</v>
      </c>
      <c r="X390" s="126">
        <v>3</v>
      </c>
      <c r="Y390" s="118">
        <v>26718</v>
      </c>
      <c r="Z390" s="119">
        <f ca="1">+($F$1-Tabla3[[#This Row],[FECHA DE NACIMIENTO]])/365</f>
        <v>48.232876712328768</v>
      </c>
      <c r="AA390" s="137" t="s">
        <v>2200</v>
      </c>
      <c r="AB390" s="137"/>
      <c r="AC390" s="4" t="s">
        <v>114</v>
      </c>
      <c r="AD390" s="4" t="s">
        <v>114</v>
      </c>
      <c r="AE390" s="8" t="s">
        <v>114</v>
      </c>
      <c r="AF390" s="4" t="s">
        <v>181</v>
      </c>
      <c r="AG390" s="13" t="s">
        <v>185</v>
      </c>
      <c r="AH390" s="13" t="s">
        <v>185</v>
      </c>
      <c r="AI390" s="116" t="s">
        <v>3169</v>
      </c>
      <c r="AJ390" s="108" t="s">
        <v>3629</v>
      </c>
      <c r="AK390" s="141" t="s">
        <v>3170</v>
      </c>
      <c r="AL390" s="140">
        <v>22500005</v>
      </c>
      <c r="AM390" s="140">
        <v>22500005</v>
      </c>
      <c r="AN390" s="123">
        <v>4500001</v>
      </c>
      <c r="AO390" s="1" t="s">
        <v>209</v>
      </c>
      <c r="AP390" s="116" t="s">
        <v>181</v>
      </c>
      <c r="AQ390" s="116" t="s">
        <v>168</v>
      </c>
      <c r="AR390" s="124"/>
      <c r="AS390" s="124"/>
      <c r="AT390" s="124"/>
      <c r="AU390" s="108">
        <v>9020</v>
      </c>
      <c r="AV390" s="118">
        <v>43844</v>
      </c>
      <c r="AW390" s="108">
        <v>141920</v>
      </c>
      <c r="AX390" s="139">
        <v>43959</v>
      </c>
      <c r="AY390" s="6" t="s">
        <v>215</v>
      </c>
      <c r="AZ390" s="116" t="s">
        <v>810</v>
      </c>
      <c r="BA390" s="116" t="s">
        <v>181</v>
      </c>
      <c r="BB390" s="124"/>
      <c r="BC390" s="124"/>
      <c r="BD390" s="116" t="s">
        <v>3171</v>
      </c>
      <c r="BE390" s="161" t="s">
        <v>3172</v>
      </c>
      <c r="BF390" s="118">
        <v>43959</v>
      </c>
      <c r="BG390" s="4" t="s">
        <v>220</v>
      </c>
      <c r="BH390" s="4" t="s">
        <v>220</v>
      </c>
      <c r="BI390" s="6" t="s">
        <v>221</v>
      </c>
      <c r="BJ390" s="6" t="s">
        <v>1224</v>
      </c>
      <c r="BK390" s="6" t="s">
        <v>174</v>
      </c>
      <c r="BL390" s="12">
        <v>80407547</v>
      </c>
      <c r="BM390" s="4">
        <v>6</v>
      </c>
      <c r="BN390" s="6" t="s">
        <v>1290</v>
      </c>
      <c r="BO390" s="6" t="s">
        <v>957</v>
      </c>
      <c r="BP390" s="1">
        <v>77101701</v>
      </c>
      <c r="BQ390" s="142" t="s">
        <v>3167</v>
      </c>
      <c r="BR390" s="118">
        <v>43959</v>
      </c>
      <c r="BS390" s="1" t="s">
        <v>180</v>
      </c>
      <c r="BT390" s="120" t="s">
        <v>230</v>
      </c>
      <c r="BU390" s="127">
        <v>43962</v>
      </c>
      <c r="BV390" s="120" t="s">
        <v>349</v>
      </c>
      <c r="BW390" s="127">
        <v>43963</v>
      </c>
      <c r="BX390" s="163">
        <v>43963</v>
      </c>
      <c r="BY390" s="20">
        <v>44115</v>
      </c>
      <c r="BZ390" s="4">
        <f t="shared" si="188"/>
        <v>152</v>
      </c>
      <c r="CA390" s="16">
        <f t="shared" si="189"/>
        <v>5.0666666666666664</v>
      </c>
      <c r="CB390" s="116" t="s">
        <v>1932</v>
      </c>
      <c r="CC390" s="9">
        <f>BD_2!E388</f>
        <v>0</v>
      </c>
      <c r="CD390" s="9">
        <f>BD_2!BA388</f>
        <v>11850002</v>
      </c>
      <c r="CE390" s="4">
        <f>BD_2!BZ388</f>
        <v>49</v>
      </c>
      <c r="CF390" s="42" t="str">
        <f>BD_2!CA388</f>
        <v>2 NO</v>
      </c>
      <c r="CG390" s="163" t="str">
        <f>BD_2!CF388</f>
        <v>2 NO</v>
      </c>
      <c r="CH390" s="4" t="s">
        <v>181</v>
      </c>
      <c r="CI390">
        <f t="shared" si="175"/>
        <v>201</v>
      </c>
      <c r="CJ390" s="161">
        <f t="shared" si="176"/>
        <v>43963</v>
      </c>
      <c r="CK390" s="161">
        <f t="shared" si="177"/>
        <v>44164</v>
      </c>
      <c r="CL390" s="14">
        <f t="shared" ca="1" si="178"/>
        <v>1.791044776119403</v>
      </c>
      <c r="CM390" s="123">
        <f t="shared" si="200"/>
        <v>34350007</v>
      </c>
      <c r="CN390" s="76" t="str">
        <f t="shared" ca="1" si="191"/>
        <v>FINALIZADO</v>
      </c>
      <c r="CO390" s="128"/>
      <c r="CP390" s="129"/>
      <c r="CQ390" s="129"/>
      <c r="CR390" s="87"/>
      <c r="CS390" s="1"/>
      <c r="CT390" s="4" t="s">
        <v>1321</v>
      </c>
      <c r="CU390" s="4" t="s">
        <v>1322</v>
      </c>
      <c r="CV390" s="4" t="s">
        <v>3330</v>
      </c>
      <c r="CW390" s="42" t="str">
        <f t="shared" si="201"/>
        <v>mayo</v>
      </c>
      <c r="CX390" s="4" t="s">
        <v>180</v>
      </c>
      <c r="CY390" s="6" t="s">
        <v>361</v>
      </c>
      <c r="CZ390" s="6" t="s">
        <v>362</v>
      </c>
    </row>
    <row r="391" spans="1:104" x14ac:dyDescent="0.25">
      <c r="A391" s="77" t="str">
        <f t="shared" si="193"/>
        <v/>
      </c>
      <c r="B391" s="77" t="str">
        <f t="shared" si="194"/>
        <v/>
      </c>
      <c r="C391" s="76" t="str">
        <f t="shared" si="195"/>
        <v/>
      </c>
      <c r="D391" s="76" t="str">
        <f t="shared" si="196"/>
        <v/>
      </c>
      <c r="E391" s="77" t="str">
        <f t="shared" si="197"/>
        <v/>
      </c>
      <c r="F391" s="77" t="str">
        <f t="shared" ca="1" si="184"/>
        <v>F</v>
      </c>
      <c r="G391" s="3" t="str">
        <f t="shared" si="198"/>
        <v/>
      </c>
      <c r="H391" s="3" t="str">
        <f t="shared" si="199"/>
        <v/>
      </c>
      <c r="I391" s="3" t="str">
        <f t="shared" si="187"/>
        <v/>
      </c>
      <c r="J391" s="4">
        <v>2020</v>
      </c>
      <c r="K391" s="5">
        <v>382</v>
      </c>
      <c r="L391" s="13" t="s">
        <v>1440</v>
      </c>
      <c r="M391" s="4" t="s">
        <v>115</v>
      </c>
      <c r="N391" s="6" t="s">
        <v>116</v>
      </c>
      <c r="O391" s="6" t="s">
        <v>138</v>
      </c>
      <c r="P391" s="6" t="s">
        <v>150</v>
      </c>
      <c r="Q391" s="6" t="s">
        <v>249</v>
      </c>
      <c r="R391" s="4" t="s">
        <v>114</v>
      </c>
      <c r="S391" s="4" t="s">
        <v>166</v>
      </c>
      <c r="T391" s="108" t="s">
        <v>3161</v>
      </c>
      <c r="U391" s="4" t="s">
        <v>173</v>
      </c>
      <c r="V391" s="43" t="s">
        <v>174</v>
      </c>
      <c r="W391" s="117">
        <v>52655532</v>
      </c>
      <c r="X391" s="126">
        <v>7</v>
      </c>
      <c r="Y391" s="118">
        <v>28802</v>
      </c>
      <c r="Z391" s="119">
        <f ca="1">+($F$1-Tabla3[[#This Row],[FECHA DE NACIMIENTO]])/365</f>
        <v>42.523287671232879</v>
      </c>
      <c r="AA391" s="137" t="s">
        <v>1762</v>
      </c>
      <c r="AB391" s="137"/>
      <c r="AC391" s="4" t="s">
        <v>114</v>
      </c>
      <c r="AD391" s="4" t="s">
        <v>114</v>
      </c>
      <c r="AE391" s="8" t="s">
        <v>114</v>
      </c>
      <c r="AF391" s="4" t="s">
        <v>181</v>
      </c>
      <c r="AG391" s="13" t="s">
        <v>183</v>
      </c>
      <c r="AH391" s="13" t="s">
        <v>183</v>
      </c>
      <c r="AI391" s="116" t="s">
        <v>2109</v>
      </c>
      <c r="AJ391" s="108" t="s">
        <v>3163</v>
      </c>
      <c r="AK391" s="141" t="s">
        <v>3110</v>
      </c>
      <c r="AL391" s="140">
        <v>73206000</v>
      </c>
      <c r="AM391" s="140">
        <v>73206000</v>
      </c>
      <c r="AN391" s="123">
        <v>8134000</v>
      </c>
      <c r="AO391" s="1" t="s">
        <v>209</v>
      </c>
      <c r="AP391" s="116" t="s">
        <v>181</v>
      </c>
      <c r="AQ391" s="116" t="s">
        <v>168</v>
      </c>
      <c r="AR391" s="124"/>
      <c r="AS391" s="124"/>
      <c r="AT391" s="124"/>
      <c r="AU391" s="108">
        <v>4620</v>
      </c>
      <c r="AV391" s="118">
        <v>43839</v>
      </c>
      <c r="AW391" s="108">
        <v>108420</v>
      </c>
      <c r="AX391" s="139">
        <v>43903</v>
      </c>
      <c r="AY391" s="6" t="s">
        <v>215</v>
      </c>
      <c r="AZ391" s="116" t="s">
        <v>3166</v>
      </c>
      <c r="BA391" s="116" t="s">
        <v>181</v>
      </c>
      <c r="BB391" s="124"/>
      <c r="BC391" s="124"/>
      <c r="BD391" s="116" t="s">
        <v>3165</v>
      </c>
      <c r="BE391" s="161" t="s">
        <v>3164</v>
      </c>
      <c r="BF391" s="118">
        <v>43902</v>
      </c>
      <c r="BG391" s="4" t="s">
        <v>220</v>
      </c>
      <c r="BH391" s="4" t="s">
        <v>220</v>
      </c>
      <c r="BI391" s="6" t="s">
        <v>221</v>
      </c>
      <c r="BJ391" s="6" t="s">
        <v>2257</v>
      </c>
      <c r="BK391" s="6" t="s">
        <v>174</v>
      </c>
      <c r="BL391" s="12">
        <v>80090792</v>
      </c>
      <c r="BM391" s="4">
        <v>0</v>
      </c>
      <c r="BN391" s="6" t="s">
        <v>2293</v>
      </c>
      <c r="BO391" s="13" t="s">
        <v>183</v>
      </c>
      <c r="BP391" s="1">
        <v>77101600</v>
      </c>
      <c r="BQ391" s="142" t="s">
        <v>3162</v>
      </c>
      <c r="BR391" s="118">
        <v>43902</v>
      </c>
      <c r="BS391" s="1" t="s">
        <v>180</v>
      </c>
      <c r="BT391" s="120" t="s">
        <v>230</v>
      </c>
      <c r="BU391" s="139">
        <v>43903</v>
      </c>
      <c r="BV391" s="120" t="s">
        <v>348</v>
      </c>
      <c r="BW391" s="139">
        <v>43904</v>
      </c>
      <c r="BX391" s="163">
        <v>43904</v>
      </c>
      <c r="BY391" s="20">
        <v>44178</v>
      </c>
      <c r="BZ391" s="4">
        <f t="shared" si="188"/>
        <v>274</v>
      </c>
      <c r="CA391" s="16">
        <f t="shared" si="189"/>
        <v>9.1333333333333329</v>
      </c>
      <c r="CB391" s="116" t="s">
        <v>3111</v>
      </c>
      <c r="CC391" s="9">
        <f>BD_2!E389</f>
        <v>0</v>
      </c>
      <c r="CD391" s="9">
        <f>BD_2!BA389</f>
        <v>0</v>
      </c>
      <c r="CE391" s="4">
        <f>BD_2!BZ389</f>
        <v>0</v>
      </c>
      <c r="CF391" s="42" t="str">
        <f>BD_2!CA389</f>
        <v>2 NO</v>
      </c>
      <c r="CG391" s="163" t="str">
        <f>BD_2!CF389</f>
        <v>2 NO</v>
      </c>
      <c r="CH391" s="4" t="s">
        <v>181</v>
      </c>
      <c r="CI391">
        <f t="shared" ref="CI391:CI454" si="205">$CK391-$CJ391</f>
        <v>274</v>
      </c>
      <c r="CJ391" s="161">
        <f t="shared" ref="CJ391:CJ454" si="206">$BX391</f>
        <v>43904</v>
      </c>
      <c r="CK391" s="161">
        <f t="shared" ref="CK391:CK454" si="207">$BY391+$CE391</f>
        <v>44178</v>
      </c>
      <c r="CL391" s="14">
        <f t="shared" ref="CL391:CL454" ca="1" si="208">(($F$1-$CJ391)/($CK391-$CJ391))</f>
        <v>1.5291970802919708</v>
      </c>
      <c r="CM391" s="123">
        <f t="shared" si="200"/>
        <v>73206000</v>
      </c>
      <c r="CN391" s="76" t="str">
        <f t="shared" ca="1" si="191"/>
        <v>FINALIZADO</v>
      </c>
      <c r="CO391" s="128"/>
      <c r="CP391" s="129"/>
      <c r="CQ391" s="129"/>
      <c r="CR391" s="87"/>
      <c r="CS391" s="1"/>
      <c r="CT391" s="4" t="s">
        <v>1321</v>
      </c>
      <c r="CU391" s="4" t="s">
        <v>1322</v>
      </c>
      <c r="CV391" s="4" t="s">
        <v>3330</v>
      </c>
      <c r="CW391" s="42" t="str">
        <f t="shared" si="201"/>
        <v>marzo</v>
      </c>
      <c r="CX391" s="4" t="s">
        <v>180</v>
      </c>
      <c r="CY391" s="6" t="s">
        <v>361</v>
      </c>
      <c r="CZ391" s="6" t="s">
        <v>362</v>
      </c>
    </row>
    <row r="392" spans="1:104" x14ac:dyDescent="0.25">
      <c r="A392" s="77" t="str">
        <f t="shared" si="193"/>
        <v/>
      </c>
      <c r="B392" s="77" t="str">
        <f t="shared" si="194"/>
        <v/>
      </c>
      <c r="C392" s="76" t="str">
        <f t="shared" si="195"/>
        <v>T</v>
      </c>
      <c r="D392" s="76" t="str">
        <f t="shared" si="196"/>
        <v/>
      </c>
      <c r="E392" s="77" t="str">
        <f t="shared" si="197"/>
        <v/>
      </c>
      <c r="F392" s="77" t="str">
        <f t="shared" ca="1" si="184"/>
        <v>F</v>
      </c>
      <c r="G392" s="3" t="str">
        <f t="shared" si="198"/>
        <v/>
      </c>
      <c r="H392" s="3" t="str">
        <f t="shared" si="199"/>
        <v/>
      </c>
      <c r="I392" s="3" t="str">
        <f t="shared" si="187"/>
        <v/>
      </c>
      <c r="J392" s="4">
        <v>2020</v>
      </c>
      <c r="K392" s="5">
        <v>383</v>
      </c>
      <c r="L392" s="13" t="s">
        <v>1440</v>
      </c>
      <c r="M392" s="4" t="s">
        <v>115</v>
      </c>
      <c r="N392" s="6" t="s">
        <v>116</v>
      </c>
      <c r="O392" s="6" t="s">
        <v>138</v>
      </c>
      <c r="P392" s="6" t="s">
        <v>150</v>
      </c>
      <c r="Q392" s="6" t="s">
        <v>249</v>
      </c>
      <c r="R392" s="4" t="s">
        <v>114</v>
      </c>
      <c r="S392" s="4" t="s">
        <v>166</v>
      </c>
      <c r="T392" s="108" t="s">
        <v>4705</v>
      </c>
      <c r="U392" s="4" t="s">
        <v>173</v>
      </c>
      <c r="V392" s="43" t="s">
        <v>174</v>
      </c>
      <c r="W392" s="117">
        <v>51712665</v>
      </c>
      <c r="X392" s="126">
        <v>9</v>
      </c>
      <c r="Y392" s="118">
        <v>23415</v>
      </c>
      <c r="Z392" s="119">
        <f ca="1">+($F$1-Tabla3[[#This Row],[FECHA DE NACIMIENTO]])/365</f>
        <v>57.282191780821918</v>
      </c>
      <c r="AA392" s="137" t="s">
        <v>1443</v>
      </c>
      <c r="AB392" s="137"/>
      <c r="AC392" s="4" t="s">
        <v>114</v>
      </c>
      <c r="AD392" s="4" t="s">
        <v>114</v>
      </c>
      <c r="AE392" s="8" t="s">
        <v>114</v>
      </c>
      <c r="AF392" s="4" t="s">
        <v>181</v>
      </c>
      <c r="AG392" s="13" t="s">
        <v>183</v>
      </c>
      <c r="AH392" s="13" t="s">
        <v>183</v>
      </c>
      <c r="AI392" s="116" t="s">
        <v>1365</v>
      </c>
      <c r="AJ392" s="108" t="s">
        <v>3158</v>
      </c>
      <c r="AK392" s="141" t="s">
        <v>3159</v>
      </c>
      <c r="AL392" s="140">
        <v>75600000</v>
      </c>
      <c r="AM392" s="140">
        <v>75600000</v>
      </c>
      <c r="AN392" s="123">
        <v>9450000</v>
      </c>
      <c r="AO392" s="1" t="s">
        <v>209</v>
      </c>
      <c r="AP392" s="116" t="s">
        <v>181</v>
      </c>
      <c r="AQ392" s="116" t="s">
        <v>168</v>
      </c>
      <c r="AR392" s="124"/>
      <c r="AS392" s="124"/>
      <c r="AT392" s="124"/>
      <c r="AU392" s="108">
        <v>4920</v>
      </c>
      <c r="AV392" s="118">
        <v>43839</v>
      </c>
      <c r="AW392" s="108">
        <v>108720</v>
      </c>
      <c r="AX392" s="139">
        <v>43903</v>
      </c>
      <c r="AY392" s="6" t="s">
        <v>215</v>
      </c>
      <c r="AZ392" s="116" t="s">
        <v>1698</v>
      </c>
      <c r="BA392" s="116" t="s">
        <v>181</v>
      </c>
      <c r="BB392" s="124"/>
      <c r="BC392" s="124"/>
      <c r="BD392" s="116" t="s">
        <v>3156</v>
      </c>
      <c r="BE392" s="161" t="s">
        <v>3157</v>
      </c>
      <c r="BF392" s="118">
        <v>43902</v>
      </c>
      <c r="BG392" s="4" t="s">
        <v>220</v>
      </c>
      <c r="BH392" s="4" t="s">
        <v>220</v>
      </c>
      <c r="BI392" s="6" t="s">
        <v>221</v>
      </c>
      <c r="BJ392" s="6" t="s">
        <v>1463</v>
      </c>
      <c r="BK392" s="6" t="s">
        <v>174</v>
      </c>
      <c r="BL392" s="12">
        <v>12119466</v>
      </c>
      <c r="BM392" s="4">
        <v>5</v>
      </c>
      <c r="BN392" s="6" t="s">
        <v>2503</v>
      </c>
      <c r="BO392" s="6" t="s">
        <v>183</v>
      </c>
      <c r="BP392" s="1">
        <v>77101600</v>
      </c>
      <c r="BQ392" s="142" t="s">
        <v>3155</v>
      </c>
      <c r="BR392" s="118">
        <v>43902</v>
      </c>
      <c r="BS392" s="1" t="s">
        <v>180</v>
      </c>
      <c r="BT392" s="120" t="s">
        <v>230</v>
      </c>
      <c r="BU392" s="139">
        <v>43903</v>
      </c>
      <c r="BV392" s="120" t="s">
        <v>348</v>
      </c>
      <c r="BW392" s="139">
        <v>43904</v>
      </c>
      <c r="BX392" s="163">
        <v>43904</v>
      </c>
      <c r="BY392" s="20">
        <v>44148</v>
      </c>
      <c r="BZ392" s="4">
        <f t="shared" si="188"/>
        <v>244</v>
      </c>
      <c r="CA392" s="16">
        <f t="shared" si="189"/>
        <v>8.1333333333333329</v>
      </c>
      <c r="CB392" s="116" t="s">
        <v>3160</v>
      </c>
      <c r="CC392" s="9">
        <f>BD_2!E390</f>
        <v>17955000</v>
      </c>
      <c r="CD392" s="9">
        <f>BD_2!BA390</f>
        <v>0</v>
      </c>
      <c r="CE392" s="4">
        <f>BD_2!BZ390</f>
        <v>-58</v>
      </c>
      <c r="CF392" s="42" t="str">
        <f>BD_2!CA390</f>
        <v>2 NO</v>
      </c>
      <c r="CG392" s="163" t="str">
        <f>BD_2!CF390</f>
        <v>1 SI</v>
      </c>
      <c r="CH392" s="4" t="s">
        <v>181</v>
      </c>
      <c r="CI392">
        <f t="shared" si="205"/>
        <v>186</v>
      </c>
      <c r="CJ392" s="161">
        <f t="shared" si="206"/>
        <v>43904</v>
      </c>
      <c r="CK392" s="161">
        <f t="shared" si="207"/>
        <v>44090</v>
      </c>
      <c r="CL392" s="14">
        <f t="shared" ca="1" si="208"/>
        <v>2.252688172043011</v>
      </c>
      <c r="CM392" s="123">
        <f t="shared" si="200"/>
        <v>57645000</v>
      </c>
      <c r="CN392" s="76" t="str">
        <f t="shared" ca="1" si="191"/>
        <v>FINALIZADO</v>
      </c>
      <c r="CO392" s="128"/>
      <c r="CP392" s="129"/>
      <c r="CQ392" s="129"/>
      <c r="CR392" s="87"/>
      <c r="CS392" s="1"/>
      <c r="CT392" s="4" t="s">
        <v>1321</v>
      </c>
      <c r="CU392" s="4" t="s">
        <v>1322</v>
      </c>
      <c r="CV392" s="4" t="s">
        <v>3330</v>
      </c>
      <c r="CW392" s="42" t="str">
        <f t="shared" si="201"/>
        <v>marzo</v>
      </c>
      <c r="CX392" s="4" t="s">
        <v>180</v>
      </c>
      <c r="CY392" s="6" t="s">
        <v>361</v>
      </c>
      <c r="CZ392" s="6" t="s">
        <v>362</v>
      </c>
    </row>
    <row r="393" spans="1:104" x14ac:dyDescent="0.25">
      <c r="A393" s="77" t="str">
        <f t="shared" si="193"/>
        <v/>
      </c>
      <c r="B393" s="77" t="str">
        <f t="shared" si="194"/>
        <v/>
      </c>
      <c r="C393" s="76" t="str">
        <f t="shared" si="195"/>
        <v/>
      </c>
      <c r="D393" s="76" t="str">
        <f t="shared" si="196"/>
        <v/>
      </c>
      <c r="E393" s="77" t="str">
        <f t="shared" si="197"/>
        <v/>
      </c>
      <c r="F393" s="77" t="str">
        <f t="shared" ca="1" si="184"/>
        <v>F</v>
      </c>
      <c r="G393" s="3" t="str">
        <f t="shared" si="198"/>
        <v/>
      </c>
      <c r="H393" s="3" t="str">
        <f t="shared" si="199"/>
        <v/>
      </c>
      <c r="I393" s="3" t="str">
        <f t="shared" si="187"/>
        <v/>
      </c>
      <c r="J393" s="4">
        <v>2020</v>
      </c>
      <c r="K393" s="5">
        <v>384</v>
      </c>
      <c r="L393" s="13" t="s">
        <v>1440</v>
      </c>
      <c r="M393" s="4" t="s">
        <v>115</v>
      </c>
      <c r="N393" s="6" t="s">
        <v>116</v>
      </c>
      <c r="O393" s="6" t="s">
        <v>138</v>
      </c>
      <c r="P393" s="6" t="s">
        <v>150</v>
      </c>
      <c r="Q393" s="6" t="s">
        <v>249</v>
      </c>
      <c r="R393" s="4" t="s">
        <v>114</v>
      </c>
      <c r="S393" s="4" t="s">
        <v>166</v>
      </c>
      <c r="T393" s="108" t="s">
        <v>3147</v>
      </c>
      <c r="U393" s="4" t="s">
        <v>173</v>
      </c>
      <c r="V393" s="43" t="s">
        <v>174</v>
      </c>
      <c r="W393" s="117">
        <v>1037611855</v>
      </c>
      <c r="X393" s="126">
        <v>8</v>
      </c>
      <c r="Y393" s="118">
        <v>33324</v>
      </c>
      <c r="Z393" s="119">
        <f ca="1">+($F$1-Tabla3[[#This Row],[FECHA DE NACIMIENTO]])/365</f>
        <v>30.134246575342466</v>
      </c>
      <c r="AA393" s="108" t="s">
        <v>3621</v>
      </c>
      <c r="AB393" s="108"/>
      <c r="AC393" s="4" t="s">
        <v>114</v>
      </c>
      <c r="AD393" s="4" t="s">
        <v>114</v>
      </c>
      <c r="AE393" s="8" t="s">
        <v>114</v>
      </c>
      <c r="AF393" s="4" t="s">
        <v>181</v>
      </c>
      <c r="AG393" s="13" t="s">
        <v>183</v>
      </c>
      <c r="AH393" s="13" t="s">
        <v>183</v>
      </c>
      <c r="AI393" s="116" t="s">
        <v>3151</v>
      </c>
      <c r="AJ393" s="108" t="s">
        <v>3152</v>
      </c>
      <c r="AK393" s="141" t="s">
        <v>3153</v>
      </c>
      <c r="AL393" s="140">
        <v>85950000</v>
      </c>
      <c r="AM393" s="140">
        <v>85950000</v>
      </c>
      <c r="AN393" s="123">
        <v>9550000</v>
      </c>
      <c r="AO393" s="1" t="s">
        <v>209</v>
      </c>
      <c r="AP393" s="116" t="s">
        <v>181</v>
      </c>
      <c r="AQ393" s="116" t="s">
        <v>168</v>
      </c>
      <c r="AR393" s="124"/>
      <c r="AS393" s="124"/>
      <c r="AT393" s="124"/>
      <c r="AU393" s="108">
        <v>4920</v>
      </c>
      <c r="AV393" s="118">
        <v>43839</v>
      </c>
      <c r="AW393" s="108">
        <v>108820</v>
      </c>
      <c r="AX393" s="139">
        <v>43903</v>
      </c>
      <c r="AY393" s="6" t="s">
        <v>215</v>
      </c>
      <c r="AZ393" s="116" t="s">
        <v>3154</v>
      </c>
      <c r="BA393" s="116" t="s">
        <v>181</v>
      </c>
      <c r="BB393" s="124"/>
      <c r="BC393" s="124"/>
      <c r="BD393" s="116" t="s">
        <v>3149</v>
      </c>
      <c r="BE393" s="161" t="s">
        <v>3150</v>
      </c>
      <c r="BF393" s="118">
        <v>43902</v>
      </c>
      <c r="BG393" s="4" t="s">
        <v>220</v>
      </c>
      <c r="BH393" s="4" t="s">
        <v>220</v>
      </c>
      <c r="BI393" s="6" t="s">
        <v>221</v>
      </c>
      <c r="BJ393" s="6" t="s">
        <v>1463</v>
      </c>
      <c r="BK393" s="6" t="s">
        <v>174</v>
      </c>
      <c r="BL393" s="12">
        <v>12119466</v>
      </c>
      <c r="BM393" s="4">
        <v>5</v>
      </c>
      <c r="BN393" s="6" t="s">
        <v>2503</v>
      </c>
      <c r="BO393" s="6" t="s">
        <v>183</v>
      </c>
      <c r="BP393" s="1">
        <v>77101600</v>
      </c>
      <c r="BQ393" s="142" t="s">
        <v>3148</v>
      </c>
      <c r="BR393" s="118">
        <v>43902</v>
      </c>
      <c r="BS393" s="1" t="s">
        <v>180</v>
      </c>
      <c r="BT393" s="120" t="s">
        <v>230</v>
      </c>
      <c r="BU393" s="139">
        <v>43903</v>
      </c>
      <c r="BV393" s="120" t="s">
        <v>348</v>
      </c>
      <c r="BW393" s="139">
        <v>43904</v>
      </c>
      <c r="BX393" s="163">
        <v>43904</v>
      </c>
      <c r="BY393" s="20">
        <v>44178</v>
      </c>
      <c r="BZ393" s="4">
        <f t="shared" si="188"/>
        <v>274</v>
      </c>
      <c r="CA393" s="16">
        <f t="shared" si="189"/>
        <v>9.1333333333333329</v>
      </c>
      <c r="CB393" s="116" t="s">
        <v>2320</v>
      </c>
      <c r="CC393" s="9">
        <f>BD_2!E391</f>
        <v>0</v>
      </c>
      <c r="CD393" s="9">
        <f>BD_2!BA391</f>
        <v>0</v>
      </c>
      <c r="CE393" s="4">
        <f>BD_2!BZ391</f>
        <v>0</v>
      </c>
      <c r="CF393" s="42" t="str">
        <f>BD_2!CA391</f>
        <v>2 NO</v>
      </c>
      <c r="CG393" s="163" t="str">
        <f>BD_2!CF391</f>
        <v>2 NO</v>
      </c>
      <c r="CH393" s="4" t="s">
        <v>181</v>
      </c>
      <c r="CI393">
        <f t="shared" si="205"/>
        <v>274</v>
      </c>
      <c r="CJ393" s="161">
        <f t="shared" si="206"/>
        <v>43904</v>
      </c>
      <c r="CK393" s="161">
        <f t="shared" si="207"/>
        <v>44178</v>
      </c>
      <c r="CL393" s="14">
        <f t="shared" ca="1" si="208"/>
        <v>1.5291970802919708</v>
      </c>
      <c r="CM393" s="123">
        <f t="shared" si="200"/>
        <v>85950000</v>
      </c>
      <c r="CN393" s="76" t="str">
        <f t="shared" ca="1" si="191"/>
        <v>FINALIZADO</v>
      </c>
      <c r="CO393" s="128"/>
      <c r="CP393" s="129"/>
      <c r="CQ393" s="129"/>
      <c r="CR393" s="87"/>
      <c r="CS393" s="1"/>
      <c r="CT393" s="4" t="s">
        <v>1321</v>
      </c>
      <c r="CU393" s="4" t="s">
        <v>1322</v>
      </c>
      <c r="CV393" s="4" t="s">
        <v>3330</v>
      </c>
      <c r="CW393" s="42" t="str">
        <f t="shared" si="201"/>
        <v>marzo</v>
      </c>
      <c r="CX393" s="4" t="s">
        <v>180</v>
      </c>
      <c r="CY393" s="6" t="s">
        <v>361</v>
      </c>
      <c r="CZ393" s="6" t="s">
        <v>362</v>
      </c>
    </row>
    <row r="394" spans="1:104" x14ac:dyDescent="0.25">
      <c r="A394" s="77" t="str">
        <f t="shared" si="193"/>
        <v/>
      </c>
      <c r="B394" s="77" t="str">
        <f t="shared" si="194"/>
        <v/>
      </c>
      <c r="C394" s="76" t="str">
        <f t="shared" si="195"/>
        <v/>
      </c>
      <c r="D394" s="76" t="str">
        <f t="shared" si="196"/>
        <v/>
      </c>
      <c r="E394" s="77" t="str">
        <f t="shared" si="197"/>
        <v/>
      </c>
      <c r="F394" s="77" t="str">
        <f t="shared" ref="F394:F414" ca="1" si="209">+IF($CK394&lt;=$F$1,"F","E")</f>
        <v>F</v>
      </c>
      <c r="G394" s="3" t="str">
        <f t="shared" si="198"/>
        <v/>
      </c>
      <c r="H394" s="3" t="str">
        <f t="shared" si="199"/>
        <v/>
      </c>
      <c r="I394" s="3" t="str">
        <f t="shared" ref="I394:I414" si="210">IF(CV394="1. SI","ANU","")</f>
        <v/>
      </c>
      <c r="J394" s="4">
        <v>2020</v>
      </c>
      <c r="K394" s="5">
        <v>385</v>
      </c>
      <c r="L394" s="13" t="s">
        <v>1440</v>
      </c>
      <c r="M394" s="4" t="s">
        <v>115</v>
      </c>
      <c r="N394" s="6" t="s">
        <v>116</v>
      </c>
      <c r="O394" s="6" t="s">
        <v>138</v>
      </c>
      <c r="P394" s="6" t="s">
        <v>150</v>
      </c>
      <c r="Q394" s="6" t="s">
        <v>249</v>
      </c>
      <c r="R394" s="4" t="s">
        <v>114</v>
      </c>
      <c r="S394" s="4" t="s">
        <v>166</v>
      </c>
      <c r="T394" s="108" t="s">
        <v>3142</v>
      </c>
      <c r="U394" s="4" t="s">
        <v>173</v>
      </c>
      <c r="V394" s="43" t="s">
        <v>174</v>
      </c>
      <c r="W394" s="117">
        <v>80237810</v>
      </c>
      <c r="X394" s="126">
        <v>9</v>
      </c>
      <c r="Y394" s="118">
        <v>29680</v>
      </c>
      <c r="Z394" s="119">
        <f ca="1">+($F$1-Tabla3[[#This Row],[FECHA DE NACIMIENTO]])/365</f>
        <v>40.11780821917808</v>
      </c>
      <c r="AA394" s="137" t="s">
        <v>849</v>
      </c>
      <c r="AB394" s="137"/>
      <c r="AC394" s="4" t="s">
        <v>114</v>
      </c>
      <c r="AD394" s="4" t="s">
        <v>114</v>
      </c>
      <c r="AE394" s="8" t="s">
        <v>114</v>
      </c>
      <c r="AF394" s="4" t="s">
        <v>181</v>
      </c>
      <c r="AG394" s="13" t="s">
        <v>183</v>
      </c>
      <c r="AH394" s="13" t="s">
        <v>183</v>
      </c>
      <c r="AI394" s="116" t="s">
        <v>2325</v>
      </c>
      <c r="AJ394" s="108" t="s">
        <v>3144</v>
      </c>
      <c r="AK394" s="141" t="s">
        <v>3141</v>
      </c>
      <c r="AL394" s="140">
        <v>75600000</v>
      </c>
      <c r="AM394" s="140">
        <v>75600000</v>
      </c>
      <c r="AN394" s="123">
        <v>8400000</v>
      </c>
      <c r="AO394" s="1" t="s">
        <v>209</v>
      </c>
      <c r="AP394" s="116" t="s">
        <v>181</v>
      </c>
      <c r="AQ394" s="116" t="s">
        <v>168</v>
      </c>
      <c r="AR394" s="124"/>
      <c r="AS394" s="124"/>
      <c r="AT394" s="124"/>
      <c r="AU394" s="108">
        <v>4920</v>
      </c>
      <c r="AV394" s="118">
        <v>43839</v>
      </c>
      <c r="AW394" s="108">
        <v>108920</v>
      </c>
      <c r="AX394" s="139">
        <v>43903</v>
      </c>
      <c r="AY394" s="6" t="s">
        <v>215</v>
      </c>
      <c r="AZ394" s="116" t="s">
        <v>2510</v>
      </c>
      <c r="BA394" s="116" t="s">
        <v>181</v>
      </c>
      <c r="BB394" s="124"/>
      <c r="BC394" s="124"/>
      <c r="BD394" s="116" t="s">
        <v>3146</v>
      </c>
      <c r="BE394" s="161" t="s">
        <v>3145</v>
      </c>
      <c r="BF394" s="118">
        <v>43902</v>
      </c>
      <c r="BG394" s="4" t="s">
        <v>220</v>
      </c>
      <c r="BH394" s="4" t="s">
        <v>220</v>
      </c>
      <c r="BI394" s="6" t="s">
        <v>221</v>
      </c>
      <c r="BJ394" s="6" t="s">
        <v>2823</v>
      </c>
      <c r="BK394" s="12" t="s">
        <v>174</v>
      </c>
      <c r="BL394" s="12">
        <v>79335485</v>
      </c>
      <c r="BM394" s="6">
        <v>4</v>
      </c>
      <c r="BN394" s="6" t="s">
        <v>2791</v>
      </c>
      <c r="BO394" s="13" t="s">
        <v>183</v>
      </c>
      <c r="BP394" s="1">
        <v>77101600</v>
      </c>
      <c r="BQ394" s="142" t="s">
        <v>3143</v>
      </c>
      <c r="BR394" s="118">
        <v>43902</v>
      </c>
      <c r="BS394" s="1" t="s">
        <v>180</v>
      </c>
      <c r="BT394" s="120" t="s">
        <v>230</v>
      </c>
      <c r="BU394" s="139">
        <v>43903</v>
      </c>
      <c r="BV394" s="120" t="s">
        <v>348</v>
      </c>
      <c r="BW394" s="139">
        <v>43904</v>
      </c>
      <c r="BX394" s="163">
        <v>43904</v>
      </c>
      <c r="BY394" s="20">
        <v>44178</v>
      </c>
      <c r="BZ394" s="4">
        <f t="shared" ref="BZ394:BZ399" si="211">$BY394-$BX394</f>
        <v>274</v>
      </c>
      <c r="CA394" s="16">
        <f t="shared" ref="CA394:CA399" si="212">$BZ394/30</f>
        <v>9.1333333333333329</v>
      </c>
      <c r="CB394" s="116" t="s">
        <v>2320</v>
      </c>
      <c r="CC394" s="9">
        <f>BD_2!E392</f>
        <v>0</v>
      </c>
      <c r="CD394" s="9">
        <f>BD_2!BA392</f>
        <v>0</v>
      </c>
      <c r="CE394" s="4">
        <f>BD_2!BZ392</f>
        <v>0</v>
      </c>
      <c r="CF394" s="42" t="str">
        <f>BD_2!CA392</f>
        <v>2 NO</v>
      </c>
      <c r="CG394" s="163" t="str">
        <f>BD_2!CF392</f>
        <v>2 NO</v>
      </c>
      <c r="CH394" s="4" t="s">
        <v>181</v>
      </c>
      <c r="CI394">
        <f t="shared" si="205"/>
        <v>274</v>
      </c>
      <c r="CJ394" s="161">
        <f t="shared" si="206"/>
        <v>43904</v>
      </c>
      <c r="CK394" s="161">
        <f t="shared" si="207"/>
        <v>44178</v>
      </c>
      <c r="CL394" s="14">
        <f t="shared" ca="1" si="208"/>
        <v>1.5291970802919708</v>
      </c>
      <c r="CM394" s="123">
        <f t="shared" si="200"/>
        <v>75600000</v>
      </c>
      <c r="CN394" s="76" t="str">
        <f t="shared" ref="CN394:CN414" ca="1" si="213">+IF($CK394&lt;=$F$1, "FINALIZADO","EJECUCIÓN")</f>
        <v>FINALIZADO</v>
      </c>
      <c r="CO394" s="128"/>
      <c r="CP394" s="129"/>
      <c r="CQ394" s="129"/>
      <c r="CR394" s="87"/>
      <c r="CS394" s="1"/>
      <c r="CT394" s="4" t="s">
        <v>1321</v>
      </c>
      <c r="CU394" s="4" t="s">
        <v>1322</v>
      </c>
      <c r="CV394" s="4" t="s">
        <v>3330</v>
      </c>
      <c r="CW394" s="42" t="str">
        <f t="shared" si="201"/>
        <v>marzo</v>
      </c>
      <c r="CX394" s="4" t="s">
        <v>180</v>
      </c>
      <c r="CY394" s="6" t="s">
        <v>361</v>
      </c>
      <c r="CZ394" s="6" t="s">
        <v>362</v>
      </c>
    </row>
    <row r="395" spans="1:104" x14ac:dyDescent="0.25">
      <c r="A395" s="77" t="str">
        <f t="shared" si="193"/>
        <v/>
      </c>
      <c r="B395" s="77" t="str">
        <f t="shared" si="194"/>
        <v/>
      </c>
      <c r="C395" s="76" t="str">
        <f t="shared" si="195"/>
        <v/>
      </c>
      <c r="D395" s="76" t="str">
        <f t="shared" si="196"/>
        <v/>
      </c>
      <c r="E395" s="77" t="str">
        <f t="shared" si="197"/>
        <v/>
      </c>
      <c r="F395" s="77" t="str">
        <f t="shared" ca="1" si="209"/>
        <v>F</v>
      </c>
      <c r="G395" s="3" t="str">
        <f t="shared" si="198"/>
        <v/>
      </c>
      <c r="H395" s="3" t="str">
        <f t="shared" si="199"/>
        <v/>
      </c>
      <c r="I395" s="3" t="str">
        <f t="shared" si="210"/>
        <v/>
      </c>
      <c r="J395" s="4">
        <v>2020</v>
      </c>
      <c r="K395" s="5">
        <v>386</v>
      </c>
      <c r="L395" s="13" t="s">
        <v>1440</v>
      </c>
      <c r="M395" s="4" t="s">
        <v>115</v>
      </c>
      <c r="N395" s="6" t="s">
        <v>116</v>
      </c>
      <c r="O395" s="6" t="s">
        <v>138</v>
      </c>
      <c r="P395" s="6" t="s">
        <v>150</v>
      </c>
      <c r="Q395" s="6" t="s">
        <v>249</v>
      </c>
      <c r="R395" s="4" t="s">
        <v>114</v>
      </c>
      <c r="S395" s="4" t="s">
        <v>166</v>
      </c>
      <c r="T395" s="108" t="s">
        <v>3137</v>
      </c>
      <c r="U395" s="4" t="s">
        <v>173</v>
      </c>
      <c r="V395" s="43" t="s">
        <v>174</v>
      </c>
      <c r="W395" s="117">
        <v>8033314</v>
      </c>
      <c r="X395" s="126">
        <v>9</v>
      </c>
      <c r="Y395" s="118">
        <v>31426</v>
      </c>
      <c r="Z395" s="119">
        <f ca="1">+($F$1-Tabla3[[#This Row],[FECHA DE NACIMIENTO]])/365</f>
        <v>35.334246575342469</v>
      </c>
      <c r="AA395" s="137" t="s">
        <v>1736</v>
      </c>
      <c r="AB395" s="137"/>
      <c r="AC395" s="4" t="s">
        <v>114</v>
      </c>
      <c r="AD395" s="4" t="s">
        <v>114</v>
      </c>
      <c r="AE395" s="8" t="s">
        <v>114</v>
      </c>
      <c r="AF395" s="4" t="s">
        <v>181</v>
      </c>
      <c r="AG395" s="13" t="s">
        <v>183</v>
      </c>
      <c r="AH395" s="13" t="s">
        <v>183</v>
      </c>
      <c r="AI395" s="116" t="s">
        <v>2325</v>
      </c>
      <c r="AJ395" s="108" t="s">
        <v>3140</v>
      </c>
      <c r="AK395" s="141" t="s">
        <v>3141</v>
      </c>
      <c r="AL395" s="140">
        <v>75600000</v>
      </c>
      <c r="AM395" s="140">
        <v>75600000</v>
      </c>
      <c r="AN395" s="123">
        <v>8400000</v>
      </c>
      <c r="AO395" s="1" t="s">
        <v>209</v>
      </c>
      <c r="AP395" s="116" t="s">
        <v>181</v>
      </c>
      <c r="AQ395" s="116" t="s">
        <v>168</v>
      </c>
      <c r="AR395" s="124"/>
      <c r="AS395" s="124"/>
      <c r="AT395" s="124"/>
      <c r="AU395" s="108">
        <v>4920</v>
      </c>
      <c r="AV395" s="118">
        <v>43839</v>
      </c>
      <c r="AW395" s="108">
        <v>109020</v>
      </c>
      <c r="AX395" s="139">
        <v>43903</v>
      </c>
      <c r="AY395" s="6" t="s">
        <v>215</v>
      </c>
      <c r="AZ395" s="116" t="s">
        <v>2510</v>
      </c>
      <c r="BA395" s="116" t="s">
        <v>181</v>
      </c>
      <c r="BB395" s="124"/>
      <c r="BC395" s="124"/>
      <c r="BD395" s="116" t="s">
        <v>3139</v>
      </c>
      <c r="BE395" s="161" t="s">
        <v>3138</v>
      </c>
      <c r="BF395" s="118">
        <v>43902</v>
      </c>
      <c r="BG395" s="4" t="s">
        <v>220</v>
      </c>
      <c r="BH395" s="4" t="s">
        <v>220</v>
      </c>
      <c r="BI395" s="6" t="s">
        <v>221</v>
      </c>
      <c r="BJ395" s="6" t="s">
        <v>2823</v>
      </c>
      <c r="BK395" s="12" t="s">
        <v>174</v>
      </c>
      <c r="BL395" s="12">
        <v>79335485</v>
      </c>
      <c r="BM395" s="6">
        <v>4</v>
      </c>
      <c r="BN395" s="6" t="s">
        <v>2791</v>
      </c>
      <c r="BO395" s="13" t="s">
        <v>183</v>
      </c>
      <c r="BP395" s="1">
        <v>77101600</v>
      </c>
      <c r="BQ395" s="142" t="s">
        <v>3136</v>
      </c>
      <c r="BR395" s="118">
        <v>43902</v>
      </c>
      <c r="BS395" s="1" t="s">
        <v>180</v>
      </c>
      <c r="BT395" s="120" t="s">
        <v>230</v>
      </c>
      <c r="BU395" s="127">
        <v>43903</v>
      </c>
      <c r="BV395" s="120" t="s">
        <v>348</v>
      </c>
      <c r="BW395" s="127">
        <v>43904</v>
      </c>
      <c r="BX395" s="163">
        <v>43904</v>
      </c>
      <c r="BY395" s="20">
        <v>44178</v>
      </c>
      <c r="BZ395" s="4">
        <f t="shared" si="211"/>
        <v>274</v>
      </c>
      <c r="CA395" s="16">
        <f t="shared" si="212"/>
        <v>9.1333333333333329</v>
      </c>
      <c r="CB395" s="116" t="s">
        <v>2320</v>
      </c>
      <c r="CC395" s="9">
        <f>BD_2!E393</f>
        <v>0</v>
      </c>
      <c r="CD395" s="9">
        <f>BD_2!BA393</f>
        <v>0</v>
      </c>
      <c r="CE395" s="4">
        <f>BD_2!BZ393</f>
        <v>0</v>
      </c>
      <c r="CF395" s="42" t="str">
        <f>BD_2!CA393</f>
        <v>2 NO</v>
      </c>
      <c r="CG395" s="163" t="str">
        <f>BD_2!CF393</f>
        <v>2 NO</v>
      </c>
      <c r="CH395" s="4" t="s">
        <v>181</v>
      </c>
      <c r="CI395">
        <f t="shared" si="205"/>
        <v>274</v>
      </c>
      <c r="CJ395" s="161">
        <f t="shared" si="206"/>
        <v>43904</v>
      </c>
      <c r="CK395" s="161">
        <f t="shared" si="207"/>
        <v>44178</v>
      </c>
      <c r="CL395" s="14">
        <f t="shared" ca="1" si="208"/>
        <v>1.5291970802919708</v>
      </c>
      <c r="CM395" s="123">
        <f t="shared" si="200"/>
        <v>75600000</v>
      </c>
      <c r="CN395" s="76" t="str">
        <f t="shared" ca="1" si="213"/>
        <v>FINALIZADO</v>
      </c>
      <c r="CO395" s="128"/>
      <c r="CP395" s="129"/>
      <c r="CQ395" s="129"/>
      <c r="CR395" s="87"/>
      <c r="CS395" s="1"/>
      <c r="CT395" s="4" t="s">
        <v>1321</v>
      </c>
      <c r="CU395" s="4" t="s">
        <v>1322</v>
      </c>
      <c r="CV395" s="4" t="s">
        <v>3330</v>
      </c>
      <c r="CW395" s="42" t="str">
        <f t="shared" si="201"/>
        <v>marzo</v>
      </c>
      <c r="CX395" s="4" t="s">
        <v>180</v>
      </c>
      <c r="CY395" s="6" t="s">
        <v>361</v>
      </c>
      <c r="CZ395" s="6" t="s">
        <v>362</v>
      </c>
    </row>
    <row r="396" spans="1:104" x14ac:dyDescent="0.25">
      <c r="A396" s="110" t="str">
        <f t="shared" ref="A396:A399" si="214">+IF($CM396&gt;$AM396,"A", "")</f>
        <v>A</v>
      </c>
      <c r="B396" s="110" t="str">
        <f t="shared" ref="B396:B399" si="215">+IF(CK396&gt;BY396,"PR","")</f>
        <v>PR</v>
      </c>
      <c r="C396" s="42" t="str">
        <f t="shared" ref="C396:C399" si="216">IF($CG396= "1 SI", "T","")</f>
        <v/>
      </c>
      <c r="D396" s="42" t="str">
        <f t="shared" ref="D396:D399" si="217">+IF($CF396="1 SI","S","")</f>
        <v/>
      </c>
      <c r="E396" s="110" t="str">
        <f t="shared" ref="E396:E399" si="218">+IF(CH396="1 SI","C","")</f>
        <v/>
      </c>
      <c r="F396" s="110" t="str">
        <f t="shared" ca="1" si="209"/>
        <v>F</v>
      </c>
      <c r="G396" s="19" t="str">
        <f t="shared" ref="G396:G399" si="219">+IF($CO396="MUTUO ACUERDO", "L","")</f>
        <v/>
      </c>
      <c r="H396" s="19" t="str">
        <f t="shared" ref="H396:H399" si="220">IF($CX396="1 SI","","NE")</f>
        <v/>
      </c>
      <c r="I396" s="19" t="str">
        <f t="shared" si="210"/>
        <v/>
      </c>
      <c r="J396" s="4">
        <v>2020</v>
      </c>
      <c r="K396" s="5">
        <v>387</v>
      </c>
      <c r="L396" s="13" t="s">
        <v>1431</v>
      </c>
      <c r="M396" s="4" t="s">
        <v>115</v>
      </c>
      <c r="N396" s="6" t="s">
        <v>116</v>
      </c>
      <c r="O396" s="6" t="s">
        <v>138</v>
      </c>
      <c r="P396" s="6" t="s">
        <v>150</v>
      </c>
      <c r="Q396" s="6" t="s">
        <v>249</v>
      </c>
      <c r="R396" s="4" t="s">
        <v>114</v>
      </c>
      <c r="S396" s="4" t="s">
        <v>167</v>
      </c>
      <c r="T396" s="108" t="s">
        <v>3129</v>
      </c>
      <c r="U396" s="4" t="s">
        <v>173</v>
      </c>
      <c r="V396" s="43" t="s">
        <v>174</v>
      </c>
      <c r="W396" s="7">
        <v>1012404770</v>
      </c>
      <c r="X396" s="100">
        <v>2</v>
      </c>
      <c r="Y396" s="107">
        <v>34266</v>
      </c>
      <c r="Z396" s="80">
        <f ca="1">+($F$1-Tabla3[[#This Row],[FECHA DE NACIMIENTO]])/365</f>
        <v>27.553424657534247</v>
      </c>
      <c r="AA396" s="133" t="s">
        <v>367</v>
      </c>
      <c r="AC396" s="4" t="s">
        <v>114</v>
      </c>
      <c r="AD396" s="4" t="s">
        <v>114</v>
      </c>
      <c r="AE396" s="8" t="s">
        <v>114</v>
      </c>
      <c r="AF396" s="4" t="s">
        <v>181</v>
      </c>
      <c r="AG396" s="13" t="s">
        <v>191</v>
      </c>
      <c r="AH396" s="6" t="s">
        <v>191</v>
      </c>
      <c r="AI396" s="6" t="s">
        <v>3130</v>
      </c>
      <c r="AJ396" s="108" t="s">
        <v>3131</v>
      </c>
      <c r="AK396" s="9" t="s">
        <v>3132</v>
      </c>
      <c r="AL396" s="9">
        <v>35100000</v>
      </c>
      <c r="AM396" s="9">
        <v>35100000</v>
      </c>
      <c r="AN396" s="112">
        <v>3900000</v>
      </c>
      <c r="AO396" s="1" t="s">
        <v>209</v>
      </c>
      <c r="AP396" s="116" t="s">
        <v>181</v>
      </c>
      <c r="AQ396" s="116" t="s">
        <v>168</v>
      </c>
      <c r="AR396" s="75"/>
      <c r="AS396" s="75"/>
      <c r="AT396" s="75"/>
      <c r="AU396" s="108">
        <v>5020</v>
      </c>
      <c r="AV396" s="118">
        <v>43839</v>
      </c>
      <c r="AW396" s="108">
        <v>112520</v>
      </c>
      <c r="AX396" s="139">
        <v>43909</v>
      </c>
      <c r="AY396" s="6" t="s">
        <v>215</v>
      </c>
      <c r="AZ396" s="6" t="s">
        <v>817</v>
      </c>
      <c r="BA396" s="6" t="s">
        <v>181</v>
      </c>
      <c r="BB396" s="75"/>
      <c r="BC396" s="75"/>
      <c r="BD396" s="6" t="s">
        <v>3134</v>
      </c>
      <c r="BE396" s="161" t="s">
        <v>3133</v>
      </c>
      <c r="BF396" s="107">
        <v>43908</v>
      </c>
      <c r="BG396" s="4" t="s">
        <v>220</v>
      </c>
      <c r="BH396" s="4" t="s">
        <v>220</v>
      </c>
      <c r="BI396" s="6" t="s">
        <v>221</v>
      </c>
      <c r="BJ396" s="6" t="s">
        <v>1158</v>
      </c>
      <c r="BK396" s="6" t="s">
        <v>174</v>
      </c>
      <c r="BL396" s="12">
        <v>32729316</v>
      </c>
      <c r="BM396" s="4">
        <v>9</v>
      </c>
      <c r="BN396" s="6" t="s">
        <v>1159</v>
      </c>
      <c r="BO396" s="6" t="s">
        <v>191</v>
      </c>
      <c r="BP396" s="4">
        <v>82141504</v>
      </c>
      <c r="BQ396" s="142" t="s">
        <v>3128</v>
      </c>
      <c r="BR396" s="107">
        <v>43908</v>
      </c>
      <c r="BS396" s="4" t="s">
        <v>180</v>
      </c>
      <c r="BT396" s="13" t="s">
        <v>230</v>
      </c>
      <c r="BU396" s="97">
        <v>43909</v>
      </c>
      <c r="BV396" s="13" t="s">
        <v>349</v>
      </c>
      <c r="BW396" s="160">
        <v>43910</v>
      </c>
      <c r="BX396" s="163">
        <v>43910</v>
      </c>
      <c r="BY396" s="20">
        <v>44185</v>
      </c>
      <c r="BZ396" s="4">
        <f t="shared" si="211"/>
        <v>275</v>
      </c>
      <c r="CA396" s="16">
        <f t="shared" si="212"/>
        <v>9.1666666666666661</v>
      </c>
      <c r="CB396" s="6" t="s">
        <v>3135</v>
      </c>
      <c r="CC396" s="9">
        <f>BD_2!E394</f>
        <v>0</v>
      </c>
      <c r="CD396" s="9">
        <f>BD_2!BA394</f>
        <v>1430000</v>
      </c>
      <c r="CE396" s="4">
        <f>BD_2!BZ394</f>
        <v>11</v>
      </c>
      <c r="CF396" s="42" t="str">
        <f>BD_2!CA394</f>
        <v>2 NO</v>
      </c>
      <c r="CG396" s="163" t="str">
        <f>BD_2!CF394</f>
        <v>2 NO</v>
      </c>
      <c r="CH396" s="4" t="s">
        <v>181</v>
      </c>
      <c r="CI396">
        <f t="shared" si="205"/>
        <v>286</v>
      </c>
      <c r="CJ396" s="161">
        <f t="shared" si="206"/>
        <v>43910</v>
      </c>
      <c r="CK396" s="161">
        <f t="shared" si="207"/>
        <v>44196</v>
      </c>
      <c r="CL396" s="14">
        <f t="shared" ca="1" si="208"/>
        <v>1.444055944055944</v>
      </c>
      <c r="CM396" s="112">
        <f t="shared" ref="CM396:CM399" si="221">$AM396+$CD396-$CC396</f>
        <v>36530000</v>
      </c>
      <c r="CN396" s="42" t="str">
        <f t="shared" ca="1" si="213"/>
        <v>FINALIZADO</v>
      </c>
      <c r="CO396" s="115"/>
      <c r="CQ396" s="17"/>
      <c r="CR396" s="87"/>
      <c r="CT396" s="4" t="s">
        <v>1321</v>
      </c>
      <c r="CU396" s="4" t="s">
        <v>1322</v>
      </c>
      <c r="CV396" s="4" t="s">
        <v>3330</v>
      </c>
      <c r="CW396" s="42" t="str">
        <f t="shared" ref="CW396:CW400" si="222">TEXT(BF396,"MMMM")</f>
        <v>marzo</v>
      </c>
      <c r="CX396" s="4" t="s">
        <v>180</v>
      </c>
      <c r="CY396" s="6" t="s">
        <v>361</v>
      </c>
      <c r="CZ396" s="6" t="s">
        <v>362</v>
      </c>
    </row>
    <row r="397" spans="1:104" x14ac:dyDescent="0.25">
      <c r="A397" s="110" t="str">
        <f t="shared" si="214"/>
        <v/>
      </c>
      <c r="B397" s="110" t="str">
        <f t="shared" si="215"/>
        <v/>
      </c>
      <c r="C397" s="42" t="str">
        <f t="shared" si="216"/>
        <v/>
      </c>
      <c r="D397" s="42" t="str">
        <f t="shared" si="217"/>
        <v/>
      </c>
      <c r="E397" s="110" t="str">
        <f t="shared" si="218"/>
        <v/>
      </c>
      <c r="F397" s="110" t="str">
        <f t="shared" ca="1" si="209"/>
        <v>F</v>
      </c>
      <c r="G397" s="19" t="str">
        <f t="shared" si="219"/>
        <v/>
      </c>
      <c r="H397" s="19" t="str">
        <f t="shared" si="220"/>
        <v/>
      </c>
      <c r="I397" s="19" t="str">
        <f t="shared" si="210"/>
        <v/>
      </c>
      <c r="J397" s="4">
        <v>2020</v>
      </c>
      <c r="K397" s="5">
        <v>388</v>
      </c>
      <c r="L397" s="13" t="s">
        <v>1435</v>
      </c>
      <c r="M397" s="4" t="s">
        <v>115</v>
      </c>
      <c r="N397" s="6" t="s">
        <v>116</v>
      </c>
      <c r="O397" s="6" t="s">
        <v>138</v>
      </c>
      <c r="P397" s="6" t="s">
        <v>150</v>
      </c>
      <c r="Q397" s="6" t="s">
        <v>249</v>
      </c>
      <c r="R397" s="4" t="s">
        <v>114</v>
      </c>
      <c r="S397" s="4" t="s">
        <v>166</v>
      </c>
      <c r="T397" s="108" t="s">
        <v>3022</v>
      </c>
      <c r="U397" s="4" t="s">
        <v>173</v>
      </c>
      <c r="V397" s="43" t="s">
        <v>174</v>
      </c>
      <c r="W397" s="7">
        <v>1020712984</v>
      </c>
      <c r="X397" s="100">
        <v>1</v>
      </c>
      <c r="Y397" s="107">
        <v>31385</v>
      </c>
      <c r="Z397" s="80">
        <f ca="1">+($F$1-Tabla3[[#This Row],[FECHA DE NACIMIENTO]])/365</f>
        <v>35.446575342465756</v>
      </c>
      <c r="AA397" s="133" t="s">
        <v>178</v>
      </c>
      <c r="AC397" s="4" t="s">
        <v>114</v>
      </c>
      <c r="AD397" s="4" t="s">
        <v>114</v>
      </c>
      <c r="AE397" s="8" t="s">
        <v>114</v>
      </c>
      <c r="AF397" s="4" t="s">
        <v>181</v>
      </c>
      <c r="AG397" s="105" t="s">
        <v>959</v>
      </c>
      <c r="AH397" s="6" t="s">
        <v>959</v>
      </c>
      <c r="AI397" s="6" t="s">
        <v>3028</v>
      </c>
      <c r="AJ397" s="108" t="s">
        <v>3023</v>
      </c>
      <c r="AK397" s="108" t="s">
        <v>3024</v>
      </c>
      <c r="AL397" s="9">
        <v>57600000</v>
      </c>
      <c r="AM397" s="9">
        <v>57600000</v>
      </c>
      <c r="AN397" s="112">
        <v>6400000</v>
      </c>
      <c r="AO397" s="1" t="s">
        <v>209</v>
      </c>
      <c r="AP397" s="116" t="s">
        <v>181</v>
      </c>
      <c r="AQ397" s="116" t="s">
        <v>168</v>
      </c>
      <c r="AR397" s="75"/>
      <c r="AS397" s="75"/>
      <c r="AT397" s="75"/>
      <c r="AU397" s="108">
        <v>20820</v>
      </c>
      <c r="AV397" s="118">
        <v>43888</v>
      </c>
      <c r="AW397" s="108">
        <v>108220</v>
      </c>
      <c r="AX397" s="139">
        <v>43903</v>
      </c>
      <c r="AY397" s="6" t="s">
        <v>215</v>
      </c>
      <c r="AZ397" s="108" t="s">
        <v>1071</v>
      </c>
      <c r="BA397" s="6" t="s">
        <v>181</v>
      </c>
      <c r="BB397" s="75"/>
      <c r="BC397" s="75"/>
      <c r="BD397" s="113" t="s">
        <v>3025</v>
      </c>
      <c r="BE397" s="70" t="s">
        <v>3026</v>
      </c>
      <c r="BF397" s="107">
        <v>43902</v>
      </c>
      <c r="BG397" s="4" t="s">
        <v>220</v>
      </c>
      <c r="BH397" s="4" t="s">
        <v>220</v>
      </c>
      <c r="BI397" s="6" t="s">
        <v>221</v>
      </c>
      <c r="BJ397" s="6" t="s">
        <v>1246</v>
      </c>
      <c r="BK397" s="6" t="s">
        <v>174</v>
      </c>
      <c r="BL397" s="12">
        <v>79461036</v>
      </c>
      <c r="BM397" s="4">
        <v>1</v>
      </c>
      <c r="BN397" s="6" t="s">
        <v>1291</v>
      </c>
      <c r="BO397" s="6" t="s">
        <v>959</v>
      </c>
      <c r="BP397" s="4">
        <v>77101700</v>
      </c>
      <c r="BQ397" s="142" t="s">
        <v>3029</v>
      </c>
      <c r="BR397" s="107">
        <v>43902</v>
      </c>
      <c r="BS397" s="1" t="s">
        <v>180</v>
      </c>
      <c r="BT397" s="120" t="s">
        <v>230</v>
      </c>
      <c r="BU397" s="97">
        <v>43902</v>
      </c>
      <c r="BV397" s="120" t="s">
        <v>348</v>
      </c>
      <c r="BW397" s="160">
        <v>43903</v>
      </c>
      <c r="BX397" s="163">
        <v>43903</v>
      </c>
      <c r="BY397" s="20">
        <v>44177</v>
      </c>
      <c r="BZ397" s="4">
        <f t="shared" si="211"/>
        <v>274</v>
      </c>
      <c r="CA397" s="16">
        <f t="shared" si="212"/>
        <v>9.1333333333333329</v>
      </c>
      <c r="CB397" s="6" t="s">
        <v>3027</v>
      </c>
      <c r="CC397" s="9">
        <f>BD_2!E395</f>
        <v>0</v>
      </c>
      <c r="CD397" s="9">
        <f>BD_2!BA395</f>
        <v>0</v>
      </c>
      <c r="CE397" s="4">
        <f>BD_2!BZ395</f>
        <v>0</v>
      </c>
      <c r="CF397" s="42" t="str">
        <f>BD_2!CA395</f>
        <v>2 NO</v>
      </c>
      <c r="CG397" s="163" t="str">
        <f>BD_2!CF395</f>
        <v>2 NO</v>
      </c>
      <c r="CH397" s="4" t="s">
        <v>181</v>
      </c>
      <c r="CI397">
        <f t="shared" si="205"/>
        <v>274</v>
      </c>
      <c r="CJ397" s="161">
        <f t="shared" si="206"/>
        <v>43903</v>
      </c>
      <c r="CK397" s="161">
        <f t="shared" si="207"/>
        <v>44177</v>
      </c>
      <c r="CL397" s="14">
        <f t="shared" ca="1" si="208"/>
        <v>1.5328467153284671</v>
      </c>
      <c r="CM397" s="112">
        <f t="shared" si="221"/>
        <v>57600000</v>
      </c>
      <c r="CN397" s="42" t="str">
        <f t="shared" ca="1" si="213"/>
        <v>FINALIZADO</v>
      </c>
      <c r="CO397" s="115"/>
      <c r="CQ397" s="17"/>
      <c r="CR397" s="87"/>
      <c r="CT397" s="4" t="s">
        <v>1321</v>
      </c>
      <c r="CU397" s="4" t="s">
        <v>1322</v>
      </c>
      <c r="CV397" s="4" t="s">
        <v>3330</v>
      </c>
      <c r="CW397" s="42" t="str">
        <f t="shared" si="222"/>
        <v>marzo</v>
      </c>
      <c r="CX397" s="4" t="s">
        <v>180</v>
      </c>
      <c r="CY397" t="s">
        <v>361</v>
      </c>
      <c r="CZ397" t="s">
        <v>362</v>
      </c>
    </row>
    <row r="398" spans="1:104" x14ac:dyDescent="0.25">
      <c r="A398" s="110" t="str">
        <f t="shared" si="214"/>
        <v/>
      </c>
      <c r="B398" s="110" t="str">
        <f t="shared" si="215"/>
        <v/>
      </c>
      <c r="C398" s="42" t="str">
        <f t="shared" si="216"/>
        <v/>
      </c>
      <c r="D398" s="42" t="str">
        <f t="shared" si="217"/>
        <v/>
      </c>
      <c r="E398" s="110" t="str">
        <f t="shared" si="218"/>
        <v/>
      </c>
      <c r="F398" s="110" t="str">
        <f t="shared" ca="1" si="209"/>
        <v>F</v>
      </c>
      <c r="G398" s="19" t="str">
        <f t="shared" si="219"/>
        <v/>
      </c>
      <c r="H398" s="19" t="str">
        <f t="shared" si="220"/>
        <v/>
      </c>
      <c r="I398" s="19" t="str">
        <f t="shared" si="210"/>
        <v/>
      </c>
      <c r="J398" s="4">
        <v>2020</v>
      </c>
      <c r="K398" s="5">
        <v>389</v>
      </c>
      <c r="L398" s="13" t="s">
        <v>1434</v>
      </c>
      <c r="M398" s="4" t="s">
        <v>115</v>
      </c>
      <c r="N398" s="6" t="s">
        <v>116</v>
      </c>
      <c r="O398" s="6" t="s">
        <v>138</v>
      </c>
      <c r="P398" s="6" t="s">
        <v>150</v>
      </c>
      <c r="Q398" s="6" t="s">
        <v>249</v>
      </c>
      <c r="R398" s="4" t="s">
        <v>114</v>
      </c>
      <c r="S398" s="4" t="s">
        <v>166</v>
      </c>
      <c r="T398" s="108" t="s">
        <v>3121</v>
      </c>
      <c r="U398" s="4" t="s">
        <v>173</v>
      </c>
      <c r="V398" s="43" t="s">
        <v>174</v>
      </c>
      <c r="W398" s="7">
        <v>52709446</v>
      </c>
      <c r="X398" s="100">
        <v>5</v>
      </c>
      <c r="Y398" s="107">
        <v>29419</v>
      </c>
      <c r="Z398" s="80">
        <f ca="1">+($F$1-Tabla3[[#This Row],[FECHA DE NACIMIENTO]])/365</f>
        <v>40.832876712328769</v>
      </c>
      <c r="AA398" s="133" t="s">
        <v>558</v>
      </c>
      <c r="AC398" s="4" t="s">
        <v>114</v>
      </c>
      <c r="AD398" s="4" t="s">
        <v>114</v>
      </c>
      <c r="AE398" s="8" t="s">
        <v>114</v>
      </c>
      <c r="AF398" s="4" t="s">
        <v>181</v>
      </c>
      <c r="AG398" s="13" t="s">
        <v>185</v>
      </c>
      <c r="AH398" s="13" t="s">
        <v>185</v>
      </c>
      <c r="AI398" s="6" t="s">
        <v>1891</v>
      </c>
      <c r="AJ398" s="108" t="s">
        <v>3123</v>
      </c>
      <c r="AK398" s="9" t="s">
        <v>3124</v>
      </c>
      <c r="AL398" s="9">
        <v>51300000</v>
      </c>
      <c r="AM398" s="9">
        <v>51300000</v>
      </c>
      <c r="AN398" s="112">
        <v>5700000</v>
      </c>
      <c r="AO398" s="4" t="s">
        <v>209</v>
      </c>
      <c r="AP398" s="6" t="s">
        <v>181</v>
      </c>
      <c r="AQ398" s="6" t="s">
        <v>168</v>
      </c>
      <c r="AR398" s="75"/>
      <c r="AS398" s="75"/>
      <c r="AT398" s="75"/>
      <c r="AU398" s="108">
        <v>9220</v>
      </c>
      <c r="AV398" s="118">
        <v>43844</v>
      </c>
      <c r="AW398" s="108">
        <v>113320</v>
      </c>
      <c r="AX398" s="139">
        <v>43910</v>
      </c>
      <c r="AY398" s="6" t="s">
        <v>215</v>
      </c>
      <c r="AZ398" s="6" t="s">
        <v>812</v>
      </c>
      <c r="BA398" s="6" t="s">
        <v>181</v>
      </c>
      <c r="BB398" s="75"/>
      <c r="BC398" s="75"/>
      <c r="BD398" s="6" t="s">
        <v>3125</v>
      </c>
      <c r="BE398" s="161" t="s">
        <v>3126</v>
      </c>
      <c r="BF398" s="107">
        <v>43910</v>
      </c>
      <c r="BG398" s="4" t="s">
        <v>220</v>
      </c>
      <c r="BH398" s="4" t="s">
        <v>220</v>
      </c>
      <c r="BI398" s="6" t="s">
        <v>221</v>
      </c>
      <c r="BJ398" s="6" t="s">
        <v>1224</v>
      </c>
      <c r="BK398" s="6" t="s">
        <v>174</v>
      </c>
      <c r="BL398" s="12">
        <v>80407547</v>
      </c>
      <c r="BM398" s="4">
        <v>6</v>
      </c>
      <c r="BN398" s="6" t="s">
        <v>1290</v>
      </c>
      <c r="BO398" s="6" t="s">
        <v>957</v>
      </c>
      <c r="BP398" s="4">
        <v>77101701</v>
      </c>
      <c r="BQ398" s="142" t="s">
        <v>3122</v>
      </c>
      <c r="BR398" s="107">
        <v>43910</v>
      </c>
      <c r="BS398" s="4" t="s">
        <v>180</v>
      </c>
      <c r="BT398" s="120" t="s">
        <v>230</v>
      </c>
      <c r="BU398" s="97">
        <v>43910</v>
      </c>
      <c r="BV398" s="120" t="s">
        <v>348</v>
      </c>
      <c r="BW398" s="160">
        <v>43916</v>
      </c>
      <c r="BX398" s="163">
        <v>43916</v>
      </c>
      <c r="BY398" s="20">
        <v>44191</v>
      </c>
      <c r="BZ398" s="4">
        <f t="shared" si="211"/>
        <v>275</v>
      </c>
      <c r="CA398" s="16">
        <f t="shared" si="212"/>
        <v>9.1666666666666661</v>
      </c>
      <c r="CB398" s="6" t="s">
        <v>3127</v>
      </c>
      <c r="CC398" s="9">
        <f>BD_2!E396</f>
        <v>0</v>
      </c>
      <c r="CD398" s="9">
        <f>BD_2!BA396</f>
        <v>0</v>
      </c>
      <c r="CE398" s="4">
        <f>BD_2!BZ396</f>
        <v>0</v>
      </c>
      <c r="CF398" s="42" t="str">
        <f>BD_2!CA396</f>
        <v>2 NO</v>
      </c>
      <c r="CG398" s="163" t="str">
        <f>BD_2!CF396</f>
        <v>2 NO</v>
      </c>
      <c r="CH398" s="4" t="s">
        <v>181</v>
      </c>
      <c r="CI398">
        <f t="shared" si="205"/>
        <v>275</v>
      </c>
      <c r="CJ398" s="161">
        <f t="shared" si="206"/>
        <v>43916</v>
      </c>
      <c r="CK398" s="161">
        <f t="shared" si="207"/>
        <v>44191</v>
      </c>
      <c r="CL398" s="14">
        <f t="shared" ca="1" si="208"/>
        <v>1.48</v>
      </c>
      <c r="CM398" s="112">
        <f t="shared" si="221"/>
        <v>51300000</v>
      </c>
      <c r="CN398" s="42" t="str">
        <f t="shared" ca="1" si="213"/>
        <v>FINALIZADO</v>
      </c>
      <c r="CO398" s="115"/>
      <c r="CQ398" s="17"/>
      <c r="CR398" s="87"/>
      <c r="CT398" s="4" t="s">
        <v>1321</v>
      </c>
      <c r="CU398" s="4" t="s">
        <v>1322</v>
      </c>
      <c r="CV398" s="4" t="s">
        <v>3330</v>
      </c>
      <c r="CW398" s="42" t="str">
        <f t="shared" si="222"/>
        <v>marzo</v>
      </c>
      <c r="CX398" s="4" t="s">
        <v>180</v>
      </c>
      <c r="CY398" s="6" t="s">
        <v>361</v>
      </c>
      <c r="CZ398" s="6" t="s">
        <v>362</v>
      </c>
    </row>
    <row r="399" spans="1:104" x14ac:dyDescent="0.25">
      <c r="A399" s="110" t="str">
        <f t="shared" si="214"/>
        <v/>
      </c>
      <c r="B399" s="110" t="str">
        <f t="shared" si="215"/>
        <v/>
      </c>
      <c r="C399" s="42" t="str">
        <f t="shared" si="216"/>
        <v/>
      </c>
      <c r="D399" s="42" t="str">
        <f t="shared" si="217"/>
        <v/>
      </c>
      <c r="E399" s="110" t="str">
        <f t="shared" si="218"/>
        <v/>
      </c>
      <c r="F399" s="110" t="str">
        <f t="shared" ca="1" si="209"/>
        <v>F</v>
      </c>
      <c r="G399" s="19" t="str">
        <f t="shared" si="219"/>
        <v/>
      </c>
      <c r="H399" s="19" t="str">
        <f t="shared" si="220"/>
        <v/>
      </c>
      <c r="I399" s="19" t="str">
        <f t="shared" si="210"/>
        <v/>
      </c>
      <c r="J399" s="4">
        <v>2020</v>
      </c>
      <c r="K399" s="5">
        <v>390</v>
      </c>
      <c r="L399" s="13" t="s">
        <v>1438</v>
      </c>
      <c r="M399" s="4" t="s">
        <v>115</v>
      </c>
      <c r="N399" s="6" t="s">
        <v>116</v>
      </c>
      <c r="O399" s="6" t="s">
        <v>138</v>
      </c>
      <c r="P399" s="6" t="s">
        <v>161</v>
      </c>
      <c r="Q399" s="6" t="s">
        <v>249</v>
      </c>
      <c r="R399" s="4" t="s">
        <v>114</v>
      </c>
      <c r="S399" s="4" t="s">
        <v>168</v>
      </c>
      <c r="T399" s="108" t="s">
        <v>3113</v>
      </c>
      <c r="U399" s="4" t="s">
        <v>2160</v>
      </c>
      <c r="V399" s="43" t="s">
        <v>175</v>
      </c>
      <c r="W399" s="7">
        <v>860527390</v>
      </c>
      <c r="X399" s="100">
        <v>0</v>
      </c>
      <c r="Y399" s="107" t="s">
        <v>2162</v>
      </c>
      <c r="Z399" s="80">
        <v>0</v>
      </c>
      <c r="AA399" s="133" t="s">
        <v>2162</v>
      </c>
      <c r="AC399" s="4" t="s">
        <v>3114</v>
      </c>
      <c r="AD399" s="44" t="s">
        <v>174</v>
      </c>
      <c r="AE399" s="8">
        <v>35467206</v>
      </c>
      <c r="AF399" s="4" t="s">
        <v>180</v>
      </c>
      <c r="AG399" s="6" t="s">
        <v>196</v>
      </c>
      <c r="AH399" s="6" t="s">
        <v>201</v>
      </c>
      <c r="AI399" s="6" t="s">
        <v>3115</v>
      </c>
      <c r="AJ399" s="108" t="s">
        <v>3116</v>
      </c>
      <c r="AK399" s="9" t="s">
        <v>3117</v>
      </c>
      <c r="AL399" s="9">
        <v>56600803</v>
      </c>
      <c r="AM399" s="9">
        <v>56600803</v>
      </c>
      <c r="AN399" s="112">
        <v>0</v>
      </c>
      <c r="AO399" s="4" t="s">
        <v>209</v>
      </c>
      <c r="AP399" s="6" t="s">
        <v>181</v>
      </c>
      <c r="AQ399" s="6" t="s">
        <v>168</v>
      </c>
      <c r="AR399" s="75"/>
      <c r="AS399" s="75"/>
      <c r="AT399" s="75"/>
      <c r="AU399" s="108">
        <v>12820</v>
      </c>
      <c r="AV399" s="118">
        <v>43858</v>
      </c>
      <c r="AW399" s="108">
        <v>113220</v>
      </c>
      <c r="AX399" s="139">
        <v>43910</v>
      </c>
      <c r="AY399" s="6" t="s">
        <v>214</v>
      </c>
      <c r="AZ399" s="6" t="s">
        <v>419</v>
      </c>
      <c r="BA399" s="6" t="s">
        <v>181</v>
      </c>
      <c r="BB399" s="75"/>
      <c r="BC399" s="75"/>
      <c r="BD399" s="6" t="s">
        <v>3118</v>
      </c>
      <c r="BE399" s="161" t="s">
        <v>3119</v>
      </c>
      <c r="BF399" s="107">
        <v>43909</v>
      </c>
      <c r="BG399" s="4" t="s">
        <v>220</v>
      </c>
      <c r="BH399" s="4" t="s">
        <v>220</v>
      </c>
      <c r="BI399" s="6" t="s">
        <v>221</v>
      </c>
      <c r="BJ399" s="6" t="s">
        <v>547</v>
      </c>
      <c r="BK399" s="6" t="s">
        <v>174</v>
      </c>
      <c r="BL399" s="12">
        <v>75068868</v>
      </c>
      <c r="BM399" s="4">
        <v>1</v>
      </c>
      <c r="BN399" s="95" t="s">
        <v>546</v>
      </c>
      <c r="BO399" s="95" t="s">
        <v>196</v>
      </c>
      <c r="BP399" s="4">
        <v>43231505</v>
      </c>
      <c r="BQ399" s="142" t="s">
        <v>3112</v>
      </c>
      <c r="BR399" s="107">
        <v>43909</v>
      </c>
      <c r="BS399" s="4" t="s">
        <v>180</v>
      </c>
      <c r="BT399" s="13" t="s">
        <v>230</v>
      </c>
      <c r="BU399" s="97">
        <v>43909</v>
      </c>
      <c r="BV399" s="13" t="s">
        <v>350</v>
      </c>
      <c r="BW399" s="160">
        <v>43910</v>
      </c>
      <c r="BX399" s="163">
        <v>43910</v>
      </c>
      <c r="BY399" s="20">
        <v>44196</v>
      </c>
      <c r="BZ399" s="4">
        <f t="shared" si="211"/>
        <v>286</v>
      </c>
      <c r="CA399" s="16">
        <f t="shared" si="212"/>
        <v>9.5333333333333332</v>
      </c>
      <c r="CB399" s="6" t="s">
        <v>3120</v>
      </c>
      <c r="CC399" s="9">
        <f>BD_2!E397</f>
        <v>0</v>
      </c>
      <c r="CD399" s="9">
        <f>BD_2!BA397</f>
        <v>0</v>
      </c>
      <c r="CE399" s="4">
        <f>BD_2!BZ397</f>
        <v>0</v>
      </c>
      <c r="CF399" s="42" t="str">
        <f>BD_2!CA397</f>
        <v>2 NO</v>
      </c>
      <c r="CG399" s="163" t="str">
        <f>BD_2!CF397</f>
        <v>2 NO</v>
      </c>
      <c r="CH399" s="4" t="s">
        <v>181</v>
      </c>
      <c r="CI399">
        <f t="shared" si="205"/>
        <v>286</v>
      </c>
      <c r="CJ399" s="161">
        <f t="shared" si="206"/>
        <v>43910</v>
      </c>
      <c r="CK399" s="161">
        <f t="shared" si="207"/>
        <v>44196</v>
      </c>
      <c r="CL399" s="14">
        <f t="shared" ca="1" si="208"/>
        <v>1.444055944055944</v>
      </c>
      <c r="CM399" s="112">
        <f t="shared" si="221"/>
        <v>56600803</v>
      </c>
      <c r="CN399" s="42" t="str">
        <f t="shared" ca="1" si="213"/>
        <v>FINALIZADO</v>
      </c>
      <c r="CO399" s="115"/>
      <c r="CQ399" s="17"/>
      <c r="CR399" s="87"/>
      <c r="CT399" s="4" t="s">
        <v>1321</v>
      </c>
      <c r="CU399" s="4" t="s">
        <v>1322</v>
      </c>
      <c r="CV399" s="4" t="s">
        <v>3330</v>
      </c>
      <c r="CW399" s="42" t="str">
        <f t="shared" ref="CW399" si="223">TEXT(BF399,"MMMM")</f>
        <v>marzo</v>
      </c>
      <c r="CX399" s="4" t="s">
        <v>180</v>
      </c>
      <c r="CY399" s="6" t="s">
        <v>361</v>
      </c>
      <c r="CZ399" s="6" t="s">
        <v>362</v>
      </c>
    </row>
    <row r="400" spans="1:104" x14ac:dyDescent="0.25">
      <c r="A400" s="110" t="str">
        <f t="shared" ref="A400:A408" si="224">+IF($CM400&gt;$AM400,"A", "")</f>
        <v/>
      </c>
      <c r="B400" s="110" t="str">
        <f t="shared" ref="B400:B408" si="225">+IF(CK400&gt;BY400,"PR","")</f>
        <v/>
      </c>
      <c r="C400" s="42" t="str">
        <f t="shared" ref="C400:C408" si="226">IF($CG400= "1 SI", "T","")</f>
        <v/>
      </c>
      <c r="D400" s="42" t="str">
        <f t="shared" ref="D400:D408" si="227">+IF($CF400="1 SI","S","")</f>
        <v/>
      </c>
      <c r="E400" s="110" t="str">
        <f t="shared" ref="E400:E408" si="228">+IF(CH400="1 SI","C","")</f>
        <v/>
      </c>
      <c r="F400" s="110" t="str">
        <f t="shared" ca="1" si="209"/>
        <v>F</v>
      </c>
      <c r="G400" s="19" t="str">
        <f t="shared" ref="G400:G408" si="229">+IF($CO400="MUTUO ACUERDO", "L","")</f>
        <v/>
      </c>
      <c r="H400" s="19" t="str">
        <f t="shared" ref="H400:H408" si="230">IF($CX400="1 SI","","NE")</f>
        <v/>
      </c>
      <c r="I400" s="19" t="str">
        <f t="shared" si="210"/>
        <v/>
      </c>
      <c r="J400" s="4">
        <v>2020</v>
      </c>
      <c r="K400" s="5">
        <v>391</v>
      </c>
      <c r="L400" s="13" t="s">
        <v>1440</v>
      </c>
      <c r="M400" s="4" t="s">
        <v>115</v>
      </c>
      <c r="N400" s="6" t="s">
        <v>116</v>
      </c>
      <c r="O400" s="6" t="s">
        <v>138</v>
      </c>
      <c r="P400" s="6" t="s">
        <v>150</v>
      </c>
      <c r="Q400" s="6" t="s">
        <v>249</v>
      </c>
      <c r="R400" s="4" t="s">
        <v>114</v>
      </c>
      <c r="S400" s="4" t="s">
        <v>166</v>
      </c>
      <c r="T400" s="108" t="s">
        <v>3106</v>
      </c>
      <c r="U400" s="4" t="s">
        <v>173</v>
      </c>
      <c r="V400" s="43" t="s">
        <v>174</v>
      </c>
      <c r="W400" s="7">
        <v>39688555</v>
      </c>
      <c r="X400" s="100">
        <v>0</v>
      </c>
      <c r="Y400" s="162">
        <v>23623</v>
      </c>
      <c r="Z400" s="80">
        <f ca="1">+($F$1-Tabla3[[#This Row],[FECHA DE NACIMIENTO]])/365</f>
        <v>56.712328767123289</v>
      </c>
      <c r="AA400" s="133" t="s">
        <v>847</v>
      </c>
      <c r="AC400" s="4" t="s">
        <v>114</v>
      </c>
      <c r="AD400" s="4" t="s">
        <v>114</v>
      </c>
      <c r="AE400" s="8" t="s">
        <v>114</v>
      </c>
      <c r="AF400" s="4" t="s">
        <v>181</v>
      </c>
      <c r="AG400" s="13" t="s">
        <v>183</v>
      </c>
      <c r="AH400" s="13" t="s">
        <v>183</v>
      </c>
      <c r="AI400" s="6" t="s">
        <v>2109</v>
      </c>
      <c r="AJ400" s="108" t="s">
        <v>3109</v>
      </c>
      <c r="AK400" s="9" t="s">
        <v>3110</v>
      </c>
      <c r="AL400" s="9">
        <v>73206000</v>
      </c>
      <c r="AM400" s="9">
        <v>73206000</v>
      </c>
      <c r="AN400" s="112">
        <v>8134000</v>
      </c>
      <c r="AO400" s="4" t="s">
        <v>209</v>
      </c>
      <c r="AP400" s="6" t="s">
        <v>181</v>
      </c>
      <c r="AQ400" s="6" t="s">
        <v>168</v>
      </c>
      <c r="AR400" s="75"/>
      <c r="AS400" s="75"/>
      <c r="AT400" s="75"/>
      <c r="AU400" s="108">
        <v>4920</v>
      </c>
      <c r="AV400" s="118">
        <v>43839</v>
      </c>
      <c r="AW400" s="108">
        <v>111820</v>
      </c>
      <c r="AX400" s="139">
        <v>43908</v>
      </c>
      <c r="AY400" s="6" t="s">
        <v>215</v>
      </c>
      <c r="AZ400" s="6" t="s">
        <v>1698</v>
      </c>
      <c r="BA400" s="6" t="s">
        <v>181</v>
      </c>
      <c r="BB400" s="75"/>
      <c r="BC400" s="75"/>
      <c r="BD400" s="6" t="s">
        <v>3108</v>
      </c>
      <c r="BE400" s="161" t="s">
        <v>3107</v>
      </c>
      <c r="BF400" s="162">
        <v>43908</v>
      </c>
      <c r="BG400" s="4" t="s">
        <v>220</v>
      </c>
      <c r="BH400" s="4" t="s">
        <v>220</v>
      </c>
      <c r="BI400" s="6" t="s">
        <v>221</v>
      </c>
      <c r="BJ400" s="6" t="s">
        <v>2257</v>
      </c>
      <c r="BK400" s="6" t="s">
        <v>174</v>
      </c>
      <c r="BL400" s="12">
        <v>80090792</v>
      </c>
      <c r="BM400" s="4">
        <v>0</v>
      </c>
      <c r="BN400" s="6" t="s">
        <v>2293</v>
      </c>
      <c r="BO400" s="13" t="s">
        <v>183</v>
      </c>
      <c r="BP400" s="4">
        <v>77101600</v>
      </c>
      <c r="BQ400" s="142" t="s">
        <v>3105</v>
      </c>
      <c r="BR400" s="162">
        <v>43908</v>
      </c>
      <c r="BS400" s="4" t="s">
        <v>180</v>
      </c>
      <c r="BT400" s="13" t="s">
        <v>230</v>
      </c>
      <c r="BU400" s="163">
        <v>43908</v>
      </c>
      <c r="BV400" s="13" t="s">
        <v>348</v>
      </c>
      <c r="BW400" s="160">
        <v>43909</v>
      </c>
      <c r="BX400" s="163">
        <v>43909</v>
      </c>
      <c r="BY400" s="20">
        <v>44183</v>
      </c>
      <c r="BZ400" s="42">
        <f t="shared" ref="BZ400:BZ408" si="231">$BY400-$BX400</f>
        <v>274</v>
      </c>
      <c r="CA400" s="16">
        <f t="shared" ref="CA400:CA408" si="232">$BZ400/30</f>
        <v>9.1333333333333329</v>
      </c>
      <c r="CB400" s="6" t="s">
        <v>3111</v>
      </c>
      <c r="CC400" s="9">
        <f>BD_2!E398</f>
        <v>0</v>
      </c>
      <c r="CD400" s="9">
        <f>BD_2!BA398</f>
        <v>0</v>
      </c>
      <c r="CE400" s="4">
        <f>BD_2!BZ398</f>
        <v>0</v>
      </c>
      <c r="CF400" s="42" t="str">
        <f>BD_2!CA398</f>
        <v>2 NO</v>
      </c>
      <c r="CG400" s="163" t="str">
        <f>BD_2!CF398</f>
        <v>2 NO</v>
      </c>
      <c r="CH400" s="4" t="s">
        <v>181</v>
      </c>
      <c r="CI400">
        <f t="shared" si="205"/>
        <v>274</v>
      </c>
      <c r="CJ400" s="161">
        <f t="shared" si="206"/>
        <v>43909</v>
      </c>
      <c r="CK400" s="161">
        <f t="shared" si="207"/>
        <v>44183</v>
      </c>
      <c r="CL400" s="14">
        <f t="shared" ca="1" si="208"/>
        <v>1.5109489051094891</v>
      </c>
      <c r="CM400" s="112">
        <f t="shared" ref="CM400:CM408" si="233">$AM400+$CD400-$CC400</f>
        <v>73206000</v>
      </c>
      <c r="CN400" s="42" t="str">
        <f t="shared" ca="1" si="213"/>
        <v>FINALIZADO</v>
      </c>
      <c r="CO400" s="115"/>
      <c r="CQ400" s="17"/>
      <c r="CR400" s="87"/>
      <c r="CT400" s="4" t="s">
        <v>1321</v>
      </c>
      <c r="CU400" s="4" t="s">
        <v>1322</v>
      </c>
      <c r="CV400" s="4" t="s">
        <v>3330</v>
      </c>
      <c r="CW400" s="42" t="str">
        <f t="shared" si="222"/>
        <v>marzo</v>
      </c>
      <c r="CX400" s="4" t="s">
        <v>180</v>
      </c>
      <c r="CY400" s="6" t="s">
        <v>361</v>
      </c>
      <c r="CZ400" s="6" t="s">
        <v>362</v>
      </c>
    </row>
    <row r="401" spans="1:104" x14ac:dyDescent="0.25">
      <c r="A401" s="110" t="str">
        <f t="shared" si="224"/>
        <v/>
      </c>
      <c r="B401" s="110" t="str">
        <f t="shared" si="225"/>
        <v/>
      </c>
      <c r="C401" s="42" t="str">
        <f t="shared" si="226"/>
        <v/>
      </c>
      <c r="D401" s="42" t="str">
        <f t="shared" si="227"/>
        <v/>
      </c>
      <c r="E401" s="110" t="str">
        <f t="shared" si="228"/>
        <v/>
      </c>
      <c r="F401" s="110" t="str">
        <f t="shared" ca="1" si="209"/>
        <v>F</v>
      </c>
      <c r="G401" s="19" t="str">
        <f t="shared" si="229"/>
        <v/>
      </c>
      <c r="H401" s="19" t="str">
        <f t="shared" si="230"/>
        <v/>
      </c>
      <c r="I401" s="19" t="str">
        <f t="shared" si="210"/>
        <v/>
      </c>
      <c r="J401" s="4">
        <v>2020</v>
      </c>
      <c r="K401" s="5">
        <v>392</v>
      </c>
      <c r="L401" s="13" t="s">
        <v>1440</v>
      </c>
      <c r="M401" s="4" t="s">
        <v>115</v>
      </c>
      <c r="N401" s="6" t="s">
        <v>116</v>
      </c>
      <c r="O401" s="6" t="s">
        <v>138</v>
      </c>
      <c r="P401" s="6" t="s">
        <v>150</v>
      </c>
      <c r="Q401" s="6" t="s">
        <v>249</v>
      </c>
      <c r="R401" s="4" t="s">
        <v>114</v>
      </c>
      <c r="S401" s="4" t="s">
        <v>166</v>
      </c>
      <c r="T401" s="108" t="s">
        <v>3097</v>
      </c>
      <c r="U401" s="4" t="s">
        <v>173</v>
      </c>
      <c r="V401" s="43" t="s">
        <v>174</v>
      </c>
      <c r="W401" s="7">
        <v>17549611</v>
      </c>
      <c r="X401" s="100">
        <v>1</v>
      </c>
      <c r="Y401" s="162">
        <v>25449</v>
      </c>
      <c r="Z401" s="80">
        <f ca="1">+($F$1-Tabla3[[#This Row],[FECHA DE NACIMIENTO]])/365</f>
        <v>51.709589041095889</v>
      </c>
      <c r="AA401" s="133" t="s">
        <v>1736</v>
      </c>
      <c r="AC401" s="4" t="s">
        <v>114</v>
      </c>
      <c r="AD401" s="4" t="s">
        <v>114</v>
      </c>
      <c r="AE401" s="8" t="s">
        <v>114</v>
      </c>
      <c r="AF401" s="4" t="s">
        <v>181</v>
      </c>
      <c r="AG401" s="13" t="s">
        <v>183</v>
      </c>
      <c r="AH401" s="13" t="s">
        <v>183</v>
      </c>
      <c r="AI401" s="6" t="s">
        <v>3099</v>
      </c>
      <c r="AJ401" s="108" t="s">
        <v>3100</v>
      </c>
      <c r="AK401" s="9" t="s">
        <v>3101</v>
      </c>
      <c r="AL401" s="9">
        <v>87300000</v>
      </c>
      <c r="AM401" s="9">
        <v>87300000</v>
      </c>
      <c r="AN401" s="112">
        <v>9700000</v>
      </c>
      <c r="AO401" s="4" t="s">
        <v>209</v>
      </c>
      <c r="AP401" s="6" t="s">
        <v>181</v>
      </c>
      <c r="AQ401" s="6" t="s">
        <v>168</v>
      </c>
      <c r="AR401" s="75"/>
      <c r="AS401" s="75"/>
      <c r="AT401" s="75"/>
      <c r="AU401" s="108">
        <v>4920</v>
      </c>
      <c r="AV401" s="118">
        <v>43839</v>
      </c>
      <c r="AW401" s="108">
        <v>111920</v>
      </c>
      <c r="AX401" s="139">
        <v>43908</v>
      </c>
      <c r="AY401" s="6" t="s">
        <v>215</v>
      </c>
      <c r="AZ401" s="6" t="s">
        <v>1698</v>
      </c>
      <c r="BA401" s="6" t="s">
        <v>181</v>
      </c>
      <c r="BB401" s="75"/>
      <c r="BC401" s="75"/>
      <c r="BD401" s="6" t="s">
        <v>3102</v>
      </c>
      <c r="BE401" s="161" t="s">
        <v>3103</v>
      </c>
      <c r="BF401" s="162">
        <v>43908</v>
      </c>
      <c r="BG401" s="4" t="s">
        <v>220</v>
      </c>
      <c r="BH401" s="4" t="s">
        <v>220</v>
      </c>
      <c r="BI401" s="6" t="s">
        <v>221</v>
      </c>
      <c r="BJ401" s="6" t="s">
        <v>2790</v>
      </c>
      <c r="BK401" s="6" t="s">
        <v>174</v>
      </c>
      <c r="BL401" s="12">
        <v>79149043</v>
      </c>
      <c r="BM401" s="4">
        <v>5</v>
      </c>
      <c r="BN401" s="6" t="s">
        <v>2791</v>
      </c>
      <c r="BO401" s="6" t="s">
        <v>183</v>
      </c>
      <c r="BP401" s="4">
        <v>77101600</v>
      </c>
      <c r="BQ401" s="142" t="s">
        <v>3098</v>
      </c>
      <c r="BR401" s="162">
        <v>43908</v>
      </c>
      <c r="BS401" s="4" t="s">
        <v>180</v>
      </c>
      <c r="BT401" s="13" t="s">
        <v>230</v>
      </c>
      <c r="BU401" s="163">
        <v>43908</v>
      </c>
      <c r="BV401" s="13" t="s">
        <v>348</v>
      </c>
      <c r="BW401" s="160">
        <v>43909</v>
      </c>
      <c r="BX401" s="163">
        <v>43909</v>
      </c>
      <c r="BY401" s="20">
        <v>44183</v>
      </c>
      <c r="BZ401" s="42">
        <f t="shared" si="231"/>
        <v>274</v>
      </c>
      <c r="CA401" s="16">
        <f t="shared" si="232"/>
        <v>9.1333333333333329</v>
      </c>
      <c r="CB401" s="6" t="s">
        <v>3104</v>
      </c>
      <c r="CC401" s="9">
        <f>BD_2!E399</f>
        <v>0</v>
      </c>
      <c r="CD401" s="9">
        <f>BD_2!BA399</f>
        <v>0</v>
      </c>
      <c r="CE401" s="4">
        <f>BD_2!BZ399</f>
        <v>0</v>
      </c>
      <c r="CF401" s="42" t="str">
        <f>BD_2!CA399</f>
        <v>2 NO</v>
      </c>
      <c r="CG401" s="163" t="str">
        <f>BD_2!CF399</f>
        <v>2 NO</v>
      </c>
      <c r="CH401" s="4" t="s">
        <v>181</v>
      </c>
      <c r="CI401">
        <f t="shared" si="205"/>
        <v>274</v>
      </c>
      <c r="CJ401" s="161">
        <f t="shared" si="206"/>
        <v>43909</v>
      </c>
      <c r="CK401" s="161">
        <f t="shared" si="207"/>
        <v>44183</v>
      </c>
      <c r="CL401" s="14">
        <f t="shared" ca="1" si="208"/>
        <v>1.5109489051094891</v>
      </c>
      <c r="CM401" s="112">
        <f t="shared" si="233"/>
        <v>87300000</v>
      </c>
      <c r="CN401" s="42" t="str">
        <f t="shared" ca="1" si="213"/>
        <v>FINALIZADO</v>
      </c>
      <c r="CO401" s="115"/>
      <c r="CQ401" s="17"/>
      <c r="CR401" s="87"/>
      <c r="CT401" s="4" t="s">
        <v>1321</v>
      </c>
      <c r="CU401" s="4" t="s">
        <v>1322</v>
      </c>
      <c r="CV401" s="4" t="s">
        <v>3330</v>
      </c>
      <c r="CW401" s="42" t="str">
        <f t="shared" ref="CW401" si="234">TEXT(BF401,"MMMM")</f>
        <v>marzo</v>
      </c>
      <c r="CX401" s="4" t="s">
        <v>180</v>
      </c>
      <c r="CY401" s="6" t="s">
        <v>361</v>
      </c>
      <c r="CZ401" s="6" t="s">
        <v>362</v>
      </c>
    </row>
    <row r="402" spans="1:104" x14ac:dyDescent="0.25">
      <c r="A402" s="110" t="str">
        <f t="shared" si="224"/>
        <v>A</v>
      </c>
      <c r="B402" s="110" t="str">
        <f t="shared" si="225"/>
        <v>PR</v>
      </c>
      <c r="C402" s="42" t="str">
        <f t="shared" si="226"/>
        <v/>
      </c>
      <c r="D402" s="42" t="str">
        <f t="shared" si="227"/>
        <v/>
      </c>
      <c r="E402" s="110" t="str">
        <f t="shared" si="228"/>
        <v/>
      </c>
      <c r="F402" s="110" t="str">
        <f t="shared" ca="1" si="209"/>
        <v>F</v>
      </c>
      <c r="G402" s="19" t="str">
        <f t="shared" si="229"/>
        <v/>
      </c>
      <c r="H402" s="19" t="str">
        <f t="shared" si="230"/>
        <v/>
      </c>
      <c r="I402" s="19" t="str">
        <f t="shared" si="210"/>
        <v/>
      </c>
      <c r="J402" s="4">
        <v>2020</v>
      </c>
      <c r="K402" s="5">
        <v>393</v>
      </c>
      <c r="L402" s="13" t="s">
        <v>515</v>
      </c>
      <c r="M402" s="4" t="s">
        <v>115</v>
      </c>
      <c r="N402" s="6" t="s">
        <v>116</v>
      </c>
      <c r="O402" s="6" t="s">
        <v>138</v>
      </c>
      <c r="P402" s="6" t="s">
        <v>150</v>
      </c>
      <c r="Q402" s="6" t="s">
        <v>249</v>
      </c>
      <c r="R402" s="4" t="s">
        <v>114</v>
      </c>
      <c r="S402" s="4" t="s">
        <v>166</v>
      </c>
      <c r="T402" s="108" t="s">
        <v>3086</v>
      </c>
      <c r="U402" s="4" t="s">
        <v>173</v>
      </c>
      <c r="V402" s="43" t="s">
        <v>174</v>
      </c>
      <c r="W402" s="7">
        <v>52996638</v>
      </c>
      <c r="X402" s="100">
        <v>1</v>
      </c>
      <c r="Y402" s="162">
        <v>29704</v>
      </c>
      <c r="Z402" s="80">
        <f ca="1">+($F$1-Tabla3[[#This Row],[FECHA DE NACIMIENTO]])/365</f>
        <v>40.052054794520551</v>
      </c>
      <c r="AA402" s="133" t="s">
        <v>1956</v>
      </c>
      <c r="AC402" s="4" t="s">
        <v>114</v>
      </c>
      <c r="AD402" s="4" t="s">
        <v>114</v>
      </c>
      <c r="AE402" s="8" t="s">
        <v>114</v>
      </c>
      <c r="AF402" s="4" t="s">
        <v>181</v>
      </c>
      <c r="AG402" s="13" t="s">
        <v>713</v>
      </c>
      <c r="AH402" s="13" t="s">
        <v>713</v>
      </c>
      <c r="AI402" s="6" t="s">
        <v>3066</v>
      </c>
      <c r="AJ402" s="108" t="s">
        <v>3090</v>
      </c>
      <c r="AK402" s="9" t="s">
        <v>3091</v>
      </c>
      <c r="AL402" s="9">
        <v>42000000</v>
      </c>
      <c r="AM402" s="9">
        <v>42000000</v>
      </c>
      <c r="AN402" s="112">
        <v>6000000</v>
      </c>
      <c r="AO402" s="4" t="s">
        <v>209</v>
      </c>
      <c r="AP402" s="6" t="s">
        <v>181</v>
      </c>
      <c r="AQ402" s="6" t="s">
        <v>168</v>
      </c>
      <c r="AR402" s="75"/>
      <c r="AS402" s="75"/>
      <c r="AT402" s="75"/>
      <c r="AU402" s="108">
        <v>6320</v>
      </c>
      <c r="AV402" s="118">
        <v>43843</v>
      </c>
      <c r="AW402" s="108">
        <v>112620</v>
      </c>
      <c r="AX402" s="139">
        <v>43909</v>
      </c>
      <c r="AY402" s="6" t="s">
        <v>215</v>
      </c>
      <c r="AZ402" s="6" t="s">
        <v>818</v>
      </c>
      <c r="BA402" s="6" t="s">
        <v>181</v>
      </c>
      <c r="BB402" s="75"/>
      <c r="BC402" s="75"/>
      <c r="BD402" s="6" t="s">
        <v>3089</v>
      </c>
      <c r="BE402" s="161" t="s">
        <v>3088</v>
      </c>
      <c r="BF402" s="162">
        <v>43908</v>
      </c>
      <c r="BG402" s="4" t="s">
        <v>220</v>
      </c>
      <c r="BH402" s="4" t="s">
        <v>220</v>
      </c>
      <c r="BI402" s="6" t="s">
        <v>221</v>
      </c>
      <c r="BJ402" s="6" t="s">
        <v>1168</v>
      </c>
      <c r="BK402" s="6" t="s">
        <v>174</v>
      </c>
      <c r="BL402" s="12">
        <v>52527301</v>
      </c>
      <c r="BM402" s="4">
        <v>4</v>
      </c>
      <c r="BN402" s="6" t="s">
        <v>1288</v>
      </c>
      <c r="BO402" s="6" t="s">
        <v>713</v>
      </c>
      <c r="BP402" s="4">
        <v>77101600</v>
      </c>
      <c r="BQ402" s="142" t="s">
        <v>3087</v>
      </c>
      <c r="BR402" s="162">
        <v>43908</v>
      </c>
      <c r="BS402" s="4" t="s">
        <v>180</v>
      </c>
      <c r="BT402" s="13" t="s">
        <v>230</v>
      </c>
      <c r="BU402" s="163">
        <v>43909</v>
      </c>
      <c r="BV402" s="13" t="s">
        <v>349</v>
      </c>
      <c r="BW402" s="160">
        <v>43909</v>
      </c>
      <c r="BX402" s="163">
        <v>43909</v>
      </c>
      <c r="BY402" s="20">
        <v>44122</v>
      </c>
      <c r="BZ402" s="42">
        <f t="shared" si="231"/>
        <v>213</v>
      </c>
      <c r="CA402" s="16">
        <f t="shared" si="232"/>
        <v>7.1</v>
      </c>
      <c r="CB402" s="6" t="s">
        <v>2700</v>
      </c>
      <c r="CC402" s="9">
        <f>BD_2!E400</f>
        <v>0</v>
      </c>
      <c r="CD402" s="9">
        <f>BD_2!BA400</f>
        <v>12000000</v>
      </c>
      <c r="CE402" s="4">
        <f>BD_2!BZ400</f>
        <v>61</v>
      </c>
      <c r="CF402" s="42" t="str">
        <f>BD_2!CA400</f>
        <v>2 NO</v>
      </c>
      <c r="CG402" s="163" t="str">
        <f>BD_2!CF400</f>
        <v>2 NO</v>
      </c>
      <c r="CH402" s="4" t="s">
        <v>181</v>
      </c>
      <c r="CI402">
        <f t="shared" si="205"/>
        <v>274</v>
      </c>
      <c r="CJ402" s="161">
        <f t="shared" si="206"/>
        <v>43909</v>
      </c>
      <c r="CK402" s="161">
        <f t="shared" si="207"/>
        <v>44183</v>
      </c>
      <c r="CL402" s="14">
        <f t="shared" ca="1" si="208"/>
        <v>1.5109489051094891</v>
      </c>
      <c r="CM402" s="112">
        <f t="shared" si="233"/>
        <v>54000000</v>
      </c>
      <c r="CN402" s="42" t="str">
        <f t="shared" ca="1" si="213"/>
        <v>FINALIZADO</v>
      </c>
      <c r="CO402" s="115"/>
      <c r="CQ402" s="17"/>
      <c r="CR402" s="87"/>
      <c r="CT402" s="4" t="s">
        <v>1321</v>
      </c>
      <c r="CU402" s="4" t="s">
        <v>1322</v>
      </c>
      <c r="CV402" s="4" t="s">
        <v>3330</v>
      </c>
      <c r="CW402" s="42" t="str">
        <f t="shared" ref="CW402:CW408" si="235">TEXT(BF402,"MMMM")</f>
        <v>marzo</v>
      </c>
      <c r="CX402" s="4" t="s">
        <v>180</v>
      </c>
      <c r="CY402" s="6" t="s">
        <v>361</v>
      </c>
      <c r="CZ402" s="6" t="s">
        <v>362</v>
      </c>
    </row>
    <row r="403" spans="1:104" x14ac:dyDescent="0.25">
      <c r="A403" s="110" t="str">
        <f t="shared" si="224"/>
        <v>A</v>
      </c>
      <c r="B403" s="110" t="str">
        <f t="shared" si="225"/>
        <v>PR</v>
      </c>
      <c r="C403" s="42" t="str">
        <f t="shared" si="226"/>
        <v/>
      </c>
      <c r="D403" s="42" t="str">
        <f t="shared" si="227"/>
        <v/>
      </c>
      <c r="E403" s="110" t="str">
        <f t="shared" si="228"/>
        <v/>
      </c>
      <c r="F403" s="110" t="str">
        <f t="shared" ca="1" si="209"/>
        <v>F</v>
      </c>
      <c r="G403" s="19" t="str">
        <f t="shared" si="229"/>
        <v/>
      </c>
      <c r="H403" s="19" t="str">
        <f t="shared" si="230"/>
        <v/>
      </c>
      <c r="I403" s="19" t="str">
        <f t="shared" si="210"/>
        <v/>
      </c>
      <c r="J403" s="4">
        <v>2020</v>
      </c>
      <c r="K403" s="5">
        <v>394</v>
      </c>
      <c r="L403" s="13" t="s">
        <v>515</v>
      </c>
      <c r="M403" s="4" t="s">
        <v>115</v>
      </c>
      <c r="N403" s="6" t="s">
        <v>116</v>
      </c>
      <c r="O403" s="6" t="s">
        <v>138</v>
      </c>
      <c r="P403" s="6" t="s">
        <v>150</v>
      </c>
      <c r="Q403" s="6" t="s">
        <v>249</v>
      </c>
      <c r="R403" s="4" t="s">
        <v>114</v>
      </c>
      <c r="S403" s="4" t="s">
        <v>167</v>
      </c>
      <c r="T403" s="108" t="s">
        <v>3081</v>
      </c>
      <c r="U403" s="4" t="s">
        <v>173</v>
      </c>
      <c r="V403" s="43" t="s">
        <v>174</v>
      </c>
      <c r="W403" s="7">
        <v>1010160469</v>
      </c>
      <c r="X403" s="100">
        <v>3</v>
      </c>
      <c r="Y403" s="162">
        <v>31450</v>
      </c>
      <c r="Z403" s="80">
        <f ca="1">+($F$1-Tabla3[[#This Row],[FECHA DE NACIMIENTO]])/365</f>
        <v>35.268493150684932</v>
      </c>
      <c r="AA403" s="133" t="s">
        <v>849</v>
      </c>
      <c r="AC403" s="4" t="s">
        <v>114</v>
      </c>
      <c r="AD403" s="4" t="s">
        <v>114</v>
      </c>
      <c r="AE403" s="8" t="s">
        <v>114</v>
      </c>
      <c r="AF403" s="4" t="s">
        <v>181</v>
      </c>
      <c r="AG403" s="13" t="s">
        <v>713</v>
      </c>
      <c r="AH403" s="13" t="s">
        <v>713</v>
      </c>
      <c r="AI403" s="6" t="s">
        <v>3066</v>
      </c>
      <c r="AJ403" s="108" t="s">
        <v>3082</v>
      </c>
      <c r="AK403" s="9" t="s">
        <v>3083</v>
      </c>
      <c r="AL403" s="9">
        <v>30480000</v>
      </c>
      <c r="AM403" s="9">
        <v>30480000</v>
      </c>
      <c r="AN403" s="112">
        <v>3810000</v>
      </c>
      <c r="AO403" s="4" t="s">
        <v>209</v>
      </c>
      <c r="AP403" s="6" t="s">
        <v>181</v>
      </c>
      <c r="AQ403" s="6" t="s">
        <v>168</v>
      </c>
      <c r="AR403" s="75"/>
      <c r="AS403" s="75"/>
      <c r="AT403" s="75"/>
      <c r="AU403" s="108">
        <v>6320</v>
      </c>
      <c r="AV403" s="118">
        <v>43843</v>
      </c>
      <c r="AW403" s="108">
        <v>112720</v>
      </c>
      <c r="AX403" s="139">
        <v>43909</v>
      </c>
      <c r="AY403" s="6" t="s">
        <v>215</v>
      </c>
      <c r="AZ403" s="6" t="s">
        <v>1692</v>
      </c>
      <c r="BA403" s="6" t="s">
        <v>181</v>
      </c>
      <c r="BB403" s="75"/>
      <c r="BC403" s="75"/>
      <c r="BD403" s="6" t="s">
        <v>3085</v>
      </c>
      <c r="BE403" s="161" t="s">
        <v>3084</v>
      </c>
      <c r="BF403" s="162">
        <v>43908</v>
      </c>
      <c r="BG403" s="4" t="s">
        <v>220</v>
      </c>
      <c r="BH403" s="4" t="s">
        <v>220</v>
      </c>
      <c r="BI403" s="6" t="s">
        <v>221</v>
      </c>
      <c r="BJ403" s="6" t="s">
        <v>1168</v>
      </c>
      <c r="BK403" s="6" t="s">
        <v>174</v>
      </c>
      <c r="BL403" s="12">
        <v>52527301</v>
      </c>
      <c r="BM403" s="4">
        <v>4</v>
      </c>
      <c r="BN403" s="6" t="s">
        <v>1288</v>
      </c>
      <c r="BO403" s="6" t="s">
        <v>713</v>
      </c>
      <c r="BP403" s="4">
        <v>77101604</v>
      </c>
      <c r="BQ403" s="142" t="s">
        <v>3080</v>
      </c>
      <c r="BR403" s="162">
        <v>43908</v>
      </c>
      <c r="BS403" s="4" t="s">
        <v>180</v>
      </c>
      <c r="BT403" s="13" t="s">
        <v>230</v>
      </c>
      <c r="BU403" s="163">
        <v>43909</v>
      </c>
      <c r="BV403" s="13" t="s">
        <v>349</v>
      </c>
      <c r="BW403" s="160">
        <v>43909</v>
      </c>
      <c r="BX403" s="163">
        <v>43909</v>
      </c>
      <c r="BY403" s="20">
        <v>44153</v>
      </c>
      <c r="BZ403" s="42">
        <f t="shared" si="231"/>
        <v>244</v>
      </c>
      <c r="CA403" s="16">
        <f t="shared" si="232"/>
        <v>8.1333333333333329</v>
      </c>
      <c r="CB403" s="6" t="s">
        <v>3071</v>
      </c>
      <c r="CC403" s="9">
        <f>BD_2!E401</f>
        <v>0</v>
      </c>
      <c r="CD403" s="9">
        <f>BD_2!BA401</f>
        <v>3810000</v>
      </c>
      <c r="CE403" s="4">
        <f>BD_2!BZ401</f>
        <v>30</v>
      </c>
      <c r="CF403" s="42" t="str">
        <f>BD_2!CA401</f>
        <v>2 NO</v>
      </c>
      <c r="CG403" s="163" t="str">
        <f>BD_2!CF401</f>
        <v>2 NO</v>
      </c>
      <c r="CH403" s="4" t="s">
        <v>181</v>
      </c>
      <c r="CI403">
        <f t="shared" si="205"/>
        <v>274</v>
      </c>
      <c r="CJ403" s="161">
        <f t="shared" si="206"/>
        <v>43909</v>
      </c>
      <c r="CK403" s="161">
        <f t="shared" si="207"/>
        <v>44183</v>
      </c>
      <c r="CL403" s="14">
        <f t="shared" ca="1" si="208"/>
        <v>1.5109489051094891</v>
      </c>
      <c r="CM403" s="112">
        <f t="shared" si="233"/>
        <v>34290000</v>
      </c>
      <c r="CN403" s="42" t="str">
        <f t="shared" ca="1" si="213"/>
        <v>FINALIZADO</v>
      </c>
      <c r="CO403" s="115"/>
      <c r="CQ403" s="17"/>
      <c r="CR403" s="87"/>
      <c r="CT403" s="4" t="s">
        <v>1321</v>
      </c>
      <c r="CU403" s="4" t="s">
        <v>1322</v>
      </c>
      <c r="CV403" s="4" t="s">
        <v>3330</v>
      </c>
      <c r="CW403" s="42" t="str">
        <f t="shared" ref="CW403" si="236">TEXT(BF403,"MMMM")</f>
        <v>marzo</v>
      </c>
      <c r="CX403" s="4" t="s">
        <v>180</v>
      </c>
      <c r="CY403" s="6" t="s">
        <v>361</v>
      </c>
      <c r="CZ403" s="6" t="s">
        <v>362</v>
      </c>
    </row>
    <row r="404" spans="1:104" x14ac:dyDescent="0.25">
      <c r="A404" s="110" t="str">
        <f t="shared" si="224"/>
        <v>A</v>
      </c>
      <c r="B404" s="110" t="str">
        <f t="shared" si="225"/>
        <v>PR</v>
      </c>
      <c r="C404" s="42" t="str">
        <f t="shared" si="226"/>
        <v/>
      </c>
      <c r="D404" s="42" t="str">
        <f t="shared" si="227"/>
        <v/>
      </c>
      <c r="E404" s="110" t="str">
        <f t="shared" si="228"/>
        <v/>
      </c>
      <c r="F404" s="110" t="str">
        <f t="shared" ca="1" si="209"/>
        <v>F</v>
      </c>
      <c r="G404" s="19" t="str">
        <f t="shared" si="229"/>
        <v/>
      </c>
      <c r="H404" s="19" t="str">
        <f t="shared" si="230"/>
        <v/>
      </c>
      <c r="I404" s="19" t="str">
        <f t="shared" si="210"/>
        <v/>
      </c>
      <c r="J404" s="4">
        <v>2020</v>
      </c>
      <c r="K404" s="5">
        <v>395</v>
      </c>
      <c r="L404" s="13" t="s">
        <v>515</v>
      </c>
      <c r="M404" s="4" t="s">
        <v>115</v>
      </c>
      <c r="N404" s="6" t="s">
        <v>116</v>
      </c>
      <c r="O404" s="6" t="s">
        <v>138</v>
      </c>
      <c r="P404" s="6" t="s">
        <v>150</v>
      </c>
      <c r="Q404" s="6" t="s">
        <v>249</v>
      </c>
      <c r="R404" s="4" t="s">
        <v>114</v>
      </c>
      <c r="S404" s="4" t="s">
        <v>166</v>
      </c>
      <c r="T404" s="108" t="s">
        <v>3030</v>
      </c>
      <c r="U404" s="4" t="s">
        <v>173</v>
      </c>
      <c r="V404" s="43" t="s">
        <v>174</v>
      </c>
      <c r="W404" s="7">
        <v>79792027</v>
      </c>
      <c r="X404" s="100">
        <v>3</v>
      </c>
      <c r="Y404" s="162">
        <v>28153</v>
      </c>
      <c r="Z404" s="80">
        <f ca="1">+($F$1-Tabla3[[#This Row],[FECHA DE NACIMIENTO]])/365</f>
        <v>44.301369863013697</v>
      </c>
      <c r="AA404" s="133" t="s">
        <v>3078</v>
      </c>
      <c r="AC404" s="4" t="s">
        <v>114</v>
      </c>
      <c r="AD404" s="4" t="s">
        <v>114</v>
      </c>
      <c r="AE404" s="8" t="s">
        <v>114</v>
      </c>
      <c r="AF404" s="4" t="s">
        <v>181</v>
      </c>
      <c r="AG404" s="13" t="s">
        <v>713</v>
      </c>
      <c r="AH404" s="13" t="s">
        <v>713</v>
      </c>
      <c r="AI404" s="6" t="s">
        <v>3075</v>
      </c>
      <c r="AJ404" s="108" t="s">
        <v>3076</v>
      </c>
      <c r="AK404" s="9" t="s">
        <v>3077</v>
      </c>
      <c r="AL404" s="9">
        <v>38880000</v>
      </c>
      <c r="AM404" s="9">
        <v>38880000</v>
      </c>
      <c r="AN404" s="112">
        <v>4860000</v>
      </c>
      <c r="AO404" s="4" t="s">
        <v>209</v>
      </c>
      <c r="AP404" s="6" t="s">
        <v>181</v>
      </c>
      <c r="AQ404" s="6" t="s">
        <v>168</v>
      </c>
      <c r="AR404" s="75"/>
      <c r="AS404" s="75"/>
      <c r="AT404" s="75"/>
      <c r="AU404" s="108">
        <v>6320</v>
      </c>
      <c r="AV404" s="118">
        <v>43843</v>
      </c>
      <c r="AW404" s="108">
        <v>112820</v>
      </c>
      <c r="AX404" s="139">
        <v>43903</v>
      </c>
      <c r="AY404" s="6" t="s">
        <v>215</v>
      </c>
      <c r="AZ404" s="6" t="s">
        <v>3079</v>
      </c>
      <c r="BA404" s="6" t="s">
        <v>181</v>
      </c>
      <c r="BB404" s="75"/>
      <c r="BC404" s="75"/>
      <c r="BD404" s="6" t="s">
        <v>3074</v>
      </c>
      <c r="BE404" s="6" t="s">
        <v>3073</v>
      </c>
      <c r="BF404" s="162">
        <v>43908</v>
      </c>
      <c r="BG404" s="4" t="s">
        <v>220</v>
      </c>
      <c r="BH404" s="4" t="s">
        <v>220</v>
      </c>
      <c r="BI404" s="6" t="s">
        <v>221</v>
      </c>
      <c r="BJ404" s="6" t="s">
        <v>1168</v>
      </c>
      <c r="BK404" s="6" t="s">
        <v>174</v>
      </c>
      <c r="BL404" s="12">
        <v>52527301</v>
      </c>
      <c r="BM404" s="4">
        <v>4</v>
      </c>
      <c r="BN404" s="6" t="s">
        <v>1288</v>
      </c>
      <c r="BO404" s="6" t="s">
        <v>713</v>
      </c>
      <c r="BP404" s="4">
        <v>82101603</v>
      </c>
      <c r="BQ404" s="142" t="s">
        <v>3072</v>
      </c>
      <c r="BR404" s="162">
        <v>43908</v>
      </c>
      <c r="BS404" s="4" t="s">
        <v>180</v>
      </c>
      <c r="BT404" s="13" t="s">
        <v>230</v>
      </c>
      <c r="BU404" s="163">
        <v>43909</v>
      </c>
      <c r="BV404" s="13" t="s">
        <v>349</v>
      </c>
      <c r="BW404" s="160">
        <v>43909</v>
      </c>
      <c r="BX404" s="163">
        <v>43909</v>
      </c>
      <c r="BY404" s="20">
        <v>44153</v>
      </c>
      <c r="BZ404" s="42">
        <f t="shared" si="231"/>
        <v>244</v>
      </c>
      <c r="CA404" s="16">
        <f t="shared" si="232"/>
        <v>8.1333333333333329</v>
      </c>
      <c r="CB404" s="6" t="s">
        <v>3071</v>
      </c>
      <c r="CC404" s="9">
        <f>BD_2!E402</f>
        <v>0</v>
      </c>
      <c r="CD404" s="9">
        <f>BD_2!BA402</f>
        <v>4860000</v>
      </c>
      <c r="CE404" s="4">
        <f>BD_2!BZ402</f>
        <v>61</v>
      </c>
      <c r="CF404" s="42" t="str">
        <f>BD_2!CA402</f>
        <v>2 NO</v>
      </c>
      <c r="CG404" s="163" t="str">
        <f>BD_2!CF402</f>
        <v>2 NO</v>
      </c>
      <c r="CH404" s="4" t="s">
        <v>181</v>
      </c>
      <c r="CI404">
        <f t="shared" si="205"/>
        <v>305</v>
      </c>
      <c r="CJ404" s="161">
        <f t="shared" si="206"/>
        <v>43909</v>
      </c>
      <c r="CK404" s="161">
        <f t="shared" si="207"/>
        <v>44214</v>
      </c>
      <c r="CL404" s="14">
        <f t="shared" ca="1" si="208"/>
        <v>1.3573770491803279</v>
      </c>
      <c r="CM404" s="112">
        <f t="shared" si="233"/>
        <v>43740000</v>
      </c>
      <c r="CN404" s="42" t="str">
        <f t="shared" ca="1" si="213"/>
        <v>FINALIZADO</v>
      </c>
      <c r="CO404" s="115"/>
      <c r="CQ404" s="17"/>
      <c r="CR404" s="87"/>
      <c r="CT404" s="4" t="s">
        <v>1321</v>
      </c>
      <c r="CU404" s="4" t="s">
        <v>1322</v>
      </c>
      <c r="CV404" s="4" t="s">
        <v>3330</v>
      </c>
      <c r="CW404" s="42" t="str">
        <f t="shared" si="235"/>
        <v>marzo</v>
      </c>
      <c r="CX404" s="4" t="s">
        <v>180</v>
      </c>
      <c r="CY404" s="6" t="s">
        <v>361</v>
      </c>
      <c r="CZ404" s="6" t="s">
        <v>362</v>
      </c>
    </row>
    <row r="405" spans="1:104" x14ac:dyDescent="0.25">
      <c r="A405" s="110" t="str">
        <f t="shared" si="224"/>
        <v>A</v>
      </c>
      <c r="B405" s="110" t="str">
        <f t="shared" si="225"/>
        <v>PR</v>
      </c>
      <c r="C405" s="42" t="str">
        <f t="shared" si="226"/>
        <v/>
      </c>
      <c r="D405" s="42" t="str">
        <f t="shared" si="227"/>
        <v/>
      </c>
      <c r="E405" s="110" t="str">
        <f t="shared" si="228"/>
        <v/>
      </c>
      <c r="F405" s="110" t="str">
        <f t="shared" ca="1" si="209"/>
        <v>F</v>
      </c>
      <c r="G405" s="19" t="str">
        <f t="shared" si="229"/>
        <v/>
      </c>
      <c r="H405" s="19" t="str">
        <f t="shared" si="230"/>
        <v/>
      </c>
      <c r="I405" s="19" t="str">
        <f t="shared" si="210"/>
        <v/>
      </c>
      <c r="J405" s="4">
        <v>2020</v>
      </c>
      <c r="K405" s="5">
        <v>396</v>
      </c>
      <c r="L405" s="13" t="s">
        <v>515</v>
      </c>
      <c r="M405" s="4" t="s">
        <v>115</v>
      </c>
      <c r="N405" s="6" t="s">
        <v>116</v>
      </c>
      <c r="O405" s="6" t="s">
        <v>138</v>
      </c>
      <c r="P405" s="6" t="s">
        <v>150</v>
      </c>
      <c r="Q405" s="6" t="s">
        <v>249</v>
      </c>
      <c r="R405" s="4" t="s">
        <v>114</v>
      </c>
      <c r="S405" s="4" t="s">
        <v>166</v>
      </c>
      <c r="T405" s="108" t="s">
        <v>3031</v>
      </c>
      <c r="U405" s="4" t="s">
        <v>173</v>
      </c>
      <c r="V405" s="43" t="s">
        <v>174</v>
      </c>
      <c r="W405" s="7">
        <v>52080067</v>
      </c>
      <c r="X405" s="100">
        <v>4</v>
      </c>
      <c r="Y405" s="162">
        <v>26777</v>
      </c>
      <c r="Z405" s="80">
        <f ca="1">+($F$1-Tabla3[[#This Row],[FECHA DE NACIMIENTO]])/365</f>
        <v>48.07123287671233</v>
      </c>
      <c r="AA405" s="133" t="s">
        <v>1762</v>
      </c>
      <c r="AC405" s="4" t="s">
        <v>114</v>
      </c>
      <c r="AD405" s="4" t="s">
        <v>114</v>
      </c>
      <c r="AE405" s="8" t="s">
        <v>114</v>
      </c>
      <c r="AF405" s="4" t="s">
        <v>181</v>
      </c>
      <c r="AG405" s="13" t="s">
        <v>713</v>
      </c>
      <c r="AH405" s="13" t="s">
        <v>713</v>
      </c>
      <c r="AI405" s="6" t="s">
        <v>3066</v>
      </c>
      <c r="AJ405" s="108" t="s">
        <v>3067</v>
      </c>
      <c r="AK405" s="9" t="s">
        <v>3068</v>
      </c>
      <c r="AL405" s="9">
        <v>52320000</v>
      </c>
      <c r="AM405" s="9">
        <v>52320000</v>
      </c>
      <c r="AN405" s="112">
        <v>6540000</v>
      </c>
      <c r="AO405" s="4" t="s">
        <v>209</v>
      </c>
      <c r="AP405" s="6" t="s">
        <v>181</v>
      </c>
      <c r="AQ405" s="6" t="s">
        <v>168</v>
      </c>
      <c r="AR405" s="75"/>
      <c r="AS405" s="75"/>
      <c r="AT405" s="75"/>
      <c r="AU405" s="108">
        <v>6320</v>
      </c>
      <c r="AV405" s="118">
        <v>43843</v>
      </c>
      <c r="AW405" s="108">
        <v>113120</v>
      </c>
      <c r="AX405" s="139">
        <v>43910</v>
      </c>
      <c r="AY405" s="6" t="s">
        <v>215</v>
      </c>
      <c r="AZ405" s="6" t="s">
        <v>1705</v>
      </c>
      <c r="BA405" s="6" t="s">
        <v>181</v>
      </c>
      <c r="BB405" s="75"/>
      <c r="BC405" s="75"/>
      <c r="BD405" s="6" t="s">
        <v>3070</v>
      </c>
      <c r="BE405" s="161" t="s">
        <v>3069</v>
      </c>
      <c r="BF405" s="162">
        <v>43909</v>
      </c>
      <c r="BG405" s="4" t="s">
        <v>220</v>
      </c>
      <c r="BH405" s="4" t="s">
        <v>220</v>
      </c>
      <c r="BI405" s="6" t="s">
        <v>221</v>
      </c>
      <c r="BJ405" s="6" t="s">
        <v>1168</v>
      </c>
      <c r="BK405" s="6" t="s">
        <v>174</v>
      </c>
      <c r="BL405" s="12">
        <v>52527301</v>
      </c>
      <c r="BM405" s="4">
        <v>4</v>
      </c>
      <c r="BN405" s="6" t="s">
        <v>1288</v>
      </c>
      <c r="BO405" s="6" t="s">
        <v>713</v>
      </c>
      <c r="BP405" s="4">
        <v>77101604</v>
      </c>
      <c r="BQ405" s="142" t="s">
        <v>3065</v>
      </c>
      <c r="BR405" s="162">
        <v>43909</v>
      </c>
      <c r="BS405" s="4" t="s">
        <v>180</v>
      </c>
      <c r="BT405" s="13" t="s">
        <v>230</v>
      </c>
      <c r="BU405" s="163">
        <v>43910</v>
      </c>
      <c r="BV405" s="13" t="s">
        <v>348</v>
      </c>
      <c r="BW405" s="160">
        <v>43910</v>
      </c>
      <c r="BX405" s="163">
        <v>43910</v>
      </c>
      <c r="BY405" s="20">
        <v>44154</v>
      </c>
      <c r="BZ405" s="42">
        <f t="shared" si="231"/>
        <v>244</v>
      </c>
      <c r="CA405" s="16">
        <f t="shared" si="232"/>
        <v>8.1333333333333329</v>
      </c>
      <c r="CB405" s="6" t="s">
        <v>3071</v>
      </c>
      <c r="CC405" s="9">
        <f>BD_2!E403</f>
        <v>0</v>
      </c>
      <c r="CD405" s="9">
        <f>BD_2!BA403</f>
        <v>6540000</v>
      </c>
      <c r="CE405" s="4">
        <f>BD_2!BZ403</f>
        <v>30</v>
      </c>
      <c r="CF405" s="42" t="str">
        <f>BD_2!CA403</f>
        <v>2 NO</v>
      </c>
      <c r="CG405" s="163" t="str">
        <f>BD_2!CF403</f>
        <v>2 NO</v>
      </c>
      <c r="CH405" s="4" t="s">
        <v>181</v>
      </c>
      <c r="CI405">
        <f t="shared" si="205"/>
        <v>274</v>
      </c>
      <c r="CJ405" s="161">
        <f t="shared" si="206"/>
        <v>43910</v>
      </c>
      <c r="CK405" s="161">
        <f t="shared" si="207"/>
        <v>44184</v>
      </c>
      <c r="CL405" s="14">
        <f t="shared" ca="1" si="208"/>
        <v>1.5072992700729928</v>
      </c>
      <c r="CM405" s="112">
        <f t="shared" si="233"/>
        <v>58860000</v>
      </c>
      <c r="CN405" s="42" t="str">
        <f t="shared" ca="1" si="213"/>
        <v>FINALIZADO</v>
      </c>
      <c r="CO405" s="115"/>
      <c r="CQ405" s="17"/>
      <c r="CR405" s="87"/>
      <c r="CT405" s="4" t="s">
        <v>1321</v>
      </c>
      <c r="CU405" s="4" t="s">
        <v>1322</v>
      </c>
      <c r="CV405" s="4" t="s">
        <v>3330</v>
      </c>
      <c r="CW405" s="42" t="str">
        <f t="shared" si="235"/>
        <v>marzo</v>
      </c>
      <c r="CX405" s="4" t="s">
        <v>180</v>
      </c>
      <c r="CY405" s="6" t="s">
        <v>361</v>
      </c>
      <c r="CZ405" s="6" t="s">
        <v>362</v>
      </c>
    </row>
    <row r="406" spans="1:104" x14ac:dyDescent="0.25">
      <c r="A406" s="110" t="str">
        <f t="shared" si="224"/>
        <v/>
      </c>
      <c r="B406" s="110" t="str">
        <f t="shared" si="225"/>
        <v/>
      </c>
      <c r="C406" s="42" t="str">
        <f t="shared" si="226"/>
        <v/>
      </c>
      <c r="D406" s="42" t="str">
        <f t="shared" si="227"/>
        <v/>
      </c>
      <c r="E406" s="110" t="str">
        <f t="shared" si="228"/>
        <v/>
      </c>
      <c r="F406" s="110" t="str">
        <f t="shared" ca="1" si="209"/>
        <v>F</v>
      </c>
      <c r="G406" s="19" t="str">
        <f t="shared" si="229"/>
        <v/>
      </c>
      <c r="H406" s="19" t="str">
        <f t="shared" si="230"/>
        <v/>
      </c>
      <c r="I406" s="19" t="str">
        <f t="shared" si="210"/>
        <v/>
      </c>
      <c r="J406" s="4">
        <v>2020</v>
      </c>
      <c r="K406" s="5">
        <v>397</v>
      </c>
      <c r="L406" s="13" t="s">
        <v>1438</v>
      </c>
      <c r="M406" s="4" t="s">
        <v>115</v>
      </c>
      <c r="N406" s="6" t="s">
        <v>116</v>
      </c>
      <c r="O406" s="6" t="s">
        <v>138</v>
      </c>
      <c r="P406" s="6" t="s">
        <v>150</v>
      </c>
      <c r="Q406" s="6" t="s">
        <v>249</v>
      </c>
      <c r="R406" s="4" t="s">
        <v>114</v>
      </c>
      <c r="S406" s="4" t="s">
        <v>167</v>
      </c>
      <c r="T406" s="108" t="s">
        <v>3032</v>
      </c>
      <c r="U406" s="4" t="s">
        <v>173</v>
      </c>
      <c r="V406" s="43" t="s">
        <v>174</v>
      </c>
      <c r="W406" s="7">
        <v>1022402605</v>
      </c>
      <c r="X406" s="100">
        <v>2</v>
      </c>
      <c r="Y406" s="162">
        <v>34795</v>
      </c>
      <c r="Z406" s="80">
        <f ca="1">+($F$1-Tabla3[[#This Row],[FECHA DE NACIMIENTO]])/365</f>
        <v>26.104109589041094</v>
      </c>
      <c r="AA406" s="133" t="s">
        <v>3429</v>
      </c>
      <c r="AC406" s="4" t="s">
        <v>114</v>
      </c>
      <c r="AD406" s="4" t="s">
        <v>114</v>
      </c>
      <c r="AE406" s="8" t="s">
        <v>114</v>
      </c>
      <c r="AF406" s="4" t="s">
        <v>181</v>
      </c>
      <c r="AG406" s="6" t="s">
        <v>193</v>
      </c>
      <c r="AH406" s="6" t="s">
        <v>201</v>
      </c>
      <c r="AI406" s="6" t="s">
        <v>3062</v>
      </c>
      <c r="AJ406" s="108" t="s">
        <v>3061</v>
      </c>
      <c r="AK406" s="9" t="s">
        <v>3428</v>
      </c>
      <c r="AL406" s="9">
        <v>25600000</v>
      </c>
      <c r="AM406" s="9">
        <v>25600000</v>
      </c>
      <c r="AN406" s="112">
        <v>3200000</v>
      </c>
      <c r="AO406" s="4" t="s">
        <v>209</v>
      </c>
      <c r="AP406" s="6" t="s">
        <v>181</v>
      </c>
      <c r="AQ406" s="6" t="s">
        <v>168</v>
      </c>
      <c r="AR406" s="75"/>
      <c r="AS406" s="75"/>
      <c r="AT406" s="75"/>
      <c r="AU406" s="108">
        <v>3120</v>
      </c>
      <c r="AV406" s="118">
        <v>43838</v>
      </c>
      <c r="AW406" s="108">
        <v>121620</v>
      </c>
      <c r="AX406" s="139">
        <v>43943</v>
      </c>
      <c r="AY406" s="6" t="s">
        <v>215</v>
      </c>
      <c r="AZ406" s="6" t="s">
        <v>378</v>
      </c>
      <c r="BA406" s="6" t="s">
        <v>181</v>
      </c>
      <c r="BB406" s="75"/>
      <c r="BC406" s="75"/>
      <c r="BD406" s="6" t="s">
        <v>3063</v>
      </c>
      <c r="BE406" s="161" t="s">
        <v>3064</v>
      </c>
      <c r="BF406" s="162">
        <v>43943</v>
      </c>
      <c r="BG406" s="4" t="s">
        <v>220</v>
      </c>
      <c r="BH406" s="4" t="s">
        <v>220</v>
      </c>
      <c r="BI406" s="6" t="s">
        <v>221</v>
      </c>
      <c r="BJ406" s="6" t="s">
        <v>5447</v>
      </c>
      <c r="BK406" s="6" t="s">
        <v>174</v>
      </c>
      <c r="BL406" s="12">
        <v>79508154</v>
      </c>
      <c r="BM406" s="4">
        <v>3</v>
      </c>
      <c r="BN406" s="6" t="s">
        <v>224</v>
      </c>
      <c r="BO406" s="6" t="s">
        <v>3383</v>
      </c>
      <c r="BP406" s="4">
        <v>80161501</v>
      </c>
      <c r="BQ406" s="142" t="s">
        <v>3060</v>
      </c>
      <c r="BR406" s="162">
        <v>43943</v>
      </c>
      <c r="BS406" s="4" t="s">
        <v>180</v>
      </c>
      <c r="BT406" s="13" t="s">
        <v>230</v>
      </c>
      <c r="BU406" s="163">
        <v>43943</v>
      </c>
      <c r="BV406" s="13" t="s">
        <v>348</v>
      </c>
      <c r="BW406" s="160">
        <v>43944</v>
      </c>
      <c r="BX406" s="163">
        <v>43944</v>
      </c>
      <c r="BY406" s="222">
        <v>44187</v>
      </c>
      <c r="BZ406" s="42">
        <f t="shared" si="231"/>
        <v>243</v>
      </c>
      <c r="CA406" s="16">
        <f t="shared" si="232"/>
        <v>8.1</v>
      </c>
      <c r="CB406" s="6" t="s">
        <v>3430</v>
      </c>
      <c r="CC406" s="9">
        <f>BD_2!E404</f>
        <v>0</v>
      </c>
      <c r="CD406" s="9">
        <f>BD_2!BA404</f>
        <v>0</v>
      </c>
      <c r="CE406" s="4">
        <f>BD_2!BZ404</f>
        <v>0</v>
      </c>
      <c r="CF406" s="42" t="str">
        <f>BD_2!CA404</f>
        <v>2 NO</v>
      </c>
      <c r="CG406" s="163" t="str">
        <f>BD_2!CF404</f>
        <v>2 NO</v>
      </c>
      <c r="CH406" s="4" t="s">
        <v>181</v>
      </c>
      <c r="CI406">
        <f t="shared" si="205"/>
        <v>243</v>
      </c>
      <c r="CJ406" s="161">
        <f t="shared" si="206"/>
        <v>43944</v>
      </c>
      <c r="CK406" s="161">
        <f t="shared" si="207"/>
        <v>44187</v>
      </c>
      <c r="CL406" s="14">
        <f t="shared" ca="1" si="208"/>
        <v>1.559670781893004</v>
      </c>
      <c r="CM406" s="112">
        <f t="shared" si="233"/>
        <v>25600000</v>
      </c>
      <c r="CN406" s="42" t="str">
        <f t="shared" ca="1" si="213"/>
        <v>FINALIZADO</v>
      </c>
      <c r="CO406" s="115"/>
      <c r="CQ406" s="17"/>
      <c r="CR406" s="87"/>
      <c r="CT406" s="4" t="s">
        <v>1321</v>
      </c>
      <c r="CU406" s="4" t="s">
        <v>1322</v>
      </c>
      <c r="CV406" s="4" t="s">
        <v>3330</v>
      </c>
      <c r="CW406" s="42" t="str">
        <f t="shared" si="235"/>
        <v>abril</v>
      </c>
      <c r="CX406" s="4" t="s">
        <v>180</v>
      </c>
      <c r="CY406" s="6" t="s">
        <v>361</v>
      </c>
      <c r="CZ406" s="6" t="s">
        <v>362</v>
      </c>
    </row>
    <row r="407" spans="1:104" x14ac:dyDescent="0.25">
      <c r="A407" s="110" t="str">
        <f t="shared" si="224"/>
        <v/>
      </c>
      <c r="B407" s="110" t="str">
        <f t="shared" si="225"/>
        <v/>
      </c>
      <c r="C407" s="42" t="str">
        <f t="shared" si="226"/>
        <v/>
      </c>
      <c r="D407" s="42" t="str">
        <f t="shared" si="227"/>
        <v/>
      </c>
      <c r="E407" s="110" t="str">
        <f t="shared" si="228"/>
        <v/>
      </c>
      <c r="F407" s="110" t="str">
        <f t="shared" ca="1" si="209"/>
        <v>F</v>
      </c>
      <c r="G407" s="19" t="str">
        <f t="shared" si="229"/>
        <v/>
      </c>
      <c r="H407" s="19" t="str">
        <f t="shared" si="230"/>
        <v/>
      </c>
      <c r="I407" s="19" t="str">
        <f t="shared" si="210"/>
        <v/>
      </c>
      <c r="J407" s="4">
        <v>2020</v>
      </c>
      <c r="K407" s="5">
        <v>398</v>
      </c>
      <c r="L407" s="13" t="s">
        <v>1432</v>
      </c>
      <c r="M407" s="4" t="s">
        <v>115</v>
      </c>
      <c r="N407" s="6" t="s">
        <v>116</v>
      </c>
      <c r="O407" s="6" t="s">
        <v>138</v>
      </c>
      <c r="P407" s="6" t="s">
        <v>150</v>
      </c>
      <c r="Q407" s="6" t="s">
        <v>249</v>
      </c>
      <c r="R407" s="4" t="s">
        <v>114</v>
      </c>
      <c r="S407" s="4" t="s">
        <v>166</v>
      </c>
      <c r="T407" s="108" t="s">
        <v>3053</v>
      </c>
      <c r="U407" s="4" t="s">
        <v>173</v>
      </c>
      <c r="V407" s="43" t="s">
        <v>174</v>
      </c>
      <c r="W407" s="7">
        <v>1152190491</v>
      </c>
      <c r="X407" s="100">
        <v>1</v>
      </c>
      <c r="Y407" s="162">
        <v>33296</v>
      </c>
      <c r="Z407" s="80">
        <f ca="1">+($F$1-Tabla3[[#This Row],[FECHA DE NACIMIENTO]])/365</f>
        <v>30.210958904109589</v>
      </c>
      <c r="AA407" s="133" t="s">
        <v>540</v>
      </c>
      <c r="AC407" s="4" t="s">
        <v>114</v>
      </c>
      <c r="AD407" s="4" t="s">
        <v>114</v>
      </c>
      <c r="AE407" s="8" t="s">
        <v>114</v>
      </c>
      <c r="AF407" s="4" t="s">
        <v>181</v>
      </c>
      <c r="AG407" s="13" t="s">
        <v>2944</v>
      </c>
      <c r="AH407" s="13" t="s">
        <v>2944</v>
      </c>
      <c r="AI407" s="6" t="s">
        <v>3046</v>
      </c>
      <c r="AJ407" s="108" t="s">
        <v>3058</v>
      </c>
      <c r="AK407" s="9" t="s">
        <v>3059</v>
      </c>
      <c r="AL407" s="9">
        <v>58500000</v>
      </c>
      <c r="AM407" s="9">
        <v>58500000</v>
      </c>
      <c r="AN407" s="112">
        <v>6500000</v>
      </c>
      <c r="AO407" s="4" t="s">
        <v>209</v>
      </c>
      <c r="AP407" s="6" t="s">
        <v>181</v>
      </c>
      <c r="AQ407" s="6" t="s">
        <v>168</v>
      </c>
      <c r="AR407" s="75"/>
      <c r="AS407" s="75"/>
      <c r="AT407" s="75"/>
      <c r="AU407" s="108">
        <v>10920</v>
      </c>
      <c r="AV407" s="118">
        <v>43847</v>
      </c>
      <c r="AW407" s="108">
        <v>112920</v>
      </c>
      <c r="AX407" s="139">
        <v>43909</v>
      </c>
      <c r="AY407" s="6" t="s">
        <v>215</v>
      </c>
      <c r="AZ407" s="6" t="s">
        <v>3057</v>
      </c>
      <c r="BA407" s="6" t="s">
        <v>181</v>
      </c>
      <c r="BB407" s="75"/>
      <c r="BC407" s="75"/>
      <c r="BD407" s="6" t="s">
        <v>3056</v>
      </c>
      <c r="BE407" s="161" t="s">
        <v>3055</v>
      </c>
      <c r="BF407" s="162">
        <v>43908</v>
      </c>
      <c r="BG407" s="4" t="s">
        <v>220</v>
      </c>
      <c r="BH407" s="4" t="s">
        <v>220</v>
      </c>
      <c r="BI407" s="6" t="s">
        <v>221</v>
      </c>
      <c r="BJ407" s="6" t="s">
        <v>3050</v>
      </c>
      <c r="BK407" s="12" t="s">
        <v>174</v>
      </c>
      <c r="BL407" s="12">
        <v>10542906</v>
      </c>
      <c r="BN407" s="6" t="s">
        <v>3051</v>
      </c>
      <c r="BO407" s="13" t="s">
        <v>3052</v>
      </c>
      <c r="BP407" s="4">
        <v>77101701</v>
      </c>
      <c r="BQ407" s="142" t="s">
        <v>3054</v>
      </c>
      <c r="BR407" s="162">
        <v>43908</v>
      </c>
      <c r="BS407" s="4" t="s">
        <v>180</v>
      </c>
      <c r="BT407" s="13" t="s">
        <v>230</v>
      </c>
      <c r="BU407" s="163">
        <v>43909</v>
      </c>
      <c r="BV407" s="13" t="s">
        <v>348</v>
      </c>
      <c r="BW407" s="160">
        <v>43910</v>
      </c>
      <c r="BX407" s="163">
        <v>43910</v>
      </c>
      <c r="BY407" s="222">
        <v>44184</v>
      </c>
      <c r="BZ407" s="42">
        <f t="shared" si="231"/>
        <v>274</v>
      </c>
      <c r="CA407" s="16">
        <f t="shared" si="232"/>
        <v>9.1333333333333329</v>
      </c>
      <c r="CB407" s="6" t="s">
        <v>2951</v>
      </c>
      <c r="CC407" s="9">
        <f>BD_2!E405</f>
        <v>0</v>
      </c>
      <c r="CD407" s="9">
        <f>BD_2!BA405</f>
        <v>0</v>
      </c>
      <c r="CE407" s="4">
        <f>BD_2!BZ405</f>
        <v>0</v>
      </c>
      <c r="CF407" s="42" t="str">
        <f>BD_2!CA405</f>
        <v>2 NO</v>
      </c>
      <c r="CG407" s="163" t="str">
        <f>BD_2!CF405</f>
        <v>2 NO</v>
      </c>
      <c r="CH407" s="4" t="s">
        <v>181</v>
      </c>
      <c r="CI407">
        <f t="shared" si="205"/>
        <v>274</v>
      </c>
      <c r="CJ407" s="161">
        <f t="shared" si="206"/>
        <v>43910</v>
      </c>
      <c r="CK407" s="161">
        <f t="shared" si="207"/>
        <v>44184</v>
      </c>
      <c r="CL407" s="14">
        <f t="shared" ca="1" si="208"/>
        <v>1.5072992700729928</v>
      </c>
      <c r="CM407" s="112">
        <f t="shared" si="233"/>
        <v>58500000</v>
      </c>
      <c r="CN407" s="42" t="str">
        <f t="shared" ca="1" si="213"/>
        <v>FINALIZADO</v>
      </c>
      <c r="CO407" s="115"/>
      <c r="CQ407" s="17"/>
      <c r="CR407" s="87"/>
      <c r="CT407" s="4" t="s">
        <v>1321</v>
      </c>
      <c r="CU407" s="4" t="s">
        <v>1322</v>
      </c>
      <c r="CV407" s="4" t="s">
        <v>3330</v>
      </c>
      <c r="CW407" s="42" t="str">
        <f t="shared" si="235"/>
        <v>marzo</v>
      </c>
      <c r="CX407" s="4" t="s">
        <v>180</v>
      </c>
      <c r="CY407" s="6" t="s">
        <v>361</v>
      </c>
      <c r="CZ407" s="6" t="s">
        <v>362</v>
      </c>
    </row>
    <row r="408" spans="1:104" x14ac:dyDescent="0.25">
      <c r="A408" s="110" t="str">
        <f t="shared" si="224"/>
        <v/>
      </c>
      <c r="B408" s="110" t="str">
        <f t="shared" si="225"/>
        <v/>
      </c>
      <c r="C408" s="42" t="str">
        <f t="shared" si="226"/>
        <v/>
      </c>
      <c r="D408" s="42" t="str">
        <f t="shared" si="227"/>
        <v/>
      </c>
      <c r="E408" s="110" t="str">
        <f t="shared" si="228"/>
        <v/>
      </c>
      <c r="F408" s="110" t="str">
        <f t="shared" ca="1" si="209"/>
        <v>F</v>
      </c>
      <c r="G408" s="19" t="str">
        <f t="shared" si="229"/>
        <v/>
      </c>
      <c r="H408" s="19" t="str">
        <f t="shared" si="230"/>
        <v/>
      </c>
      <c r="I408" s="19" t="str">
        <f t="shared" si="210"/>
        <v/>
      </c>
      <c r="J408" s="4">
        <v>2020</v>
      </c>
      <c r="K408" s="5">
        <v>399</v>
      </c>
      <c r="L408" s="13" t="s">
        <v>1432</v>
      </c>
      <c r="M408" s="4" t="s">
        <v>115</v>
      </c>
      <c r="N408" s="6" t="s">
        <v>116</v>
      </c>
      <c r="O408" s="6" t="s">
        <v>138</v>
      </c>
      <c r="P408" s="6" t="s">
        <v>150</v>
      </c>
      <c r="Q408" s="6" t="s">
        <v>249</v>
      </c>
      <c r="R408" s="4" t="s">
        <v>114</v>
      </c>
      <c r="S408" s="4" t="s">
        <v>166</v>
      </c>
      <c r="T408" s="108" t="s">
        <v>3033</v>
      </c>
      <c r="U408" s="4" t="s">
        <v>173</v>
      </c>
      <c r="V408" s="43" t="s">
        <v>174</v>
      </c>
      <c r="W408" s="7">
        <v>13488639</v>
      </c>
      <c r="X408" s="100">
        <v>8</v>
      </c>
      <c r="Y408" s="162">
        <v>24742</v>
      </c>
      <c r="Z408" s="80">
        <f ca="1">+($F$1-Tabla3[[#This Row],[FECHA DE NACIMIENTO]])/365</f>
        <v>53.646575342465752</v>
      </c>
      <c r="AA408" s="133" t="s">
        <v>3047</v>
      </c>
      <c r="AC408" s="4" t="s">
        <v>114</v>
      </c>
      <c r="AD408" s="4" t="s">
        <v>114</v>
      </c>
      <c r="AE408" s="8" t="s">
        <v>114</v>
      </c>
      <c r="AF408" s="4" t="s">
        <v>181</v>
      </c>
      <c r="AG408" s="13" t="s">
        <v>2944</v>
      </c>
      <c r="AH408" s="13" t="s">
        <v>2944</v>
      </c>
      <c r="AI408" s="6" t="s">
        <v>3046</v>
      </c>
      <c r="AJ408" s="108" t="s">
        <v>3048</v>
      </c>
      <c r="AK408" s="9" t="s">
        <v>3049</v>
      </c>
      <c r="AL408" s="9">
        <v>112500009</v>
      </c>
      <c r="AM408" s="9">
        <v>112500009</v>
      </c>
      <c r="AN408" s="112">
        <v>12500001</v>
      </c>
      <c r="AO408" s="4" t="s">
        <v>209</v>
      </c>
      <c r="AP408" s="6" t="s">
        <v>181</v>
      </c>
      <c r="AQ408" s="6" t="s">
        <v>168</v>
      </c>
      <c r="AR408" s="75"/>
      <c r="AS408" s="75"/>
      <c r="AT408" s="75"/>
      <c r="AU408" s="108">
        <v>10920</v>
      </c>
      <c r="AV408" s="118">
        <v>43847</v>
      </c>
      <c r="AW408" s="108">
        <v>113020</v>
      </c>
      <c r="AX408" s="139">
        <v>43909</v>
      </c>
      <c r="AY408" s="6" t="s">
        <v>215</v>
      </c>
      <c r="AZ408" s="6" t="s">
        <v>3045</v>
      </c>
      <c r="BA408" s="6" t="s">
        <v>181</v>
      </c>
      <c r="BB408" s="75"/>
      <c r="BC408" s="75"/>
      <c r="BD408" s="6" t="s">
        <v>3043</v>
      </c>
      <c r="BE408" s="161" t="s">
        <v>3044</v>
      </c>
      <c r="BF408" s="162">
        <v>43908</v>
      </c>
      <c r="BG408" s="4" t="s">
        <v>220</v>
      </c>
      <c r="BH408" s="4" t="s">
        <v>220</v>
      </c>
      <c r="BI408" s="6" t="s">
        <v>221</v>
      </c>
      <c r="BJ408" s="6" t="s">
        <v>3050</v>
      </c>
      <c r="BK408" s="12" t="s">
        <v>174</v>
      </c>
      <c r="BL408" s="12">
        <v>10542906</v>
      </c>
      <c r="BN408" s="6" t="s">
        <v>3051</v>
      </c>
      <c r="BO408" s="4" t="s">
        <v>3052</v>
      </c>
      <c r="BP408" s="4">
        <v>77101701</v>
      </c>
      <c r="BQ408" s="142" t="s">
        <v>3042</v>
      </c>
      <c r="BR408" s="162">
        <v>43908</v>
      </c>
      <c r="BS408" s="4" t="s">
        <v>180</v>
      </c>
      <c r="BT408" s="13" t="s">
        <v>230</v>
      </c>
      <c r="BU408" s="163">
        <v>43909</v>
      </c>
      <c r="BV408" s="13" t="s">
        <v>348</v>
      </c>
      <c r="BW408" s="160">
        <v>43910</v>
      </c>
      <c r="BX408" s="163">
        <v>43910</v>
      </c>
      <c r="BY408" s="222">
        <v>44184</v>
      </c>
      <c r="BZ408" s="42">
        <f t="shared" si="231"/>
        <v>274</v>
      </c>
      <c r="CA408" s="16">
        <f t="shared" si="232"/>
        <v>9.1333333333333329</v>
      </c>
      <c r="CB408" s="6" t="s">
        <v>2951</v>
      </c>
      <c r="CC408" s="9">
        <f>BD_2!E406</f>
        <v>0</v>
      </c>
      <c r="CD408" s="9">
        <f>BD_2!BA406</f>
        <v>0</v>
      </c>
      <c r="CE408" s="4">
        <f>BD_2!BZ406</f>
        <v>0</v>
      </c>
      <c r="CF408" s="42" t="str">
        <f>BD_2!CA406</f>
        <v>2 NO</v>
      </c>
      <c r="CG408" s="163" t="str">
        <f>BD_2!CF406</f>
        <v>2 NO</v>
      </c>
      <c r="CH408" s="4" t="s">
        <v>181</v>
      </c>
      <c r="CI408">
        <f t="shared" si="205"/>
        <v>274</v>
      </c>
      <c r="CJ408" s="161">
        <f t="shared" si="206"/>
        <v>43910</v>
      </c>
      <c r="CK408" s="161">
        <f t="shared" si="207"/>
        <v>44184</v>
      </c>
      <c r="CL408" s="14">
        <f t="shared" ca="1" si="208"/>
        <v>1.5072992700729928</v>
      </c>
      <c r="CM408" s="112">
        <f t="shared" si="233"/>
        <v>112500009</v>
      </c>
      <c r="CN408" s="42" t="str">
        <f t="shared" ca="1" si="213"/>
        <v>FINALIZADO</v>
      </c>
      <c r="CO408" s="115"/>
      <c r="CQ408" s="17"/>
      <c r="CR408" s="87"/>
      <c r="CT408" s="4" t="s">
        <v>1321</v>
      </c>
      <c r="CU408" s="4" t="s">
        <v>1322</v>
      </c>
      <c r="CV408" s="4" t="s">
        <v>3330</v>
      </c>
      <c r="CW408" s="42" t="str">
        <f t="shared" si="235"/>
        <v>marzo</v>
      </c>
      <c r="CX408" s="4" t="s">
        <v>180</v>
      </c>
      <c r="CY408" s="6" t="s">
        <v>361</v>
      </c>
      <c r="CZ408" s="6" t="s">
        <v>362</v>
      </c>
    </row>
    <row r="409" spans="1:104" x14ac:dyDescent="0.25">
      <c r="A409" s="110" t="str">
        <f t="shared" ref="A409:A414" si="237">+IF($CM409&gt;$AM409,"A", "")</f>
        <v>A</v>
      </c>
      <c r="B409" s="110" t="str">
        <f t="shared" ref="B409:B414" si="238">+IF(CK409&gt;BY409,"PR","")</f>
        <v>PR</v>
      </c>
      <c r="C409" s="42" t="str">
        <f t="shared" ref="C409:C414" si="239">IF($CG409= "1 SI", "T","")</f>
        <v/>
      </c>
      <c r="D409" s="42" t="str">
        <f t="shared" ref="D409:D414" si="240">+IF($CF409="1 SI","S","")</f>
        <v/>
      </c>
      <c r="E409" s="110" t="str">
        <f t="shared" ref="E409:E414" si="241">+IF(CH409="1 SI","C","")</f>
        <v/>
      </c>
      <c r="F409" s="110" t="str">
        <f t="shared" ca="1" si="209"/>
        <v>F</v>
      </c>
      <c r="G409" s="19" t="str">
        <f t="shared" ref="G409:G414" si="242">+IF($CO409="MUTUO ACUERDO", "L","")</f>
        <v/>
      </c>
      <c r="H409" s="19" t="str">
        <f t="shared" ref="H409:H414" si="243">IF($CX409="1 SI","","NE")</f>
        <v/>
      </c>
      <c r="I409" s="19" t="str">
        <f t="shared" si="210"/>
        <v/>
      </c>
      <c r="J409" s="4">
        <v>2020</v>
      </c>
      <c r="K409" s="5">
        <v>400</v>
      </c>
      <c r="L409" s="13" t="s">
        <v>1434</v>
      </c>
      <c r="M409" s="4" t="s">
        <v>115</v>
      </c>
      <c r="N409" s="6" t="s">
        <v>116</v>
      </c>
      <c r="O409" s="6" t="s">
        <v>138</v>
      </c>
      <c r="P409" s="6" t="s">
        <v>150</v>
      </c>
      <c r="Q409" s="6" t="s">
        <v>249</v>
      </c>
      <c r="R409" s="4" t="s">
        <v>114</v>
      </c>
      <c r="S409" s="4" t="s">
        <v>167</v>
      </c>
      <c r="T409" s="108" t="s">
        <v>3036</v>
      </c>
      <c r="U409" s="4" t="s">
        <v>173</v>
      </c>
      <c r="V409" s="43" t="s">
        <v>174</v>
      </c>
      <c r="W409" s="7">
        <v>1074136018</v>
      </c>
      <c r="X409" s="100">
        <v>7</v>
      </c>
      <c r="Y409" s="162">
        <v>35577</v>
      </c>
      <c r="Z409" s="80">
        <f ca="1">+($F$1-Tabla3[[#This Row],[FECHA DE NACIMIENTO]])/365</f>
        <v>23.961643835616439</v>
      </c>
      <c r="AA409" s="133" t="s">
        <v>3037</v>
      </c>
      <c r="AC409" s="4" t="s">
        <v>114</v>
      </c>
      <c r="AD409" s="4" t="s">
        <v>114</v>
      </c>
      <c r="AE409" s="8" t="s">
        <v>114</v>
      </c>
      <c r="AF409" s="4" t="s">
        <v>181</v>
      </c>
      <c r="AG409" s="13" t="s">
        <v>185</v>
      </c>
      <c r="AH409" s="13" t="s">
        <v>185</v>
      </c>
      <c r="AI409" s="6" t="s">
        <v>3038</v>
      </c>
      <c r="AJ409" s="108" t="s">
        <v>5752</v>
      </c>
      <c r="AK409" s="9" t="s">
        <v>3413</v>
      </c>
      <c r="AL409" s="9">
        <v>25600000</v>
      </c>
      <c r="AM409" s="9">
        <v>25600000</v>
      </c>
      <c r="AN409" s="112">
        <v>3200000</v>
      </c>
      <c r="AO409" s="4" t="s">
        <v>209</v>
      </c>
      <c r="AP409" s="6" t="s">
        <v>181</v>
      </c>
      <c r="AQ409" s="6" t="s">
        <v>168</v>
      </c>
      <c r="AR409" s="75"/>
      <c r="AS409" s="75"/>
      <c r="AT409" s="75"/>
      <c r="AU409" s="108">
        <v>9020</v>
      </c>
      <c r="AV409" s="118">
        <v>43844</v>
      </c>
      <c r="AW409" s="108">
        <v>113420</v>
      </c>
      <c r="AX409" s="139">
        <v>43910</v>
      </c>
      <c r="AY409" s="6" t="s">
        <v>215</v>
      </c>
      <c r="AZ409" s="6" t="s">
        <v>3041</v>
      </c>
      <c r="BA409" s="6" t="s">
        <v>181</v>
      </c>
      <c r="BB409" s="75"/>
      <c r="BC409" s="75"/>
      <c r="BD409" s="6" t="s">
        <v>3039</v>
      </c>
      <c r="BE409" s="161" t="s">
        <v>3040</v>
      </c>
      <c r="BF409" s="162">
        <v>43910</v>
      </c>
      <c r="BG409" s="4" t="s">
        <v>220</v>
      </c>
      <c r="BH409" s="4" t="s">
        <v>220</v>
      </c>
      <c r="BI409" s="6" t="s">
        <v>221</v>
      </c>
      <c r="BJ409" s="6" t="s">
        <v>3009</v>
      </c>
      <c r="BK409" s="6" t="s">
        <v>174</v>
      </c>
      <c r="BL409" s="12">
        <v>14396089</v>
      </c>
      <c r="BM409" s="4">
        <v>5</v>
      </c>
      <c r="BN409" s="6" t="s">
        <v>2469</v>
      </c>
      <c r="BO409" s="6" t="s">
        <v>957</v>
      </c>
      <c r="BP409" s="54">
        <v>77101705</v>
      </c>
      <c r="BQ409" s="142" t="s">
        <v>3414</v>
      </c>
      <c r="BR409" s="162">
        <v>43910</v>
      </c>
      <c r="BS409" s="4" t="s">
        <v>181</v>
      </c>
      <c r="BT409" s="13" t="s">
        <v>235</v>
      </c>
      <c r="BU409" s="163" t="s">
        <v>168</v>
      </c>
      <c r="BV409" s="13" t="s">
        <v>256</v>
      </c>
      <c r="BW409" s="160">
        <v>43914</v>
      </c>
      <c r="BX409" s="163">
        <v>43914</v>
      </c>
      <c r="BY409" s="222">
        <v>44158</v>
      </c>
      <c r="BZ409" s="42">
        <f t="shared" ref="BZ409:BZ414" si="244">$BY409-$BX409</f>
        <v>244</v>
      </c>
      <c r="CA409" s="16">
        <f t="shared" ref="CA409:CA414" si="245">$BZ409/30</f>
        <v>8.1333333333333329</v>
      </c>
      <c r="CB409" s="6" t="s">
        <v>5753</v>
      </c>
      <c r="CC409" s="9">
        <f>BD_2!E407</f>
        <v>0</v>
      </c>
      <c r="CD409" s="9">
        <f>BD_2!BA407</f>
        <v>3200000</v>
      </c>
      <c r="CE409" s="4">
        <f>BD_2!BZ407</f>
        <v>30</v>
      </c>
      <c r="CF409" s="42" t="str">
        <f>BD_2!CA407</f>
        <v>2 NO</v>
      </c>
      <c r="CG409" s="163" t="str">
        <f>BD_2!CF407</f>
        <v>2 NO</v>
      </c>
      <c r="CH409" s="4" t="s">
        <v>181</v>
      </c>
      <c r="CI409">
        <f t="shared" si="205"/>
        <v>274</v>
      </c>
      <c r="CJ409" s="161">
        <f t="shared" si="206"/>
        <v>43914</v>
      </c>
      <c r="CK409" s="161">
        <f t="shared" si="207"/>
        <v>44188</v>
      </c>
      <c r="CL409" s="14">
        <f t="shared" ca="1" si="208"/>
        <v>1.4927007299270072</v>
      </c>
      <c r="CM409" s="112">
        <f t="shared" ref="CM409:CM414" si="246">$AM409+$CD409-$CC409</f>
        <v>28800000</v>
      </c>
      <c r="CN409" s="42" t="str">
        <f t="shared" ca="1" si="213"/>
        <v>FINALIZADO</v>
      </c>
      <c r="CO409" s="115"/>
      <c r="CQ409" s="17"/>
      <c r="CR409" s="87"/>
      <c r="CT409" s="4" t="s">
        <v>1321</v>
      </c>
      <c r="CU409" s="4" t="s">
        <v>1322</v>
      </c>
      <c r="CV409" s="4" t="s">
        <v>3330</v>
      </c>
      <c r="CW409" s="42" t="str">
        <f t="shared" ref="CW409:CW415" si="247">TEXT(BF409,"MMMM")</f>
        <v>marzo</v>
      </c>
      <c r="CX409" s="4" t="s">
        <v>180</v>
      </c>
      <c r="CY409" s="6" t="s">
        <v>361</v>
      </c>
      <c r="CZ409" s="6" t="s">
        <v>362</v>
      </c>
    </row>
    <row r="410" spans="1:104" x14ac:dyDescent="0.25">
      <c r="A410" s="110" t="str">
        <f t="shared" si="237"/>
        <v/>
      </c>
      <c r="B410" s="110" t="str">
        <f t="shared" si="238"/>
        <v/>
      </c>
      <c r="C410" s="42" t="str">
        <f t="shared" si="239"/>
        <v/>
      </c>
      <c r="D410" s="42" t="str">
        <f t="shared" si="240"/>
        <v/>
      </c>
      <c r="E410" s="110" t="str">
        <f t="shared" si="241"/>
        <v/>
      </c>
      <c r="F410" s="110" t="str">
        <f t="shared" ca="1" si="209"/>
        <v>F</v>
      </c>
      <c r="G410" s="19" t="str">
        <f t="shared" si="242"/>
        <v/>
      </c>
      <c r="H410" s="19" t="str">
        <f t="shared" si="243"/>
        <v/>
      </c>
      <c r="I410" s="19" t="str">
        <f t="shared" si="210"/>
        <v/>
      </c>
      <c r="J410" s="4">
        <v>2020</v>
      </c>
      <c r="K410" s="5">
        <v>401</v>
      </c>
      <c r="L410" s="13" t="s">
        <v>1440</v>
      </c>
      <c r="M410" s="4" t="s">
        <v>115</v>
      </c>
      <c r="N410" s="6" t="s">
        <v>116</v>
      </c>
      <c r="O410" s="6" t="s">
        <v>138</v>
      </c>
      <c r="P410" s="6" t="s">
        <v>150</v>
      </c>
      <c r="Q410" s="6" t="s">
        <v>249</v>
      </c>
      <c r="R410" s="4" t="s">
        <v>114</v>
      </c>
      <c r="S410" s="4" t="s">
        <v>166</v>
      </c>
      <c r="T410" s="108" t="s">
        <v>3034</v>
      </c>
      <c r="U410" s="4" t="s">
        <v>173</v>
      </c>
      <c r="V410" s="43" t="s">
        <v>174</v>
      </c>
      <c r="W410" s="7">
        <v>1037605057</v>
      </c>
      <c r="X410" s="100">
        <v>2</v>
      </c>
      <c r="Y410" s="162">
        <v>33043</v>
      </c>
      <c r="Z410" s="80">
        <f ca="1">+($F$1-Tabla3[[#This Row],[FECHA DE NACIMIENTO]])/365</f>
        <v>30.904109589041095</v>
      </c>
      <c r="AA410" s="133" t="s">
        <v>540</v>
      </c>
      <c r="AC410" s="4" t="s">
        <v>114</v>
      </c>
      <c r="AD410" s="4" t="s">
        <v>114</v>
      </c>
      <c r="AE410" s="8" t="s">
        <v>114</v>
      </c>
      <c r="AF410" s="4" t="s">
        <v>181</v>
      </c>
      <c r="AG410" s="13" t="s">
        <v>183</v>
      </c>
      <c r="AH410" s="13" t="s">
        <v>183</v>
      </c>
      <c r="AI410" s="6" t="s">
        <v>1365</v>
      </c>
      <c r="AJ410" s="108" t="s">
        <v>3093</v>
      </c>
      <c r="AK410" s="9" t="s">
        <v>3094</v>
      </c>
      <c r="AL410" s="9">
        <v>47970000</v>
      </c>
      <c r="AM410" s="9">
        <v>47970000</v>
      </c>
      <c r="AN410" s="112">
        <v>5330000</v>
      </c>
      <c r="AO410" s="4" t="s">
        <v>209</v>
      </c>
      <c r="AP410" s="6" t="s">
        <v>181</v>
      </c>
      <c r="AQ410" s="6" t="s">
        <v>168</v>
      </c>
      <c r="AR410" s="75"/>
      <c r="AS410" s="75"/>
      <c r="AT410" s="75"/>
      <c r="AU410" s="108">
        <v>4920</v>
      </c>
      <c r="AV410" s="118">
        <v>43839</v>
      </c>
      <c r="AW410" s="108">
        <v>113520</v>
      </c>
      <c r="AX410" s="139">
        <v>43910</v>
      </c>
      <c r="AY410" s="6" t="s">
        <v>215</v>
      </c>
      <c r="AZ410" s="6" t="s">
        <v>2510</v>
      </c>
      <c r="BA410" s="6" t="s">
        <v>181</v>
      </c>
      <c r="BB410" s="75"/>
      <c r="BC410" s="75"/>
      <c r="BD410" s="6" t="s">
        <v>3096</v>
      </c>
      <c r="BE410" s="161" t="s">
        <v>3095</v>
      </c>
      <c r="BF410" s="162">
        <v>43910</v>
      </c>
      <c r="BG410" s="4" t="s">
        <v>220</v>
      </c>
      <c r="BH410" s="4" t="s">
        <v>220</v>
      </c>
      <c r="BI410" s="6" t="s">
        <v>221</v>
      </c>
      <c r="BJ410" s="6" t="s">
        <v>1463</v>
      </c>
      <c r="BK410" s="6" t="s">
        <v>174</v>
      </c>
      <c r="BL410" s="12">
        <v>12119466</v>
      </c>
      <c r="BM410" s="4">
        <v>5</v>
      </c>
      <c r="BN410" s="6" t="s">
        <v>2503</v>
      </c>
      <c r="BO410" s="6" t="s">
        <v>183</v>
      </c>
      <c r="BP410" s="4">
        <v>77101600</v>
      </c>
      <c r="BQ410" s="142" t="s">
        <v>3092</v>
      </c>
      <c r="BR410" s="162">
        <v>43910</v>
      </c>
      <c r="BS410" s="4" t="s">
        <v>180</v>
      </c>
      <c r="BT410" s="13" t="s">
        <v>230</v>
      </c>
      <c r="BU410" s="163">
        <v>43914</v>
      </c>
      <c r="BV410" s="13" t="s">
        <v>348</v>
      </c>
      <c r="BW410" s="160">
        <v>43915</v>
      </c>
      <c r="BX410" s="163">
        <v>43915</v>
      </c>
      <c r="BY410" s="222">
        <v>44189</v>
      </c>
      <c r="BZ410" s="42">
        <f t="shared" si="244"/>
        <v>274</v>
      </c>
      <c r="CA410" s="16">
        <f t="shared" si="245"/>
        <v>9.1333333333333329</v>
      </c>
      <c r="CB410" s="6" t="s">
        <v>2320</v>
      </c>
      <c r="CC410" s="9">
        <f>BD_2!E408</f>
        <v>0</v>
      </c>
      <c r="CD410" s="9">
        <f>BD_2!BA408</f>
        <v>0</v>
      </c>
      <c r="CE410" s="4">
        <f>BD_2!BZ408</f>
        <v>0</v>
      </c>
      <c r="CF410" s="42" t="str">
        <f>BD_2!CA408</f>
        <v>2 NO</v>
      </c>
      <c r="CG410" s="163" t="str">
        <f>BD_2!CF408</f>
        <v>2 NO</v>
      </c>
      <c r="CH410" s="4" t="s">
        <v>181</v>
      </c>
      <c r="CI410">
        <f t="shared" si="205"/>
        <v>274</v>
      </c>
      <c r="CJ410" s="161">
        <f t="shared" si="206"/>
        <v>43915</v>
      </c>
      <c r="CK410" s="161">
        <f t="shared" si="207"/>
        <v>44189</v>
      </c>
      <c r="CL410" s="14">
        <f t="shared" ca="1" si="208"/>
        <v>1.4890510948905109</v>
      </c>
      <c r="CM410" s="112">
        <f t="shared" si="246"/>
        <v>47970000</v>
      </c>
      <c r="CN410" s="42" t="str">
        <f t="shared" ca="1" si="213"/>
        <v>FINALIZADO</v>
      </c>
      <c r="CO410" s="115"/>
      <c r="CQ410" s="17"/>
      <c r="CR410" s="87"/>
      <c r="CT410" s="4" t="s">
        <v>1321</v>
      </c>
      <c r="CU410" s="4" t="s">
        <v>1322</v>
      </c>
      <c r="CV410" s="4" t="s">
        <v>3330</v>
      </c>
      <c r="CW410" s="42" t="str">
        <f t="shared" ref="CW410" si="248">TEXT(BF410,"MMMM")</f>
        <v>marzo</v>
      </c>
      <c r="CX410" s="4" t="s">
        <v>180</v>
      </c>
      <c r="CY410" s="6" t="s">
        <v>361</v>
      </c>
      <c r="CZ410" s="6" t="s">
        <v>362</v>
      </c>
    </row>
    <row r="411" spans="1:104" x14ac:dyDescent="0.25">
      <c r="A411" s="110" t="str">
        <f t="shared" si="237"/>
        <v>A</v>
      </c>
      <c r="B411" s="110" t="str">
        <f t="shared" si="238"/>
        <v>PR</v>
      </c>
      <c r="C411" s="42" t="str">
        <f t="shared" si="239"/>
        <v/>
      </c>
      <c r="D411" s="42" t="str">
        <f t="shared" si="240"/>
        <v/>
      </c>
      <c r="E411" s="110" t="str">
        <f t="shared" si="241"/>
        <v/>
      </c>
      <c r="F411" s="110" t="str">
        <f t="shared" ca="1" si="209"/>
        <v>F</v>
      </c>
      <c r="G411" s="19" t="str">
        <f t="shared" si="242"/>
        <v/>
      </c>
      <c r="H411" s="19" t="str">
        <f t="shared" si="243"/>
        <v/>
      </c>
      <c r="I411" s="19" t="str">
        <f t="shared" si="210"/>
        <v/>
      </c>
      <c r="J411" s="4">
        <v>2020</v>
      </c>
      <c r="K411" s="5">
        <v>402</v>
      </c>
      <c r="L411" s="13" t="s">
        <v>1439</v>
      </c>
      <c r="M411" s="4" t="s">
        <v>115</v>
      </c>
      <c r="N411" s="6" t="s">
        <v>116</v>
      </c>
      <c r="O411" s="6" t="s">
        <v>138</v>
      </c>
      <c r="P411" s="6" t="s">
        <v>150</v>
      </c>
      <c r="Q411" s="6" t="s">
        <v>249</v>
      </c>
      <c r="R411" s="4" t="s">
        <v>114</v>
      </c>
      <c r="S411" s="4" t="s">
        <v>166</v>
      </c>
      <c r="T411" s="108" t="s">
        <v>3637</v>
      </c>
      <c r="U411" s="4" t="s">
        <v>173</v>
      </c>
      <c r="V411" s="43" t="s">
        <v>174</v>
      </c>
      <c r="W411" s="7">
        <v>39800954</v>
      </c>
      <c r="X411" s="100">
        <v>6</v>
      </c>
      <c r="Y411" s="162">
        <v>26663</v>
      </c>
      <c r="Z411" s="80">
        <f ca="1">+($F$1-Tabla3[[#This Row],[FECHA DE NACIMIENTO]])/365</f>
        <v>48.38356164383562</v>
      </c>
      <c r="AA411" s="133" t="s">
        <v>540</v>
      </c>
      <c r="AC411" s="4" t="s">
        <v>114</v>
      </c>
      <c r="AD411" s="4" t="s">
        <v>114</v>
      </c>
      <c r="AE411" s="8" t="s">
        <v>114</v>
      </c>
      <c r="AF411" s="4" t="s">
        <v>181</v>
      </c>
      <c r="AG411" s="6" t="s">
        <v>197</v>
      </c>
      <c r="AH411" s="6" t="s">
        <v>197</v>
      </c>
      <c r="AI411" s="6" t="s">
        <v>3309</v>
      </c>
      <c r="AJ411" s="108" t="s">
        <v>3638</v>
      </c>
      <c r="AK411" s="9" t="s">
        <v>3639</v>
      </c>
      <c r="AL411" s="9">
        <v>40670000</v>
      </c>
      <c r="AM411" s="9">
        <v>40670000</v>
      </c>
      <c r="AN411" s="112">
        <v>5810000</v>
      </c>
      <c r="AO411" s="4" t="s">
        <v>366</v>
      </c>
      <c r="AP411" s="6" t="s">
        <v>181</v>
      </c>
      <c r="AQ411" s="6" t="s">
        <v>168</v>
      </c>
      <c r="AR411" s="75"/>
      <c r="AS411" s="75"/>
      <c r="AT411" s="75"/>
      <c r="AU411" s="108">
        <v>619</v>
      </c>
      <c r="AV411" s="162">
        <v>43854</v>
      </c>
      <c r="AW411" s="108">
        <v>1720</v>
      </c>
      <c r="AX411" s="163">
        <v>43959</v>
      </c>
      <c r="AY411" s="6" t="s">
        <v>217</v>
      </c>
      <c r="AZ411" s="6" t="s">
        <v>1948</v>
      </c>
      <c r="BA411" s="6" t="s">
        <v>181</v>
      </c>
      <c r="BB411" s="75"/>
      <c r="BC411" s="75"/>
      <c r="BD411" s="6" t="s">
        <v>3640</v>
      </c>
      <c r="BE411" s="161" t="s">
        <v>3641</v>
      </c>
      <c r="BF411" s="162">
        <v>43959</v>
      </c>
      <c r="BG411" s="4" t="s">
        <v>220</v>
      </c>
      <c r="BH411" s="4" t="s">
        <v>220</v>
      </c>
      <c r="BI411" s="6" t="s">
        <v>221</v>
      </c>
      <c r="BJ411" s="6" t="s">
        <v>2484</v>
      </c>
      <c r="BK411" s="6" t="s">
        <v>174</v>
      </c>
      <c r="BL411" s="12">
        <v>7550202</v>
      </c>
      <c r="BM411" s="4">
        <v>6</v>
      </c>
      <c r="BN411" s="6" t="s">
        <v>2485</v>
      </c>
      <c r="BO411" s="6" t="s">
        <v>197</v>
      </c>
      <c r="BP411" s="4">
        <v>80101600</v>
      </c>
      <c r="BQ411" s="142" t="s">
        <v>3636</v>
      </c>
      <c r="BR411" s="162">
        <v>43959</v>
      </c>
      <c r="BS411" s="4" t="s">
        <v>180</v>
      </c>
      <c r="BT411" s="13" t="s">
        <v>230</v>
      </c>
      <c r="BU411" s="163">
        <v>43962</v>
      </c>
      <c r="BV411" s="13" t="s">
        <v>348</v>
      </c>
      <c r="BW411" s="160">
        <v>43964</v>
      </c>
      <c r="BX411" s="163">
        <v>43964</v>
      </c>
      <c r="BY411" s="222">
        <v>44177</v>
      </c>
      <c r="BZ411" s="42">
        <f t="shared" si="244"/>
        <v>213</v>
      </c>
      <c r="CA411" s="16">
        <f t="shared" si="245"/>
        <v>7.1</v>
      </c>
      <c r="CB411" s="6" t="s">
        <v>3642</v>
      </c>
      <c r="CC411" s="9">
        <f>BD_2!E409</f>
        <v>0</v>
      </c>
      <c r="CD411" s="9">
        <f>BD_2!BA409</f>
        <v>3486000</v>
      </c>
      <c r="CE411" s="4">
        <f>BD_2!BZ409</f>
        <v>18</v>
      </c>
      <c r="CF411" s="42" t="str">
        <f>BD_2!CA409</f>
        <v>2 NO</v>
      </c>
      <c r="CG411" s="163" t="str">
        <f>BD_2!CF409</f>
        <v>2 NO</v>
      </c>
      <c r="CH411" s="4" t="s">
        <v>181</v>
      </c>
      <c r="CI411">
        <f t="shared" si="205"/>
        <v>231</v>
      </c>
      <c r="CJ411" s="161">
        <f t="shared" si="206"/>
        <v>43964</v>
      </c>
      <c r="CK411" s="161">
        <f t="shared" si="207"/>
        <v>44195</v>
      </c>
      <c r="CL411" s="14">
        <f t="shared" ca="1" si="208"/>
        <v>1.5541125541125542</v>
      </c>
      <c r="CM411" s="112">
        <f t="shared" si="246"/>
        <v>44156000</v>
      </c>
      <c r="CN411" s="42" t="str">
        <f t="shared" ca="1" si="213"/>
        <v>FINALIZADO</v>
      </c>
      <c r="CO411" s="115"/>
      <c r="CQ411" s="17"/>
      <c r="CR411" s="87"/>
      <c r="CT411" s="4" t="s">
        <v>1321</v>
      </c>
      <c r="CU411" s="4" t="s">
        <v>1322</v>
      </c>
      <c r="CV411" s="4" t="s">
        <v>3330</v>
      </c>
      <c r="CW411" s="42" t="str">
        <f t="shared" ref="CW411" si="249">TEXT(BF411,"MMMM")</f>
        <v>mayo</v>
      </c>
      <c r="CX411" s="4" t="s">
        <v>180</v>
      </c>
      <c r="CY411" s="6" t="s">
        <v>361</v>
      </c>
      <c r="CZ411" s="6" t="s">
        <v>362</v>
      </c>
    </row>
    <row r="412" spans="1:104" x14ac:dyDescent="0.25">
      <c r="A412" s="110" t="str">
        <f t="shared" si="237"/>
        <v/>
      </c>
      <c r="B412" s="110" t="str">
        <f t="shared" si="238"/>
        <v/>
      </c>
      <c r="C412" s="42" t="str">
        <f t="shared" si="239"/>
        <v/>
      </c>
      <c r="D412" s="42" t="str">
        <f t="shared" si="240"/>
        <v/>
      </c>
      <c r="E412" s="110" t="str">
        <f t="shared" si="241"/>
        <v/>
      </c>
      <c r="F412" s="110" t="str">
        <f t="shared" ca="1" si="209"/>
        <v>F</v>
      </c>
      <c r="G412" s="19" t="str">
        <f t="shared" si="242"/>
        <v/>
      </c>
      <c r="H412" s="19" t="str">
        <f t="shared" si="243"/>
        <v/>
      </c>
      <c r="I412" s="19" t="str">
        <f t="shared" si="210"/>
        <v/>
      </c>
      <c r="J412" s="4">
        <v>2020</v>
      </c>
      <c r="K412" s="5">
        <v>403</v>
      </c>
      <c r="L412" s="13" t="s">
        <v>1439</v>
      </c>
      <c r="M412" s="4" t="s">
        <v>115</v>
      </c>
      <c r="N412" s="6" t="s">
        <v>116</v>
      </c>
      <c r="O412" s="6" t="s">
        <v>138</v>
      </c>
      <c r="P412" s="6" t="s">
        <v>150</v>
      </c>
      <c r="Q412" s="6" t="s">
        <v>249</v>
      </c>
      <c r="R412" s="4" t="s">
        <v>114</v>
      </c>
      <c r="S412" s="4" t="s">
        <v>166</v>
      </c>
      <c r="T412" s="108" t="s">
        <v>3644</v>
      </c>
      <c r="U412" s="4" t="s">
        <v>173</v>
      </c>
      <c r="V412" s="43" t="s">
        <v>174</v>
      </c>
      <c r="W412" s="7">
        <v>91284311</v>
      </c>
      <c r="X412" s="100">
        <v>5</v>
      </c>
      <c r="Y412" s="162">
        <v>26339</v>
      </c>
      <c r="Z412" s="80">
        <f ca="1">+($F$1-Tabla3[[#This Row],[FECHA DE NACIMIENTO]])/365</f>
        <v>49.271232876712325</v>
      </c>
      <c r="AA412" s="133" t="s">
        <v>178</v>
      </c>
      <c r="AC412" s="4" t="s">
        <v>114</v>
      </c>
      <c r="AD412" s="4" t="s">
        <v>114</v>
      </c>
      <c r="AE412" s="8" t="s">
        <v>114</v>
      </c>
      <c r="AF412" s="4" t="s">
        <v>181</v>
      </c>
      <c r="AG412" s="6" t="s">
        <v>197</v>
      </c>
      <c r="AH412" s="6" t="s">
        <v>197</v>
      </c>
      <c r="AI412" s="6" t="s">
        <v>3645</v>
      </c>
      <c r="AJ412" s="108" t="s">
        <v>3646</v>
      </c>
      <c r="AK412" s="9" t="s">
        <v>3647</v>
      </c>
      <c r="AL412" s="9">
        <v>50400000</v>
      </c>
      <c r="AM412" s="9">
        <v>50400000</v>
      </c>
      <c r="AN412" s="112">
        <v>7200000</v>
      </c>
      <c r="AO412" s="4" t="s">
        <v>209</v>
      </c>
      <c r="AP412" s="6" t="s">
        <v>181</v>
      </c>
      <c r="AQ412" s="6" t="s">
        <v>168</v>
      </c>
      <c r="AR412" s="75"/>
      <c r="AS412" s="75"/>
      <c r="AT412" s="75"/>
      <c r="AU412" s="108">
        <v>5220</v>
      </c>
      <c r="AV412" s="162">
        <v>43839</v>
      </c>
      <c r="AW412" s="108">
        <v>141620</v>
      </c>
      <c r="AX412" s="163">
        <v>43959</v>
      </c>
      <c r="AY412" s="6" t="s">
        <v>215</v>
      </c>
      <c r="AZ412" s="6" t="s">
        <v>573</v>
      </c>
      <c r="BA412" s="6" t="s">
        <v>181</v>
      </c>
      <c r="BB412" s="75"/>
      <c r="BC412" s="75"/>
      <c r="BD412" s="6" t="s">
        <v>3648</v>
      </c>
      <c r="BE412" s="161" t="s">
        <v>3649</v>
      </c>
      <c r="BF412" s="162">
        <v>43959</v>
      </c>
      <c r="BG412" s="4" t="s">
        <v>220</v>
      </c>
      <c r="BH412" s="4" t="s">
        <v>220</v>
      </c>
      <c r="BI412" s="6" t="s">
        <v>221</v>
      </c>
      <c r="BJ412" s="6" t="s">
        <v>2484</v>
      </c>
      <c r="BK412" s="6" t="s">
        <v>174</v>
      </c>
      <c r="BL412" s="12">
        <v>7550202</v>
      </c>
      <c r="BM412" s="4">
        <v>6</v>
      </c>
      <c r="BN412" s="6" t="s">
        <v>2485</v>
      </c>
      <c r="BO412" s="6" t="s">
        <v>197</v>
      </c>
      <c r="BP412" s="4">
        <v>77101600</v>
      </c>
      <c r="BQ412" s="142" t="s">
        <v>3643</v>
      </c>
      <c r="BR412" s="162">
        <v>43959</v>
      </c>
      <c r="BS412" s="4" t="s">
        <v>180</v>
      </c>
      <c r="BT412" s="13" t="s">
        <v>230</v>
      </c>
      <c r="BU412" s="163">
        <v>43962</v>
      </c>
      <c r="BV412" s="13" t="s">
        <v>348</v>
      </c>
      <c r="BW412" s="160">
        <v>43964</v>
      </c>
      <c r="BX412" s="163">
        <v>43964</v>
      </c>
      <c r="BY412" s="222">
        <v>44177</v>
      </c>
      <c r="BZ412" s="42">
        <f t="shared" si="244"/>
        <v>213</v>
      </c>
      <c r="CA412" s="16">
        <f t="shared" si="245"/>
        <v>7.1</v>
      </c>
      <c r="CB412" s="6" t="s">
        <v>3650</v>
      </c>
      <c r="CC412" s="9">
        <f>BD_2!E410</f>
        <v>0</v>
      </c>
      <c r="CD412" s="9">
        <f>BD_2!BA410</f>
        <v>0</v>
      </c>
      <c r="CE412" s="4">
        <f>BD_2!BZ410</f>
        <v>0</v>
      </c>
      <c r="CF412" s="42" t="str">
        <f>BD_2!CA410</f>
        <v>2 NO</v>
      </c>
      <c r="CG412" s="163" t="str">
        <f>BD_2!CF410</f>
        <v>2 NO</v>
      </c>
      <c r="CH412" s="4" t="s">
        <v>181</v>
      </c>
      <c r="CI412">
        <f t="shared" si="205"/>
        <v>213</v>
      </c>
      <c r="CJ412" s="161">
        <f t="shared" si="206"/>
        <v>43964</v>
      </c>
      <c r="CK412" s="161">
        <f t="shared" si="207"/>
        <v>44177</v>
      </c>
      <c r="CL412" s="14">
        <f t="shared" ca="1" si="208"/>
        <v>1.6854460093896713</v>
      </c>
      <c r="CM412" s="112">
        <f t="shared" si="246"/>
        <v>50400000</v>
      </c>
      <c r="CN412" s="42" t="str">
        <f t="shared" ca="1" si="213"/>
        <v>FINALIZADO</v>
      </c>
      <c r="CO412" s="115"/>
      <c r="CQ412" s="17"/>
      <c r="CR412" s="87"/>
      <c r="CT412" s="4" t="s">
        <v>1321</v>
      </c>
      <c r="CU412" s="4" t="s">
        <v>1322</v>
      </c>
      <c r="CV412" s="4" t="s">
        <v>3330</v>
      </c>
      <c r="CW412" s="42" t="str">
        <f t="shared" ref="CW412" si="250">TEXT(BF412,"MMMM")</f>
        <v>mayo</v>
      </c>
      <c r="CX412" s="4" t="s">
        <v>180</v>
      </c>
      <c r="CY412" s="6" t="s">
        <v>361</v>
      </c>
      <c r="CZ412" s="6" t="s">
        <v>362</v>
      </c>
    </row>
    <row r="413" spans="1:104" x14ac:dyDescent="0.25">
      <c r="A413" s="110" t="str">
        <f t="shared" si="237"/>
        <v/>
      </c>
      <c r="B413" s="110" t="str">
        <f t="shared" si="238"/>
        <v/>
      </c>
      <c r="C413" s="42" t="str">
        <f t="shared" si="239"/>
        <v/>
      </c>
      <c r="D413" s="42" t="str">
        <f t="shared" si="240"/>
        <v/>
      </c>
      <c r="E413" s="110" t="str">
        <f t="shared" si="241"/>
        <v/>
      </c>
      <c r="F413" s="110" t="str">
        <f t="shared" ca="1" si="209"/>
        <v>F</v>
      </c>
      <c r="G413" s="19" t="str">
        <f t="shared" si="242"/>
        <v/>
      </c>
      <c r="H413" s="19" t="str">
        <f t="shared" si="243"/>
        <v/>
      </c>
      <c r="I413" s="19" t="str">
        <f t="shared" si="210"/>
        <v/>
      </c>
      <c r="J413" s="4">
        <v>2020</v>
      </c>
      <c r="K413" s="5">
        <v>404</v>
      </c>
      <c r="L413" s="13" t="s">
        <v>1440</v>
      </c>
      <c r="M413" s="4" t="s">
        <v>115</v>
      </c>
      <c r="N413" s="6" t="s">
        <v>116</v>
      </c>
      <c r="O413" s="6" t="s">
        <v>138</v>
      </c>
      <c r="P413" s="6" t="s">
        <v>150</v>
      </c>
      <c r="Q413" s="6" t="s">
        <v>249</v>
      </c>
      <c r="R413" s="4" t="s">
        <v>114</v>
      </c>
      <c r="S413" s="4" t="s">
        <v>166</v>
      </c>
      <c r="T413" s="108" t="s">
        <v>3591</v>
      </c>
      <c r="U413" s="4" t="s">
        <v>173</v>
      </c>
      <c r="V413" s="43" t="s">
        <v>174</v>
      </c>
      <c r="W413" s="7">
        <v>80076365</v>
      </c>
      <c r="X413" s="100">
        <v>0</v>
      </c>
      <c r="Y413" s="162">
        <v>31402</v>
      </c>
      <c r="Z413" s="80">
        <f ca="1">+($F$1-Tabla3[[#This Row],[FECHA DE NACIMIENTO]])/365</f>
        <v>35.4</v>
      </c>
      <c r="AA413" s="133" t="s">
        <v>2955</v>
      </c>
      <c r="AC413" s="4" t="s">
        <v>114</v>
      </c>
      <c r="AD413" s="4" t="s">
        <v>114</v>
      </c>
      <c r="AE413" s="8" t="s">
        <v>114</v>
      </c>
      <c r="AF413" s="4" t="s">
        <v>181</v>
      </c>
      <c r="AG413" s="13" t="s">
        <v>183</v>
      </c>
      <c r="AH413" s="13" t="s">
        <v>183</v>
      </c>
      <c r="AI413" s="6" t="s">
        <v>1365</v>
      </c>
      <c r="AJ413" s="108" t="s">
        <v>3592</v>
      </c>
      <c r="AK413" s="9" t="s">
        <v>3593</v>
      </c>
      <c r="AL413" s="9">
        <v>42000000</v>
      </c>
      <c r="AM413" s="9">
        <v>42000000</v>
      </c>
      <c r="AN413" s="112">
        <v>5250000</v>
      </c>
      <c r="AO413" s="4" t="s">
        <v>209</v>
      </c>
      <c r="AP413" s="6" t="s">
        <v>181</v>
      </c>
      <c r="AQ413" s="6" t="s">
        <v>168</v>
      </c>
      <c r="AR413" s="75"/>
      <c r="AS413" s="75"/>
      <c r="AT413" s="75"/>
      <c r="AU413" s="108">
        <v>4920</v>
      </c>
      <c r="AV413" s="162">
        <v>43839</v>
      </c>
      <c r="AW413" s="108">
        <v>137020</v>
      </c>
      <c r="AX413" s="163">
        <v>43941</v>
      </c>
      <c r="AY413" s="6" t="s">
        <v>215</v>
      </c>
      <c r="AZ413" s="6" t="s">
        <v>2510</v>
      </c>
      <c r="BA413" s="6" t="s">
        <v>181</v>
      </c>
      <c r="BB413" s="75"/>
      <c r="BC413" s="75"/>
      <c r="BD413" s="6" t="s">
        <v>3595</v>
      </c>
      <c r="BE413" s="161" t="s">
        <v>3594</v>
      </c>
      <c r="BF413" s="162">
        <v>43950</v>
      </c>
      <c r="BG413" s="4" t="s">
        <v>220</v>
      </c>
      <c r="BH413" s="4" t="s">
        <v>220</v>
      </c>
      <c r="BI413" s="6" t="s">
        <v>221</v>
      </c>
      <c r="BJ413" s="6" t="s">
        <v>1463</v>
      </c>
      <c r="BK413" s="6" t="s">
        <v>174</v>
      </c>
      <c r="BL413" s="12">
        <v>12119466</v>
      </c>
      <c r="BM413" s="4">
        <v>5</v>
      </c>
      <c r="BN413" s="6" t="s">
        <v>2503</v>
      </c>
      <c r="BO413" s="6" t="s">
        <v>183</v>
      </c>
      <c r="BP413" s="4">
        <v>77101600</v>
      </c>
      <c r="BQ413" s="142" t="s">
        <v>3590</v>
      </c>
      <c r="BR413" s="162">
        <v>43950</v>
      </c>
      <c r="BS413" s="4" t="s">
        <v>180</v>
      </c>
      <c r="BT413" s="13" t="s">
        <v>230</v>
      </c>
      <c r="BU413" s="163">
        <v>43950</v>
      </c>
      <c r="BV413" s="13" t="s">
        <v>348</v>
      </c>
      <c r="BW413" s="160">
        <v>43951</v>
      </c>
      <c r="BX413" s="163">
        <v>43951</v>
      </c>
      <c r="BY413" s="222">
        <v>44194</v>
      </c>
      <c r="BZ413" s="42">
        <f t="shared" si="244"/>
        <v>243</v>
      </c>
      <c r="CA413" s="16">
        <f t="shared" si="245"/>
        <v>8.1</v>
      </c>
      <c r="CB413" s="6" t="s">
        <v>3160</v>
      </c>
      <c r="CC413" s="9">
        <f>BD_2!E411</f>
        <v>0</v>
      </c>
      <c r="CD413" s="9">
        <f>BD_2!BA411</f>
        <v>0</v>
      </c>
      <c r="CE413" s="4">
        <f>BD_2!BZ411</f>
        <v>0</v>
      </c>
      <c r="CF413" s="42" t="str">
        <f>BD_2!CA411</f>
        <v>2 NO</v>
      </c>
      <c r="CG413" s="163" t="str">
        <f>BD_2!CF411</f>
        <v>2 NO</v>
      </c>
      <c r="CH413" s="4" t="s">
        <v>181</v>
      </c>
      <c r="CI413">
        <f t="shared" si="205"/>
        <v>243</v>
      </c>
      <c r="CJ413" s="161">
        <f t="shared" si="206"/>
        <v>43951</v>
      </c>
      <c r="CK413" s="161">
        <f t="shared" si="207"/>
        <v>44194</v>
      </c>
      <c r="CL413" s="14">
        <f t="shared" ca="1" si="208"/>
        <v>1.5308641975308641</v>
      </c>
      <c r="CM413" s="112">
        <f t="shared" si="246"/>
        <v>42000000</v>
      </c>
      <c r="CN413" s="42" t="str">
        <f t="shared" ca="1" si="213"/>
        <v>FINALIZADO</v>
      </c>
      <c r="CO413" s="115"/>
      <c r="CQ413" s="17"/>
      <c r="CR413" s="87"/>
      <c r="CT413" s="4" t="s">
        <v>1321</v>
      </c>
      <c r="CU413" s="4" t="s">
        <v>1322</v>
      </c>
      <c r="CV413" s="4" t="s">
        <v>3330</v>
      </c>
      <c r="CW413" s="42" t="str">
        <f t="shared" si="247"/>
        <v>abril</v>
      </c>
      <c r="CX413" s="4" t="s">
        <v>180</v>
      </c>
      <c r="CY413" s="6" t="s">
        <v>361</v>
      </c>
      <c r="CZ413" s="6" t="s">
        <v>362</v>
      </c>
    </row>
    <row r="414" spans="1:104" x14ac:dyDescent="0.25">
      <c r="A414" s="110" t="str">
        <f t="shared" si="237"/>
        <v/>
      </c>
      <c r="B414" s="110" t="str">
        <f t="shared" si="238"/>
        <v/>
      </c>
      <c r="C414" s="42" t="str">
        <f t="shared" si="239"/>
        <v/>
      </c>
      <c r="D414" s="42" t="str">
        <f t="shared" si="240"/>
        <v/>
      </c>
      <c r="E414" s="110" t="str">
        <f t="shared" si="241"/>
        <v/>
      </c>
      <c r="F414" s="110" t="str">
        <f t="shared" ca="1" si="209"/>
        <v>F</v>
      </c>
      <c r="G414" s="19" t="str">
        <f t="shared" si="242"/>
        <v/>
      </c>
      <c r="H414" s="19" t="str">
        <f t="shared" si="243"/>
        <v/>
      </c>
      <c r="I414" s="19" t="str">
        <f t="shared" si="210"/>
        <v/>
      </c>
      <c r="J414" s="4">
        <v>2020</v>
      </c>
      <c r="K414" s="5">
        <v>405</v>
      </c>
      <c r="L414" s="13" t="s">
        <v>1440</v>
      </c>
      <c r="M414" s="4" t="s">
        <v>115</v>
      </c>
      <c r="N414" s="6" t="s">
        <v>116</v>
      </c>
      <c r="O414" s="6" t="s">
        <v>138</v>
      </c>
      <c r="P414" s="6" t="s">
        <v>150</v>
      </c>
      <c r="Q414" s="6" t="s">
        <v>249</v>
      </c>
      <c r="R414" s="4" t="s">
        <v>114</v>
      </c>
      <c r="S414" s="4" t="s">
        <v>166</v>
      </c>
      <c r="T414" s="108" t="s">
        <v>3035</v>
      </c>
      <c r="U414" s="4" t="s">
        <v>173</v>
      </c>
      <c r="V414" s="43" t="s">
        <v>174</v>
      </c>
      <c r="W414" s="7">
        <v>52218423</v>
      </c>
      <c r="X414" s="100">
        <v>9</v>
      </c>
      <c r="Y414" s="162">
        <v>28632</v>
      </c>
      <c r="Z414" s="80">
        <f ca="1">+($F$1-Tabla3[[#This Row],[FECHA DE NACIMIENTO]])/365</f>
        <v>42.989041095890414</v>
      </c>
      <c r="AA414" s="133" t="s">
        <v>2200</v>
      </c>
      <c r="AC414" s="4" t="s">
        <v>114</v>
      </c>
      <c r="AD414" s="4" t="s">
        <v>114</v>
      </c>
      <c r="AE414" s="8" t="s">
        <v>114</v>
      </c>
      <c r="AF414" s="4" t="s">
        <v>181</v>
      </c>
      <c r="AG414" s="13" t="s">
        <v>183</v>
      </c>
      <c r="AH414" s="13" t="s">
        <v>183</v>
      </c>
      <c r="AI414" s="6" t="s">
        <v>3597</v>
      </c>
      <c r="AJ414" s="108" t="s">
        <v>3598</v>
      </c>
      <c r="AK414" s="9" t="s">
        <v>3599</v>
      </c>
      <c r="AL414" s="9">
        <v>65040000</v>
      </c>
      <c r="AM414" s="9">
        <v>65040000</v>
      </c>
      <c r="AN414" s="112">
        <v>8130000</v>
      </c>
      <c r="AO414" s="4" t="s">
        <v>209</v>
      </c>
      <c r="AP414" s="6" t="s">
        <v>181</v>
      </c>
      <c r="AQ414" s="6" t="s">
        <v>168</v>
      </c>
      <c r="AR414" s="75"/>
      <c r="AS414" s="75"/>
      <c r="AT414" s="75"/>
      <c r="AU414" s="108">
        <v>4920</v>
      </c>
      <c r="AV414" s="162">
        <v>43839</v>
      </c>
      <c r="AW414" s="108">
        <v>137820</v>
      </c>
      <c r="AX414" s="163">
        <v>43951</v>
      </c>
      <c r="AY414" s="6" t="s">
        <v>215</v>
      </c>
      <c r="AZ414" s="6" t="s">
        <v>2510</v>
      </c>
      <c r="BA414" s="6" t="s">
        <v>181</v>
      </c>
      <c r="BB414" s="75"/>
      <c r="BC414" s="75"/>
      <c r="BD414" s="6" t="s">
        <v>3600</v>
      </c>
      <c r="BE414" s="161" t="s">
        <v>3601</v>
      </c>
      <c r="BF414" s="162">
        <v>43951</v>
      </c>
      <c r="BG414" s="4" t="s">
        <v>220</v>
      </c>
      <c r="BH414" s="4" t="s">
        <v>220</v>
      </c>
      <c r="BI414" s="6" t="s">
        <v>221</v>
      </c>
      <c r="BJ414" s="6" t="s">
        <v>1463</v>
      </c>
      <c r="BK414" s="6" t="s">
        <v>174</v>
      </c>
      <c r="BL414" s="12">
        <v>12119466</v>
      </c>
      <c r="BM414" s="4">
        <v>5</v>
      </c>
      <c r="BN414" s="6" t="s">
        <v>2503</v>
      </c>
      <c r="BO414" s="6" t="s">
        <v>183</v>
      </c>
      <c r="BP414" s="4">
        <v>77101600</v>
      </c>
      <c r="BQ414" s="142" t="s">
        <v>3596</v>
      </c>
      <c r="BR414" s="162">
        <v>43951</v>
      </c>
      <c r="BS414" s="4" t="s">
        <v>180</v>
      </c>
      <c r="BT414" s="13" t="s">
        <v>230</v>
      </c>
      <c r="BU414" s="163">
        <v>43951</v>
      </c>
      <c r="BV414" s="13" t="s">
        <v>348</v>
      </c>
      <c r="BW414" s="160">
        <v>43955</v>
      </c>
      <c r="BX414" s="163">
        <v>43955</v>
      </c>
      <c r="BY414" s="222">
        <v>44196</v>
      </c>
      <c r="BZ414" s="42">
        <f t="shared" si="244"/>
        <v>241</v>
      </c>
      <c r="CA414" s="16">
        <f t="shared" si="245"/>
        <v>8.0333333333333332</v>
      </c>
      <c r="CB414" s="6" t="s">
        <v>3160</v>
      </c>
      <c r="CC414" s="9">
        <f>BD_2!E412</f>
        <v>1084000</v>
      </c>
      <c r="CD414" s="9">
        <f>BD_2!BA412</f>
        <v>0</v>
      </c>
      <c r="CE414" s="4">
        <f>BD_2!BZ412</f>
        <v>0</v>
      </c>
      <c r="CF414" s="42" t="str">
        <f>BD_2!CA412</f>
        <v>2 NO</v>
      </c>
      <c r="CG414" s="163" t="str">
        <f>BD_2!CF412</f>
        <v>2 NO</v>
      </c>
      <c r="CH414" s="4" t="s">
        <v>181</v>
      </c>
      <c r="CI414">
        <f t="shared" si="205"/>
        <v>241</v>
      </c>
      <c r="CJ414" s="161">
        <f t="shared" si="206"/>
        <v>43955</v>
      </c>
      <c r="CK414" s="161">
        <f t="shared" si="207"/>
        <v>44196</v>
      </c>
      <c r="CL414" s="14">
        <f t="shared" ca="1" si="208"/>
        <v>1.5269709543568464</v>
      </c>
      <c r="CM414" s="112">
        <f t="shared" si="246"/>
        <v>63956000</v>
      </c>
      <c r="CN414" s="42" t="str">
        <f t="shared" ca="1" si="213"/>
        <v>FINALIZADO</v>
      </c>
      <c r="CO414" s="115"/>
      <c r="CQ414" s="17"/>
      <c r="CR414" s="87"/>
      <c r="CT414" s="4" t="s">
        <v>1321</v>
      </c>
      <c r="CU414" s="4" t="s">
        <v>1322</v>
      </c>
      <c r="CV414" s="4" t="s">
        <v>3330</v>
      </c>
      <c r="CW414" s="42" t="str">
        <f t="shared" si="247"/>
        <v>abril</v>
      </c>
      <c r="CX414" s="4" t="s">
        <v>180</v>
      </c>
      <c r="CY414" s="6" t="s">
        <v>361</v>
      </c>
      <c r="CZ414" s="6" t="s">
        <v>362</v>
      </c>
    </row>
    <row r="415" spans="1:104" x14ac:dyDescent="0.25">
      <c r="A415" s="110" t="str">
        <f t="shared" ref="A415:A421" si="251">+IF($CM415&gt;$AM415,"A", "")</f>
        <v/>
      </c>
      <c r="B415" s="110" t="str">
        <f t="shared" ref="B415:B421" si="252">+IF(CK415&gt;BY415,"PR","")</f>
        <v/>
      </c>
      <c r="C415" s="42" t="str">
        <f t="shared" ref="C415:C421" si="253">IF($CG415= "1 SI", "T","")</f>
        <v/>
      </c>
      <c r="D415" s="42" t="str">
        <f t="shared" ref="D415:D421" si="254">+IF($CF415="1 SI","S","")</f>
        <v/>
      </c>
      <c r="E415" s="110" t="str">
        <f t="shared" ref="E415:E421" si="255">+IF(CH415="1 SI","C","")</f>
        <v/>
      </c>
      <c r="F415" s="110" t="str">
        <f t="shared" ref="F415:F421" ca="1" si="256">+IF($CK415&lt;=$F$1,"F","E")</f>
        <v>F</v>
      </c>
      <c r="G415" s="19" t="str">
        <f t="shared" ref="G415:G421" si="257">+IF($CO415="MUTUO ACUERDO", "L","")</f>
        <v/>
      </c>
      <c r="H415" s="19" t="str">
        <f t="shared" ref="H415:H421" si="258">IF($CX415="1 SI","","NE")</f>
        <v/>
      </c>
      <c r="I415" s="164" t="str">
        <f t="shared" ref="I415:I421" si="259">IF(CV415="1. SI","ANU","")</f>
        <v/>
      </c>
      <c r="J415" s="4">
        <v>2020</v>
      </c>
      <c r="K415" s="5">
        <v>406</v>
      </c>
      <c r="L415" s="13" t="s">
        <v>1433</v>
      </c>
      <c r="M415" s="79" t="s">
        <v>115</v>
      </c>
      <c r="N415" t="s">
        <v>118</v>
      </c>
      <c r="O415" t="s">
        <v>129</v>
      </c>
      <c r="P415" t="s">
        <v>163</v>
      </c>
      <c r="Q415" t="s">
        <v>249</v>
      </c>
      <c r="R415" s="79" t="s">
        <v>3415</v>
      </c>
      <c r="S415" s="79" t="s">
        <v>168</v>
      </c>
      <c r="T415" s="108" t="s">
        <v>3416</v>
      </c>
      <c r="U415" s="4" t="s">
        <v>2160</v>
      </c>
      <c r="V415" s="43" t="s">
        <v>175</v>
      </c>
      <c r="W415" s="7">
        <v>800132210</v>
      </c>
      <c r="X415" s="100">
        <v>9</v>
      </c>
      <c r="Y415" s="162" t="s">
        <v>2162</v>
      </c>
      <c r="Z415" s="80">
        <v>0</v>
      </c>
      <c r="AA415" s="133" t="s">
        <v>2162</v>
      </c>
      <c r="AC415" s="4" t="s">
        <v>3417</v>
      </c>
      <c r="AD415" s="44" t="s">
        <v>174</v>
      </c>
      <c r="AE415" s="8">
        <v>39552741</v>
      </c>
      <c r="AF415" s="4" t="s">
        <v>180</v>
      </c>
      <c r="AG415" s="6" t="s">
        <v>196</v>
      </c>
      <c r="AH415" s="6" t="s">
        <v>201</v>
      </c>
      <c r="AI415" s="6" t="s">
        <v>3418</v>
      </c>
      <c r="AJ415" s="108" t="s">
        <v>3419</v>
      </c>
      <c r="AK415" s="9" t="s">
        <v>3602</v>
      </c>
      <c r="AL415" s="9">
        <v>20000000</v>
      </c>
      <c r="AM415" s="9">
        <v>20000000</v>
      </c>
      <c r="AN415" s="112">
        <v>0</v>
      </c>
      <c r="AO415" s="4" t="s">
        <v>209</v>
      </c>
      <c r="AP415" s="6" t="s">
        <v>181</v>
      </c>
      <c r="AQ415" s="6" t="s">
        <v>168</v>
      </c>
      <c r="AR415" s="75"/>
      <c r="AS415" s="75"/>
      <c r="AT415" s="75"/>
      <c r="AU415" s="108">
        <v>3720</v>
      </c>
      <c r="AV415" s="162">
        <v>43839</v>
      </c>
      <c r="AW415" s="108">
        <v>118920</v>
      </c>
      <c r="AX415" s="163">
        <v>43936</v>
      </c>
      <c r="AY415" s="6" t="s">
        <v>214</v>
      </c>
      <c r="AZ415" s="6" t="s">
        <v>3180</v>
      </c>
      <c r="BA415" s="6" t="s">
        <v>181</v>
      </c>
      <c r="BB415" s="75"/>
      <c r="BC415" s="75"/>
      <c r="BD415" s="6" t="s">
        <v>3421</v>
      </c>
      <c r="BE415" s="161" t="s">
        <v>3420</v>
      </c>
      <c r="BF415" s="162">
        <v>43935</v>
      </c>
      <c r="BG415" s="4" t="s">
        <v>220</v>
      </c>
      <c r="BH415" s="4" t="s">
        <v>220</v>
      </c>
      <c r="BI415" s="6" t="s">
        <v>221</v>
      </c>
      <c r="BJ415" s="6" t="s">
        <v>547</v>
      </c>
      <c r="BK415" s="6" t="s">
        <v>174</v>
      </c>
      <c r="BL415" s="12">
        <v>75068868</v>
      </c>
      <c r="BM415" s="4">
        <v>1</v>
      </c>
      <c r="BN415" s="95" t="s">
        <v>546</v>
      </c>
      <c r="BO415" s="95" t="s">
        <v>196</v>
      </c>
      <c r="BP415" s="4">
        <v>72101511</v>
      </c>
      <c r="BQ415" s="142" t="s">
        <v>3422</v>
      </c>
      <c r="BR415" s="162">
        <v>43935</v>
      </c>
      <c r="BS415" s="4" t="s">
        <v>180</v>
      </c>
      <c r="BT415" s="13" t="s">
        <v>230</v>
      </c>
      <c r="BU415" s="163">
        <v>43942</v>
      </c>
      <c r="BV415" s="13" t="s">
        <v>350</v>
      </c>
      <c r="BW415" s="160">
        <v>43943</v>
      </c>
      <c r="BX415" s="163">
        <v>43943</v>
      </c>
      <c r="BY415" s="222">
        <v>44196</v>
      </c>
      <c r="BZ415" s="42">
        <f t="shared" ref="BZ415:BZ421" si="260">$BY415-$BX415</f>
        <v>253</v>
      </c>
      <c r="CA415" s="16">
        <f t="shared" ref="CA415:CA421" si="261">$BZ415/30</f>
        <v>8.4333333333333336</v>
      </c>
      <c r="CB415" s="6" t="s">
        <v>3603</v>
      </c>
      <c r="CC415" s="9">
        <f>BD_2!E413</f>
        <v>0</v>
      </c>
      <c r="CD415" s="9">
        <f>BD_2!BA413</f>
        <v>0</v>
      </c>
      <c r="CE415" s="4">
        <f>BD_2!BZ413</f>
        <v>0</v>
      </c>
      <c r="CF415" s="42" t="str">
        <f>BD_2!CA413</f>
        <v>2 NO</v>
      </c>
      <c r="CG415" s="163" t="str">
        <f>BD_2!CF413</f>
        <v>2 NO</v>
      </c>
      <c r="CH415" s="4" t="s">
        <v>181</v>
      </c>
      <c r="CI415">
        <f t="shared" si="205"/>
        <v>253</v>
      </c>
      <c r="CJ415" s="161">
        <f t="shared" si="206"/>
        <v>43943</v>
      </c>
      <c r="CK415" s="161">
        <f t="shared" si="207"/>
        <v>44196</v>
      </c>
      <c r="CL415" s="14">
        <f t="shared" ca="1" si="208"/>
        <v>1.5019762845849802</v>
      </c>
      <c r="CM415" s="112">
        <f t="shared" ref="CM415:CM421" si="262">$AM415+$CD415-$CC415</f>
        <v>20000000</v>
      </c>
      <c r="CN415" s="42" t="str">
        <f t="shared" ref="CN415:CN421" ca="1" si="263">+IF($CK415&lt;=$F$1, "FINALIZADO","EJECUCIÓN")</f>
        <v>FINALIZADO</v>
      </c>
      <c r="CO415" s="115"/>
      <c r="CQ415" s="17"/>
      <c r="CR415" s="87"/>
      <c r="CT415" s="4" t="s">
        <v>1321</v>
      </c>
      <c r="CU415" s="4" t="s">
        <v>1322</v>
      </c>
      <c r="CV415" s="4" t="s">
        <v>3330</v>
      </c>
      <c r="CW415" s="42" t="str">
        <f t="shared" si="247"/>
        <v>abril</v>
      </c>
      <c r="CX415" s="4" t="s">
        <v>180</v>
      </c>
      <c r="CY415" s="6" t="s">
        <v>361</v>
      </c>
      <c r="CZ415" s="6" t="s">
        <v>362</v>
      </c>
    </row>
    <row r="416" spans="1:104" x14ac:dyDescent="0.25">
      <c r="A416" s="110" t="str">
        <f t="shared" si="251"/>
        <v/>
      </c>
      <c r="B416" s="110" t="str">
        <f t="shared" si="252"/>
        <v/>
      </c>
      <c r="C416" s="42" t="str">
        <f t="shared" si="253"/>
        <v/>
      </c>
      <c r="D416" s="42" t="str">
        <f t="shared" si="254"/>
        <v/>
      </c>
      <c r="E416" s="110" t="str">
        <f t="shared" si="255"/>
        <v/>
      </c>
      <c r="F416" s="110" t="str">
        <f t="shared" ca="1" si="256"/>
        <v>F</v>
      </c>
      <c r="G416" s="19" t="str">
        <f t="shared" si="257"/>
        <v/>
      </c>
      <c r="H416" s="19" t="str">
        <f t="shared" si="258"/>
        <v/>
      </c>
      <c r="I416" s="164" t="str">
        <f t="shared" si="259"/>
        <v/>
      </c>
      <c r="J416" s="4">
        <v>2020</v>
      </c>
      <c r="K416" s="5">
        <v>407</v>
      </c>
      <c r="L416" s="13" t="s">
        <v>1431</v>
      </c>
      <c r="M416" s="4" t="s">
        <v>115</v>
      </c>
      <c r="N416" s="6" t="s">
        <v>116</v>
      </c>
      <c r="O416" s="6" t="s">
        <v>138</v>
      </c>
      <c r="P416" s="6" t="s">
        <v>150</v>
      </c>
      <c r="Q416" s="6" t="s">
        <v>249</v>
      </c>
      <c r="R416" s="4" t="s">
        <v>114</v>
      </c>
      <c r="S416" s="4" t="s">
        <v>166</v>
      </c>
      <c r="T416" s="108" t="s">
        <v>3431</v>
      </c>
      <c r="U416" s="4" t="s">
        <v>173</v>
      </c>
      <c r="V416" s="43" t="s">
        <v>174</v>
      </c>
      <c r="W416" s="7">
        <v>1069725410</v>
      </c>
      <c r="X416" s="100">
        <v>0</v>
      </c>
      <c r="Y416" s="162">
        <v>32360</v>
      </c>
      <c r="Z416" s="80">
        <f ca="1">+($F$1-Tabla3[[#This Row],[FECHA DE NACIMIENTO]])/365</f>
        <v>32.775342465753425</v>
      </c>
      <c r="AA416" s="133" t="s">
        <v>576</v>
      </c>
      <c r="AC416" s="4" t="s">
        <v>114</v>
      </c>
      <c r="AD416" s="4" t="s">
        <v>114</v>
      </c>
      <c r="AE416" s="8" t="s">
        <v>114</v>
      </c>
      <c r="AF416" s="4" t="s">
        <v>181</v>
      </c>
      <c r="AG416" s="13" t="s">
        <v>713</v>
      </c>
      <c r="AH416" s="13" t="s">
        <v>713</v>
      </c>
      <c r="AI416" s="6" t="s">
        <v>3433</v>
      </c>
      <c r="AJ416" s="108" t="s">
        <v>3434</v>
      </c>
      <c r="AK416" s="9" t="s">
        <v>3435</v>
      </c>
      <c r="AL416" s="9">
        <v>42000000</v>
      </c>
      <c r="AM416" s="9">
        <v>42000000</v>
      </c>
      <c r="AN416" s="112">
        <v>6000000</v>
      </c>
      <c r="AO416" s="4" t="s">
        <v>209</v>
      </c>
      <c r="AP416" s="6" t="s">
        <v>181</v>
      </c>
      <c r="AQ416" s="6" t="s">
        <v>168</v>
      </c>
      <c r="AR416" s="75"/>
      <c r="AS416" s="75"/>
      <c r="AT416" s="75"/>
      <c r="AU416" s="108">
        <v>6220</v>
      </c>
      <c r="AV416" s="162">
        <v>43843</v>
      </c>
      <c r="AW416" s="108">
        <v>127020</v>
      </c>
      <c r="AX416" s="163">
        <v>43945</v>
      </c>
      <c r="AY416" s="6" t="s">
        <v>215</v>
      </c>
      <c r="AZ416" s="6" t="s">
        <v>815</v>
      </c>
      <c r="BA416" s="6" t="s">
        <v>181</v>
      </c>
      <c r="BB416" s="75"/>
      <c r="BC416" s="75"/>
      <c r="BD416" s="6" t="s">
        <v>3436</v>
      </c>
      <c r="BE416" s="161" t="s">
        <v>3437</v>
      </c>
      <c r="BF416" s="162">
        <v>43945</v>
      </c>
      <c r="BG416" s="4" t="s">
        <v>220</v>
      </c>
      <c r="BH416" s="4" t="s">
        <v>220</v>
      </c>
      <c r="BI416" s="6" t="s">
        <v>221</v>
      </c>
      <c r="BJ416" s="6" t="s">
        <v>3438</v>
      </c>
      <c r="BK416" s="6" t="s">
        <v>174</v>
      </c>
      <c r="BL416" s="12">
        <v>52527301</v>
      </c>
      <c r="BM416" s="4">
        <v>4</v>
      </c>
      <c r="BN416" s="6" t="s">
        <v>3439</v>
      </c>
      <c r="BO416" s="6" t="s">
        <v>3440</v>
      </c>
      <c r="BP416" s="4">
        <v>81111705</v>
      </c>
      <c r="BQ416" s="142" t="s">
        <v>3432</v>
      </c>
      <c r="BR416" s="162">
        <v>43945</v>
      </c>
      <c r="BS416" s="4" t="s">
        <v>180</v>
      </c>
      <c r="BT416" s="13" t="s">
        <v>230</v>
      </c>
      <c r="BU416" s="163">
        <v>43946</v>
      </c>
      <c r="BV416" s="13" t="s">
        <v>348</v>
      </c>
      <c r="BW416" s="160">
        <v>43946</v>
      </c>
      <c r="BX416" s="163">
        <v>43946</v>
      </c>
      <c r="BY416" s="222">
        <v>44159</v>
      </c>
      <c r="BZ416" s="42">
        <f t="shared" si="260"/>
        <v>213</v>
      </c>
      <c r="CA416" s="16">
        <f t="shared" si="261"/>
        <v>7.1</v>
      </c>
      <c r="CB416" s="6" t="s">
        <v>3441</v>
      </c>
      <c r="CC416" s="9">
        <f>BD_2!E414</f>
        <v>0</v>
      </c>
      <c r="CD416" s="9">
        <f>BD_2!BA414</f>
        <v>0</v>
      </c>
      <c r="CE416" s="4">
        <f>BD_2!BZ414</f>
        <v>0</v>
      </c>
      <c r="CF416" s="42" t="str">
        <f>BD_2!CA414</f>
        <v>2 NO</v>
      </c>
      <c r="CG416" s="163" t="str">
        <f>BD_2!CF414</f>
        <v>2 NO</v>
      </c>
      <c r="CH416" s="4" t="s">
        <v>181</v>
      </c>
      <c r="CI416">
        <f t="shared" si="205"/>
        <v>213</v>
      </c>
      <c r="CJ416" s="161">
        <f t="shared" si="206"/>
        <v>43946</v>
      </c>
      <c r="CK416" s="161">
        <f t="shared" si="207"/>
        <v>44159</v>
      </c>
      <c r="CL416" s="14">
        <f t="shared" ca="1" si="208"/>
        <v>1.7699530516431925</v>
      </c>
      <c r="CM416" s="112">
        <f t="shared" si="262"/>
        <v>42000000</v>
      </c>
      <c r="CN416" s="42" t="str">
        <f t="shared" ca="1" si="263"/>
        <v>FINALIZADO</v>
      </c>
      <c r="CO416" s="115"/>
      <c r="CQ416" s="17"/>
      <c r="CR416" s="87"/>
      <c r="CT416" s="4" t="s">
        <v>1321</v>
      </c>
      <c r="CU416" s="4" t="s">
        <v>1322</v>
      </c>
      <c r="CV416" s="4" t="s">
        <v>3330</v>
      </c>
      <c r="CW416" s="42" t="str">
        <f t="shared" ref="CW416:CW421" si="264">TEXT(BF416,"MMMM")</f>
        <v>abril</v>
      </c>
      <c r="CX416" s="4" t="s">
        <v>180</v>
      </c>
      <c r="CY416" s="6" t="s">
        <v>361</v>
      </c>
      <c r="CZ416" s="6" t="s">
        <v>362</v>
      </c>
    </row>
    <row r="417" spans="1:104" x14ac:dyDescent="0.25">
      <c r="A417" s="110" t="str">
        <f t="shared" si="251"/>
        <v/>
      </c>
      <c r="B417" s="110" t="str">
        <f t="shared" si="252"/>
        <v/>
      </c>
      <c r="C417" s="42" t="str">
        <f t="shared" si="253"/>
        <v/>
      </c>
      <c r="D417" s="42" t="str">
        <f t="shared" si="254"/>
        <v/>
      </c>
      <c r="E417" s="110" t="str">
        <f t="shared" si="255"/>
        <v>C</v>
      </c>
      <c r="F417" s="110" t="str">
        <f t="shared" ca="1" si="256"/>
        <v>F</v>
      </c>
      <c r="G417" s="19" t="str">
        <f t="shared" si="257"/>
        <v/>
      </c>
      <c r="H417" s="19" t="str">
        <f t="shared" si="258"/>
        <v/>
      </c>
      <c r="I417" s="164" t="str">
        <f t="shared" si="259"/>
        <v/>
      </c>
      <c r="J417" s="4">
        <v>2020</v>
      </c>
      <c r="K417" s="5">
        <v>408</v>
      </c>
      <c r="L417" s="13" t="s">
        <v>1431</v>
      </c>
      <c r="M417" s="4" t="s">
        <v>115</v>
      </c>
      <c r="N417" s="6" t="s">
        <v>116</v>
      </c>
      <c r="O417" s="6" t="s">
        <v>138</v>
      </c>
      <c r="P417" s="6" t="s">
        <v>150</v>
      </c>
      <c r="Q417" s="6" t="s">
        <v>249</v>
      </c>
      <c r="R417" s="4" t="s">
        <v>114</v>
      </c>
      <c r="S417" s="4" t="s">
        <v>166</v>
      </c>
      <c r="T417" s="108" t="s">
        <v>3442</v>
      </c>
      <c r="U417" s="4" t="s">
        <v>173</v>
      </c>
      <c r="V417" s="43" t="s">
        <v>174</v>
      </c>
      <c r="W417" s="7">
        <v>52880596</v>
      </c>
      <c r="X417" s="100">
        <v>1</v>
      </c>
      <c r="Y417" s="162">
        <v>29532</v>
      </c>
      <c r="Z417" s="80">
        <f ca="1">+($F$1-Tabla3[[#This Row],[FECHA DE NACIMIENTO]])/365</f>
        <v>40.523287671232879</v>
      </c>
      <c r="AA417" s="133" t="s">
        <v>1387</v>
      </c>
      <c r="AC417" s="4" t="s">
        <v>114</v>
      </c>
      <c r="AD417" s="4" t="s">
        <v>114</v>
      </c>
      <c r="AE417" s="8" t="s">
        <v>114</v>
      </c>
      <c r="AF417" s="4" t="s">
        <v>181</v>
      </c>
      <c r="AG417" s="13" t="s">
        <v>713</v>
      </c>
      <c r="AH417" s="13" t="s">
        <v>713</v>
      </c>
      <c r="AI417" s="6" t="s">
        <v>3433</v>
      </c>
      <c r="AJ417" s="108" t="s">
        <v>3444</v>
      </c>
      <c r="AK417" s="9" t="s">
        <v>3435</v>
      </c>
      <c r="AL417" s="9">
        <v>42000000</v>
      </c>
      <c r="AM417" s="9">
        <v>42000000</v>
      </c>
      <c r="AN417" s="112">
        <v>6000000</v>
      </c>
      <c r="AO417" s="4" t="s">
        <v>209</v>
      </c>
      <c r="AP417" s="6" t="s">
        <v>181</v>
      </c>
      <c r="AQ417" s="6" t="s">
        <v>168</v>
      </c>
      <c r="AR417" s="75"/>
      <c r="AS417" s="75"/>
      <c r="AT417" s="75"/>
      <c r="AU417" s="108">
        <v>6220</v>
      </c>
      <c r="AV417" s="162">
        <v>43843</v>
      </c>
      <c r="AW417" s="108">
        <v>127120</v>
      </c>
      <c r="AX417" s="163">
        <v>43945</v>
      </c>
      <c r="AY417" s="6" t="s">
        <v>215</v>
      </c>
      <c r="AZ417" s="6" t="s">
        <v>815</v>
      </c>
      <c r="BA417" s="6" t="s">
        <v>181</v>
      </c>
      <c r="BB417" s="75"/>
      <c r="BC417" s="75"/>
      <c r="BD417" s="6" t="s">
        <v>3445</v>
      </c>
      <c r="BE417" s="161" t="s">
        <v>3446</v>
      </c>
      <c r="BF417" s="162">
        <v>43945</v>
      </c>
      <c r="BG417" s="4" t="s">
        <v>220</v>
      </c>
      <c r="BH417" s="4" t="s">
        <v>220</v>
      </c>
      <c r="BI417" s="6" t="s">
        <v>221</v>
      </c>
      <c r="BJ417" s="6" t="s">
        <v>3438</v>
      </c>
      <c r="BK417" s="6" t="s">
        <v>174</v>
      </c>
      <c r="BL417" s="12">
        <v>52527301</v>
      </c>
      <c r="BM417" s="4">
        <v>4</v>
      </c>
      <c r="BN417" s="6" t="s">
        <v>3439</v>
      </c>
      <c r="BO417" s="6" t="s">
        <v>3440</v>
      </c>
      <c r="BP417" s="4">
        <v>77101701</v>
      </c>
      <c r="BQ417" s="142" t="s">
        <v>3443</v>
      </c>
      <c r="BR417" s="162">
        <v>43945</v>
      </c>
      <c r="BS417" s="4" t="s">
        <v>180</v>
      </c>
      <c r="BT417" s="13" t="s">
        <v>230</v>
      </c>
      <c r="BU417" s="163">
        <v>43946</v>
      </c>
      <c r="BV417" s="13" t="s">
        <v>348</v>
      </c>
      <c r="BW417" s="160">
        <v>43946</v>
      </c>
      <c r="BX417" s="163">
        <v>43946</v>
      </c>
      <c r="BY417" s="222">
        <v>44159</v>
      </c>
      <c r="BZ417" s="42">
        <f t="shared" si="260"/>
        <v>213</v>
      </c>
      <c r="CA417" s="16">
        <f t="shared" si="261"/>
        <v>7.1</v>
      </c>
      <c r="CB417" s="6" t="s">
        <v>3441</v>
      </c>
      <c r="CC417" s="9">
        <f>BD_2!E415</f>
        <v>30000000</v>
      </c>
      <c r="CD417" s="9">
        <f>BD_2!BA415</f>
        <v>0</v>
      </c>
      <c r="CE417" s="4">
        <f>BD_2!BZ415</f>
        <v>-152</v>
      </c>
      <c r="CF417" s="42" t="str">
        <f>BD_2!CA415</f>
        <v>2 NO</v>
      </c>
      <c r="CG417" s="163" t="str">
        <f>BD_2!CF415</f>
        <v>2 NO</v>
      </c>
      <c r="CH417" s="4" t="s">
        <v>180</v>
      </c>
      <c r="CI417">
        <f t="shared" si="205"/>
        <v>61</v>
      </c>
      <c r="CJ417" s="161">
        <f t="shared" si="206"/>
        <v>43946</v>
      </c>
      <c r="CK417" s="161">
        <f t="shared" si="207"/>
        <v>44007</v>
      </c>
      <c r="CL417" s="14">
        <f t="shared" ca="1" si="208"/>
        <v>6.1803278688524594</v>
      </c>
      <c r="CM417" s="112">
        <f t="shared" si="262"/>
        <v>12000000</v>
      </c>
      <c r="CN417" s="42" t="str">
        <f t="shared" ca="1" si="263"/>
        <v>FINALIZADO</v>
      </c>
      <c r="CO417" s="115"/>
      <c r="CQ417" s="17"/>
      <c r="CR417" s="87"/>
      <c r="CT417" s="4" t="s">
        <v>1321</v>
      </c>
      <c r="CU417" s="4" t="s">
        <v>1322</v>
      </c>
      <c r="CV417" s="4" t="s">
        <v>3330</v>
      </c>
      <c r="CW417" s="42" t="str">
        <f t="shared" si="264"/>
        <v>abril</v>
      </c>
      <c r="CX417" s="4" t="s">
        <v>180</v>
      </c>
      <c r="CY417" s="6" t="s">
        <v>361</v>
      </c>
      <c r="CZ417" s="6" t="s">
        <v>362</v>
      </c>
    </row>
    <row r="418" spans="1:104" x14ac:dyDescent="0.25">
      <c r="A418" s="110" t="str">
        <f>+IF($CM418&gt;$AM418,"A", "")</f>
        <v/>
      </c>
      <c r="B418" s="110" t="str">
        <f>+IF(CK418&gt;BY418,"PR","")</f>
        <v/>
      </c>
      <c r="C418" s="42" t="str">
        <f>IF($CG418= "1 SI", "T","")</f>
        <v/>
      </c>
      <c r="D418" s="42" t="str">
        <f>+IF($CF418="1 SI","S","")</f>
        <v/>
      </c>
      <c r="E418" s="110" t="str">
        <f>+IF(CH418="1 SI","C","")</f>
        <v/>
      </c>
      <c r="F418" s="110" t="str">
        <f ca="1">+IF($CK418&lt;=$F$1,"F","E")</f>
        <v>F</v>
      </c>
      <c r="G418" s="19" t="str">
        <f>+IF($CO418="MUTUO ACUERDO", "L","")</f>
        <v/>
      </c>
      <c r="H418" s="19" t="str">
        <f>IF($CX418="1 SI","","NE")</f>
        <v>NE</v>
      </c>
      <c r="I418" s="164" t="str">
        <f>IF(CV418="1. SI","ANU","")</f>
        <v/>
      </c>
      <c r="J418" s="4">
        <v>2020</v>
      </c>
      <c r="K418" s="5" t="s">
        <v>4387</v>
      </c>
      <c r="L418" s="13" t="s">
        <v>1431</v>
      </c>
      <c r="M418" s="4" t="s">
        <v>115</v>
      </c>
      <c r="N418" s="6" t="s">
        <v>116</v>
      </c>
      <c r="O418" s="6" t="s">
        <v>138</v>
      </c>
      <c r="P418" s="6" t="s">
        <v>150</v>
      </c>
      <c r="Q418" s="6" t="s">
        <v>249</v>
      </c>
      <c r="R418" s="4" t="s">
        <v>114</v>
      </c>
      <c r="S418" s="4" t="s">
        <v>166</v>
      </c>
      <c r="T418" s="108" t="s">
        <v>4388</v>
      </c>
      <c r="U418" s="4" t="s">
        <v>173</v>
      </c>
      <c r="V418" s="43" t="s">
        <v>174</v>
      </c>
      <c r="W418" s="7">
        <v>52822920</v>
      </c>
      <c r="X418" s="100">
        <v>8</v>
      </c>
      <c r="Y418" s="162">
        <v>30706</v>
      </c>
      <c r="Z418" s="80">
        <f ca="1">+($F$1-Tabla3[[#This Row],[FECHA DE NACIMIENTO]])/365</f>
        <v>37.30684931506849</v>
      </c>
      <c r="AA418" s="133" t="s">
        <v>849</v>
      </c>
      <c r="AC418" s="4" t="s">
        <v>114</v>
      </c>
      <c r="AD418" s="4" t="s">
        <v>114</v>
      </c>
      <c r="AE418" s="8" t="s">
        <v>114</v>
      </c>
      <c r="AF418" s="4" t="s">
        <v>181</v>
      </c>
      <c r="AG418" s="13" t="s">
        <v>713</v>
      </c>
      <c r="AH418" s="13" t="s">
        <v>713</v>
      </c>
      <c r="AI418" s="6" t="s">
        <v>3433</v>
      </c>
      <c r="AJ418" s="108" t="s">
        <v>3444</v>
      </c>
      <c r="AK418" s="9" t="s">
        <v>4389</v>
      </c>
      <c r="AL418" s="9">
        <v>30000000</v>
      </c>
      <c r="AM418" s="9">
        <v>30000000</v>
      </c>
      <c r="AN418" s="112">
        <v>6000000</v>
      </c>
      <c r="AO418" s="4" t="s">
        <v>209</v>
      </c>
      <c r="AP418" s="6" t="s">
        <v>181</v>
      </c>
      <c r="AQ418" s="6" t="s">
        <v>168</v>
      </c>
      <c r="AR418" s="75"/>
      <c r="AS418" s="75"/>
      <c r="AT418" s="75"/>
      <c r="AU418" s="108"/>
      <c r="AV418" s="162"/>
      <c r="AW418" s="108"/>
      <c r="AX418" s="163"/>
      <c r="BB418" s="75"/>
      <c r="BC418" s="75"/>
      <c r="BD418" s="6" t="s">
        <v>4391</v>
      </c>
      <c r="BE418" s="161" t="s">
        <v>4390</v>
      </c>
      <c r="BF418" s="162">
        <v>44006</v>
      </c>
      <c r="BG418" s="4" t="s">
        <v>220</v>
      </c>
      <c r="BH418" s="4" t="s">
        <v>220</v>
      </c>
      <c r="BI418" s="6" t="s">
        <v>221</v>
      </c>
      <c r="BJ418" s="6" t="s">
        <v>3438</v>
      </c>
      <c r="BK418" s="6" t="s">
        <v>174</v>
      </c>
      <c r="BL418" s="12">
        <v>52527301</v>
      </c>
      <c r="BM418" s="4">
        <v>4</v>
      </c>
      <c r="BN418" s="6" t="s">
        <v>3439</v>
      </c>
      <c r="BO418" s="6" t="s">
        <v>3440</v>
      </c>
      <c r="BP418" s="4">
        <v>77101701</v>
      </c>
      <c r="BQ418" s="196" t="s">
        <v>3443</v>
      </c>
      <c r="BR418" s="162">
        <v>44006</v>
      </c>
      <c r="BS418" s="4" t="s">
        <v>180</v>
      </c>
      <c r="BT418" s="13" t="s">
        <v>230</v>
      </c>
      <c r="BU418" s="163">
        <v>44007</v>
      </c>
      <c r="BV418" s="13" t="s">
        <v>348</v>
      </c>
      <c r="BW418" s="163">
        <v>44008</v>
      </c>
      <c r="BX418" s="163">
        <v>44008</v>
      </c>
      <c r="BY418" s="222">
        <v>44159</v>
      </c>
      <c r="BZ418" s="42">
        <f>$BY418-$BX418</f>
        <v>151</v>
      </c>
      <c r="CA418" s="16">
        <f>$BZ418/30</f>
        <v>5.0333333333333332</v>
      </c>
      <c r="CB418" s="6" t="s">
        <v>3441</v>
      </c>
      <c r="CC418" s="9">
        <f>BD_2!E416</f>
        <v>0</v>
      </c>
      <c r="CD418" s="9">
        <f>BD_2!BA416</f>
        <v>0</v>
      </c>
      <c r="CE418" s="4">
        <f>BD_2!BZ416</f>
        <v>0</v>
      </c>
      <c r="CF418" s="42" t="str">
        <f>BD_2!CA416</f>
        <v>2 NO</v>
      </c>
      <c r="CG418" s="163" t="str">
        <f>BD_2!CF416</f>
        <v>2 NO</v>
      </c>
      <c r="CH418" s="4" t="s">
        <v>181</v>
      </c>
      <c r="CI418">
        <f t="shared" si="205"/>
        <v>151</v>
      </c>
      <c r="CJ418" s="161">
        <f t="shared" si="206"/>
        <v>44008</v>
      </c>
      <c r="CK418" s="161">
        <f t="shared" si="207"/>
        <v>44159</v>
      </c>
      <c r="CL418" s="14">
        <f t="shared" ca="1" si="208"/>
        <v>2.0860927152317883</v>
      </c>
      <c r="CM418" s="112">
        <f>$AM418+$CD418-$CC418</f>
        <v>30000000</v>
      </c>
      <c r="CN418" s="42" t="str">
        <f ca="1">+IF($CK418&lt;=$F$1, "FINALIZADO","EJECUCIÓN")</f>
        <v>FINALIZADO</v>
      </c>
      <c r="CO418" s="115"/>
      <c r="CQ418" s="17"/>
      <c r="CR418" s="87"/>
      <c r="CW418" s="42" t="str">
        <f>TEXT(BF418,"MMMM")</f>
        <v>junio</v>
      </c>
      <c r="CX418" s="4"/>
    </row>
    <row r="419" spans="1:104" x14ac:dyDescent="0.25">
      <c r="A419" s="110" t="str">
        <f t="shared" si="251"/>
        <v/>
      </c>
      <c r="B419" s="110" t="str">
        <f t="shared" si="252"/>
        <v/>
      </c>
      <c r="C419" s="42" t="str">
        <f t="shared" si="253"/>
        <v/>
      </c>
      <c r="D419" s="42" t="str">
        <f t="shared" si="254"/>
        <v/>
      </c>
      <c r="E419" s="110" t="str">
        <f t="shared" si="255"/>
        <v/>
      </c>
      <c r="F419" s="110" t="str">
        <f t="shared" ca="1" si="256"/>
        <v>F</v>
      </c>
      <c r="G419" s="19" t="str">
        <f t="shared" si="257"/>
        <v/>
      </c>
      <c r="H419" s="19" t="str">
        <f t="shared" si="258"/>
        <v/>
      </c>
      <c r="I419" s="164" t="str">
        <f t="shared" si="259"/>
        <v/>
      </c>
      <c r="J419" s="4">
        <v>2020</v>
      </c>
      <c r="K419" s="5">
        <v>409</v>
      </c>
      <c r="L419" s="13" t="s">
        <v>1431</v>
      </c>
      <c r="M419" s="4" t="s">
        <v>115</v>
      </c>
      <c r="N419" s="6" t="s">
        <v>116</v>
      </c>
      <c r="O419" s="6" t="s">
        <v>138</v>
      </c>
      <c r="P419" s="6" t="s">
        <v>150</v>
      </c>
      <c r="Q419" s="6" t="s">
        <v>249</v>
      </c>
      <c r="R419" s="4" t="s">
        <v>114</v>
      </c>
      <c r="S419" s="4" t="s">
        <v>166</v>
      </c>
      <c r="T419" s="108" t="s">
        <v>3448</v>
      </c>
      <c r="U419" s="4" t="s">
        <v>173</v>
      </c>
      <c r="V419" s="43" t="s">
        <v>174</v>
      </c>
      <c r="W419" s="7">
        <v>52980523</v>
      </c>
      <c r="X419" s="100">
        <v>3</v>
      </c>
      <c r="Y419" s="162">
        <v>30359</v>
      </c>
      <c r="Z419" s="80">
        <f ca="1">+($F$1-Tabla3[[#This Row],[FECHA DE NACIMIENTO]])/365</f>
        <v>38.257534246575339</v>
      </c>
      <c r="AA419" s="133" t="s">
        <v>3449</v>
      </c>
      <c r="AC419" s="4" t="s">
        <v>114</v>
      </c>
      <c r="AD419" s="4" t="s">
        <v>114</v>
      </c>
      <c r="AE419" s="8" t="s">
        <v>114</v>
      </c>
      <c r="AF419" s="4" t="s">
        <v>181</v>
      </c>
      <c r="AG419" s="13" t="s">
        <v>713</v>
      </c>
      <c r="AH419" s="13" t="s">
        <v>713</v>
      </c>
      <c r="AI419" s="6" t="s">
        <v>3433</v>
      </c>
      <c r="AJ419" s="108" t="s">
        <v>3450</v>
      </c>
      <c r="AK419" s="9" t="s">
        <v>3451</v>
      </c>
      <c r="AL419" s="9">
        <v>38500000</v>
      </c>
      <c r="AM419" s="9">
        <v>38500000</v>
      </c>
      <c r="AN419" s="112">
        <v>5500000</v>
      </c>
      <c r="AO419" s="4" t="s">
        <v>209</v>
      </c>
      <c r="AP419" s="6" t="s">
        <v>181</v>
      </c>
      <c r="AQ419" s="6" t="s">
        <v>168</v>
      </c>
      <c r="AR419" s="75"/>
      <c r="AS419" s="75"/>
      <c r="AT419" s="75"/>
      <c r="AU419" s="108">
        <v>6220</v>
      </c>
      <c r="AV419" s="162">
        <v>43843</v>
      </c>
      <c r="AW419" s="108">
        <v>127220</v>
      </c>
      <c r="AX419" s="163">
        <v>43945</v>
      </c>
      <c r="AY419" s="6" t="s">
        <v>215</v>
      </c>
      <c r="AZ419" s="6" t="s">
        <v>815</v>
      </c>
      <c r="BA419" s="6" t="s">
        <v>181</v>
      </c>
      <c r="BB419" s="75"/>
      <c r="BC419" s="75"/>
      <c r="BD419" s="6" t="s">
        <v>3452</v>
      </c>
      <c r="BE419" s="161" t="s">
        <v>3453</v>
      </c>
      <c r="BF419" s="162">
        <v>43945</v>
      </c>
      <c r="BG419" s="4" t="s">
        <v>220</v>
      </c>
      <c r="BH419" s="4" t="s">
        <v>220</v>
      </c>
      <c r="BI419" s="6" t="s">
        <v>221</v>
      </c>
      <c r="BJ419" s="6" t="s">
        <v>3438</v>
      </c>
      <c r="BK419" s="6" t="s">
        <v>174</v>
      </c>
      <c r="BL419" s="12">
        <v>52527301</v>
      </c>
      <c r="BM419" s="4">
        <v>4</v>
      </c>
      <c r="BN419" s="6" t="s">
        <v>3439</v>
      </c>
      <c r="BO419" s="6" t="s">
        <v>3440</v>
      </c>
      <c r="BP419" s="4">
        <v>77101701</v>
      </c>
      <c r="BQ419" s="142" t="s">
        <v>3447</v>
      </c>
      <c r="BR419" s="162">
        <v>43945</v>
      </c>
      <c r="BS419" s="4" t="s">
        <v>180</v>
      </c>
      <c r="BT419" s="13" t="s">
        <v>230</v>
      </c>
      <c r="BU419" s="163">
        <v>43946</v>
      </c>
      <c r="BV419" s="13" t="s">
        <v>348</v>
      </c>
      <c r="BW419" s="160">
        <v>43946</v>
      </c>
      <c r="BX419" s="163">
        <v>43946</v>
      </c>
      <c r="BY419" s="222">
        <v>44159</v>
      </c>
      <c r="BZ419" s="42">
        <f t="shared" si="260"/>
        <v>213</v>
      </c>
      <c r="CA419" s="16">
        <f t="shared" si="261"/>
        <v>7.1</v>
      </c>
      <c r="CB419" s="6" t="s">
        <v>3441</v>
      </c>
      <c r="CC419" s="9">
        <f>BD_2!E417</f>
        <v>0</v>
      </c>
      <c r="CD419" s="9">
        <f>BD_2!BA417</f>
        <v>0</v>
      </c>
      <c r="CE419" s="4">
        <f>BD_2!BZ417</f>
        <v>0</v>
      </c>
      <c r="CF419" s="42" t="str">
        <f>BD_2!CA417</f>
        <v>2 NO</v>
      </c>
      <c r="CG419" s="163" t="str">
        <f>BD_2!CF417</f>
        <v>2 NO</v>
      </c>
      <c r="CH419" s="4" t="s">
        <v>181</v>
      </c>
      <c r="CI419">
        <f t="shared" si="205"/>
        <v>213</v>
      </c>
      <c r="CJ419" s="161">
        <f t="shared" si="206"/>
        <v>43946</v>
      </c>
      <c r="CK419" s="161">
        <f t="shared" si="207"/>
        <v>44159</v>
      </c>
      <c r="CL419" s="14">
        <f t="shared" ca="1" si="208"/>
        <v>1.7699530516431925</v>
      </c>
      <c r="CM419" s="112">
        <f t="shared" si="262"/>
        <v>38500000</v>
      </c>
      <c r="CN419" s="42" t="str">
        <f t="shared" ca="1" si="263"/>
        <v>FINALIZADO</v>
      </c>
      <c r="CO419" s="115"/>
      <c r="CQ419" s="17"/>
      <c r="CR419" s="87"/>
      <c r="CT419" s="4" t="s">
        <v>1321</v>
      </c>
      <c r="CU419" s="4" t="s">
        <v>1322</v>
      </c>
      <c r="CV419" s="4" t="s">
        <v>3330</v>
      </c>
      <c r="CW419" s="42" t="str">
        <f t="shared" ref="CW419" si="265">TEXT(BF419,"MMMM")</f>
        <v>abril</v>
      </c>
      <c r="CX419" s="4" t="s">
        <v>180</v>
      </c>
      <c r="CY419" s="6" t="s">
        <v>361</v>
      </c>
      <c r="CZ419" s="6" t="s">
        <v>362</v>
      </c>
    </row>
    <row r="420" spans="1:104" x14ac:dyDescent="0.25">
      <c r="A420" s="110" t="str">
        <f t="shared" si="251"/>
        <v/>
      </c>
      <c r="B420" s="110" t="str">
        <f t="shared" si="252"/>
        <v/>
      </c>
      <c r="C420" s="42" t="str">
        <f t="shared" si="253"/>
        <v/>
      </c>
      <c r="D420" s="42" t="str">
        <f t="shared" si="254"/>
        <v/>
      </c>
      <c r="E420" s="110" t="str">
        <f t="shared" si="255"/>
        <v/>
      </c>
      <c r="F420" s="110" t="str">
        <f t="shared" ca="1" si="256"/>
        <v>F</v>
      </c>
      <c r="G420" s="19" t="str">
        <f t="shared" si="257"/>
        <v/>
      </c>
      <c r="H420" s="19" t="str">
        <f t="shared" si="258"/>
        <v/>
      </c>
      <c r="I420" s="164" t="str">
        <f t="shared" si="259"/>
        <v/>
      </c>
      <c r="J420" s="4">
        <v>2020</v>
      </c>
      <c r="K420" s="5">
        <v>410</v>
      </c>
      <c r="L420" s="13" t="s">
        <v>1431</v>
      </c>
      <c r="M420" s="4" t="s">
        <v>115</v>
      </c>
      <c r="N420" s="6" t="s">
        <v>116</v>
      </c>
      <c r="O420" s="6" t="s">
        <v>138</v>
      </c>
      <c r="P420" s="6" t="s">
        <v>150</v>
      </c>
      <c r="Q420" s="6" t="s">
        <v>249</v>
      </c>
      <c r="R420" s="4" t="s">
        <v>114</v>
      </c>
      <c r="S420" s="4" t="s">
        <v>166</v>
      </c>
      <c r="T420" s="108" t="s">
        <v>3455</v>
      </c>
      <c r="U420" s="4" t="s">
        <v>173</v>
      </c>
      <c r="V420" s="43" t="s">
        <v>174</v>
      </c>
      <c r="W420" s="7">
        <v>80056001</v>
      </c>
      <c r="X420" s="100">
        <v>1</v>
      </c>
      <c r="Y420" s="162">
        <v>29229</v>
      </c>
      <c r="Z420" s="80">
        <f ca="1">+($F$1-Tabla3[[#This Row],[FECHA DE NACIMIENTO]])/365</f>
        <v>41.353424657534248</v>
      </c>
      <c r="AA420" s="133" t="s">
        <v>1387</v>
      </c>
      <c r="AC420" s="4" t="s">
        <v>114</v>
      </c>
      <c r="AD420" s="4" t="s">
        <v>114</v>
      </c>
      <c r="AE420" s="8" t="s">
        <v>114</v>
      </c>
      <c r="AF420" s="4" t="s">
        <v>181</v>
      </c>
      <c r="AG420" s="13" t="s">
        <v>713</v>
      </c>
      <c r="AH420" s="13" t="s">
        <v>713</v>
      </c>
      <c r="AI420" s="6" t="s">
        <v>3433</v>
      </c>
      <c r="AJ420" s="108" t="s">
        <v>3456</v>
      </c>
      <c r="AK420" s="9" t="s">
        <v>3457</v>
      </c>
      <c r="AL420" s="9">
        <v>88000000</v>
      </c>
      <c r="AM420" s="9">
        <v>88000000</v>
      </c>
      <c r="AN420" s="112">
        <v>11000000</v>
      </c>
      <c r="AO420" s="4" t="s">
        <v>209</v>
      </c>
      <c r="AP420" s="6" t="s">
        <v>181</v>
      </c>
      <c r="AQ420" s="6" t="s">
        <v>168</v>
      </c>
      <c r="AR420" s="75"/>
      <c r="AS420" s="75"/>
      <c r="AT420" s="75"/>
      <c r="AU420" s="108">
        <v>6220</v>
      </c>
      <c r="AV420" s="162">
        <v>43843</v>
      </c>
      <c r="AW420" s="108">
        <v>127320</v>
      </c>
      <c r="AX420" s="163">
        <v>43945</v>
      </c>
      <c r="AY420" s="6" t="s">
        <v>215</v>
      </c>
      <c r="AZ420" s="6" t="s">
        <v>815</v>
      </c>
      <c r="BA420" s="6" t="s">
        <v>181</v>
      </c>
      <c r="BB420" s="75"/>
      <c r="BC420" s="75"/>
      <c r="BD420" s="6" t="s">
        <v>3458</v>
      </c>
      <c r="BE420" s="161" t="s">
        <v>3459</v>
      </c>
      <c r="BF420" s="162">
        <v>43945</v>
      </c>
      <c r="BG420" s="4" t="s">
        <v>220</v>
      </c>
      <c r="BH420" s="4" t="s">
        <v>220</v>
      </c>
      <c r="BI420" s="6" t="s">
        <v>221</v>
      </c>
      <c r="BJ420" s="6" t="s">
        <v>3438</v>
      </c>
      <c r="BK420" s="6" t="s">
        <v>174</v>
      </c>
      <c r="BL420" s="12">
        <v>52527301</v>
      </c>
      <c r="BM420" s="4">
        <v>4</v>
      </c>
      <c r="BN420" s="6" t="s">
        <v>3439</v>
      </c>
      <c r="BO420" s="6" t="s">
        <v>3440</v>
      </c>
      <c r="BP420" s="4">
        <v>81111705</v>
      </c>
      <c r="BQ420" s="142" t="s">
        <v>3454</v>
      </c>
      <c r="BR420" s="162">
        <v>43945</v>
      </c>
      <c r="BS420" s="4" t="s">
        <v>180</v>
      </c>
      <c r="BT420" s="13" t="s">
        <v>230</v>
      </c>
      <c r="BU420" s="163">
        <v>43946</v>
      </c>
      <c r="BV420" s="13" t="s">
        <v>348</v>
      </c>
      <c r="BW420" s="160">
        <v>43947</v>
      </c>
      <c r="BX420" s="163">
        <v>43947</v>
      </c>
      <c r="BY420" s="222">
        <v>44190</v>
      </c>
      <c r="BZ420" s="42">
        <f t="shared" si="260"/>
        <v>243</v>
      </c>
      <c r="CA420" s="16">
        <f t="shared" si="261"/>
        <v>8.1</v>
      </c>
      <c r="CB420" s="6" t="s">
        <v>3460</v>
      </c>
      <c r="CC420" s="9">
        <f>BD_2!E418</f>
        <v>0</v>
      </c>
      <c r="CD420" s="9">
        <f>BD_2!BA418</f>
        <v>0</v>
      </c>
      <c r="CE420" s="4">
        <f>BD_2!BZ418</f>
        <v>0</v>
      </c>
      <c r="CF420" s="42" t="str">
        <f>BD_2!CA418</f>
        <v>2 NO</v>
      </c>
      <c r="CG420" s="163" t="str">
        <f>BD_2!CF418</f>
        <v>2 NO</v>
      </c>
      <c r="CH420" s="4" t="s">
        <v>181</v>
      </c>
      <c r="CI420">
        <f t="shared" si="205"/>
        <v>243</v>
      </c>
      <c r="CJ420" s="161">
        <f t="shared" si="206"/>
        <v>43947</v>
      </c>
      <c r="CK420" s="161">
        <f t="shared" si="207"/>
        <v>44190</v>
      </c>
      <c r="CL420" s="14">
        <f t="shared" ca="1" si="208"/>
        <v>1.5473251028806585</v>
      </c>
      <c r="CM420" s="112">
        <f t="shared" si="262"/>
        <v>88000000</v>
      </c>
      <c r="CN420" s="42" t="str">
        <f t="shared" ca="1" si="263"/>
        <v>FINALIZADO</v>
      </c>
      <c r="CO420" s="115"/>
      <c r="CQ420" s="17"/>
      <c r="CR420" s="87"/>
      <c r="CT420" s="4" t="s">
        <v>1321</v>
      </c>
      <c r="CU420" s="4" t="s">
        <v>1322</v>
      </c>
      <c r="CV420" s="4" t="s">
        <v>3330</v>
      </c>
      <c r="CW420" s="42" t="str">
        <f t="shared" ref="CW420" si="266">TEXT(BF420,"MMMM")</f>
        <v>abril</v>
      </c>
      <c r="CX420" s="4" t="s">
        <v>180</v>
      </c>
      <c r="CY420" s="6" t="s">
        <v>361</v>
      </c>
      <c r="CZ420" s="6" t="s">
        <v>362</v>
      </c>
    </row>
    <row r="421" spans="1:104" x14ac:dyDescent="0.25">
      <c r="A421" s="110" t="str">
        <f t="shared" si="251"/>
        <v>A</v>
      </c>
      <c r="B421" s="110" t="str">
        <f t="shared" si="252"/>
        <v>PR</v>
      </c>
      <c r="C421" s="42" t="str">
        <f t="shared" si="253"/>
        <v/>
      </c>
      <c r="D421" s="42" t="str">
        <f t="shared" si="254"/>
        <v/>
      </c>
      <c r="E421" s="110" t="str">
        <f t="shared" si="255"/>
        <v/>
      </c>
      <c r="F421" s="110" t="str">
        <f t="shared" ca="1" si="256"/>
        <v>F</v>
      </c>
      <c r="G421" s="19" t="str">
        <f t="shared" si="257"/>
        <v/>
      </c>
      <c r="H421" s="19" t="str">
        <f t="shared" si="258"/>
        <v/>
      </c>
      <c r="I421" s="164" t="str">
        <f t="shared" si="259"/>
        <v/>
      </c>
      <c r="J421" s="4">
        <v>2020</v>
      </c>
      <c r="K421" s="5">
        <v>411</v>
      </c>
      <c r="L421" s="13" t="s">
        <v>1432</v>
      </c>
      <c r="M421" s="4" t="s">
        <v>115</v>
      </c>
      <c r="N421" s="6" t="s">
        <v>116</v>
      </c>
      <c r="O421" s="6" t="s">
        <v>138</v>
      </c>
      <c r="P421" s="6" t="s">
        <v>150</v>
      </c>
      <c r="Q421" s="6" t="s">
        <v>249</v>
      </c>
      <c r="R421" s="4" t="s">
        <v>114</v>
      </c>
      <c r="S421" s="4" t="s">
        <v>166</v>
      </c>
      <c r="T421" s="108" t="s">
        <v>3462</v>
      </c>
      <c r="U421" s="4" t="s">
        <v>173</v>
      </c>
      <c r="V421" s="43" t="s">
        <v>174</v>
      </c>
      <c r="W421" s="7">
        <v>1018451561</v>
      </c>
      <c r="X421" s="100">
        <v>1</v>
      </c>
      <c r="Y421" s="162">
        <v>33674</v>
      </c>
      <c r="Z421" s="80">
        <f ca="1">+($F$1-Tabla3[[#This Row],[FECHA DE NACIMIENTO]])/365</f>
        <v>29.175342465753424</v>
      </c>
      <c r="AA421" s="133" t="s">
        <v>178</v>
      </c>
      <c r="AC421" s="4" t="s">
        <v>114</v>
      </c>
      <c r="AD421" s="4" t="s">
        <v>114</v>
      </c>
      <c r="AE421" s="8" t="s">
        <v>114</v>
      </c>
      <c r="AF421" s="4" t="s">
        <v>181</v>
      </c>
      <c r="AG421" s="13" t="s">
        <v>183</v>
      </c>
      <c r="AH421" s="13" t="s">
        <v>183</v>
      </c>
      <c r="AI421" s="6" t="s">
        <v>3463</v>
      </c>
      <c r="AJ421" s="108" t="s">
        <v>3466</v>
      </c>
      <c r="AK421" s="9" t="s">
        <v>3467</v>
      </c>
      <c r="AL421" s="9">
        <v>31500007</v>
      </c>
      <c r="AM421" s="9">
        <v>31500007</v>
      </c>
      <c r="AN421" s="112">
        <v>4500001</v>
      </c>
      <c r="AO421" s="4" t="s">
        <v>209</v>
      </c>
      <c r="AP421" s="6" t="s">
        <v>181</v>
      </c>
      <c r="AQ421" s="6" t="s">
        <v>168</v>
      </c>
      <c r="AR421" s="75"/>
      <c r="AS421" s="75"/>
      <c r="AT421" s="75"/>
      <c r="AU421" s="108">
        <v>12220</v>
      </c>
      <c r="AV421" s="162">
        <v>43853</v>
      </c>
      <c r="AW421" s="108">
        <v>125920</v>
      </c>
      <c r="AX421" s="163">
        <v>43884</v>
      </c>
      <c r="AY421" s="6" t="s">
        <v>215</v>
      </c>
      <c r="AZ421" s="6" t="s">
        <v>806</v>
      </c>
      <c r="BA421" s="6" t="s">
        <v>181</v>
      </c>
      <c r="BB421" s="75"/>
      <c r="BC421" s="75"/>
      <c r="BD421" s="6" t="s">
        <v>3465</v>
      </c>
      <c r="BE421" s="6" t="s">
        <v>3464</v>
      </c>
      <c r="BF421" s="162">
        <v>43944</v>
      </c>
      <c r="BG421" s="4" t="s">
        <v>220</v>
      </c>
      <c r="BH421" s="4" t="s">
        <v>220</v>
      </c>
      <c r="BI421" s="6" t="s">
        <v>221</v>
      </c>
      <c r="BJ421" s="6" t="s">
        <v>1468</v>
      </c>
      <c r="BK421" s="6" t="s">
        <v>174</v>
      </c>
      <c r="BL421" s="12">
        <v>51917827</v>
      </c>
      <c r="BM421" s="4">
        <v>6</v>
      </c>
      <c r="BN421" s="6" t="s">
        <v>1469</v>
      </c>
      <c r="BO421" s="6" t="s">
        <v>3898</v>
      </c>
      <c r="BP421" s="4">
        <v>77101700</v>
      </c>
      <c r="BQ421" s="142" t="s">
        <v>3461</v>
      </c>
      <c r="BR421" s="162">
        <v>43944</v>
      </c>
      <c r="BS421" s="4" t="s">
        <v>180</v>
      </c>
      <c r="BT421" s="13" t="s">
        <v>230</v>
      </c>
      <c r="BU421" s="163">
        <v>43944</v>
      </c>
      <c r="BV421" s="13" t="s">
        <v>348</v>
      </c>
      <c r="BW421" s="160">
        <v>43946</v>
      </c>
      <c r="BX421" s="163">
        <v>43946</v>
      </c>
      <c r="BY421" s="222">
        <v>44159</v>
      </c>
      <c r="BZ421" s="42">
        <f t="shared" si="260"/>
        <v>213</v>
      </c>
      <c r="CA421" s="16">
        <f t="shared" si="261"/>
        <v>7.1</v>
      </c>
      <c r="CB421" s="6" t="s">
        <v>3468</v>
      </c>
      <c r="CC421" s="9">
        <f>BD_2!E419</f>
        <v>0</v>
      </c>
      <c r="CD421" s="9">
        <f>BD_2!BA419</f>
        <v>5250001</v>
      </c>
      <c r="CE421" s="4">
        <f>BD_2!BZ419</f>
        <v>35</v>
      </c>
      <c r="CF421" s="42" t="str">
        <f>BD_2!CA419</f>
        <v>2 NO</v>
      </c>
      <c r="CG421" s="163" t="str">
        <f>BD_2!CF419</f>
        <v>2 NO</v>
      </c>
      <c r="CH421" s="4" t="s">
        <v>181</v>
      </c>
      <c r="CI421">
        <f t="shared" si="205"/>
        <v>248</v>
      </c>
      <c r="CJ421" s="161">
        <f t="shared" si="206"/>
        <v>43946</v>
      </c>
      <c r="CK421" s="161">
        <f t="shared" si="207"/>
        <v>44194</v>
      </c>
      <c r="CL421" s="14">
        <f t="shared" ca="1" si="208"/>
        <v>1.5201612903225807</v>
      </c>
      <c r="CM421" s="112">
        <f t="shared" si="262"/>
        <v>36750008</v>
      </c>
      <c r="CN421" s="42" t="str">
        <f t="shared" ca="1" si="263"/>
        <v>FINALIZADO</v>
      </c>
      <c r="CO421" s="115"/>
      <c r="CQ421" s="17"/>
      <c r="CR421" s="87"/>
      <c r="CT421" s="4" t="s">
        <v>1321</v>
      </c>
      <c r="CU421" s="4" t="s">
        <v>1322</v>
      </c>
      <c r="CV421" s="4" t="s">
        <v>3330</v>
      </c>
      <c r="CW421" s="42" t="str">
        <f t="shared" si="264"/>
        <v>abril</v>
      </c>
      <c r="CX421" s="4" t="s">
        <v>180</v>
      </c>
      <c r="CY421" s="6" t="s">
        <v>361</v>
      </c>
      <c r="CZ421" s="6" t="s">
        <v>362</v>
      </c>
    </row>
    <row r="422" spans="1:104" x14ac:dyDescent="0.25">
      <c r="A422" s="110" t="str">
        <f t="shared" ref="A422:A432" si="267">+IF($CM422&gt;$AM422,"A", "")</f>
        <v/>
      </c>
      <c r="B422" s="110" t="str">
        <f t="shared" ref="B422:B432" si="268">+IF(CK422&gt;BY422,"PR","")</f>
        <v/>
      </c>
      <c r="C422" s="42" t="str">
        <f t="shared" ref="C422:C432" si="269">IF($CG422= "1 SI", "T","")</f>
        <v/>
      </c>
      <c r="D422" s="42" t="str">
        <f t="shared" ref="D422:D432" si="270">+IF($CF422="1 SI","S","")</f>
        <v/>
      </c>
      <c r="E422" s="110" t="str">
        <f t="shared" ref="E422:E432" si="271">+IF(CH422="1 SI","C","")</f>
        <v/>
      </c>
      <c r="F422" s="110" t="str">
        <f t="shared" ref="F422:F432" ca="1" si="272">+IF($CK422&lt;=$F$1,"F","E")</f>
        <v>F</v>
      </c>
      <c r="G422" s="19" t="str">
        <f t="shared" ref="G422:G432" si="273">+IF($CO422="MUTUO ACUERDO", "L","")</f>
        <v/>
      </c>
      <c r="H422" s="19" t="str">
        <f t="shared" ref="H422:H432" si="274">IF($CX422="1 SI","","NE")</f>
        <v/>
      </c>
      <c r="I422" s="164" t="str">
        <f t="shared" ref="I422:I432" si="275">IF(CV422="1. SI","ANU","")</f>
        <v/>
      </c>
      <c r="J422" s="4">
        <v>2020</v>
      </c>
      <c r="K422" s="5">
        <v>412</v>
      </c>
      <c r="L422" s="13" t="s">
        <v>1440</v>
      </c>
      <c r="M422" s="4" t="s">
        <v>115</v>
      </c>
      <c r="N422" s="6" t="s">
        <v>116</v>
      </c>
      <c r="O422" s="6" t="s">
        <v>138</v>
      </c>
      <c r="P422" s="6" t="s">
        <v>150</v>
      </c>
      <c r="Q422" s="6" t="s">
        <v>249</v>
      </c>
      <c r="R422" s="4" t="s">
        <v>114</v>
      </c>
      <c r="S422" s="4" t="s">
        <v>166</v>
      </c>
      <c r="T422" s="108" t="s">
        <v>3470</v>
      </c>
      <c r="U422" s="4" t="s">
        <v>173</v>
      </c>
      <c r="V422" s="43" t="s">
        <v>174</v>
      </c>
      <c r="W422" s="7">
        <v>80137116</v>
      </c>
      <c r="X422" s="100">
        <v>6</v>
      </c>
      <c r="Y422" s="162">
        <v>30390</v>
      </c>
      <c r="Z422" s="80">
        <f ca="1">+($F$1-Tabla3[[#This Row],[FECHA DE NACIMIENTO]])/365</f>
        <v>38.172602739726024</v>
      </c>
      <c r="AA422" s="133" t="s">
        <v>2263</v>
      </c>
      <c r="AC422" s="4" t="s">
        <v>114</v>
      </c>
      <c r="AD422" s="4" t="s">
        <v>114</v>
      </c>
      <c r="AE422" s="8" t="s">
        <v>114</v>
      </c>
      <c r="AF422" s="4" t="s">
        <v>181</v>
      </c>
      <c r="AG422" s="13" t="s">
        <v>183</v>
      </c>
      <c r="AH422" s="13" t="s">
        <v>183</v>
      </c>
      <c r="AI422" s="6" t="s">
        <v>1378</v>
      </c>
      <c r="AJ422" s="108" t="s">
        <v>3473</v>
      </c>
      <c r="AK422" s="9" t="s">
        <v>3474</v>
      </c>
      <c r="AL422" s="9">
        <v>73600000</v>
      </c>
      <c r="AM422" s="9">
        <v>73600000</v>
      </c>
      <c r="AN422" s="112">
        <v>9200000</v>
      </c>
      <c r="AO422" s="4" t="s">
        <v>209</v>
      </c>
      <c r="AP422" s="6" t="s">
        <v>181</v>
      </c>
      <c r="AQ422" s="6" t="s">
        <v>168</v>
      </c>
      <c r="AR422" s="75"/>
      <c r="AS422" s="75"/>
      <c r="AT422" s="75"/>
      <c r="AU422" s="108">
        <v>4920</v>
      </c>
      <c r="AV422" s="162">
        <v>43839</v>
      </c>
      <c r="AW422" s="108">
        <v>137220</v>
      </c>
      <c r="AX422" s="163">
        <v>43950</v>
      </c>
      <c r="AY422" s="6" t="s">
        <v>215</v>
      </c>
      <c r="AZ422" s="6" t="s">
        <v>2510</v>
      </c>
      <c r="BA422" s="6" t="s">
        <v>181</v>
      </c>
      <c r="BB422" s="75"/>
      <c r="BC422" s="75"/>
      <c r="BD422" s="6" t="s">
        <v>3472</v>
      </c>
      <c r="BE422" s="161" t="s">
        <v>3471</v>
      </c>
      <c r="BF422" s="162">
        <v>43950</v>
      </c>
      <c r="BG422" s="4" t="s">
        <v>220</v>
      </c>
      <c r="BH422" s="4" t="s">
        <v>220</v>
      </c>
      <c r="BI422" s="6" t="s">
        <v>221</v>
      </c>
      <c r="BJ422" s="6" t="s">
        <v>1463</v>
      </c>
      <c r="BK422" s="6" t="s">
        <v>174</v>
      </c>
      <c r="BL422" s="12">
        <v>12119466</v>
      </c>
      <c r="BM422" s="4">
        <v>5</v>
      </c>
      <c r="BN422" s="6" t="s">
        <v>2503</v>
      </c>
      <c r="BO422" s="6" t="s">
        <v>183</v>
      </c>
      <c r="BP422" s="4">
        <v>77101600</v>
      </c>
      <c r="BQ422" s="142" t="s">
        <v>3469</v>
      </c>
      <c r="BR422" s="162">
        <v>43950</v>
      </c>
      <c r="BS422" s="4" t="s">
        <v>180</v>
      </c>
      <c r="BT422" s="13" t="s">
        <v>230</v>
      </c>
      <c r="BU422" s="163">
        <v>43950</v>
      </c>
      <c r="BV422" s="13" t="s">
        <v>348</v>
      </c>
      <c r="BW422" s="160">
        <v>43951</v>
      </c>
      <c r="BX422" s="163">
        <v>43951</v>
      </c>
      <c r="BY422" s="222">
        <v>44194</v>
      </c>
      <c r="BZ422" s="42">
        <f t="shared" ref="BZ422:BZ432" si="276">$BY422-$BX422</f>
        <v>243</v>
      </c>
      <c r="CA422" s="16">
        <f t="shared" ref="CA422:CA432" si="277">$BZ422/30</f>
        <v>8.1</v>
      </c>
      <c r="CB422" s="6" t="s">
        <v>2511</v>
      </c>
      <c r="CC422" s="9">
        <f>BD_2!E420</f>
        <v>0</v>
      </c>
      <c r="CD422" s="9">
        <f>BD_2!BA420</f>
        <v>0</v>
      </c>
      <c r="CE422" s="4">
        <f>BD_2!BZ420</f>
        <v>0</v>
      </c>
      <c r="CF422" s="42" t="str">
        <f>BD_2!CA420</f>
        <v>2 NO</v>
      </c>
      <c r="CG422" s="163" t="str">
        <f>BD_2!CF420</f>
        <v>2 NO</v>
      </c>
      <c r="CH422" s="4" t="s">
        <v>181</v>
      </c>
      <c r="CI422">
        <f t="shared" si="205"/>
        <v>243</v>
      </c>
      <c r="CJ422" s="161">
        <f t="shared" si="206"/>
        <v>43951</v>
      </c>
      <c r="CK422" s="161">
        <f t="shared" si="207"/>
        <v>44194</v>
      </c>
      <c r="CL422" s="14">
        <f t="shared" ca="1" si="208"/>
        <v>1.5308641975308641</v>
      </c>
      <c r="CM422" s="112">
        <f t="shared" ref="CM422:CM432" si="278">$AM422+$CD422-$CC422</f>
        <v>73600000</v>
      </c>
      <c r="CN422" s="42" t="str">
        <f t="shared" ref="CN422:CN432" ca="1" si="279">+IF($CK422&lt;=$F$1, "FINALIZADO","EJECUCIÓN")</f>
        <v>FINALIZADO</v>
      </c>
      <c r="CO422" s="115"/>
      <c r="CQ422" s="17"/>
      <c r="CR422" s="87"/>
      <c r="CT422" s="4" t="s">
        <v>1321</v>
      </c>
      <c r="CU422" s="4" t="s">
        <v>1322</v>
      </c>
      <c r="CV422" s="4" t="s">
        <v>3330</v>
      </c>
      <c r="CW422" s="42" t="str">
        <f>TEXT(BF422,"MMMM")</f>
        <v>abril</v>
      </c>
      <c r="CX422" s="4" t="s">
        <v>180</v>
      </c>
      <c r="CY422" s="6" t="s">
        <v>361</v>
      </c>
      <c r="CZ422" s="6" t="s">
        <v>362</v>
      </c>
    </row>
    <row r="423" spans="1:104" x14ac:dyDescent="0.25">
      <c r="A423" s="110" t="str">
        <f t="shared" si="267"/>
        <v>A</v>
      </c>
      <c r="B423" s="110" t="str">
        <f t="shared" si="268"/>
        <v>PR</v>
      </c>
      <c r="C423" s="42" t="str">
        <f t="shared" si="269"/>
        <v/>
      </c>
      <c r="D423" s="42" t="str">
        <f t="shared" si="270"/>
        <v/>
      </c>
      <c r="E423" s="110" t="str">
        <f t="shared" si="271"/>
        <v/>
      </c>
      <c r="F423" s="110" t="str">
        <f t="shared" ca="1" si="272"/>
        <v>F</v>
      </c>
      <c r="G423" s="19" t="str">
        <f t="shared" si="273"/>
        <v/>
      </c>
      <c r="H423" s="19" t="str">
        <f t="shared" si="274"/>
        <v/>
      </c>
      <c r="I423" s="164" t="str">
        <f t="shared" si="275"/>
        <v/>
      </c>
      <c r="J423" s="4">
        <v>2020</v>
      </c>
      <c r="K423" s="5">
        <v>413</v>
      </c>
      <c r="L423" s="13" t="s">
        <v>1440</v>
      </c>
      <c r="M423" s="4" t="s">
        <v>115</v>
      </c>
      <c r="N423" s="6" t="s">
        <v>116</v>
      </c>
      <c r="O423" s="6" t="s">
        <v>138</v>
      </c>
      <c r="P423" s="6" t="s">
        <v>150</v>
      </c>
      <c r="Q423" s="6" t="s">
        <v>249</v>
      </c>
      <c r="R423" s="4" t="s">
        <v>114</v>
      </c>
      <c r="S423" s="4" t="s">
        <v>166</v>
      </c>
      <c r="T423" s="108" t="s">
        <v>3478</v>
      </c>
      <c r="U423" s="4" t="s">
        <v>173</v>
      </c>
      <c r="V423" s="43" t="s">
        <v>174</v>
      </c>
      <c r="W423" s="7">
        <v>46665313</v>
      </c>
      <c r="X423" s="100">
        <v>1</v>
      </c>
      <c r="Y423" s="162">
        <v>25585</v>
      </c>
      <c r="Z423" s="80">
        <f ca="1">+($F$1-Tabla3[[#This Row],[FECHA DE NACIMIENTO]])/365</f>
        <v>51.336986301369862</v>
      </c>
      <c r="AA423" s="133" t="s">
        <v>1769</v>
      </c>
      <c r="AC423" s="4" t="s">
        <v>114</v>
      </c>
      <c r="AD423" s="4" t="s">
        <v>114</v>
      </c>
      <c r="AE423" s="8" t="s">
        <v>114</v>
      </c>
      <c r="AF423" s="4" t="s">
        <v>181</v>
      </c>
      <c r="AG423" s="13" t="s">
        <v>2944</v>
      </c>
      <c r="AH423" s="13" t="s">
        <v>2944</v>
      </c>
      <c r="AI423" s="6" t="s">
        <v>3476</v>
      </c>
      <c r="AJ423" s="108" t="s">
        <v>3477</v>
      </c>
      <c r="AK423" s="9" t="s">
        <v>3479</v>
      </c>
      <c r="AL423" s="9">
        <v>66000000</v>
      </c>
      <c r="AM423" s="9">
        <v>66000000</v>
      </c>
      <c r="AN423" s="112">
        <v>11000000</v>
      </c>
      <c r="AO423" s="4" t="s">
        <v>209</v>
      </c>
      <c r="AP423" s="6" t="s">
        <v>181</v>
      </c>
      <c r="AQ423" s="6" t="s">
        <v>168</v>
      </c>
      <c r="AR423" s="75"/>
      <c r="AS423" s="75"/>
      <c r="AT423" s="75"/>
      <c r="AU423" s="108">
        <v>10920</v>
      </c>
      <c r="AV423" s="162">
        <v>43847</v>
      </c>
      <c r="AW423" s="108">
        <v>137420</v>
      </c>
      <c r="AX423" s="163">
        <v>43950</v>
      </c>
      <c r="AY423" s="6" t="s">
        <v>215</v>
      </c>
      <c r="AZ423" s="6" t="s">
        <v>3608</v>
      </c>
      <c r="BA423" s="6" t="s">
        <v>181</v>
      </c>
      <c r="BB423" s="75"/>
      <c r="BC423" s="75"/>
      <c r="BD423" s="6" t="s">
        <v>3480</v>
      </c>
      <c r="BE423" s="161" t="s">
        <v>3481</v>
      </c>
      <c r="BF423" s="162">
        <v>43950</v>
      </c>
      <c r="BG423" s="4" t="s">
        <v>220</v>
      </c>
      <c r="BH423" s="4" t="s">
        <v>220</v>
      </c>
      <c r="BI423" s="6" t="s">
        <v>221</v>
      </c>
      <c r="BJ423" s="6" t="s">
        <v>3482</v>
      </c>
      <c r="BK423" s="6" t="s">
        <v>174</v>
      </c>
      <c r="BL423" s="12">
        <v>30323765</v>
      </c>
      <c r="BM423" s="4"/>
      <c r="BN423" s="6" t="s">
        <v>3483</v>
      </c>
      <c r="BO423" s="6" t="s">
        <v>3484</v>
      </c>
      <c r="BP423" s="4">
        <v>77101701</v>
      </c>
      <c r="BQ423" s="142" t="s">
        <v>3475</v>
      </c>
      <c r="BR423" s="162">
        <v>43950</v>
      </c>
      <c r="BS423" s="4" t="s">
        <v>180</v>
      </c>
      <c r="BT423" s="13" t="s">
        <v>230</v>
      </c>
      <c r="BU423" s="163">
        <v>43950</v>
      </c>
      <c r="BV423" s="13" t="s">
        <v>348</v>
      </c>
      <c r="BW423" s="160">
        <v>43951</v>
      </c>
      <c r="BX423" s="163">
        <v>43951</v>
      </c>
      <c r="BY423" s="222">
        <v>44133</v>
      </c>
      <c r="BZ423" s="42">
        <f t="shared" si="276"/>
        <v>182</v>
      </c>
      <c r="CA423" s="16">
        <f t="shared" si="277"/>
        <v>6.0666666666666664</v>
      </c>
      <c r="CB423" s="6" t="s">
        <v>3485</v>
      </c>
      <c r="CC423" s="9">
        <f>BD_2!E421</f>
        <v>0</v>
      </c>
      <c r="CD423" s="9">
        <f>BD_2!BA421</f>
        <v>22000000</v>
      </c>
      <c r="CE423" s="4">
        <f>BD_2!BZ421</f>
        <v>62</v>
      </c>
      <c r="CF423" s="42" t="str">
        <f>BD_2!CA421</f>
        <v>2 NO</v>
      </c>
      <c r="CG423" s="163" t="str">
        <f>BD_2!CF421</f>
        <v>2 NO</v>
      </c>
      <c r="CH423" s="4" t="s">
        <v>181</v>
      </c>
      <c r="CI423">
        <f t="shared" si="205"/>
        <v>244</v>
      </c>
      <c r="CJ423" s="161">
        <f t="shared" si="206"/>
        <v>43951</v>
      </c>
      <c r="CK423" s="161">
        <f t="shared" si="207"/>
        <v>44195</v>
      </c>
      <c r="CL423" s="14">
        <f t="shared" ca="1" si="208"/>
        <v>1.5245901639344261</v>
      </c>
      <c r="CM423" s="112">
        <f t="shared" si="278"/>
        <v>88000000</v>
      </c>
      <c r="CN423" s="42" t="str">
        <f t="shared" ca="1" si="279"/>
        <v>FINALIZADO</v>
      </c>
      <c r="CO423" s="115"/>
      <c r="CQ423" s="17"/>
      <c r="CR423" s="87"/>
      <c r="CT423" s="4" t="s">
        <v>1321</v>
      </c>
      <c r="CU423" s="4" t="s">
        <v>1322</v>
      </c>
      <c r="CV423" s="4" t="s">
        <v>3330</v>
      </c>
      <c r="CW423" s="42" t="str">
        <f>TEXT(BF423,"MMMM")</f>
        <v>abril</v>
      </c>
      <c r="CX423" s="4" t="s">
        <v>180</v>
      </c>
      <c r="CY423" s="6" t="s">
        <v>361</v>
      </c>
      <c r="CZ423" s="6" t="s">
        <v>362</v>
      </c>
    </row>
    <row r="424" spans="1:104" x14ac:dyDescent="0.25">
      <c r="A424" s="110" t="str">
        <f t="shared" si="267"/>
        <v/>
      </c>
      <c r="B424" s="110" t="str">
        <f t="shared" si="268"/>
        <v/>
      </c>
      <c r="C424" s="42" t="str">
        <f t="shared" si="269"/>
        <v/>
      </c>
      <c r="D424" s="42" t="str">
        <f t="shared" si="270"/>
        <v/>
      </c>
      <c r="E424" s="110" t="str">
        <f t="shared" si="271"/>
        <v/>
      </c>
      <c r="F424" s="110" t="str">
        <f t="shared" ca="1" si="272"/>
        <v>F</v>
      </c>
      <c r="G424" s="19" t="str">
        <f t="shared" si="273"/>
        <v/>
      </c>
      <c r="H424" s="19" t="str">
        <f t="shared" si="274"/>
        <v/>
      </c>
      <c r="I424" s="164" t="str">
        <f t="shared" si="275"/>
        <v/>
      </c>
      <c r="J424" s="4">
        <v>2020</v>
      </c>
      <c r="K424" s="5">
        <v>414</v>
      </c>
      <c r="L424" s="13" t="s">
        <v>1438</v>
      </c>
      <c r="M424" s="4" t="s">
        <v>115</v>
      </c>
      <c r="N424" s="6" t="s">
        <v>116</v>
      </c>
      <c r="O424" s="6" t="s">
        <v>138</v>
      </c>
      <c r="P424" s="6" t="s">
        <v>150</v>
      </c>
      <c r="Q424" s="6" t="s">
        <v>249</v>
      </c>
      <c r="R424" s="4" t="s">
        <v>114</v>
      </c>
      <c r="S424" s="4" t="s">
        <v>166</v>
      </c>
      <c r="T424" s="108" t="s">
        <v>3487</v>
      </c>
      <c r="U424" s="4" t="s">
        <v>173</v>
      </c>
      <c r="V424" s="43" t="s">
        <v>174</v>
      </c>
      <c r="W424" s="7">
        <v>80214153</v>
      </c>
      <c r="X424" s="100">
        <v>9</v>
      </c>
      <c r="Y424" s="162">
        <v>30878</v>
      </c>
      <c r="Z424" s="80">
        <f ca="1">+($F$1-Tabla3[[#This Row],[FECHA DE NACIMIENTO]])/365</f>
        <v>36.835616438356162</v>
      </c>
      <c r="AA424" s="133" t="s">
        <v>1776</v>
      </c>
      <c r="AC424" s="4" t="s">
        <v>114</v>
      </c>
      <c r="AD424" s="4" t="s">
        <v>114</v>
      </c>
      <c r="AE424" s="8" t="s">
        <v>114</v>
      </c>
      <c r="AF424" s="4" t="s">
        <v>181</v>
      </c>
      <c r="AG424" s="6" t="s">
        <v>193</v>
      </c>
      <c r="AH424" s="6" t="s">
        <v>201</v>
      </c>
      <c r="AI424" s="6" t="s">
        <v>3488</v>
      </c>
      <c r="AJ424" s="108" t="s">
        <v>3489</v>
      </c>
      <c r="AK424" s="9" t="s">
        <v>3490</v>
      </c>
      <c r="AL424" s="9">
        <v>36000008</v>
      </c>
      <c r="AM424" s="9">
        <v>36000008</v>
      </c>
      <c r="AN424" s="112">
        <v>4500001</v>
      </c>
      <c r="AO424" s="4" t="s">
        <v>209</v>
      </c>
      <c r="AP424" s="6" t="s">
        <v>181</v>
      </c>
      <c r="AQ424" s="6" t="s">
        <v>168</v>
      </c>
      <c r="AR424" s="75"/>
      <c r="AS424" s="75"/>
      <c r="AT424" s="75"/>
      <c r="AU424" s="108">
        <v>3220</v>
      </c>
      <c r="AV424" s="162">
        <v>43838</v>
      </c>
      <c r="AW424" s="108">
        <v>127420</v>
      </c>
      <c r="AX424" s="163">
        <v>43945</v>
      </c>
      <c r="AY424" s="6" t="s">
        <v>215</v>
      </c>
      <c r="AZ424" s="6" t="s">
        <v>816</v>
      </c>
      <c r="BA424" s="6" t="s">
        <v>181</v>
      </c>
      <c r="BB424" s="75"/>
      <c r="BC424" s="75"/>
      <c r="BD424" s="6" t="s">
        <v>3491</v>
      </c>
      <c r="BE424" s="161" t="s">
        <v>3492</v>
      </c>
      <c r="BF424" s="162">
        <v>43945</v>
      </c>
      <c r="BG424" s="4" t="s">
        <v>220</v>
      </c>
      <c r="BH424" s="4" t="s">
        <v>220</v>
      </c>
      <c r="BI424" s="6" t="s">
        <v>221</v>
      </c>
      <c r="BJ424" s="6" t="s">
        <v>3500</v>
      </c>
      <c r="BK424" s="6" t="s">
        <v>174</v>
      </c>
      <c r="BL424" s="12" t="s">
        <v>3501</v>
      </c>
      <c r="BM424" s="4">
        <v>8</v>
      </c>
      <c r="BN424" t="s">
        <v>3502</v>
      </c>
      <c r="BO424" t="s">
        <v>3503</v>
      </c>
      <c r="BP424" s="4">
        <v>80161506</v>
      </c>
      <c r="BQ424" s="142" t="s">
        <v>3486</v>
      </c>
      <c r="BR424" s="162">
        <v>43945</v>
      </c>
      <c r="BS424" s="4" t="s">
        <v>180</v>
      </c>
      <c r="BT424" s="13" t="s">
        <v>230</v>
      </c>
      <c r="BU424" s="163">
        <v>43948</v>
      </c>
      <c r="BV424" s="13" t="s">
        <v>348</v>
      </c>
      <c r="BW424" s="160">
        <v>43949</v>
      </c>
      <c r="BX424" s="163">
        <v>43949</v>
      </c>
      <c r="BY424" s="222">
        <v>44192</v>
      </c>
      <c r="BZ424" s="42">
        <f t="shared" si="276"/>
        <v>243</v>
      </c>
      <c r="CA424" s="16">
        <f t="shared" si="277"/>
        <v>8.1</v>
      </c>
      <c r="CB424" s="6" t="s">
        <v>3493</v>
      </c>
      <c r="CC424" s="9">
        <f>BD_2!E422</f>
        <v>0</v>
      </c>
      <c r="CD424" s="9">
        <f>BD_2!BA422</f>
        <v>0</v>
      </c>
      <c r="CE424" s="4">
        <f>BD_2!BZ422</f>
        <v>0</v>
      </c>
      <c r="CF424" s="42" t="str">
        <f>BD_2!CA422</f>
        <v>2 NO</v>
      </c>
      <c r="CG424" s="163" t="str">
        <f>BD_2!CF422</f>
        <v>2 NO</v>
      </c>
      <c r="CH424" s="4" t="s">
        <v>181</v>
      </c>
      <c r="CI424">
        <f t="shared" si="205"/>
        <v>243</v>
      </c>
      <c r="CJ424" s="161">
        <f t="shared" si="206"/>
        <v>43949</v>
      </c>
      <c r="CK424" s="161">
        <f t="shared" si="207"/>
        <v>44192</v>
      </c>
      <c r="CL424" s="14">
        <f t="shared" ca="1" si="208"/>
        <v>1.5390946502057614</v>
      </c>
      <c r="CM424" s="112">
        <f t="shared" si="278"/>
        <v>36000008</v>
      </c>
      <c r="CN424" s="42" t="str">
        <f t="shared" ca="1" si="279"/>
        <v>FINALIZADO</v>
      </c>
      <c r="CO424" s="115"/>
      <c r="CQ424" s="17"/>
      <c r="CR424" s="87"/>
      <c r="CT424" s="4" t="s">
        <v>1321</v>
      </c>
      <c r="CU424" s="4" t="s">
        <v>1322</v>
      </c>
      <c r="CV424" s="4" t="s">
        <v>3330</v>
      </c>
      <c r="CW424" s="42" t="str">
        <f t="shared" ref="CW424" si="280">TEXT(BF424,"MMMM")</f>
        <v>abril</v>
      </c>
      <c r="CX424" s="4" t="s">
        <v>180</v>
      </c>
      <c r="CY424" s="6" t="s">
        <v>361</v>
      </c>
      <c r="CZ424" s="6" t="s">
        <v>362</v>
      </c>
    </row>
    <row r="425" spans="1:104" x14ac:dyDescent="0.25">
      <c r="A425" s="110" t="str">
        <f t="shared" si="267"/>
        <v/>
      </c>
      <c r="B425" s="110" t="str">
        <f t="shared" si="268"/>
        <v/>
      </c>
      <c r="C425" s="42" t="str">
        <f t="shared" si="269"/>
        <v/>
      </c>
      <c r="D425" s="42" t="str">
        <f t="shared" si="270"/>
        <v/>
      </c>
      <c r="E425" s="110" t="str">
        <f t="shared" si="271"/>
        <v/>
      </c>
      <c r="F425" s="110" t="str">
        <f t="shared" ca="1" si="272"/>
        <v>F</v>
      </c>
      <c r="G425" s="19" t="str">
        <f t="shared" si="273"/>
        <v/>
      </c>
      <c r="H425" s="19" t="str">
        <f t="shared" si="274"/>
        <v/>
      </c>
      <c r="I425" s="164" t="str">
        <f t="shared" si="275"/>
        <v/>
      </c>
      <c r="J425" s="4">
        <v>2020</v>
      </c>
      <c r="K425" s="5">
        <v>415</v>
      </c>
      <c r="L425" s="13" t="s">
        <v>1438</v>
      </c>
      <c r="M425" s="4" t="s">
        <v>115</v>
      </c>
      <c r="N425" s="6" t="s">
        <v>116</v>
      </c>
      <c r="O425" s="6" t="s">
        <v>138</v>
      </c>
      <c r="P425" s="6" t="s">
        <v>150</v>
      </c>
      <c r="Q425" s="6" t="s">
        <v>249</v>
      </c>
      <c r="R425" s="4" t="s">
        <v>114</v>
      </c>
      <c r="S425" s="4" t="s">
        <v>166</v>
      </c>
      <c r="T425" s="108" t="s">
        <v>3495</v>
      </c>
      <c r="U425" s="4" t="s">
        <v>173</v>
      </c>
      <c r="V425" s="43" t="s">
        <v>174</v>
      </c>
      <c r="W425" s="7">
        <v>79880862</v>
      </c>
      <c r="X425" s="100">
        <v>4</v>
      </c>
      <c r="Y425" s="162">
        <v>28920</v>
      </c>
      <c r="Z425" s="80">
        <f ca="1">+($F$1-Tabla3[[#This Row],[FECHA DE NACIMIENTO]])/365</f>
        <v>42.2</v>
      </c>
      <c r="AA425" s="133" t="s">
        <v>576</v>
      </c>
      <c r="AC425" s="4" t="s">
        <v>114</v>
      </c>
      <c r="AD425" s="4" t="s">
        <v>114</v>
      </c>
      <c r="AE425" s="8" t="s">
        <v>114</v>
      </c>
      <c r="AF425" s="4" t="s">
        <v>181</v>
      </c>
      <c r="AG425" s="6" t="s">
        <v>193</v>
      </c>
      <c r="AH425" s="6" t="s">
        <v>201</v>
      </c>
      <c r="AI425" s="6" t="s">
        <v>3496</v>
      </c>
      <c r="AJ425" s="108" t="s">
        <v>3497</v>
      </c>
      <c r="AK425" s="9" t="s">
        <v>3490</v>
      </c>
      <c r="AL425" s="9">
        <v>36000008</v>
      </c>
      <c r="AM425" s="9">
        <v>36000008</v>
      </c>
      <c r="AN425" s="112">
        <v>4500001</v>
      </c>
      <c r="AO425" s="4" t="s">
        <v>209</v>
      </c>
      <c r="AP425" s="6" t="s">
        <v>181</v>
      </c>
      <c r="AQ425" s="6" t="s">
        <v>168</v>
      </c>
      <c r="AR425" s="75"/>
      <c r="AS425" s="75"/>
      <c r="AT425" s="75"/>
      <c r="AU425" s="108">
        <v>3220</v>
      </c>
      <c r="AV425" s="162">
        <v>43838</v>
      </c>
      <c r="AW425" s="108">
        <v>127520</v>
      </c>
      <c r="AX425" s="163">
        <v>43945</v>
      </c>
      <c r="AY425" s="6" t="s">
        <v>215</v>
      </c>
      <c r="AZ425" s="6" t="s">
        <v>816</v>
      </c>
      <c r="BA425" s="6" t="s">
        <v>181</v>
      </c>
      <c r="BB425" s="75"/>
      <c r="BC425" s="75"/>
      <c r="BD425" s="6" t="s">
        <v>3498</v>
      </c>
      <c r="BE425" s="161" t="s">
        <v>3499</v>
      </c>
      <c r="BF425" s="162">
        <v>43945</v>
      </c>
      <c r="BG425" s="4" t="s">
        <v>220</v>
      </c>
      <c r="BH425" s="4" t="s">
        <v>220</v>
      </c>
      <c r="BI425" s="6" t="s">
        <v>221</v>
      </c>
      <c r="BJ425" s="6" t="s">
        <v>3500</v>
      </c>
      <c r="BK425" s="6" t="s">
        <v>174</v>
      </c>
      <c r="BL425" s="12" t="s">
        <v>3501</v>
      </c>
      <c r="BM425" s="4">
        <v>8</v>
      </c>
      <c r="BN425" t="s">
        <v>3502</v>
      </c>
      <c r="BO425" t="s">
        <v>3503</v>
      </c>
      <c r="BP425" s="4">
        <v>80161506</v>
      </c>
      <c r="BQ425" s="142" t="s">
        <v>3494</v>
      </c>
      <c r="BR425" s="162">
        <v>43945</v>
      </c>
      <c r="BS425" s="4" t="s">
        <v>180</v>
      </c>
      <c r="BT425" s="13" t="s">
        <v>230</v>
      </c>
      <c r="BU425" s="163">
        <v>43948</v>
      </c>
      <c r="BV425" s="13" t="s">
        <v>348</v>
      </c>
      <c r="BW425" s="160">
        <v>43948</v>
      </c>
      <c r="BX425" s="163">
        <v>43948</v>
      </c>
      <c r="BY425" s="222">
        <v>44191</v>
      </c>
      <c r="BZ425" s="42">
        <f t="shared" si="276"/>
        <v>243</v>
      </c>
      <c r="CA425" s="16">
        <f t="shared" si="277"/>
        <v>8.1</v>
      </c>
      <c r="CB425" s="6" t="s">
        <v>3493</v>
      </c>
      <c r="CC425" s="9">
        <f>BD_2!E423</f>
        <v>0</v>
      </c>
      <c r="CD425" s="9">
        <f>BD_2!BA423</f>
        <v>0</v>
      </c>
      <c r="CE425" s="4">
        <f>BD_2!BZ423</f>
        <v>0</v>
      </c>
      <c r="CF425" s="42" t="str">
        <f>BD_2!CA423</f>
        <v>2 NO</v>
      </c>
      <c r="CG425" s="163" t="str">
        <f>BD_2!CF423</f>
        <v>2 NO</v>
      </c>
      <c r="CH425" s="4" t="s">
        <v>181</v>
      </c>
      <c r="CI425">
        <f t="shared" si="205"/>
        <v>243</v>
      </c>
      <c r="CJ425" s="161">
        <f t="shared" si="206"/>
        <v>43948</v>
      </c>
      <c r="CK425" s="161">
        <f t="shared" si="207"/>
        <v>44191</v>
      </c>
      <c r="CL425" s="14">
        <f t="shared" ca="1" si="208"/>
        <v>1.5432098765432098</v>
      </c>
      <c r="CM425" s="112">
        <f t="shared" si="278"/>
        <v>36000008</v>
      </c>
      <c r="CN425" s="42" t="str">
        <f t="shared" ca="1" si="279"/>
        <v>FINALIZADO</v>
      </c>
      <c r="CO425" s="115"/>
      <c r="CQ425" s="17"/>
      <c r="CR425" s="87"/>
      <c r="CT425" s="4" t="s">
        <v>1321</v>
      </c>
      <c r="CU425" s="4" t="s">
        <v>1322</v>
      </c>
      <c r="CV425" s="4" t="s">
        <v>3330</v>
      </c>
      <c r="CW425" s="42" t="str">
        <f t="shared" ref="CW425" si="281">TEXT(BF425,"MMMM")</f>
        <v>abril</v>
      </c>
      <c r="CX425" s="4" t="s">
        <v>180</v>
      </c>
      <c r="CY425" s="6" t="s">
        <v>361</v>
      </c>
      <c r="CZ425" s="6" t="s">
        <v>362</v>
      </c>
    </row>
    <row r="426" spans="1:104" x14ac:dyDescent="0.25">
      <c r="A426" s="110" t="str">
        <f t="shared" si="267"/>
        <v/>
      </c>
      <c r="B426" s="110" t="str">
        <f t="shared" si="268"/>
        <v/>
      </c>
      <c r="C426" s="42" t="str">
        <f t="shared" si="269"/>
        <v/>
      </c>
      <c r="D426" s="42" t="str">
        <f t="shared" si="270"/>
        <v/>
      </c>
      <c r="E426" s="110" t="str">
        <f t="shared" si="271"/>
        <v/>
      </c>
      <c r="F426" s="110" t="str">
        <f t="shared" ca="1" si="272"/>
        <v>F</v>
      </c>
      <c r="G426" s="19" t="str">
        <f t="shared" si="273"/>
        <v/>
      </c>
      <c r="H426" s="19" t="str">
        <f t="shared" si="274"/>
        <v/>
      </c>
      <c r="I426" s="164" t="str">
        <f t="shared" si="275"/>
        <v/>
      </c>
      <c r="J426" s="4">
        <v>2020</v>
      </c>
      <c r="K426" s="5">
        <v>416</v>
      </c>
      <c r="L426" s="13" t="s">
        <v>515</v>
      </c>
      <c r="M426" s="4" t="s">
        <v>115</v>
      </c>
      <c r="N426" s="6" t="s">
        <v>116</v>
      </c>
      <c r="O426" s="6" t="s">
        <v>138</v>
      </c>
      <c r="P426" s="6" t="s">
        <v>150</v>
      </c>
      <c r="Q426" s="6" t="s">
        <v>249</v>
      </c>
      <c r="R426" s="4" t="s">
        <v>114</v>
      </c>
      <c r="S426" s="4" t="s">
        <v>166</v>
      </c>
      <c r="T426" s="108" t="s">
        <v>3504</v>
      </c>
      <c r="U426" s="4" t="s">
        <v>173</v>
      </c>
      <c r="V426" s="43" t="s">
        <v>174</v>
      </c>
      <c r="W426" s="7">
        <v>5816861</v>
      </c>
      <c r="X426" s="100">
        <v>6</v>
      </c>
      <c r="Y426" s="162">
        <v>15514</v>
      </c>
      <c r="Z426" s="80">
        <f ca="1">+($F$1-Tabla3[[#This Row],[FECHA DE NACIMIENTO]])/365</f>
        <v>78.92876712328767</v>
      </c>
      <c r="AA426" s="133" t="s">
        <v>3506</v>
      </c>
      <c r="AC426" s="4" t="s">
        <v>114</v>
      </c>
      <c r="AD426" s="4" t="s">
        <v>114</v>
      </c>
      <c r="AE426" s="8" t="s">
        <v>114</v>
      </c>
      <c r="AF426" s="4" t="s">
        <v>181</v>
      </c>
      <c r="AG426" s="105" t="s">
        <v>958</v>
      </c>
      <c r="AH426" s="6" t="s">
        <v>958</v>
      </c>
      <c r="AI426" s="6" t="s">
        <v>3507</v>
      </c>
      <c r="AJ426" s="108" t="s">
        <v>3508</v>
      </c>
      <c r="AK426" s="9" t="s">
        <v>3509</v>
      </c>
      <c r="AL426" s="9">
        <v>57600000</v>
      </c>
      <c r="AM426" s="9">
        <v>57600000</v>
      </c>
      <c r="AN426" s="112">
        <v>7200000</v>
      </c>
      <c r="AO426" s="4" t="s">
        <v>209</v>
      </c>
      <c r="AP426" s="6" t="s">
        <v>181</v>
      </c>
      <c r="AQ426" s="6" t="s">
        <v>168</v>
      </c>
      <c r="AR426" s="75"/>
      <c r="AS426" s="75"/>
      <c r="AT426" s="75"/>
      <c r="AU426" s="108">
        <v>5720</v>
      </c>
      <c r="AV426" s="162">
        <v>43840</v>
      </c>
      <c r="AW426" s="108">
        <v>126020</v>
      </c>
      <c r="AX426" s="163">
        <v>43944</v>
      </c>
      <c r="AY426" s="6" t="s">
        <v>215</v>
      </c>
      <c r="AZ426" s="6" t="s">
        <v>1070</v>
      </c>
      <c r="BA426" s="6" t="s">
        <v>181</v>
      </c>
      <c r="BB426" s="75"/>
      <c r="BC426" s="75"/>
      <c r="BD426" s="6" t="s">
        <v>3510</v>
      </c>
      <c r="BE426" s="161" t="s">
        <v>3511</v>
      </c>
      <c r="BF426" s="162">
        <v>43944</v>
      </c>
      <c r="BG426" s="4" t="s">
        <v>220</v>
      </c>
      <c r="BH426" s="4" t="s">
        <v>220</v>
      </c>
      <c r="BI426" s="6" t="s">
        <v>221</v>
      </c>
      <c r="BJ426" s="6" t="s">
        <v>2151</v>
      </c>
      <c r="BK426" s="6" t="s">
        <v>174</v>
      </c>
      <c r="BL426" s="12">
        <v>71580559</v>
      </c>
      <c r="BM426" s="4">
        <v>0</v>
      </c>
      <c r="BN426" s="6" t="s">
        <v>3857</v>
      </c>
      <c r="BO426" s="6" t="s">
        <v>187</v>
      </c>
      <c r="BP426" s="4">
        <v>77101700</v>
      </c>
      <c r="BQ426" s="142" t="s">
        <v>3505</v>
      </c>
      <c r="BR426" s="162">
        <v>43944</v>
      </c>
      <c r="BS426" s="4" t="s">
        <v>180</v>
      </c>
      <c r="BT426" s="13" t="s">
        <v>230</v>
      </c>
      <c r="BU426" s="163">
        <v>43945</v>
      </c>
      <c r="BV426" s="13" t="s">
        <v>348</v>
      </c>
      <c r="BW426" s="160">
        <v>43945</v>
      </c>
      <c r="BX426" s="163">
        <v>43945</v>
      </c>
      <c r="BY426" s="222">
        <v>44188</v>
      </c>
      <c r="BZ426" s="42">
        <f t="shared" si="276"/>
        <v>243</v>
      </c>
      <c r="CA426" s="16">
        <f t="shared" si="277"/>
        <v>8.1</v>
      </c>
      <c r="CB426" s="6" t="s">
        <v>3512</v>
      </c>
      <c r="CC426" s="9">
        <f>BD_2!E424</f>
        <v>0</v>
      </c>
      <c r="CD426" s="9">
        <f>BD_2!BA424</f>
        <v>0</v>
      </c>
      <c r="CE426" s="4">
        <f>BD_2!BZ424</f>
        <v>0</v>
      </c>
      <c r="CF426" s="42" t="str">
        <f>BD_2!CA424</f>
        <v>2 NO</v>
      </c>
      <c r="CG426" s="163" t="str">
        <f>BD_2!CF424</f>
        <v>2 NO</v>
      </c>
      <c r="CH426" s="4" t="s">
        <v>181</v>
      </c>
      <c r="CI426">
        <f t="shared" si="205"/>
        <v>243</v>
      </c>
      <c r="CJ426" s="161">
        <f t="shared" si="206"/>
        <v>43945</v>
      </c>
      <c r="CK426" s="161">
        <f t="shared" si="207"/>
        <v>44188</v>
      </c>
      <c r="CL426" s="14">
        <f t="shared" ca="1" si="208"/>
        <v>1.5555555555555556</v>
      </c>
      <c r="CM426" s="112">
        <f t="shared" si="278"/>
        <v>57600000</v>
      </c>
      <c r="CN426" s="42" t="str">
        <f t="shared" ca="1" si="279"/>
        <v>FINALIZADO</v>
      </c>
      <c r="CO426" s="115"/>
      <c r="CQ426" s="17"/>
      <c r="CR426" s="87"/>
      <c r="CT426" s="4" t="s">
        <v>1321</v>
      </c>
      <c r="CU426" s="4" t="s">
        <v>1322</v>
      </c>
      <c r="CV426" s="4" t="s">
        <v>3330</v>
      </c>
      <c r="CW426" s="42" t="str">
        <f t="shared" ref="CW426" si="282">TEXT(BF426,"MMMM")</f>
        <v>abril</v>
      </c>
      <c r="CX426" s="4" t="s">
        <v>180</v>
      </c>
      <c r="CY426" s="6" t="s">
        <v>361</v>
      </c>
      <c r="CZ426" s="6" t="s">
        <v>362</v>
      </c>
    </row>
    <row r="427" spans="1:104" x14ac:dyDescent="0.25">
      <c r="A427" s="110" t="str">
        <f t="shared" si="267"/>
        <v/>
      </c>
      <c r="B427" s="110" t="str">
        <f t="shared" si="268"/>
        <v/>
      </c>
      <c r="C427" s="42" t="str">
        <f t="shared" si="269"/>
        <v/>
      </c>
      <c r="D427" s="42" t="str">
        <f t="shared" si="270"/>
        <v/>
      </c>
      <c r="E427" s="110" t="str">
        <f t="shared" si="271"/>
        <v/>
      </c>
      <c r="F427" s="110" t="str">
        <f t="shared" ca="1" si="272"/>
        <v>F</v>
      </c>
      <c r="G427" s="19" t="str">
        <f t="shared" si="273"/>
        <v/>
      </c>
      <c r="H427" s="19" t="str">
        <f t="shared" si="274"/>
        <v/>
      </c>
      <c r="I427" s="164" t="str">
        <f t="shared" si="275"/>
        <v/>
      </c>
      <c r="J427" s="4">
        <v>2020</v>
      </c>
      <c r="K427" s="5">
        <v>417</v>
      </c>
      <c r="L427" s="13" t="s">
        <v>1438</v>
      </c>
      <c r="M427" s="4" t="s">
        <v>115</v>
      </c>
      <c r="N427" s="6" t="s">
        <v>116</v>
      </c>
      <c r="O427" s="6" t="s">
        <v>138</v>
      </c>
      <c r="P427" s="6" t="s">
        <v>150</v>
      </c>
      <c r="Q427" s="6" t="s">
        <v>249</v>
      </c>
      <c r="R427" s="4" t="s">
        <v>114</v>
      </c>
      <c r="S427" s="4" t="s">
        <v>167</v>
      </c>
      <c r="T427" s="108" t="s">
        <v>3514</v>
      </c>
      <c r="U427" s="4" t="s">
        <v>173</v>
      </c>
      <c r="V427" s="43" t="s">
        <v>174</v>
      </c>
      <c r="W427" s="7">
        <v>80206865</v>
      </c>
      <c r="X427" s="100">
        <v>0</v>
      </c>
      <c r="Y427" s="162">
        <v>30099</v>
      </c>
      <c r="Z427" s="80">
        <f ca="1">+($F$1-Tabla3[[#This Row],[FECHA DE NACIMIENTO]])/365</f>
        <v>38.969863013698628</v>
      </c>
      <c r="AA427" s="133" t="s">
        <v>576</v>
      </c>
      <c r="AC427" s="4" t="s">
        <v>114</v>
      </c>
      <c r="AD427" s="4" t="s">
        <v>114</v>
      </c>
      <c r="AE427" s="8" t="s">
        <v>114</v>
      </c>
      <c r="AF427" s="4" t="s">
        <v>181</v>
      </c>
      <c r="AG427" s="6" t="s">
        <v>193</v>
      </c>
      <c r="AH427" s="6" t="s">
        <v>201</v>
      </c>
      <c r="AI427" s="6" t="s">
        <v>3496</v>
      </c>
      <c r="AJ427" s="108" t="s">
        <v>3515</v>
      </c>
      <c r="AK427" s="9" t="s">
        <v>3516</v>
      </c>
      <c r="AL427" s="9">
        <v>24000000</v>
      </c>
      <c r="AM427" s="9">
        <v>24000000</v>
      </c>
      <c r="AN427" s="112">
        <v>3000000</v>
      </c>
      <c r="AO427" s="4" t="s">
        <v>209</v>
      </c>
      <c r="AP427" s="6" t="s">
        <v>181</v>
      </c>
      <c r="AQ427" s="6" t="s">
        <v>168</v>
      </c>
      <c r="AR427" s="75"/>
      <c r="AS427" s="75"/>
      <c r="AT427" s="75"/>
      <c r="AU427" s="108">
        <v>3220</v>
      </c>
      <c r="AV427" s="162">
        <v>43838</v>
      </c>
      <c r="AW427" s="108">
        <v>127620</v>
      </c>
      <c r="AX427" s="163">
        <v>43945</v>
      </c>
      <c r="AY427" s="6" t="s">
        <v>215</v>
      </c>
      <c r="AZ427" s="6" t="s">
        <v>816</v>
      </c>
      <c r="BA427" s="6" t="s">
        <v>181</v>
      </c>
      <c r="BB427" s="75"/>
      <c r="BC427" s="75"/>
      <c r="BD427" s="6" t="s">
        <v>3517</v>
      </c>
      <c r="BE427" s="161" t="s">
        <v>3518</v>
      </c>
      <c r="BF427" s="162">
        <v>43945</v>
      </c>
      <c r="BG427" s="4" t="s">
        <v>220</v>
      </c>
      <c r="BH427" s="4" t="s">
        <v>220</v>
      </c>
      <c r="BI427" s="6" t="s">
        <v>221</v>
      </c>
      <c r="BJ427" s="6" t="s">
        <v>3500</v>
      </c>
      <c r="BK427" s="6" t="s">
        <v>174</v>
      </c>
      <c r="BL427" s="12" t="s">
        <v>3501</v>
      </c>
      <c r="BM427" s="4">
        <v>8</v>
      </c>
      <c r="BN427" t="s">
        <v>3502</v>
      </c>
      <c r="BO427" t="s">
        <v>3503</v>
      </c>
      <c r="BP427" s="4">
        <v>80161506</v>
      </c>
      <c r="BQ427" s="142" t="s">
        <v>3513</v>
      </c>
      <c r="BR427" s="162">
        <v>43945</v>
      </c>
      <c r="BS427" s="4" t="s">
        <v>180</v>
      </c>
      <c r="BT427" s="13" t="s">
        <v>230</v>
      </c>
      <c r="BU427" s="163">
        <v>43948</v>
      </c>
      <c r="BV427" s="13" t="s">
        <v>348</v>
      </c>
      <c r="BW427" s="163">
        <v>43948</v>
      </c>
      <c r="BX427" s="163">
        <v>43948</v>
      </c>
      <c r="BY427" s="222">
        <v>44191</v>
      </c>
      <c r="BZ427" s="42">
        <f t="shared" si="276"/>
        <v>243</v>
      </c>
      <c r="CA427" s="16">
        <f t="shared" si="277"/>
        <v>8.1</v>
      </c>
      <c r="CB427" s="6" t="s">
        <v>3493</v>
      </c>
      <c r="CC427" s="9">
        <f>BD_2!E425</f>
        <v>0</v>
      </c>
      <c r="CD427" s="9">
        <f>BD_2!BA425</f>
        <v>0</v>
      </c>
      <c r="CE427" s="4">
        <f>BD_2!BZ425</f>
        <v>0</v>
      </c>
      <c r="CF427" s="42" t="str">
        <f>BD_2!CA425</f>
        <v>2 NO</v>
      </c>
      <c r="CG427" s="163" t="str">
        <f>BD_2!CF425</f>
        <v>2 NO</v>
      </c>
      <c r="CH427" s="4" t="s">
        <v>181</v>
      </c>
      <c r="CI427">
        <f t="shared" si="205"/>
        <v>243</v>
      </c>
      <c r="CJ427" s="161">
        <f t="shared" si="206"/>
        <v>43948</v>
      </c>
      <c r="CK427" s="161">
        <f t="shared" si="207"/>
        <v>44191</v>
      </c>
      <c r="CL427" s="14">
        <f t="shared" ca="1" si="208"/>
        <v>1.5432098765432098</v>
      </c>
      <c r="CM427" s="112">
        <f t="shared" si="278"/>
        <v>24000000</v>
      </c>
      <c r="CN427" s="42" t="str">
        <f t="shared" ca="1" si="279"/>
        <v>FINALIZADO</v>
      </c>
      <c r="CO427" s="115"/>
      <c r="CQ427" s="17"/>
      <c r="CR427" s="87"/>
      <c r="CT427" s="4" t="s">
        <v>1321</v>
      </c>
      <c r="CU427" s="4" t="s">
        <v>1322</v>
      </c>
      <c r="CV427" s="4" t="s">
        <v>3330</v>
      </c>
      <c r="CW427" s="42" t="str">
        <f t="shared" ref="CW427" si="283">TEXT(BF427,"MMMM")</f>
        <v>abril</v>
      </c>
      <c r="CX427" s="4" t="s">
        <v>180</v>
      </c>
      <c r="CY427" s="6" t="s">
        <v>361</v>
      </c>
      <c r="CZ427" s="6" t="s">
        <v>362</v>
      </c>
    </row>
    <row r="428" spans="1:104" x14ac:dyDescent="0.25">
      <c r="A428" s="110" t="str">
        <f t="shared" si="267"/>
        <v/>
      </c>
      <c r="B428" s="110" t="str">
        <f t="shared" si="268"/>
        <v/>
      </c>
      <c r="C428" s="42" t="str">
        <f t="shared" si="269"/>
        <v/>
      </c>
      <c r="D428" s="42" t="str">
        <f t="shared" si="270"/>
        <v/>
      </c>
      <c r="E428" s="110" t="str">
        <f t="shared" si="271"/>
        <v/>
      </c>
      <c r="F428" s="110" t="str">
        <f t="shared" ca="1" si="272"/>
        <v>F</v>
      </c>
      <c r="G428" s="19" t="str">
        <f t="shared" si="273"/>
        <v/>
      </c>
      <c r="H428" s="19" t="str">
        <f t="shared" si="274"/>
        <v/>
      </c>
      <c r="I428" s="164" t="str">
        <f t="shared" si="275"/>
        <v/>
      </c>
      <c r="J428" s="4">
        <v>2020</v>
      </c>
      <c r="K428" s="5">
        <v>418</v>
      </c>
      <c r="L428" s="13" t="s">
        <v>1438</v>
      </c>
      <c r="M428" s="4" t="s">
        <v>115</v>
      </c>
      <c r="N428" s="6" t="s">
        <v>116</v>
      </c>
      <c r="O428" s="6" t="s">
        <v>138</v>
      </c>
      <c r="P428" s="6" t="s">
        <v>150</v>
      </c>
      <c r="Q428" s="6" t="s">
        <v>249</v>
      </c>
      <c r="R428" s="4" t="s">
        <v>114</v>
      </c>
      <c r="S428" s="4" t="s">
        <v>167</v>
      </c>
      <c r="T428" s="108" t="s">
        <v>3520</v>
      </c>
      <c r="U428" s="4" t="s">
        <v>173</v>
      </c>
      <c r="V428" s="43" t="s">
        <v>174</v>
      </c>
      <c r="W428" s="7">
        <v>1032358492</v>
      </c>
      <c r="X428" s="100">
        <v>5</v>
      </c>
      <c r="Y428" s="162">
        <v>31480</v>
      </c>
      <c r="Z428" s="80">
        <f ca="1">+($F$1-Tabla3[[#This Row],[FECHA DE NACIMIENTO]])/365</f>
        <v>35.186301369863017</v>
      </c>
      <c r="AA428" s="133" t="s">
        <v>1711</v>
      </c>
      <c r="AC428" s="4" t="s">
        <v>114</v>
      </c>
      <c r="AD428" s="4" t="s">
        <v>114</v>
      </c>
      <c r="AE428" s="8" t="s">
        <v>114</v>
      </c>
      <c r="AF428" s="4" t="s">
        <v>181</v>
      </c>
      <c r="AG428" s="6" t="s">
        <v>193</v>
      </c>
      <c r="AH428" s="6" t="s">
        <v>201</v>
      </c>
      <c r="AI428" s="6" t="s">
        <v>3488</v>
      </c>
      <c r="AJ428" s="108" t="s">
        <v>3515</v>
      </c>
      <c r="AK428" s="9" t="s">
        <v>3516</v>
      </c>
      <c r="AL428" s="9">
        <v>24000000</v>
      </c>
      <c r="AM428" s="9">
        <v>24000000</v>
      </c>
      <c r="AN428" s="112">
        <v>3000000</v>
      </c>
      <c r="AO428" s="4" t="s">
        <v>209</v>
      </c>
      <c r="AP428" s="6" t="s">
        <v>181</v>
      </c>
      <c r="AQ428" s="6" t="s">
        <v>168</v>
      </c>
      <c r="AR428" s="75"/>
      <c r="AS428" s="75"/>
      <c r="AT428" s="75"/>
      <c r="AU428" s="108">
        <v>3220</v>
      </c>
      <c r="AV428" s="162">
        <v>43838</v>
      </c>
      <c r="AW428" s="108">
        <v>136920</v>
      </c>
      <c r="AX428" s="163">
        <v>43950</v>
      </c>
      <c r="AY428" s="6" t="s">
        <v>215</v>
      </c>
      <c r="AZ428" s="6" t="s">
        <v>816</v>
      </c>
      <c r="BA428" s="6" t="s">
        <v>181</v>
      </c>
      <c r="BB428" s="75"/>
      <c r="BC428" s="75"/>
      <c r="BD428" s="6" t="s">
        <v>3522</v>
      </c>
      <c r="BE428" s="161" t="s">
        <v>3521</v>
      </c>
      <c r="BF428" s="162">
        <v>43950</v>
      </c>
      <c r="BG428" s="4" t="s">
        <v>220</v>
      </c>
      <c r="BH428" s="4" t="s">
        <v>220</v>
      </c>
      <c r="BI428" s="6" t="s">
        <v>221</v>
      </c>
      <c r="BJ428" s="6" t="s">
        <v>3500</v>
      </c>
      <c r="BK428" s="6" t="s">
        <v>174</v>
      </c>
      <c r="BL428" s="12" t="s">
        <v>3501</v>
      </c>
      <c r="BM428" s="4">
        <v>8</v>
      </c>
      <c r="BN428" t="s">
        <v>3502</v>
      </c>
      <c r="BO428" t="s">
        <v>3503</v>
      </c>
      <c r="BP428" s="4">
        <v>80161506</v>
      </c>
      <c r="BQ428" s="142" t="s">
        <v>3519</v>
      </c>
      <c r="BR428" s="162">
        <v>43950</v>
      </c>
      <c r="BS428" s="4" t="s">
        <v>180</v>
      </c>
      <c r="BT428" s="13" t="s">
        <v>230</v>
      </c>
      <c r="BU428" s="163">
        <v>43950</v>
      </c>
      <c r="BV428" s="13" t="s">
        <v>348</v>
      </c>
      <c r="BW428" s="163">
        <v>43951</v>
      </c>
      <c r="BX428" s="163">
        <v>43951</v>
      </c>
      <c r="BY428" s="222">
        <v>44194</v>
      </c>
      <c r="BZ428" s="42">
        <f t="shared" si="276"/>
        <v>243</v>
      </c>
      <c r="CA428" s="16">
        <f t="shared" si="277"/>
        <v>8.1</v>
      </c>
      <c r="CB428" s="6" t="s">
        <v>3493</v>
      </c>
      <c r="CC428" s="9">
        <f>BD_2!E426</f>
        <v>0</v>
      </c>
      <c r="CD428" s="9">
        <f>BD_2!BA426</f>
        <v>0</v>
      </c>
      <c r="CE428" s="4">
        <f>BD_2!BZ426</f>
        <v>0</v>
      </c>
      <c r="CF428" s="42" t="str">
        <f>BD_2!CA426</f>
        <v>2 NO</v>
      </c>
      <c r="CG428" s="163" t="str">
        <f>BD_2!CF426</f>
        <v>2 NO</v>
      </c>
      <c r="CH428" s="4" t="s">
        <v>181</v>
      </c>
      <c r="CI428">
        <f t="shared" si="205"/>
        <v>243</v>
      </c>
      <c r="CJ428" s="161">
        <f t="shared" si="206"/>
        <v>43951</v>
      </c>
      <c r="CK428" s="161">
        <f t="shared" si="207"/>
        <v>44194</v>
      </c>
      <c r="CL428" s="14">
        <f t="shared" ca="1" si="208"/>
        <v>1.5308641975308641</v>
      </c>
      <c r="CM428" s="112">
        <f t="shared" si="278"/>
        <v>24000000</v>
      </c>
      <c r="CN428" s="42" t="str">
        <f t="shared" ca="1" si="279"/>
        <v>FINALIZADO</v>
      </c>
      <c r="CO428" s="115"/>
      <c r="CQ428" s="17"/>
      <c r="CR428" s="87"/>
      <c r="CT428" s="4" t="s">
        <v>1321</v>
      </c>
      <c r="CU428" s="4" t="s">
        <v>1322</v>
      </c>
      <c r="CV428" s="4" t="s">
        <v>3330</v>
      </c>
      <c r="CW428" s="42" t="str">
        <f t="shared" ref="CW428:CW440" si="284">TEXT(BF428,"MMMM")</f>
        <v>abril</v>
      </c>
      <c r="CX428" s="4" t="s">
        <v>180</v>
      </c>
      <c r="CY428" s="6" t="s">
        <v>361</v>
      </c>
      <c r="CZ428" s="6" t="s">
        <v>362</v>
      </c>
    </row>
    <row r="429" spans="1:104" x14ac:dyDescent="0.25">
      <c r="A429" s="110" t="str">
        <f t="shared" si="267"/>
        <v/>
      </c>
      <c r="B429" s="110" t="str">
        <f t="shared" si="268"/>
        <v/>
      </c>
      <c r="C429" s="42" t="str">
        <f t="shared" si="269"/>
        <v>T</v>
      </c>
      <c r="D429" s="42" t="str">
        <f t="shared" si="270"/>
        <v/>
      </c>
      <c r="E429" s="110" t="str">
        <f t="shared" si="271"/>
        <v/>
      </c>
      <c r="F429" s="110" t="str">
        <f t="shared" ca="1" si="272"/>
        <v>F</v>
      </c>
      <c r="G429" s="19" t="str">
        <f t="shared" si="273"/>
        <v/>
      </c>
      <c r="H429" s="19" t="str">
        <f t="shared" si="274"/>
        <v/>
      </c>
      <c r="I429" s="164" t="str">
        <f t="shared" si="275"/>
        <v/>
      </c>
      <c r="J429" s="4">
        <v>2020</v>
      </c>
      <c r="K429" s="5">
        <v>419</v>
      </c>
      <c r="L429" s="13" t="s">
        <v>1438</v>
      </c>
      <c r="M429" s="4" t="s">
        <v>115</v>
      </c>
      <c r="N429" s="6" t="s">
        <v>116</v>
      </c>
      <c r="O429" s="6" t="s">
        <v>138</v>
      </c>
      <c r="P429" s="6" t="s">
        <v>150</v>
      </c>
      <c r="Q429" s="6" t="s">
        <v>249</v>
      </c>
      <c r="R429" s="4" t="s">
        <v>114</v>
      </c>
      <c r="S429" s="4" t="s">
        <v>167</v>
      </c>
      <c r="T429" s="108" t="s">
        <v>3524</v>
      </c>
      <c r="U429" s="4" t="s">
        <v>173</v>
      </c>
      <c r="V429" s="43" t="s">
        <v>174</v>
      </c>
      <c r="W429" s="7">
        <v>1023924801</v>
      </c>
      <c r="X429" s="100">
        <v>3</v>
      </c>
      <c r="Y429" s="162">
        <v>34102</v>
      </c>
      <c r="Z429" s="80">
        <f ca="1">+($F$1-Tabla3[[#This Row],[FECHA DE NACIMIENTO]])/365</f>
        <v>28.002739726027396</v>
      </c>
      <c r="AA429" s="133" t="s">
        <v>3525</v>
      </c>
      <c r="AC429" s="4" t="s">
        <v>114</v>
      </c>
      <c r="AD429" s="4" t="s">
        <v>114</v>
      </c>
      <c r="AE429" s="8" t="s">
        <v>114</v>
      </c>
      <c r="AF429" s="4" t="s">
        <v>181</v>
      </c>
      <c r="AG429" s="6" t="s">
        <v>193</v>
      </c>
      <c r="AH429" s="6" t="s">
        <v>201</v>
      </c>
      <c r="AI429" s="6" t="s">
        <v>3526</v>
      </c>
      <c r="AJ429" s="108" t="s">
        <v>3527</v>
      </c>
      <c r="AK429" s="9" t="s">
        <v>3516</v>
      </c>
      <c r="AL429" s="9">
        <v>24000000</v>
      </c>
      <c r="AM429" s="9">
        <v>24000000</v>
      </c>
      <c r="AN429" s="112">
        <v>3000000</v>
      </c>
      <c r="AO429" s="4" t="s">
        <v>209</v>
      </c>
      <c r="AP429" s="6" t="s">
        <v>181</v>
      </c>
      <c r="AQ429" s="6" t="s">
        <v>168</v>
      </c>
      <c r="AR429" s="75"/>
      <c r="AS429" s="75"/>
      <c r="AT429" s="75"/>
      <c r="AU429" s="108">
        <v>3220</v>
      </c>
      <c r="AV429" s="162">
        <v>43838</v>
      </c>
      <c r="AW429" s="108">
        <v>127720</v>
      </c>
      <c r="AX429" s="163">
        <v>43945</v>
      </c>
      <c r="AY429" s="6" t="s">
        <v>215</v>
      </c>
      <c r="AZ429" s="6" t="s">
        <v>816</v>
      </c>
      <c r="BA429" s="6" t="s">
        <v>181</v>
      </c>
      <c r="BB429" s="75"/>
      <c r="BC429" s="75"/>
      <c r="BD429" s="6" t="s">
        <v>3529</v>
      </c>
      <c r="BE429" s="161" t="s">
        <v>3528</v>
      </c>
      <c r="BF429" s="162">
        <v>43945</v>
      </c>
      <c r="BG429" s="4" t="s">
        <v>220</v>
      </c>
      <c r="BH429" s="4" t="s">
        <v>220</v>
      </c>
      <c r="BI429" s="6" t="s">
        <v>221</v>
      </c>
      <c r="BJ429" s="6" t="s">
        <v>3500</v>
      </c>
      <c r="BK429" s="6" t="s">
        <v>174</v>
      </c>
      <c r="BL429" s="12" t="s">
        <v>3501</v>
      </c>
      <c r="BM429" s="4">
        <v>8</v>
      </c>
      <c r="BN429" t="s">
        <v>3502</v>
      </c>
      <c r="BO429" t="s">
        <v>3503</v>
      </c>
      <c r="BP429" s="4">
        <v>80161506</v>
      </c>
      <c r="BQ429" s="142" t="s">
        <v>3523</v>
      </c>
      <c r="BR429" s="162">
        <v>43945</v>
      </c>
      <c r="BS429" s="4" t="s">
        <v>180</v>
      </c>
      <c r="BT429" s="13" t="s">
        <v>230</v>
      </c>
      <c r="BU429" s="163">
        <v>43948</v>
      </c>
      <c r="BV429" s="13" t="s">
        <v>348</v>
      </c>
      <c r="BW429" s="163">
        <v>43948</v>
      </c>
      <c r="BX429" s="163">
        <v>43948</v>
      </c>
      <c r="BY429" s="222">
        <v>44191</v>
      </c>
      <c r="BZ429" s="42">
        <f t="shared" si="276"/>
        <v>243</v>
      </c>
      <c r="CA429" s="16">
        <f t="shared" si="277"/>
        <v>8.1</v>
      </c>
      <c r="CB429" s="6" t="s">
        <v>3493</v>
      </c>
      <c r="CC429" s="9">
        <f>BD_2!E427</f>
        <v>20300000</v>
      </c>
      <c r="CD429" s="9">
        <f>BD_2!BA427</f>
        <v>0</v>
      </c>
      <c r="CE429" s="4">
        <f>BD_2!BZ427</f>
        <v>-206</v>
      </c>
      <c r="CF429" s="42" t="str">
        <f>BD_2!CA427</f>
        <v>2 NO</v>
      </c>
      <c r="CG429" s="163" t="str">
        <f>BD_2!CF427</f>
        <v>1 SI</v>
      </c>
      <c r="CH429" s="4" t="s">
        <v>181</v>
      </c>
      <c r="CI429">
        <f t="shared" si="205"/>
        <v>37</v>
      </c>
      <c r="CJ429" s="161">
        <f t="shared" si="206"/>
        <v>43948</v>
      </c>
      <c r="CK429" s="161">
        <f t="shared" si="207"/>
        <v>43985</v>
      </c>
      <c r="CL429" s="14">
        <f t="shared" ca="1" si="208"/>
        <v>10.135135135135135</v>
      </c>
      <c r="CM429" s="112">
        <f t="shared" si="278"/>
        <v>3700000</v>
      </c>
      <c r="CN429" s="42" t="str">
        <f t="shared" ca="1" si="279"/>
        <v>FINALIZADO</v>
      </c>
      <c r="CO429" s="115"/>
      <c r="CQ429" s="17"/>
      <c r="CR429" s="87"/>
      <c r="CT429" s="4" t="s">
        <v>1321</v>
      </c>
      <c r="CU429" s="4" t="s">
        <v>1322</v>
      </c>
      <c r="CV429" s="4" t="s">
        <v>3330</v>
      </c>
      <c r="CW429" s="42" t="str">
        <f t="shared" si="284"/>
        <v>abril</v>
      </c>
      <c r="CX429" s="4" t="s">
        <v>180</v>
      </c>
      <c r="CY429" s="6" t="s">
        <v>361</v>
      </c>
      <c r="CZ429" s="6" t="s">
        <v>362</v>
      </c>
    </row>
    <row r="430" spans="1:104" x14ac:dyDescent="0.25">
      <c r="A430" s="110" t="str">
        <f t="shared" si="267"/>
        <v>A</v>
      </c>
      <c r="B430" s="110" t="str">
        <f t="shared" si="268"/>
        <v>PR</v>
      </c>
      <c r="C430" s="42" t="str">
        <f t="shared" si="269"/>
        <v/>
      </c>
      <c r="D430" s="42" t="str">
        <f t="shared" si="270"/>
        <v/>
      </c>
      <c r="E430" s="110" t="str">
        <f t="shared" si="271"/>
        <v/>
      </c>
      <c r="F430" s="110" t="str">
        <f t="shared" ca="1" si="272"/>
        <v>F</v>
      </c>
      <c r="G430" s="19" t="str">
        <f t="shared" si="273"/>
        <v/>
      </c>
      <c r="H430" s="19" t="str">
        <f t="shared" si="274"/>
        <v/>
      </c>
      <c r="I430" s="164" t="str">
        <f t="shared" si="275"/>
        <v/>
      </c>
      <c r="J430" s="4">
        <v>2020</v>
      </c>
      <c r="K430" s="5">
        <v>420</v>
      </c>
      <c r="L430" s="13" t="s">
        <v>1440</v>
      </c>
      <c r="M430" s="4" t="s">
        <v>115</v>
      </c>
      <c r="N430" s="6" t="s">
        <v>116</v>
      </c>
      <c r="O430" s="6" t="s">
        <v>138</v>
      </c>
      <c r="P430" s="6" t="s">
        <v>150</v>
      </c>
      <c r="Q430" s="6" t="s">
        <v>249</v>
      </c>
      <c r="R430" s="4" t="s">
        <v>114</v>
      </c>
      <c r="S430" s="4" t="s">
        <v>166</v>
      </c>
      <c r="T430" s="108" t="s">
        <v>3623</v>
      </c>
      <c r="U430" s="4" t="s">
        <v>173</v>
      </c>
      <c r="V430" s="43" t="s">
        <v>174</v>
      </c>
      <c r="W430" s="7">
        <v>1026561918</v>
      </c>
      <c r="X430" s="100">
        <v>8</v>
      </c>
      <c r="Y430" s="162">
        <v>32825</v>
      </c>
      <c r="Z430" s="80">
        <f ca="1">+($F$1-Tabla3[[#This Row],[FECHA DE NACIMIENTO]])/365</f>
        <v>31.5013698630137</v>
      </c>
      <c r="AA430" s="133" t="s">
        <v>3266</v>
      </c>
      <c r="AC430" s="4" t="s">
        <v>114</v>
      </c>
      <c r="AD430" s="4" t="s">
        <v>114</v>
      </c>
      <c r="AE430" s="8" t="s">
        <v>114</v>
      </c>
      <c r="AF430" s="4" t="s">
        <v>181</v>
      </c>
      <c r="AG430" s="13" t="s">
        <v>183</v>
      </c>
      <c r="AH430" s="13" t="s">
        <v>183</v>
      </c>
      <c r="AI430" s="6" t="s">
        <v>3151</v>
      </c>
      <c r="AJ430" s="108" t="s">
        <v>3624</v>
      </c>
      <c r="AK430" s="9" t="s">
        <v>3625</v>
      </c>
      <c r="AL430" s="9">
        <v>38400006</v>
      </c>
      <c r="AM430" s="9">
        <v>38400006</v>
      </c>
      <c r="AN430" s="112">
        <v>6400001</v>
      </c>
      <c r="AO430" s="4" t="s">
        <v>209</v>
      </c>
      <c r="AP430" s="6" t="s">
        <v>181</v>
      </c>
      <c r="AQ430" s="6" t="s">
        <v>168</v>
      </c>
      <c r="AR430" s="75"/>
      <c r="AS430" s="75"/>
      <c r="AT430" s="75"/>
      <c r="AU430" s="108">
        <v>4920</v>
      </c>
      <c r="AV430" s="162">
        <v>43839</v>
      </c>
      <c r="AW430" s="108">
        <v>142520</v>
      </c>
      <c r="AX430" s="163">
        <v>43965</v>
      </c>
      <c r="AY430" s="6" t="s">
        <v>215</v>
      </c>
      <c r="AZ430" s="6" t="s">
        <v>2510</v>
      </c>
      <c r="BA430" s="6" t="s">
        <v>181</v>
      </c>
      <c r="BB430" s="75"/>
      <c r="BC430" s="75"/>
      <c r="BD430" s="6" t="s">
        <v>3626</v>
      </c>
      <c r="BE430" s="161" t="s">
        <v>3627</v>
      </c>
      <c r="BF430" s="162">
        <v>43964</v>
      </c>
      <c r="BG430" s="4" t="s">
        <v>220</v>
      </c>
      <c r="BH430" s="4" t="s">
        <v>220</v>
      </c>
      <c r="BI430" s="6" t="s">
        <v>221</v>
      </c>
      <c r="BJ430" s="6" t="s">
        <v>1463</v>
      </c>
      <c r="BK430" s="6" t="s">
        <v>174</v>
      </c>
      <c r="BL430" s="12">
        <v>12119466</v>
      </c>
      <c r="BM430" s="4">
        <v>5</v>
      </c>
      <c r="BN430" s="6" t="s">
        <v>2503</v>
      </c>
      <c r="BO430" s="6" t="s">
        <v>183</v>
      </c>
      <c r="BP430" s="4">
        <v>77101600</v>
      </c>
      <c r="BQ430" s="142" t="s">
        <v>3622</v>
      </c>
      <c r="BR430" s="162">
        <v>43964</v>
      </c>
      <c r="BS430" s="4" t="s">
        <v>180</v>
      </c>
      <c r="BT430" s="13" t="s">
        <v>230</v>
      </c>
      <c r="BU430" s="163">
        <v>43965</v>
      </c>
      <c r="BV430" s="13" t="s">
        <v>348</v>
      </c>
      <c r="BW430" s="163">
        <v>43966</v>
      </c>
      <c r="BX430" s="163">
        <v>43966</v>
      </c>
      <c r="BY430" s="222">
        <v>44149</v>
      </c>
      <c r="BZ430" s="42">
        <f t="shared" si="276"/>
        <v>183</v>
      </c>
      <c r="CA430" s="16">
        <f t="shared" si="277"/>
        <v>6.1</v>
      </c>
      <c r="CB430" s="6" t="s">
        <v>3628</v>
      </c>
      <c r="CC430" s="9">
        <f>BD_2!E428</f>
        <v>0</v>
      </c>
      <c r="CD430" s="9">
        <f>BD_2!BA428</f>
        <v>6400001</v>
      </c>
      <c r="CE430" s="4">
        <f>BD_2!BZ428</f>
        <v>29</v>
      </c>
      <c r="CF430" s="42" t="str">
        <f>BD_2!CA428</f>
        <v>2 NO</v>
      </c>
      <c r="CG430" s="163" t="str">
        <f>BD_2!CF428</f>
        <v>2 NO</v>
      </c>
      <c r="CH430" s="4" t="s">
        <v>181</v>
      </c>
      <c r="CI430">
        <f t="shared" si="205"/>
        <v>212</v>
      </c>
      <c r="CJ430" s="161">
        <f t="shared" si="206"/>
        <v>43966</v>
      </c>
      <c r="CK430" s="161">
        <f t="shared" si="207"/>
        <v>44178</v>
      </c>
      <c r="CL430" s="14">
        <f t="shared" ca="1" si="208"/>
        <v>1.6839622641509433</v>
      </c>
      <c r="CM430" s="112">
        <f t="shared" si="278"/>
        <v>44800007</v>
      </c>
      <c r="CN430" s="42" t="str">
        <f t="shared" ca="1" si="279"/>
        <v>FINALIZADO</v>
      </c>
      <c r="CO430" s="115"/>
      <c r="CQ430" s="17"/>
      <c r="CR430" s="87"/>
      <c r="CT430" s="4" t="s">
        <v>1321</v>
      </c>
      <c r="CU430" s="4" t="s">
        <v>1322</v>
      </c>
      <c r="CV430" s="4" t="s">
        <v>3330</v>
      </c>
      <c r="CW430" s="42" t="str">
        <f t="shared" si="284"/>
        <v>mayo</v>
      </c>
      <c r="CX430" s="4" t="s">
        <v>180</v>
      </c>
      <c r="CY430" s="6" t="s">
        <v>361</v>
      </c>
      <c r="CZ430" s="6" t="s">
        <v>362</v>
      </c>
    </row>
    <row r="431" spans="1:104" x14ac:dyDescent="0.25">
      <c r="A431" s="110" t="str">
        <f t="shared" si="267"/>
        <v/>
      </c>
      <c r="B431" s="110" t="str">
        <f t="shared" si="268"/>
        <v/>
      </c>
      <c r="C431" s="42" t="str">
        <f t="shared" si="269"/>
        <v/>
      </c>
      <c r="D431" s="42" t="str">
        <f t="shared" si="270"/>
        <v/>
      </c>
      <c r="E431" s="110" t="str">
        <f t="shared" si="271"/>
        <v/>
      </c>
      <c r="F431" s="110" t="str">
        <f t="shared" ca="1" si="272"/>
        <v>F</v>
      </c>
      <c r="G431" s="19" t="str">
        <f t="shared" si="273"/>
        <v/>
      </c>
      <c r="H431" s="19" t="str">
        <f t="shared" si="274"/>
        <v/>
      </c>
      <c r="I431" s="164" t="str">
        <f t="shared" si="275"/>
        <v/>
      </c>
      <c r="J431" s="4">
        <v>2020</v>
      </c>
      <c r="K431" s="5">
        <v>421</v>
      </c>
      <c r="L431" s="13" t="s">
        <v>1440</v>
      </c>
      <c r="M431" s="4" t="s">
        <v>115</v>
      </c>
      <c r="N431" s="6" t="s">
        <v>116</v>
      </c>
      <c r="O431" s="6" t="s">
        <v>138</v>
      </c>
      <c r="P431" s="6" t="s">
        <v>150</v>
      </c>
      <c r="Q431" s="6" t="s">
        <v>249</v>
      </c>
      <c r="R431" s="4" t="s">
        <v>114</v>
      </c>
      <c r="S431" s="4" t="s">
        <v>166</v>
      </c>
      <c r="T431" s="108" t="s">
        <v>3544</v>
      </c>
      <c r="U431" s="4" t="s">
        <v>173</v>
      </c>
      <c r="V431" s="43" t="s">
        <v>174</v>
      </c>
      <c r="W431" s="7">
        <v>51914809</v>
      </c>
      <c r="X431" s="100">
        <v>1</v>
      </c>
      <c r="Y431" s="162">
        <v>25042</v>
      </c>
      <c r="Z431" s="80">
        <f ca="1">+($F$1-Tabla3[[#This Row],[FECHA DE NACIMIENTO]])/365</f>
        <v>52.824657534246576</v>
      </c>
      <c r="AA431" s="133" t="s">
        <v>1770</v>
      </c>
      <c r="AC431" s="4" t="s">
        <v>114</v>
      </c>
      <c r="AD431" s="4" t="s">
        <v>114</v>
      </c>
      <c r="AE431" s="8" t="s">
        <v>114</v>
      </c>
      <c r="AF431" s="4" t="s">
        <v>181</v>
      </c>
      <c r="AG431" s="13" t="s">
        <v>183</v>
      </c>
      <c r="AH431" s="13" t="s">
        <v>183</v>
      </c>
      <c r="AI431" s="6" t="s">
        <v>3531</v>
      </c>
      <c r="AJ431" s="108" t="s">
        <v>3545</v>
      </c>
      <c r="AK431" s="9" t="s">
        <v>3546</v>
      </c>
      <c r="AL431" s="9">
        <v>55032000</v>
      </c>
      <c r="AM431" s="9">
        <v>55032000</v>
      </c>
      <c r="AN431" s="112">
        <v>6879000</v>
      </c>
      <c r="AO431" s="4" t="s">
        <v>209</v>
      </c>
      <c r="AP431" s="6" t="s">
        <v>181</v>
      </c>
      <c r="AQ431" s="6" t="s">
        <v>168</v>
      </c>
      <c r="AR431" s="75"/>
      <c r="AS431" s="75"/>
      <c r="AT431" s="75"/>
      <c r="AU431" s="108">
        <v>4920</v>
      </c>
      <c r="AV431" s="162">
        <v>43839</v>
      </c>
      <c r="AW431" s="108">
        <v>137320</v>
      </c>
      <c r="AX431" s="163">
        <v>43950</v>
      </c>
      <c r="AY431" s="6" t="s">
        <v>215</v>
      </c>
      <c r="AZ431" s="6" t="s">
        <v>3154</v>
      </c>
      <c r="BA431" s="6" t="s">
        <v>181</v>
      </c>
      <c r="BB431" s="75"/>
      <c r="BC431" s="75"/>
      <c r="BD431" s="6" t="s">
        <v>3547</v>
      </c>
      <c r="BE431" s="161" t="s">
        <v>3548</v>
      </c>
      <c r="BF431" s="162">
        <v>43950</v>
      </c>
      <c r="BG431" s="4" t="s">
        <v>220</v>
      </c>
      <c r="BH431" s="4" t="s">
        <v>220</v>
      </c>
      <c r="BI431" s="6" t="s">
        <v>221</v>
      </c>
      <c r="BJ431" s="6" t="s">
        <v>1463</v>
      </c>
      <c r="BK431" s="6" t="s">
        <v>174</v>
      </c>
      <c r="BL431" s="12">
        <v>12119466</v>
      </c>
      <c r="BM431" s="4">
        <v>5</v>
      </c>
      <c r="BN431" s="6" t="s">
        <v>2503</v>
      </c>
      <c r="BO431" s="6" t="s">
        <v>183</v>
      </c>
      <c r="BP431" s="4">
        <v>77101600</v>
      </c>
      <c r="BQ431" s="142" t="s">
        <v>3530</v>
      </c>
      <c r="BR431" s="162">
        <v>43950</v>
      </c>
      <c r="BS431" s="4" t="s">
        <v>180</v>
      </c>
      <c r="BT431" s="13" t="s">
        <v>230</v>
      </c>
      <c r="BU431" s="163">
        <v>43950</v>
      </c>
      <c r="BV431" s="13" t="s">
        <v>348</v>
      </c>
      <c r="BW431" s="163">
        <v>43951</v>
      </c>
      <c r="BX431" s="163">
        <v>43951</v>
      </c>
      <c r="BY431" s="222">
        <v>44194</v>
      </c>
      <c r="BZ431" s="42">
        <f t="shared" si="276"/>
        <v>243</v>
      </c>
      <c r="CA431" s="16">
        <f t="shared" si="277"/>
        <v>8.1</v>
      </c>
      <c r="CB431" s="6" t="s">
        <v>3160</v>
      </c>
      <c r="CC431" s="9">
        <f>BD_2!E429</f>
        <v>0</v>
      </c>
      <c r="CD431" s="9">
        <f>BD_2!BA429</f>
        <v>0</v>
      </c>
      <c r="CE431" s="4">
        <f>BD_2!BZ429</f>
        <v>0</v>
      </c>
      <c r="CF431" s="42" t="str">
        <f>BD_2!CA429</f>
        <v>2 NO</v>
      </c>
      <c r="CG431" s="163" t="str">
        <f>BD_2!CF429</f>
        <v>2 NO</v>
      </c>
      <c r="CH431" s="4" t="s">
        <v>181</v>
      </c>
      <c r="CI431">
        <f t="shared" si="205"/>
        <v>243</v>
      </c>
      <c r="CJ431" s="161">
        <f t="shared" si="206"/>
        <v>43951</v>
      </c>
      <c r="CK431" s="161">
        <f t="shared" si="207"/>
        <v>44194</v>
      </c>
      <c r="CL431" s="14">
        <f t="shared" ca="1" si="208"/>
        <v>1.5308641975308641</v>
      </c>
      <c r="CM431" s="112">
        <f t="shared" si="278"/>
        <v>55032000</v>
      </c>
      <c r="CN431" s="42" t="str">
        <f t="shared" ca="1" si="279"/>
        <v>FINALIZADO</v>
      </c>
      <c r="CO431" s="115"/>
      <c r="CQ431" s="17"/>
      <c r="CR431" s="87"/>
      <c r="CT431" s="4" t="s">
        <v>1321</v>
      </c>
      <c r="CU431" s="4" t="s">
        <v>1322</v>
      </c>
      <c r="CV431" s="4" t="s">
        <v>3330</v>
      </c>
      <c r="CW431" s="42" t="str">
        <f t="shared" si="284"/>
        <v>abril</v>
      </c>
      <c r="CX431" s="4" t="s">
        <v>180</v>
      </c>
      <c r="CY431" s="6" t="s">
        <v>361</v>
      </c>
      <c r="CZ431" s="6" t="s">
        <v>362</v>
      </c>
    </row>
    <row r="432" spans="1:104" x14ac:dyDescent="0.25">
      <c r="A432" s="110" t="str">
        <f t="shared" si="267"/>
        <v/>
      </c>
      <c r="B432" s="110" t="str">
        <f t="shared" si="268"/>
        <v/>
      </c>
      <c r="C432" s="42" t="str">
        <f t="shared" si="269"/>
        <v/>
      </c>
      <c r="D432" s="42" t="str">
        <f t="shared" si="270"/>
        <v/>
      </c>
      <c r="E432" s="110" t="str">
        <f t="shared" si="271"/>
        <v/>
      </c>
      <c r="F432" s="110" t="str">
        <f t="shared" ca="1" si="272"/>
        <v>F</v>
      </c>
      <c r="G432" s="19" t="str">
        <f t="shared" si="273"/>
        <v/>
      </c>
      <c r="H432" s="19" t="str">
        <f t="shared" si="274"/>
        <v/>
      </c>
      <c r="I432" s="164" t="str">
        <f t="shared" si="275"/>
        <v/>
      </c>
      <c r="J432" s="4">
        <v>2020</v>
      </c>
      <c r="K432" s="5">
        <v>422</v>
      </c>
      <c r="L432" s="13" t="s">
        <v>1434</v>
      </c>
      <c r="M432" s="4" t="s">
        <v>115</v>
      </c>
      <c r="N432" s="6" t="s">
        <v>116</v>
      </c>
      <c r="O432" s="6" t="s">
        <v>138</v>
      </c>
      <c r="P432" s="6" t="s">
        <v>150</v>
      </c>
      <c r="Q432" s="6" t="s">
        <v>249</v>
      </c>
      <c r="R432" s="4" t="s">
        <v>114</v>
      </c>
      <c r="S432" s="4" t="s">
        <v>166</v>
      </c>
      <c r="T432" s="108" t="s">
        <v>3541</v>
      </c>
      <c r="U432" s="4" t="s">
        <v>173</v>
      </c>
      <c r="V432" s="43" t="s">
        <v>174</v>
      </c>
      <c r="W432" s="7">
        <v>35511075</v>
      </c>
      <c r="X432" s="100">
        <v>2</v>
      </c>
      <c r="Y432" s="162">
        <v>24743</v>
      </c>
      <c r="Z432" s="80">
        <f ca="1">+($F$1-Tabla3[[#This Row],[FECHA DE NACIMIENTO]])/365</f>
        <v>53.643835616438359</v>
      </c>
      <c r="AA432" s="133" t="s">
        <v>558</v>
      </c>
      <c r="AC432" s="4" t="s">
        <v>114</v>
      </c>
      <c r="AD432" s="4" t="s">
        <v>114</v>
      </c>
      <c r="AE432" s="8" t="s">
        <v>114</v>
      </c>
      <c r="AF432" s="4" t="s">
        <v>181</v>
      </c>
      <c r="AG432" s="105" t="s">
        <v>958</v>
      </c>
      <c r="AH432" s="6" t="s">
        <v>958</v>
      </c>
      <c r="AI432" s="6" t="s">
        <v>3533</v>
      </c>
      <c r="AJ432" s="108" t="s">
        <v>3618</v>
      </c>
      <c r="AK432" s="9" t="s">
        <v>3619</v>
      </c>
      <c r="AL432" s="9">
        <v>88000000</v>
      </c>
      <c r="AM432" s="9">
        <v>88000000</v>
      </c>
      <c r="AN432" s="112">
        <v>11000000</v>
      </c>
      <c r="AO432" s="4" t="s">
        <v>209</v>
      </c>
      <c r="AP432" s="6" t="s">
        <v>181</v>
      </c>
      <c r="AQ432" s="6" t="s">
        <v>168</v>
      </c>
      <c r="AR432" s="75"/>
      <c r="AS432" s="75"/>
      <c r="AT432" s="75"/>
      <c r="AU432" s="108">
        <v>5720</v>
      </c>
      <c r="AV432" s="162">
        <v>43840</v>
      </c>
      <c r="AW432" s="108">
        <v>137120</v>
      </c>
      <c r="AX432" s="163">
        <v>43950</v>
      </c>
      <c r="AY432" s="6" t="s">
        <v>215</v>
      </c>
      <c r="AZ432" s="6" t="s">
        <v>572</v>
      </c>
      <c r="BA432" s="6" t="s">
        <v>181</v>
      </c>
      <c r="BB432" s="75"/>
      <c r="BC432" s="75"/>
      <c r="BD432" s="6" t="s">
        <v>3543</v>
      </c>
      <c r="BE432" s="161" t="s">
        <v>3542</v>
      </c>
      <c r="BF432" s="162">
        <v>43950</v>
      </c>
      <c r="BG432" s="4" t="s">
        <v>220</v>
      </c>
      <c r="BH432" s="4" t="s">
        <v>220</v>
      </c>
      <c r="BI432" s="6" t="s">
        <v>221</v>
      </c>
      <c r="BJ432" s="6" t="s">
        <v>5325</v>
      </c>
      <c r="BK432" s="6" t="s">
        <v>174</v>
      </c>
      <c r="BL432" s="12">
        <v>80092695</v>
      </c>
      <c r="BM432" s="4">
        <v>4</v>
      </c>
      <c r="BN432" s="95" t="s">
        <v>621</v>
      </c>
      <c r="BO432" s="95" t="s">
        <v>621</v>
      </c>
      <c r="BP432" s="4">
        <v>77101700</v>
      </c>
      <c r="BQ432" s="142" t="s">
        <v>3532</v>
      </c>
      <c r="BR432" s="162">
        <v>43950</v>
      </c>
      <c r="BS432" s="4" t="s">
        <v>180</v>
      </c>
      <c r="BT432" s="13" t="s">
        <v>230</v>
      </c>
      <c r="BU432" s="163">
        <v>43951</v>
      </c>
      <c r="BV432" s="13" t="s">
        <v>348</v>
      </c>
      <c r="BW432" s="163">
        <v>43951</v>
      </c>
      <c r="BX432" s="163">
        <v>43951</v>
      </c>
      <c r="BY432" s="222">
        <v>44194</v>
      </c>
      <c r="BZ432" s="42">
        <f t="shared" si="276"/>
        <v>243</v>
      </c>
      <c r="CA432" s="16">
        <f t="shared" si="277"/>
        <v>8.1</v>
      </c>
      <c r="CB432" s="6" t="s">
        <v>3620</v>
      </c>
      <c r="CC432" s="9">
        <f>BD_2!E430</f>
        <v>0</v>
      </c>
      <c r="CD432" s="9">
        <f>BD_2!BA430</f>
        <v>0</v>
      </c>
      <c r="CE432" s="4">
        <f>BD_2!BZ430</f>
        <v>0</v>
      </c>
      <c r="CF432" s="42" t="str">
        <f>BD_2!CA430</f>
        <v>2 NO</v>
      </c>
      <c r="CG432" s="163" t="str">
        <f>BD_2!CF430</f>
        <v>2 NO</v>
      </c>
      <c r="CH432" s="4" t="s">
        <v>181</v>
      </c>
      <c r="CI432">
        <f t="shared" si="205"/>
        <v>243</v>
      </c>
      <c r="CJ432" s="161">
        <f t="shared" si="206"/>
        <v>43951</v>
      </c>
      <c r="CK432" s="161">
        <f t="shared" si="207"/>
        <v>44194</v>
      </c>
      <c r="CL432" s="14">
        <f t="shared" ca="1" si="208"/>
        <v>1.5308641975308641</v>
      </c>
      <c r="CM432" s="112">
        <f t="shared" si="278"/>
        <v>88000000</v>
      </c>
      <c r="CN432" s="42" t="str">
        <f t="shared" ca="1" si="279"/>
        <v>FINALIZADO</v>
      </c>
      <c r="CO432" s="115"/>
      <c r="CQ432" s="17"/>
      <c r="CR432" s="87"/>
      <c r="CT432" s="4" t="s">
        <v>1321</v>
      </c>
      <c r="CU432" s="4" t="s">
        <v>1322</v>
      </c>
      <c r="CV432" s="4" t="s">
        <v>3330</v>
      </c>
      <c r="CW432" s="42" t="str">
        <f t="shared" si="284"/>
        <v>abril</v>
      </c>
      <c r="CX432" s="4" t="s">
        <v>180</v>
      </c>
      <c r="CY432" s="6" t="s">
        <v>361</v>
      </c>
      <c r="CZ432" s="6" t="s">
        <v>362</v>
      </c>
    </row>
    <row r="433" spans="1:104" x14ac:dyDescent="0.25">
      <c r="A433" s="110" t="str">
        <f t="shared" ref="A433:A440" si="285">+IF($CM433&gt;$AM433,"A", "")</f>
        <v/>
      </c>
      <c r="B433" s="110" t="str">
        <f t="shared" ref="B433:B440" si="286">+IF(CK433&gt;BY433,"PR","")</f>
        <v/>
      </c>
      <c r="C433" s="42" t="str">
        <f t="shared" ref="C433:C440" si="287">IF($CG433= "1 SI", "T","")</f>
        <v/>
      </c>
      <c r="D433" s="42" t="str">
        <f t="shared" ref="D433:D440" si="288">+IF($CF433="1 SI","S","")</f>
        <v/>
      </c>
      <c r="E433" s="110" t="str">
        <f t="shared" ref="E433:E440" si="289">+IF(CH433="1 SI","C","")</f>
        <v/>
      </c>
      <c r="F433" s="110" t="str">
        <f t="shared" ref="F433:F440" ca="1" si="290">+IF($CK433&lt;=$F$1,"F","E")</f>
        <v>F</v>
      </c>
      <c r="G433" s="19" t="str">
        <f t="shared" ref="G433:G440" si="291">+IF($CO433="MUTUO ACUERDO", "L","")</f>
        <v/>
      </c>
      <c r="H433" s="19" t="str">
        <f t="shared" ref="H433:H440" si="292">IF($CX433="1 SI","","NE")</f>
        <v/>
      </c>
      <c r="I433" s="164" t="str">
        <f t="shared" ref="I433:I440" si="293">IF(CV433="1. SI","ANU","")</f>
        <v/>
      </c>
      <c r="J433" s="4">
        <v>2020</v>
      </c>
      <c r="K433" s="5">
        <v>423</v>
      </c>
      <c r="L433" s="13" t="s">
        <v>1435</v>
      </c>
      <c r="M433" s="4" t="s">
        <v>115</v>
      </c>
      <c r="N433" s="6" t="s">
        <v>116</v>
      </c>
      <c r="O433" s="6" t="s">
        <v>138</v>
      </c>
      <c r="P433" s="6" t="s">
        <v>150</v>
      </c>
      <c r="Q433" s="6" t="s">
        <v>249</v>
      </c>
      <c r="R433" s="4" t="s">
        <v>114</v>
      </c>
      <c r="S433" s="4" t="s">
        <v>166</v>
      </c>
      <c r="T433" s="108" t="s">
        <v>3535</v>
      </c>
      <c r="U433" s="4" t="s">
        <v>173</v>
      </c>
      <c r="V433" s="43" t="s">
        <v>174</v>
      </c>
      <c r="W433" s="7">
        <v>37728881</v>
      </c>
      <c r="X433" s="100">
        <v>2</v>
      </c>
      <c r="Y433" s="162">
        <v>29095</v>
      </c>
      <c r="Z433" s="80">
        <f ca="1">+($F$1-Tabla3[[#This Row],[FECHA DE NACIMIENTO]])/365</f>
        <v>41.720547945205482</v>
      </c>
      <c r="AA433" s="133" t="s">
        <v>2190</v>
      </c>
      <c r="AC433" s="4" t="s">
        <v>114</v>
      </c>
      <c r="AD433" s="4" t="s">
        <v>114</v>
      </c>
      <c r="AE433" s="8" t="s">
        <v>114</v>
      </c>
      <c r="AF433" s="4" t="s">
        <v>181</v>
      </c>
      <c r="AG433" s="105" t="s">
        <v>959</v>
      </c>
      <c r="AH433" s="6" t="s">
        <v>959</v>
      </c>
      <c r="AI433" s="6" t="s">
        <v>3028</v>
      </c>
      <c r="AJ433" s="108" t="s">
        <v>3536</v>
      </c>
      <c r="AK433" s="82" t="s">
        <v>3927</v>
      </c>
      <c r="AL433" s="9">
        <v>50133333</v>
      </c>
      <c r="AM433" s="9">
        <v>50133333</v>
      </c>
      <c r="AN433" s="112">
        <v>6400000</v>
      </c>
      <c r="AO433" s="4" t="s">
        <v>209</v>
      </c>
      <c r="AP433" s="6" t="s">
        <v>181</v>
      </c>
      <c r="AQ433" s="6" t="s">
        <v>168</v>
      </c>
      <c r="AR433" s="75"/>
      <c r="AS433" s="75"/>
      <c r="AT433" s="75"/>
      <c r="AU433" s="108">
        <v>20820</v>
      </c>
      <c r="AV433" s="162">
        <v>43888</v>
      </c>
      <c r="AW433" s="108">
        <v>138620</v>
      </c>
      <c r="AX433" s="163">
        <v>43956</v>
      </c>
      <c r="AY433" s="6" t="s">
        <v>215</v>
      </c>
      <c r="AZ433" s="6" t="s">
        <v>3359</v>
      </c>
      <c r="BA433" s="6" t="s">
        <v>181</v>
      </c>
      <c r="BB433" s="75"/>
      <c r="BC433" s="75"/>
      <c r="BD433" s="6" t="s">
        <v>3538</v>
      </c>
      <c r="BE433" s="161" t="s">
        <v>3539</v>
      </c>
      <c r="BF433" s="162">
        <v>43951</v>
      </c>
      <c r="BG433" s="4" t="s">
        <v>220</v>
      </c>
      <c r="BH433" s="4" t="s">
        <v>220</v>
      </c>
      <c r="BI433" s="6" t="s">
        <v>221</v>
      </c>
      <c r="BJ433" s="6" t="s">
        <v>1246</v>
      </c>
      <c r="BK433" s="6" t="s">
        <v>174</v>
      </c>
      <c r="BL433" s="12">
        <v>79461036</v>
      </c>
      <c r="BM433" s="4">
        <v>1</v>
      </c>
      <c r="BN433" s="6" t="s">
        <v>1291</v>
      </c>
      <c r="BO433" s="6" t="s">
        <v>959</v>
      </c>
      <c r="BP433" s="4">
        <v>77101700</v>
      </c>
      <c r="BQ433" s="142" t="s">
        <v>3534</v>
      </c>
      <c r="BR433" s="162">
        <v>43951</v>
      </c>
      <c r="BS433" s="4" t="s">
        <v>180</v>
      </c>
      <c r="BT433" s="13" t="s">
        <v>230</v>
      </c>
      <c r="BU433" s="163">
        <v>43956</v>
      </c>
      <c r="BV433" s="13" t="s">
        <v>348</v>
      </c>
      <c r="BW433" s="163">
        <v>43956</v>
      </c>
      <c r="BX433" s="163">
        <v>43956</v>
      </c>
      <c r="BY433" s="222">
        <v>44196</v>
      </c>
      <c r="BZ433" s="42">
        <f t="shared" ref="BZ433:BZ440" si="294">$BY433-$BX433</f>
        <v>240</v>
      </c>
      <c r="CA433" s="16">
        <f t="shared" ref="CA433:CA441" si="295">$BZ433/30</f>
        <v>8</v>
      </c>
      <c r="CB433" s="6" t="s">
        <v>3928</v>
      </c>
      <c r="CC433" s="9">
        <f>BD_2!E431</f>
        <v>0</v>
      </c>
      <c r="CD433" s="9">
        <f>BD_2!BA431</f>
        <v>0</v>
      </c>
      <c r="CE433" s="4">
        <f>BD_2!BZ431</f>
        <v>0</v>
      </c>
      <c r="CF433" s="42" t="str">
        <f>BD_2!CA431</f>
        <v>2 NO</v>
      </c>
      <c r="CG433" s="163" t="str">
        <f>BD_2!CF431</f>
        <v>2 NO</v>
      </c>
      <c r="CH433" s="4" t="s">
        <v>181</v>
      </c>
      <c r="CI433">
        <f t="shared" si="205"/>
        <v>240</v>
      </c>
      <c r="CJ433" s="161">
        <f t="shared" si="206"/>
        <v>43956</v>
      </c>
      <c r="CK433" s="161">
        <f t="shared" si="207"/>
        <v>44196</v>
      </c>
      <c r="CL433" s="14">
        <f t="shared" ca="1" si="208"/>
        <v>1.5291666666666666</v>
      </c>
      <c r="CM433" s="112">
        <f t="shared" ref="CM433:CM440" si="296">$AM433+$CD433-$CC433</f>
        <v>50133333</v>
      </c>
      <c r="CN433" s="42" t="str">
        <f t="shared" ref="CN433:CN440" ca="1" si="297">+IF($CK433&lt;=$F$1, "FINALIZADO","EJECUCIÓN")</f>
        <v>FINALIZADO</v>
      </c>
      <c r="CO433" s="115"/>
      <c r="CQ433" s="17"/>
      <c r="CR433" s="87"/>
      <c r="CT433" s="4" t="s">
        <v>1321</v>
      </c>
      <c r="CU433" s="4" t="s">
        <v>1322</v>
      </c>
      <c r="CV433" s="4" t="s">
        <v>3330</v>
      </c>
      <c r="CW433" s="42" t="str">
        <f t="shared" si="284"/>
        <v>abril</v>
      </c>
      <c r="CX433" s="4" t="s">
        <v>180</v>
      </c>
      <c r="CY433" s="6" t="s">
        <v>361</v>
      </c>
      <c r="CZ433" s="6" t="s">
        <v>362</v>
      </c>
    </row>
    <row r="434" spans="1:104" x14ac:dyDescent="0.25">
      <c r="A434" s="110" t="str">
        <f t="shared" si="285"/>
        <v/>
      </c>
      <c r="B434" s="110" t="str">
        <f t="shared" si="286"/>
        <v/>
      </c>
      <c r="C434" s="42" t="str">
        <f t="shared" si="287"/>
        <v/>
      </c>
      <c r="D434" s="42" t="str">
        <f t="shared" si="288"/>
        <v/>
      </c>
      <c r="E434" s="110" t="str">
        <f t="shared" si="289"/>
        <v/>
      </c>
      <c r="F434" s="110" t="str">
        <f t="shared" ca="1" si="290"/>
        <v>F</v>
      </c>
      <c r="G434" s="19" t="str">
        <f t="shared" si="291"/>
        <v/>
      </c>
      <c r="H434" s="19" t="str">
        <f t="shared" si="292"/>
        <v/>
      </c>
      <c r="I434" s="164" t="str">
        <f t="shared" si="293"/>
        <v/>
      </c>
      <c r="J434" s="4">
        <v>2020</v>
      </c>
      <c r="K434" s="5">
        <v>424</v>
      </c>
      <c r="L434" s="13" t="s">
        <v>1435</v>
      </c>
      <c r="M434" s="4" t="s">
        <v>115</v>
      </c>
      <c r="N434" s="6" t="s">
        <v>116</v>
      </c>
      <c r="O434" s="6" t="s">
        <v>138</v>
      </c>
      <c r="P434" s="6" t="s">
        <v>150</v>
      </c>
      <c r="Q434" s="6" t="s">
        <v>249</v>
      </c>
      <c r="R434" s="4" t="s">
        <v>114</v>
      </c>
      <c r="S434" s="4" t="s">
        <v>166</v>
      </c>
      <c r="T434" s="108" t="s">
        <v>3550</v>
      </c>
      <c r="U434" s="4" t="s">
        <v>173</v>
      </c>
      <c r="V434" s="43" t="s">
        <v>174</v>
      </c>
      <c r="W434" s="7">
        <v>52288888</v>
      </c>
      <c r="X434" s="100">
        <v>9</v>
      </c>
      <c r="Y434" s="162">
        <v>29397</v>
      </c>
      <c r="Z434" s="80">
        <f ca="1">+($F$1-Tabla3[[#This Row],[FECHA DE NACIMIENTO]])/365</f>
        <v>40.893150684931506</v>
      </c>
      <c r="AA434" s="133" t="s">
        <v>2348</v>
      </c>
      <c r="AC434" s="4" t="s">
        <v>114</v>
      </c>
      <c r="AD434" s="4" t="s">
        <v>114</v>
      </c>
      <c r="AE434" s="8" t="s">
        <v>114</v>
      </c>
      <c r="AF434" s="4" t="s">
        <v>181</v>
      </c>
      <c r="AG434" s="105" t="s">
        <v>959</v>
      </c>
      <c r="AH434" s="6" t="s">
        <v>959</v>
      </c>
      <c r="AI434" s="6" t="s">
        <v>3551</v>
      </c>
      <c r="AJ434" s="108" t="s">
        <v>3552</v>
      </c>
      <c r="AK434" s="9" t="s">
        <v>3553</v>
      </c>
      <c r="AL434" s="9">
        <v>52800000</v>
      </c>
      <c r="AM434" s="9">
        <v>52800000</v>
      </c>
      <c r="AN434" s="112">
        <v>6600000</v>
      </c>
      <c r="AO434" s="4" t="s">
        <v>209</v>
      </c>
      <c r="AP434" s="6" t="s">
        <v>181</v>
      </c>
      <c r="AQ434" s="6" t="s">
        <v>168</v>
      </c>
      <c r="AR434" s="75"/>
      <c r="AS434" s="75"/>
      <c r="AT434" s="75"/>
      <c r="AU434" s="108">
        <v>20820</v>
      </c>
      <c r="AV434" s="162">
        <v>43888</v>
      </c>
      <c r="AW434" s="108">
        <v>138020</v>
      </c>
      <c r="AX434" s="163">
        <v>43951</v>
      </c>
      <c r="AY434" s="6" t="s">
        <v>215</v>
      </c>
      <c r="AZ434" s="6" t="s">
        <v>2490</v>
      </c>
      <c r="BA434" s="6" t="s">
        <v>181</v>
      </c>
      <c r="BB434" s="75"/>
      <c r="BC434" s="75"/>
      <c r="BD434" s="6" t="s">
        <v>3554</v>
      </c>
      <c r="BE434" s="161" t="s">
        <v>3555</v>
      </c>
      <c r="BF434" s="162">
        <v>43951</v>
      </c>
      <c r="BG434" s="4" t="s">
        <v>220</v>
      </c>
      <c r="BH434" s="4" t="s">
        <v>220</v>
      </c>
      <c r="BI434" s="6" t="s">
        <v>221</v>
      </c>
      <c r="BJ434" s="6" t="s">
        <v>1246</v>
      </c>
      <c r="BK434" s="6" t="s">
        <v>174</v>
      </c>
      <c r="BL434" s="12">
        <v>79461036</v>
      </c>
      <c r="BM434" s="4">
        <v>1</v>
      </c>
      <c r="BN434" s="6" t="s">
        <v>1291</v>
      </c>
      <c r="BO434" s="6" t="s">
        <v>959</v>
      </c>
      <c r="BP434" s="4">
        <v>77101700</v>
      </c>
      <c r="BQ434" s="142" t="s">
        <v>3549</v>
      </c>
      <c r="BR434" s="162">
        <v>43951</v>
      </c>
      <c r="BS434" s="4" t="s">
        <v>180</v>
      </c>
      <c r="BT434" s="13" t="s">
        <v>230</v>
      </c>
      <c r="BU434" s="163">
        <v>43951</v>
      </c>
      <c r="BV434" s="13" t="s">
        <v>348</v>
      </c>
      <c r="BW434" s="163">
        <v>43952</v>
      </c>
      <c r="BX434" s="163">
        <v>43952</v>
      </c>
      <c r="BY434" s="222">
        <v>44195</v>
      </c>
      <c r="BZ434" s="42">
        <f t="shared" si="294"/>
        <v>243</v>
      </c>
      <c r="CA434" s="16">
        <f t="shared" si="295"/>
        <v>8.1</v>
      </c>
      <c r="CB434" s="6" t="s">
        <v>3540</v>
      </c>
      <c r="CC434" s="9">
        <f>BD_2!E432</f>
        <v>0</v>
      </c>
      <c r="CD434" s="9">
        <f>BD_2!BA432</f>
        <v>0</v>
      </c>
      <c r="CE434" s="4">
        <f>BD_2!BZ432</f>
        <v>0</v>
      </c>
      <c r="CF434" s="42" t="str">
        <f>BD_2!CA432</f>
        <v>2 NO</v>
      </c>
      <c r="CG434" s="163" t="str">
        <f>BD_2!CF432</f>
        <v>2 NO</v>
      </c>
      <c r="CH434" s="4" t="s">
        <v>181</v>
      </c>
      <c r="CI434">
        <f t="shared" si="205"/>
        <v>243</v>
      </c>
      <c r="CJ434" s="161">
        <f t="shared" si="206"/>
        <v>43952</v>
      </c>
      <c r="CK434" s="161">
        <f t="shared" si="207"/>
        <v>44195</v>
      </c>
      <c r="CL434" s="14">
        <f t="shared" ca="1" si="208"/>
        <v>1.5267489711934157</v>
      </c>
      <c r="CM434" s="112">
        <f t="shared" si="296"/>
        <v>52800000</v>
      </c>
      <c r="CN434" s="42" t="str">
        <f t="shared" ca="1" si="297"/>
        <v>FINALIZADO</v>
      </c>
      <c r="CO434" s="115"/>
      <c r="CQ434" s="17"/>
      <c r="CR434" s="87"/>
      <c r="CT434" s="4" t="s">
        <v>1321</v>
      </c>
      <c r="CU434" s="4" t="s">
        <v>1322</v>
      </c>
      <c r="CV434" s="4" t="s">
        <v>3330</v>
      </c>
      <c r="CW434" s="42" t="str">
        <f t="shared" si="284"/>
        <v>abril</v>
      </c>
      <c r="CX434" s="4" t="s">
        <v>180</v>
      </c>
      <c r="CY434" s="6" t="s">
        <v>361</v>
      </c>
      <c r="CZ434" s="6" t="s">
        <v>362</v>
      </c>
    </row>
    <row r="435" spans="1:104" x14ac:dyDescent="0.25">
      <c r="A435" s="110" t="str">
        <f t="shared" si="285"/>
        <v/>
      </c>
      <c r="B435" s="110" t="str">
        <f t="shared" si="286"/>
        <v/>
      </c>
      <c r="C435" s="42" t="str">
        <f t="shared" si="287"/>
        <v/>
      </c>
      <c r="D435" s="42" t="str">
        <f t="shared" si="288"/>
        <v/>
      </c>
      <c r="E435" s="110" t="str">
        <f t="shared" si="289"/>
        <v/>
      </c>
      <c r="F435" s="110" t="str">
        <f t="shared" ca="1" si="290"/>
        <v>F</v>
      </c>
      <c r="G435" s="19" t="str">
        <f t="shared" si="291"/>
        <v/>
      </c>
      <c r="H435" s="19" t="str">
        <f t="shared" si="292"/>
        <v/>
      </c>
      <c r="I435" s="164" t="str">
        <f t="shared" si="293"/>
        <v/>
      </c>
      <c r="J435" s="4">
        <v>2020</v>
      </c>
      <c r="K435" s="5">
        <v>425</v>
      </c>
      <c r="L435" s="13" t="s">
        <v>1435</v>
      </c>
      <c r="M435" s="4" t="s">
        <v>115</v>
      </c>
      <c r="N435" s="6" t="s">
        <v>116</v>
      </c>
      <c r="O435" s="6" t="s">
        <v>138</v>
      </c>
      <c r="P435" s="6" t="s">
        <v>150</v>
      </c>
      <c r="Q435" s="6" t="s">
        <v>249</v>
      </c>
      <c r="R435" s="4" t="s">
        <v>114</v>
      </c>
      <c r="S435" s="4" t="s">
        <v>166</v>
      </c>
      <c r="T435" s="108" t="s">
        <v>3558</v>
      </c>
      <c r="U435" s="4" t="s">
        <v>173</v>
      </c>
      <c r="V435" s="43" t="s">
        <v>174</v>
      </c>
      <c r="W435" s="7">
        <v>1016007615</v>
      </c>
      <c r="X435" s="100">
        <v>0</v>
      </c>
      <c r="Y435" s="162">
        <v>32295</v>
      </c>
      <c r="Z435" s="80">
        <f ca="1">+($F$1-Tabla3[[#This Row],[FECHA DE NACIMIENTO]])/365</f>
        <v>32.953424657534249</v>
      </c>
      <c r="AA435" s="133" t="s">
        <v>850</v>
      </c>
      <c r="AC435" s="4" t="s">
        <v>114</v>
      </c>
      <c r="AD435" s="4" t="s">
        <v>114</v>
      </c>
      <c r="AE435" s="8" t="s">
        <v>114</v>
      </c>
      <c r="AF435" s="4" t="s">
        <v>181</v>
      </c>
      <c r="AG435" s="105" t="s">
        <v>959</v>
      </c>
      <c r="AH435" s="6" t="s">
        <v>959</v>
      </c>
      <c r="AI435" s="6" t="s">
        <v>3557</v>
      </c>
      <c r="AJ435" s="108" t="s">
        <v>3536</v>
      </c>
      <c r="AK435" s="9" t="s">
        <v>3537</v>
      </c>
      <c r="AL435" s="9">
        <v>51200000</v>
      </c>
      <c r="AM435" s="9">
        <v>51200000</v>
      </c>
      <c r="AN435" s="112">
        <v>6400000</v>
      </c>
      <c r="AO435" s="4" t="s">
        <v>209</v>
      </c>
      <c r="AP435" s="6" t="s">
        <v>181</v>
      </c>
      <c r="AQ435" s="6" t="s">
        <v>168</v>
      </c>
      <c r="AR435" s="75"/>
      <c r="AS435" s="75"/>
      <c r="AT435" s="75"/>
      <c r="AU435" s="108">
        <v>17020</v>
      </c>
      <c r="AV435" s="162">
        <v>43860</v>
      </c>
      <c r="AW435" s="108">
        <v>138120</v>
      </c>
      <c r="AX435" s="163">
        <v>43951</v>
      </c>
      <c r="AY435" s="6" t="s">
        <v>215</v>
      </c>
      <c r="AZ435" s="6" t="s">
        <v>3359</v>
      </c>
      <c r="BA435" s="6" t="s">
        <v>181</v>
      </c>
      <c r="BB435" s="75"/>
      <c r="BC435" s="75"/>
      <c r="BD435" s="6" t="s">
        <v>3560</v>
      </c>
      <c r="BE435" s="161" t="s">
        <v>3559</v>
      </c>
      <c r="BF435" s="162">
        <v>43951</v>
      </c>
      <c r="BG435" s="4" t="s">
        <v>220</v>
      </c>
      <c r="BH435" s="4" t="s">
        <v>220</v>
      </c>
      <c r="BI435" s="6" t="s">
        <v>221</v>
      </c>
      <c r="BJ435" s="6" t="s">
        <v>1246</v>
      </c>
      <c r="BK435" s="6" t="s">
        <v>174</v>
      </c>
      <c r="BL435" s="12">
        <v>79461036</v>
      </c>
      <c r="BM435" s="4">
        <v>1</v>
      </c>
      <c r="BN435" s="6" t="s">
        <v>1291</v>
      </c>
      <c r="BO435" s="6" t="s">
        <v>959</v>
      </c>
      <c r="BP435" s="4">
        <v>77101700</v>
      </c>
      <c r="BQ435" s="142" t="s">
        <v>3556</v>
      </c>
      <c r="BR435" s="162">
        <v>43951</v>
      </c>
      <c r="BS435" s="4" t="s">
        <v>180</v>
      </c>
      <c r="BT435" s="13" t="s">
        <v>230</v>
      </c>
      <c r="BU435" s="163">
        <v>43951</v>
      </c>
      <c r="BV435" s="13" t="s">
        <v>348</v>
      </c>
      <c r="BW435" s="163">
        <v>43952</v>
      </c>
      <c r="BX435" s="163">
        <v>43952</v>
      </c>
      <c r="BY435" s="222">
        <v>44196</v>
      </c>
      <c r="BZ435" s="42">
        <f t="shared" si="294"/>
        <v>244</v>
      </c>
      <c r="CA435" s="16">
        <f t="shared" si="295"/>
        <v>8.1333333333333329</v>
      </c>
      <c r="CB435" s="6" t="s">
        <v>3540</v>
      </c>
      <c r="CC435" s="9">
        <f>BD_2!E433</f>
        <v>0</v>
      </c>
      <c r="CD435" s="9">
        <f>BD_2!BA433</f>
        <v>0</v>
      </c>
      <c r="CE435" s="4">
        <f>BD_2!BZ433</f>
        <v>0</v>
      </c>
      <c r="CF435" s="42" t="str">
        <f>BD_2!CA433</f>
        <v>2 NO</v>
      </c>
      <c r="CG435" s="163" t="str">
        <f>BD_2!CF433</f>
        <v>2 NO</v>
      </c>
      <c r="CH435" s="4" t="s">
        <v>181</v>
      </c>
      <c r="CI435">
        <f t="shared" si="205"/>
        <v>244</v>
      </c>
      <c r="CJ435" s="161">
        <f t="shared" si="206"/>
        <v>43952</v>
      </c>
      <c r="CK435" s="161">
        <f t="shared" si="207"/>
        <v>44196</v>
      </c>
      <c r="CL435" s="14">
        <f t="shared" ca="1" si="208"/>
        <v>1.5204918032786885</v>
      </c>
      <c r="CM435" s="112">
        <f t="shared" si="296"/>
        <v>51200000</v>
      </c>
      <c r="CN435" s="42" t="str">
        <f t="shared" ca="1" si="297"/>
        <v>FINALIZADO</v>
      </c>
      <c r="CO435" s="115"/>
      <c r="CQ435" s="17"/>
      <c r="CR435" s="87"/>
      <c r="CT435" s="4" t="s">
        <v>1321</v>
      </c>
      <c r="CU435" s="4" t="s">
        <v>1322</v>
      </c>
      <c r="CV435" s="4" t="s">
        <v>3330</v>
      </c>
      <c r="CW435" s="42" t="str">
        <f t="shared" si="284"/>
        <v>abril</v>
      </c>
      <c r="CX435" s="4" t="s">
        <v>180</v>
      </c>
      <c r="CY435" s="6" t="s">
        <v>361</v>
      </c>
      <c r="CZ435" s="6" t="s">
        <v>362</v>
      </c>
    </row>
    <row r="436" spans="1:104" x14ac:dyDescent="0.25">
      <c r="A436" s="110" t="str">
        <f t="shared" si="285"/>
        <v/>
      </c>
      <c r="B436" s="110" t="str">
        <f t="shared" si="286"/>
        <v/>
      </c>
      <c r="C436" s="42" t="str">
        <f t="shared" si="287"/>
        <v/>
      </c>
      <c r="D436" s="42" t="str">
        <f t="shared" si="288"/>
        <v/>
      </c>
      <c r="E436" s="110" t="str">
        <f t="shared" si="289"/>
        <v/>
      </c>
      <c r="F436" s="110" t="str">
        <f t="shared" ca="1" si="290"/>
        <v>F</v>
      </c>
      <c r="G436" s="19" t="str">
        <f t="shared" si="291"/>
        <v/>
      </c>
      <c r="H436" s="19" t="str">
        <f t="shared" si="292"/>
        <v/>
      </c>
      <c r="I436" s="164" t="str">
        <f t="shared" si="293"/>
        <v/>
      </c>
      <c r="J436" s="4">
        <v>2020</v>
      </c>
      <c r="K436" s="5">
        <v>426</v>
      </c>
      <c r="L436" s="13" t="s">
        <v>515</v>
      </c>
      <c r="M436" s="4" t="s">
        <v>115</v>
      </c>
      <c r="N436" s="6" t="s">
        <v>116</v>
      </c>
      <c r="O436" s="6" t="s">
        <v>138</v>
      </c>
      <c r="P436" s="6" t="s">
        <v>150</v>
      </c>
      <c r="Q436" s="6" t="s">
        <v>249</v>
      </c>
      <c r="R436" s="4" t="s">
        <v>114</v>
      </c>
      <c r="S436" s="4" t="s">
        <v>167</v>
      </c>
      <c r="T436" s="108" t="s">
        <v>3562</v>
      </c>
      <c r="U436" s="4" t="s">
        <v>173</v>
      </c>
      <c r="V436" s="43" t="s">
        <v>174</v>
      </c>
      <c r="W436" s="7">
        <v>1015444489</v>
      </c>
      <c r="X436" s="100">
        <v>9</v>
      </c>
      <c r="Y436" s="162">
        <v>34375</v>
      </c>
      <c r="Z436" s="80">
        <f ca="1">+($F$1-Tabla3[[#This Row],[FECHA DE NACIMIENTO]])/365</f>
        <v>27.254794520547946</v>
      </c>
      <c r="AA436" s="133" t="s">
        <v>553</v>
      </c>
      <c r="AC436" s="4" t="s">
        <v>114</v>
      </c>
      <c r="AD436" s="4" t="s">
        <v>114</v>
      </c>
      <c r="AE436" s="8" t="s">
        <v>114</v>
      </c>
      <c r="AF436" s="4" t="s">
        <v>181</v>
      </c>
      <c r="AG436" s="6" t="s">
        <v>196</v>
      </c>
      <c r="AH436" s="6" t="s">
        <v>201</v>
      </c>
      <c r="AI436" s="6" t="s">
        <v>3564</v>
      </c>
      <c r="AJ436" s="108" t="s">
        <v>3563</v>
      </c>
      <c r="AK436" s="9" t="s">
        <v>3565</v>
      </c>
      <c r="AL436" s="9">
        <v>28000000</v>
      </c>
      <c r="AM436" s="9">
        <v>28000000</v>
      </c>
      <c r="AN436" s="112">
        <v>3500000</v>
      </c>
      <c r="AO436" s="4" t="s">
        <v>209</v>
      </c>
      <c r="AP436" s="6" t="s">
        <v>181</v>
      </c>
      <c r="AQ436" s="6" t="s">
        <v>168</v>
      </c>
      <c r="AR436" s="75"/>
      <c r="AS436" s="75"/>
      <c r="AT436" s="75"/>
      <c r="AU436" s="108">
        <v>3620</v>
      </c>
      <c r="AV436" s="162">
        <v>43838</v>
      </c>
      <c r="AW436" s="108">
        <v>137620</v>
      </c>
      <c r="AX436" s="163">
        <v>43951</v>
      </c>
      <c r="AY436" s="6" t="s">
        <v>215</v>
      </c>
      <c r="AZ436" s="6" t="s">
        <v>571</v>
      </c>
      <c r="BA436" s="6" t="s">
        <v>181</v>
      </c>
      <c r="BB436" s="75"/>
      <c r="BC436" s="75"/>
      <c r="BD436" s="6" t="s">
        <v>3567</v>
      </c>
      <c r="BE436" s="161" t="s">
        <v>3566</v>
      </c>
      <c r="BF436" s="162">
        <v>43951</v>
      </c>
      <c r="BG436" s="4" t="s">
        <v>220</v>
      </c>
      <c r="BH436" s="4" t="s">
        <v>220</v>
      </c>
      <c r="BI436" s="6" t="s">
        <v>221</v>
      </c>
      <c r="BJ436" s="6" t="s">
        <v>547</v>
      </c>
      <c r="BK436" s="6" t="s">
        <v>174</v>
      </c>
      <c r="BL436" s="12">
        <v>75068868</v>
      </c>
      <c r="BM436" s="4">
        <v>1</v>
      </c>
      <c r="BN436" s="95" t="s">
        <v>546</v>
      </c>
      <c r="BO436" s="95" t="s">
        <v>196</v>
      </c>
      <c r="BP436" s="4">
        <v>80111501</v>
      </c>
      <c r="BQ436" s="142" t="s">
        <v>3561</v>
      </c>
      <c r="BR436" s="162">
        <v>43951</v>
      </c>
      <c r="BS436" s="4" t="s">
        <v>180</v>
      </c>
      <c r="BT436" s="13" t="s">
        <v>230</v>
      </c>
      <c r="BU436" s="163">
        <v>43951</v>
      </c>
      <c r="BV436" s="13" t="s">
        <v>348</v>
      </c>
      <c r="BW436" s="163">
        <v>43951</v>
      </c>
      <c r="BX436" s="163">
        <v>43951</v>
      </c>
      <c r="BY436" s="222">
        <v>44194</v>
      </c>
      <c r="BZ436" s="42">
        <f t="shared" si="294"/>
        <v>243</v>
      </c>
      <c r="CA436" s="16">
        <f t="shared" si="295"/>
        <v>8.1</v>
      </c>
      <c r="CB436" s="6" t="s">
        <v>3568</v>
      </c>
      <c r="CC436" s="9">
        <f>BD_2!E434</f>
        <v>0</v>
      </c>
      <c r="CD436" s="9">
        <f>BD_2!BA434</f>
        <v>0</v>
      </c>
      <c r="CE436" s="4">
        <f>BD_2!BZ434</f>
        <v>0</v>
      </c>
      <c r="CF436" s="42" t="str">
        <f>BD_2!CA434</f>
        <v>2 NO</v>
      </c>
      <c r="CG436" s="163" t="str">
        <f>BD_2!CF434</f>
        <v>2 NO</v>
      </c>
      <c r="CH436" s="4" t="s">
        <v>181</v>
      </c>
      <c r="CI436">
        <f t="shared" si="205"/>
        <v>243</v>
      </c>
      <c r="CJ436" s="161">
        <f t="shared" si="206"/>
        <v>43951</v>
      </c>
      <c r="CK436" s="161">
        <f t="shared" si="207"/>
        <v>44194</v>
      </c>
      <c r="CL436" s="14">
        <f t="shared" ca="1" si="208"/>
        <v>1.5308641975308641</v>
      </c>
      <c r="CM436" s="112">
        <f t="shared" si="296"/>
        <v>28000000</v>
      </c>
      <c r="CN436" s="42" t="str">
        <f t="shared" ca="1" si="297"/>
        <v>FINALIZADO</v>
      </c>
      <c r="CO436" s="115"/>
      <c r="CQ436" s="17"/>
      <c r="CR436" s="87"/>
      <c r="CT436" s="4" t="s">
        <v>1321</v>
      </c>
      <c r="CU436" s="4" t="s">
        <v>1322</v>
      </c>
      <c r="CV436" s="4" t="s">
        <v>3330</v>
      </c>
      <c r="CW436" s="42" t="str">
        <f t="shared" si="284"/>
        <v>abril</v>
      </c>
      <c r="CX436" s="4" t="s">
        <v>180</v>
      </c>
      <c r="CY436" s="6" t="s">
        <v>361</v>
      </c>
      <c r="CZ436" s="6" t="s">
        <v>362</v>
      </c>
    </row>
    <row r="437" spans="1:104" x14ac:dyDescent="0.25">
      <c r="A437" s="110" t="str">
        <f t="shared" si="285"/>
        <v/>
      </c>
      <c r="B437" s="110" t="str">
        <f t="shared" si="286"/>
        <v/>
      </c>
      <c r="C437" s="42" t="str">
        <f t="shared" si="287"/>
        <v/>
      </c>
      <c r="D437" s="42" t="str">
        <f t="shared" si="288"/>
        <v/>
      </c>
      <c r="E437" s="110" t="str">
        <f t="shared" si="289"/>
        <v/>
      </c>
      <c r="F437" s="110" t="str">
        <f t="shared" ca="1" si="290"/>
        <v>F</v>
      </c>
      <c r="G437" s="19" t="str">
        <f t="shared" si="291"/>
        <v/>
      </c>
      <c r="H437" s="19" t="str">
        <f t="shared" si="292"/>
        <v/>
      </c>
      <c r="I437" s="164" t="str">
        <f t="shared" si="293"/>
        <v/>
      </c>
      <c r="J437" s="4">
        <v>2020</v>
      </c>
      <c r="K437" s="5">
        <v>427</v>
      </c>
      <c r="L437" s="13" t="s">
        <v>1435</v>
      </c>
      <c r="M437" s="4" t="s">
        <v>115</v>
      </c>
      <c r="N437" s="6" t="s">
        <v>116</v>
      </c>
      <c r="O437" s="6" t="s">
        <v>138</v>
      </c>
      <c r="P437" s="6" t="s">
        <v>150</v>
      </c>
      <c r="Q437" s="6" t="s">
        <v>249</v>
      </c>
      <c r="R437" s="4" t="s">
        <v>114</v>
      </c>
      <c r="S437" s="4" t="s">
        <v>166</v>
      </c>
      <c r="T437" s="108" t="s">
        <v>3609</v>
      </c>
      <c r="U437" s="4" t="s">
        <v>173</v>
      </c>
      <c r="V437" s="43" t="s">
        <v>174</v>
      </c>
      <c r="W437" s="7">
        <v>26328739</v>
      </c>
      <c r="X437" s="100">
        <v>8</v>
      </c>
      <c r="Y437" s="162">
        <v>24410</v>
      </c>
      <c r="Z437" s="80">
        <f ca="1">+($F$1-Tabla3[[#This Row],[FECHA DE NACIMIENTO]])/365</f>
        <v>54.556164383561644</v>
      </c>
      <c r="AA437" s="133" t="s">
        <v>562</v>
      </c>
      <c r="AC437" s="4" t="s">
        <v>114</v>
      </c>
      <c r="AD437" s="4" t="s">
        <v>114</v>
      </c>
      <c r="AE437" s="8" t="s">
        <v>114</v>
      </c>
      <c r="AF437" s="4" t="s">
        <v>181</v>
      </c>
      <c r="AG437" s="105" t="s">
        <v>959</v>
      </c>
      <c r="AH437" s="6" t="s">
        <v>959</v>
      </c>
      <c r="AI437" s="6" t="s">
        <v>3028</v>
      </c>
      <c r="AJ437" s="108" t="s">
        <v>3536</v>
      </c>
      <c r="AK437" s="9" t="s">
        <v>3635</v>
      </c>
      <c r="AL437" s="9">
        <v>50133333</v>
      </c>
      <c r="AM437" s="9">
        <v>50133333</v>
      </c>
      <c r="AN437" s="112">
        <v>6400000</v>
      </c>
      <c r="AO437" s="4" t="s">
        <v>209</v>
      </c>
      <c r="AP437" s="6" t="s">
        <v>181</v>
      </c>
      <c r="AQ437" s="6" t="s">
        <v>168</v>
      </c>
      <c r="AR437" s="75"/>
      <c r="AS437" s="75"/>
      <c r="AT437" s="75"/>
      <c r="AU437" s="108">
        <v>20820</v>
      </c>
      <c r="AV437" s="162">
        <v>43888</v>
      </c>
      <c r="AW437" s="108">
        <v>138720</v>
      </c>
      <c r="AX437" s="163">
        <v>43956</v>
      </c>
      <c r="AY437" s="6" t="s">
        <v>215</v>
      </c>
      <c r="AZ437" s="6" t="s">
        <v>3633</v>
      </c>
      <c r="BA437" s="6" t="s">
        <v>181</v>
      </c>
      <c r="BB437" s="75"/>
      <c r="BC437" s="75"/>
      <c r="BD437" s="6" t="s">
        <v>3571</v>
      </c>
      <c r="BE437" s="161" t="s">
        <v>3570</v>
      </c>
      <c r="BF437" s="162">
        <v>43951</v>
      </c>
      <c r="BG437" s="4" t="s">
        <v>220</v>
      </c>
      <c r="BH437" s="4" t="s">
        <v>220</v>
      </c>
      <c r="BI437" s="6" t="s">
        <v>221</v>
      </c>
      <c r="BJ437" s="6" t="s">
        <v>1246</v>
      </c>
      <c r="BK437" s="6" t="s">
        <v>174</v>
      </c>
      <c r="BL437" s="12">
        <v>79461036</v>
      </c>
      <c r="BM437" s="4">
        <v>1</v>
      </c>
      <c r="BN437" s="6" t="s">
        <v>1291</v>
      </c>
      <c r="BO437" s="6" t="s">
        <v>959</v>
      </c>
      <c r="BP437" s="4">
        <v>77101700</v>
      </c>
      <c r="BQ437" s="142" t="s">
        <v>3569</v>
      </c>
      <c r="BR437" s="162">
        <v>43951</v>
      </c>
      <c r="BS437" s="4" t="s">
        <v>180</v>
      </c>
      <c r="BT437" s="13" t="s">
        <v>230</v>
      </c>
      <c r="BU437" s="163">
        <v>43956</v>
      </c>
      <c r="BV437" s="13" t="s">
        <v>348</v>
      </c>
      <c r="BW437" s="163">
        <v>43956</v>
      </c>
      <c r="BX437" s="163">
        <v>43956</v>
      </c>
      <c r="BY437" s="222">
        <v>44194</v>
      </c>
      <c r="BZ437" s="42">
        <f t="shared" si="294"/>
        <v>238</v>
      </c>
      <c r="CA437" s="16">
        <f t="shared" si="295"/>
        <v>7.9333333333333336</v>
      </c>
      <c r="CB437" s="6" t="s">
        <v>3634</v>
      </c>
      <c r="CC437" s="9">
        <f>BD_2!E435</f>
        <v>0</v>
      </c>
      <c r="CD437" s="9">
        <f>BD_2!BA435</f>
        <v>0</v>
      </c>
      <c r="CE437" s="4">
        <f>BD_2!BZ435</f>
        <v>0</v>
      </c>
      <c r="CF437" s="42" t="str">
        <f>BD_2!CA435</f>
        <v>2 NO</v>
      </c>
      <c r="CG437" s="163" t="str">
        <f>BD_2!CF435</f>
        <v>2 NO</v>
      </c>
      <c r="CH437" s="4" t="s">
        <v>181</v>
      </c>
      <c r="CI437">
        <f t="shared" si="205"/>
        <v>238</v>
      </c>
      <c r="CJ437" s="161">
        <f t="shared" si="206"/>
        <v>43956</v>
      </c>
      <c r="CK437" s="161">
        <f t="shared" si="207"/>
        <v>44194</v>
      </c>
      <c r="CL437" s="14">
        <f t="shared" ca="1" si="208"/>
        <v>1.5420168067226891</v>
      </c>
      <c r="CM437" s="112">
        <f t="shared" si="296"/>
        <v>50133333</v>
      </c>
      <c r="CN437" s="42" t="str">
        <f t="shared" ca="1" si="297"/>
        <v>FINALIZADO</v>
      </c>
      <c r="CO437" s="115"/>
      <c r="CQ437" s="17"/>
      <c r="CR437" s="87"/>
      <c r="CT437" s="4" t="s">
        <v>1321</v>
      </c>
      <c r="CU437" s="4" t="s">
        <v>1322</v>
      </c>
      <c r="CV437" s="4" t="s">
        <v>3330</v>
      </c>
      <c r="CW437" s="42" t="str">
        <f t="shared" si="284"/>
        <v>abril</v>
      </c>
      <c r="CX437" s="4" t="s">
        <v>180</v>
      </c>
      <c r="CY437" s="6" t="s">
        <v>361</v>
      </c>
      <c r="CZ437" s="6" t="s">
        <v>362</v>
      </c>
    </row>
    <row r="438" spans="1:104" x14ac:dyDescent="0.25">
      <c r="A438" s="110" t="str">
        <f t="shared" si="285"/>
        <v/>
      </c>
      <c r="B438" s="110" t="str">
        <f t="shared" si="286"/>
        <v/>
      </c>
      <c r="C438" s="42" t="str">
        <f t="shared" si="287"/>
        <v/>
      </c>
      <c r="D438" s="42" t="str">
        <f t="shared" si="288"/>
        <v/>
      </c>
      <c r="E438" s="110" t="str">
        <f t="shared" si="289"/>
        <v/>
      </c>
      <c r="F438" s="110" t="str">
        <f t="shared" ca="1" si="290"/>
        <v>F</v>
      </c>
      <c r="G438" s="19" t="str">
        <f t="shared" si="291"/>
        <v/>
      </c>
      <c r="H438" s="19" t="str">
        <f t="shared" si="292"/>
        <v/>
      </c>
      <c r="I438" s="164" t="str">
        <f t="shared" si="293"/>
        <v/>
      </c>
      <c r="J438" s="4">
        <v>2020</v>
      </c>
      <c r="K438" s="5">
        <v>428</v>
      </c>
      <c r="L438" s="13" t="s">
        <v>1435</v>
      </c>
      <c r="M438" s="4" t="s">
        <v>115</v>
      </c>
      <c r="N438" s="6" t="s">
        <v>116</v>
      </c>
      <c r="O438" s="6" t="s">
        <v>138</v>
      </c>
      <c r="P438" s="6" t="s">
        <v>150</v>
      </c>
      <c r="Q438" s="6" t="s">
        <v>249</v>
      </c>
      <c r="R438" s="4" t="s">
        <v>114</v>
      </c>
      <c r="S438" s="4" t="s">
        <v>166</v>
      </c>
      <c r="T438" s="108" t="s">
        <v>3573</v>
      </c>
      <c r="U438" s="4" t="s">
        <v>173</v>
      </c>
      <c r="V438" s="43" t="s">
        <v>174</v>
      </c>
      <c r="W438" s="7">
        <v>80825917</v>
      </c>
      <c r="X438" s="100">
        <v>0</v>
      </c>
      <c r="Y438" s="162">
        <v>30778</v>
      </c>
      <c r="Z438" s="80">
        <f ca="1">+($F$1-Tabla3[[#This Row],[FECHA DE NACIMIENTO]])/365</f>
        <v>37.109589041095887</v>
      </c>
      <c r="AA438" s="133" t="s">
        <v>3575</v>
      </c>
      <c r="AC438" s="4" t="s">
        <v>114</v>
      </c>
      <c r="AD438" s="4" t="s">
        <v>114</v>
      </c>
      <c r="AE438" s="8" t="s">
        <v>114</v>
      </c>
      <c r="AF438" s="4" t="s">
        <v>181</v>
      </c>
      <c r="AG438" s="105" t="s">
        <v>959</v>
      </c>
      <c r="AH438" s="6" t="s">
        <v>959</v>
      </c>
      <c r="AI438" s="6" t="s">
        <v>3028</v>
      </c>
      <c r="AJ438" s="108" t="s">
        <v>3574</v>
      </c>
      <c r="AK438" s="9" t="s">
        <v>3740</v>
      </c>
      <c r="AL438" s="9">
        <v>36000000</v>
      </c>
      <c r="AM438" s="9">
        <v>36000000</v>
      </c>
      <c r="AN438" s="112">
        <v>4500000</v>
      </c>
      <c r="AO438" s="4" t="s">
        <v>209</v>
      </c>
      <c r="AP438" s="6" t="s">
        <v>181</v>
      </c>
      <c r="AQ438" s="6" t="s">
        <v>168</v>
      </c>
      <c r="AR438" s="75"/>
      <c r="AS438" s="75"/>
      <c r="AT438" s="75"/>
      <c r="AU438" s="108">
        <v>20820</v>
      </c>
      <c r="AV438" s="162">
        <v>43888</v>
      </c>
      <c r="AW438" s="108">
        <v>138920</v>
      </c>
      <c r="AX438" s="163">
        <v>43956</v>
      </c>
      <c r="AY438" s="6" t="s">
        <v>215</v>
      </c>
      <c r="AZ438" s="6" t="s">
        <v>2490</v>
      </c>
      <c r="BA438" s="6" t="s">
        <v>181</v>
      </c>
      <c r="BB438" s="75"/>
      <c r="BC438" s="75"/>
      <c r="BD438" s="6" t="s">
        <v>3577</v>
      </c>
      <c r="BE438" s="161" t="s">
        <v>3576</v>
      </c>
      <c r="BF438" s="162">
        <v>43951</v>
      </c>
      <c r="BG438" s="4" t="s">
        <v>220</v>
      </c>
      <c r="BH438" s="4" t="s">
        <v>220</v>
      </c>
      <c r="BI438" s="6" t="s">
        <v>221</v>
      </c>
      <c r="BJ438" s="6" t="s">
        <v>1246</v>
      </c>
      <c r="BK438" s="6" t="s">
        <v>174</v>
      </c>
      <c r="BL438" s="12">
        <v>79461036</v>
      </c>
      <c r="BM438" s="4">
        <v>1</v>
      </c>
      <c r="BN438" s="6" t="s">
        <v>1291</v>
      </c>
      <c r="BO438" s="6" t="s">
        <v>959</v>
      </c>
      <c r="BP438" s="4">
        <v>77101700</v>
      </c>
      <c r="BQ438" s="142" t="s">
        <v>3572</v>
      </c>
      <c r="BR438" s="162">
        <v>43951</v>
      </c>
      <c r="BS438" s="4" t="s">
        <v>180</v>
      </c>
      <c r="BT438" s="13" t="s">
        <v>230</v>
      </c>
      <c r="BU438" s="163">
        <v>43956</v>
      </c>
      <c r="BV438" s="13" t="s">
        <v>348</v>
      </c>
      <c r="BW438" s="163">
        <v>43956</v>
      </c>
      <c r="BX438" s="163">
        <v>43956</v>
      </c>
      <c r="BY438" s="222">
        <v>44195</v>
      </c>
      <c r="BZ438" s="42">
        <f t="shared" si="294"/>
        <v>239</v>
      </c>
      <c r="CA438" s="16">
        <f t="shared" si="295"/>
        <v>7.9666666666666668</v>
      </c>
      <c r="CB438" s="6" t="s">
        <v>3634</v>
      </c>
      <c r="CC438" s="9">
        <f>BD_2!E436</f>
        <v>750000</v>
      </c>
      <c r="CD438" s="9">
        <f>BD_2!BA436</f>
        <v>0</v>
      </c>
      <c r="CE438" s="4">
        <f>BD_2!BZ436</f>
        <v>0</v>
      </c>
      <c r="CF438" s="42" t="str">
        <f>BD_2!CA436</f>
        <v>2 NO</v>
      </c>
      <c r="CG438" s="163" t="str">
        <f>BD_2!CF436</f>
        <v>2 NO</v>
      </c>
      <c r="CH438" s="4" t="s">
        <v>181</v>
      </c>
      <c r="CI438">
        <f t="shared" si="205"/>
        <v>239</v>
      </c>
      <c r="CJ438" s="161">
        <f t="shared" si="206"/>
        <v>43956</v>
      </c>
      <c r="CK438" s="161">
        <f t="shared" si="207"/>
        <v>44195</v>
      </c>
      <c r="CL438" s="14">
        <f t="shared" ca="1" si="208"/>
        <v>1.5355648535564854</v>
      </c>
      <c r="CM438" s="112">
        <f t="shared" si="296"/>
        <v>35250000</v>
      </c>
      <c r="CN438" s="42" t="str">
        <f t="shared" ca="1" si="297"/>
        <v>FINALIZADO</v>
      </c>
      <c r="CO438" s="115"/>
      <c r="CQ438" s="17"/>
      <c r="CR438" s="87"/>
      <c r="CT438" s="4" t="s">
        <v>1321</v>
      </c>
      <c r="CU438" s="4" t="s">
        <v>1322</v>
      </c>
      <c r="CV438" s="4" t="s">
        <v>3330</v>
      </c>
      <c r="CW438" s="42" t="str">
        <f t="shared" si="284"/>
        <v>abril</v>
      </c>
      <c r="CX438" s="4" t="s">
        <v>180</v>
      </c>
      <c r="CY438" s="6" t="s">
        <v>361</v>
      </c>
      <c r="CZ438" s="6" t="s">
        <v>362</v>
      </c>
    </row>
    <row r="439" spans="1:104" x14ac:dyDescent="0.25">
      <c r="A439" s="110" t="str">
        <f t="shared" si="285"/>
        <v/>
      </c>
      <c r="B439" s="110" t="str">
        <f t="shared" si="286"/>
        <v/>
      </c>
      <c r="C439" s="42" t="str">
        <f t="shared" si="287"/>
        <v/>
      </c>
      <c r="D439" s="42" t="str">
        <f t="shared" si="288"/>
        <v/>
      </c>
      <c r="E439" s="110" t="str">
        <f t="shared" si="289"/>
        <v/>
      </c>
      <c r="F439" s="110" t="str">
        <f t="shared" ca="1" si="290"/>
        <v>F</v>
      </c>
      <c r="G439" s="19" t="str">
        <f t="shared" si="291"/>
        <v/>
      </c>
      <c r="H439" s="19" t="str">
        <f t="shared" si="292"/>
        <v/>
      </c>
      <c r="I439" s="164" t="str">
        <f t="shared" si="293"/>
        <v/>
      </c>
      <c r="J439" s="4">
        <v>2020</v>
      </c>
      <c r="K439" s="5">
        <v>429</v>
      </c>
      <c r="L439" s="13" t="s">
        <v>1435</v>
      </c>
      <c r="M439" s="4" t="s">
        <v>115</v>
      </c>
      <c r="N439" s="6" t="s">
        <v>116</v>
      </c>
      <c r="O439" s="6" t="s">
        <v>138</v>
      </c>
      <c r="P439" s="6" t="s">
        <v>150</v>
      </c>
      <c r="Q439" s="6" t="s">
        <v>249</v>
      </c>
      <c r="R439" s="4" t="s">
        <v>114</v>
      </c>
      <c r="S439" s="4" t="s">
        <v>166</v>
      </c>
      <c r="T439" s="108" t="s">
        <v>3579</v>
      </c>
      <c r="U439" s="4" t="s">
        <v>173</v>
      </c>
      <c r="V439" s="43" t="s">
        <v>174</v>
      </c>
      <c r="W439" s="7">
        <v>79889344</v>
      </c>
      <c r="X439" s="100">
        <v>1</v>
      </c>
      <c r="Y439" s="162">
        <v>28760</v>
      </c>
      <c r="Z439" s="80">
        <f ca="1">+($F$1-Tabla3[[#This Row],[FECHA DE NACIMIENTO]])/365</f>
        <v>42.638356164383559</v>
      </c>
      <c r="AA439" s="133" t="s">
        <v>2190</v>
      </c>
      <c r="AC439" s="4" t="s">
        <v>114</v>
      </c>
      <c r="AD439" s="4" t="s">
        <v>114</v>
      </c>
      <c r="AE439" s="8" t="s">
        <v>114</v>
      </c>
      <c r="AF439" s="4" t="s">
        <v>181</v>
      </c>
      <c r="AG439" s="105" t="s">
        <v>959</v>
      </c>
      <c r="AH439" s="6" t="s">
        <v>959</v>
      </c>
      <c r="AI439" s="6" t="s">
        <v>3028</v>
      </c>
      <c r="AJ439" s="108" t="s">
        <v>3536</v>
      </c>
      <c r="AK439" s="9" t="s">
        <v>3537</v>
      </c>
      <c r="AL439" s="9">
        <v>51200000</v>
      </c>
      <c r="AM439" s="9">
        <v>51200000</v>
      </c>
      <c r="AN439" s="112">
        <v>6400000</v>
      </c>
      <c r="AO439" s="4" t="s">
        <v>209</v>
      </c>
      <c r="AP439" s="6" t="s">
        <v>181</v>
      </c>
      <c r="AQ439" s="6" t="s">
        <v>168</v>
      </c>
      <c r="AR439" s="75"/>
      <c r="AS439" s="75"/>
      <c r="AT439" s="75"/>
      <c r="AU439" s="108">
        <v>6120</v>
      </c>
      <c r="AV439" s="162">
        <v>43843</v>
      </c>
      <c r="AW439" s="108">
        <v>138820</v>
      </c>
      <c r="AX439" s="163">
        <v>43956</v>
      </c>
      <c r="AY439" s="6" t="s">
        <v>215</v>
      </c>
      <c r="AZ439" s="6" t="s">
        <v>1071</v>
      </c>
      <c r="BA439" s="6" t="s">
        <v>181</v>
      </c>
      <c r="BB439" s="75"/>
      <c r="BC439" s="75"/>
      <c r="BD439" s="6" t="s">
        <v>3581</v>
      </c>
      <c r="BE439" s="161" t="s">
        <v>3580</v>
      </c>
      <c r="BF439" s="162">
        <v>43951</v>
      </c>
      <c r="BG439" s="4" t="s">
        <v>220</v>
      </c>
      <c r="BH439" s="4" t="s">
        <v>220</v>
      </c>
      <c r="BI439" s="6" t="s">
        <v>221</v>
      </c>
      <c r="BJ439" s="6" t="s">
        <v>1246</v>
      </c>
      <c r="BK439" s="6" t="s">
        <v>174</v>
      </c>
      <c r="BL439" s="12">
        <v>79461036</v>
      </c>
      <c r="BM439" s="4">
        <v>1</v>
      </c>
      <c r="BN439" s="6" t="s">
        <v>1291</v>
      </c>
      <c r="BO439" s="6" t="s">
        <v>959</v>
      </c>
      <c r="BP439" s="4">
        <v>77101700</v>
      </c>
      <c r="BQ439" s="142" t="s">
        <v>3578</v>
      </c>
      <c r="BR439" s="162">
        <v>43951</v>
      </c>
      <c r="BS439" s="4" t="s">
        <v>180</v>
      </c>
      <c r="BT439" s="13" t="s">
        <v>230</v>
      </c>
      <c r="BU439" s="163">
        <v>43956</v>
      </c>
      <c r="BV439" s="13" t="s">
        <v>348</v>
      </c>
      <c r="BW439" s="163">
        <v>43956</v>
      </c>
      <c r="BX439" s="163">
        <v>43956</v>
      </c>
      <c r="BY439" s="222">
        <v>44195</v>
      </c>
      <c r="BZ439" s="42">
        <f t="shared" si="294"/>
        <v>239</v>
      </c>
      <c r="CA439" s="16">
        <f t="shared" si="295"/>
        <v>7.9666666666666668</v>
      </c>
      <c r="CB439" s="6" t="s">
        <v>3540</v>
      </c>
      <c r="CC439" s="9">
        <f>BD_2!E437</f>
        <v>1066667</v>
      </c>
      <c r="CD439" s="9">
        <f>BD_2!BA437</f>
        <v>0</v>
      </c>
      <c r="CE439" s="4">
        <f>BD_2!BZ437</f>
        <v>0</v>
      </c>
      <c r="CF439" s="42" t="str">
        <f>BD_2!CA437</f>
        <v>2 NO</v>
      </c>
      <c r="CG439" s="163" t="str">
        <f>BD_2!CF437</f>
        <v>2 NO</v>
      </c>
      <c r="CH439" s="4" t="s">
        <v>181</v>
      </c>
      <c r="CI439">
        <f t="shared" si="205"/>
        <v>239</v>
      </c>
      <c r="CJ439" s="161">
        <f t="shared" si="206"/>
        <v>43956</v>
      </c>
      <c r="CK439" s="161">
        <f t="shared" si="207"/>
        <v>44195</v>
      </c>
      <c r="CL439" s="14">
        <f t="shared" ca="1" si="208"/>
        <v>1.5355648535564854</v>
      </c>
      <c r="CM439" s="112">
        <f t="shared" si="296"/>
        <v>50133333</v>
      </c>
      <c r="CN439" s="42" t="str">
        <f t="shared" ca="1" si="297"/>
        <v>FINALIZADO</v>
      </c>
      <c r="CO439" s="115"/>
      <c r="CQ439" s="17"/>
      <c r="CR439" s="87"/>
      <c r="CT439" s="4" t="s">
        <v>1321</v>
      </c>
      <c r="CU439" s="4" t="s">
        <v>1322</v>
      </c>
      <c r="CV439" s="4" t="s">
        <v>3330</v>
      </c>
      <c r="CW439" s="42" t="str">
        <f t="shared" si="284"/>
        <v>abril</v>
      </c>
      <c r="CX439" s="4" t="s">
        <v>180</v>
      </c>
      <c r="CY439" s="6" t="s">
        <v>361</v>
      </c>
      <c r="CZ439" s="6" t="s">
        <v>362</v>
      </c>
    </row>
    <row r="440" spans="1:104" x14ac:dyDescent="0.25">
      <c r="A440" s="110" t="str">
        <f t="shared" si="285"/>
        <v/>
      </c>
      <c r="B440" s="110" t="str">
        <f t="shared" si="286"/>
        <v/>
      </c>
      <c r="C440" s="42" t="str">
        <f t="shared" si="287"/>
        <v/>
      </c>
      <c r="D440" s="42" t="str">
        <f t="shared" si="288"/>
        <v/>
      </c>
      <c r="E440" s="110" t="str">
        <f t="shared" si="289"/>
        <v/>
      </c>
      <c r="F440" s="110" t="str">
        <f t="shared" ca="1" si="290"/>
        <v>F</v>
      </c>
      <c r="G440" s="19" t="str">
        <f t="shared" si="291"/>
        <v/>
      </c>
      <c r="H440" s="19" t="str">
        <f t="shared" si="292"/>
        <v/>
      </c>
      <c r="I440" s="164" t="str">
        <f t="shared" si="293"/>
        <v/>
      </c>
      <c r="J440" s="4">
        <v>2020</v>
      </c>
      <c r="K440" s="5">
        <v>430</v>
      </c>
      <c r="L440" s="13" t="s">
        <v>515</v>
      </c>
      <c r="M440" s="79" t="s">
        <v>115</v>
      </c>
      <c r="N440" t="s">
        <v>118</v>
      </c>
      <c r="O440" t="s">
        <v>129</v>
      </c>
      <c r="P440" t="s">
        <v>163</v>
      </c>
      <c r="Q440" t="s">
        <v>249</v>
      </c>
      <c r="R440" s="79" t="s">
        <v>3582</v>
      </c>
      <c r="S440" s="79" t="s">
        <v>168</v>
      </c>
      <c r="T440" s="108" t="s">
        <v>3585</v>
      </c>
      <c r="U440" s="4" t="s">
        <v>2160</v>
      </c>
      <c r="V440" s="43" t="s">
        <v>175</v>
      </c>
      <c r="W440" s="7">
        <v>860524654</v>
      </c>
      <c r="X440" s="100">
        <v>6</v>
      </c>
      <c r="Y440" s="162" t="s">
        <v>2162</v>
      </c>
      <c r="Z440" s="80">
        <v>0</v>
      </c>
      <c r="AA440" s="133" t="s">
        <v>2162</v>
      </c>
      <c r="AC440" s="4" t="s">
        <v>3586</v>
      </c>
      <c r="AD440" s="44" t="s">
        <v>174</v>
      </c>
      <c r="AE440" s="8">
        <v>13360922</v>
      </c>
      <c r="AF440" s="4" t="s">
        <v>180</v>
      </c>
      <c r="AG440" s="6" t="s">
        <v>195</v>
      </c>
      <c r="AH440" s="6" t="s">
        <v>201</v>
      </c>
      <c r="AI440" s="6" t="s">
        <v>3584</v>
      </c>
      <c r="AJ440" s="108" t="s">
        <v>3630</v>
      </c>
      <c r="AK440" s="9" t="s">
        <v>3631</v>
      </c>
      <c r="AL440" s="9">
        <v>9411294</v>
      </c>
      <c r="AM440" s="9">
        <v>9411294</v>
      </c>
      <c r="AN440" s="112">
        <v>0</v>
      </c>
      <c r="AO440" s="4" t="s">
        <v>209</v>
      </c>
      <c r="AP440" s="6" t="s">
        <v>181</v>
      </c>
      <c r="AQ440" s="6" t="s">
        <v>168</v>
      </c>
      <c r="AR440" s="75"/>
      <c r="AS440" s="75"/>
      <c r="AT440" s="75"/>
      <c r="AU440" s="108">
        <v>6820</v>
      </c>
      <c r="AV440" s="162">
        <v>43843</v>
      </c>
      <c r="AW440" s="108">
        <v>137920</v>
      </c>
      <c r="AX440" s="163">
        <v>43951</v>
      </c>
      <c r="AY440" s="6" t="s">
        <v>214</v>
      </c>
      <c r="AZ440" s="6" t="s">
        <v>3587</v>
      </c>
      <c r="BA440" s="6" t="s">
        <v>181</v>
      </c>
      <c r="BB440" s="75"/>
      <c r="BC440" s="75"/>
      <c r="BD440" s="6" t="s">
        <v>3588</v>
      </c>
      <c r="BE440" s="161" t="s">
        <v>3589</v>
      </c>
      <c r="BF440" s="162">
        <v>43951</v>
      </c>
      <c r="BG440" s="4" t="s">
        <v>220</v>
      </c>
      <c r="BH440" s="4" t="s">
        <v>220</v>
      </c>
      <c r="BI440" s="6" t="s">
        <v>221</v>
      </c>
      <c r="BJ440" s="6" t="s">
        <v>370</v>
      </c>
      <c r="BK440" s="6" t="s">
        <v>174</v>
      </c>
      <c r="BL440" s="12">
        <v>63459707</v>
      </c>
      <c r="BM440" s="4">
        <v>9</v>
      </c>
      <c r="BN440" s="6" t="s">
        <v>225</v>
      </c>
      <c r="BO440" s="6" t="s">
        <v>195</v>
      </c>
      <c r="BP440" s="4">
        <v>84131603</v>
      </c>
      <c r="BQ440" s="142" t="s">
        <v>3583</v>
      </c>
      <c r="BR440" s="162">
        <v>43951</v>
      </c>
      <c r="BS440" s="4" t="s">
        <v>181</v>
      </c>
      <c r="BT440" s="13" t="s">
        <v>235</v>
      </c>
      <c r="BU440" s="163" t="s">
        <v>168</v>
      </c>
      <c r="BV440" s="13" t="s">
        <v>256</v>
      </c>
      <c r="BW440" s="163">
        <v>43951</v>
      </c>
      <c r="BX440" s="163">
        <v>43951</v>
      </c>
      <c r="BY440" s="222">
        <v>44316</v>
      </c>
      <c r="BZ440" s="42">
        <f t="shared" si="294"/>
        <v>365</v>
      </c>
      <c r="CA440" s="16">
        <f t="shared" si="295"/>
        <v>12.166666666666666</v>
      </c>
      <c r="CB440" s="6" t="s">
        <v>3632</v>
      </c>
      <c r="CC440" s="9">
        <f>BD_2!E438</f>
        <v>0</v>
      </c>
      <c r="CD440" s="9">
        <f>BD_2!BA438</f>
        <v>0</v>
      </c>
      <c r="CE440" s="4">
        <f>BD_2!BZ438</f>
        <v>0</v>
      </c>
      <c r="CF440" s="42" t="str">
        <f>BD_2!CA438</f>
        <v>2 NO</v>
      </c>
      <c r="CG440" s="163" t="str">
        <f>BD_2!CF438</f>
        <v>2 NO</v>
      </c>
      <c r="CH440" s="4" t="s">
        <v>181</v>
      </c>
      <c r="CI440">
        <f t="shared" si="205"/>
        <v>365</v>
      </c>
      <c r="CJ440" s="161">
        <f t="shared" si="206"/>
        <v>43951</v>
      </c>
      <c r="CK440" s="161">
        <f t="shared" si="207"/>
        <v>44316</v>
      </c>
      <c r="CL440" s="14">
        <f t="shared" ca="1" si="208"/>
        <v>1.0191780821917809</v>
      </c>
      <c r="CM440" s="112">
        <f t="shared" si="296"/>
        <v>9411294</v>
      </c>
      <c r="CN440" s="42" t="str">
        <f t="shared" ca="1" si="297"/>
        <v>FINALIZADO</v>
      </c>
      <c r="CO440" s="115"/>
      <c r="CQ440" s="17"/>
      <c r="CR440" s="87"/>
      <c r="CT440" s="4" t="s">
        <v>1321</v>
      </c>
      <c r="CU440" s="4" t="s">
        <v>1322</v>
      </c>
      <c r="CV440" s="4" t="s">
        <v>3330</v>
      </c>
      <c r="CW440" s="42" t="str">
        <f t="shared" si="284"/>
        <v>abril</v>
      </c>
      <c r="CX440" s="4" t="s">
        <v>180</v>
      </c>
      <c r="CY440" s="6" t="s">
        <v>361</v>
      </c>
      <c r="CZ440" s="6" t="s">
        <v>362</v>
      </c>
    </row>
    <row r="441" spans="1:104" x14ac:dyDescent="0.25">
      <c r="A441" s="110" t="str">
        <f>+IF($CM441&gt;$AM441,"A", "")</f>
        <v/>
      </c>
      <c r="B441" s="110" t="str">
        <f>+IF(CK441&gt;BY441,"PR","")</f>
        <v>PR</v>
      </c>
      <c r="C441" s="42" t="str">
        <f>IF($CG441= "1 SI", "T","")</f>
        <v/>
      </c>
      <c r="D441" s="42" t="str">
        <f>+IF($CF441="1 SI","S","")</f>
        <v/>
      </c>
      <c r="E441" s="110" t="str">
        <f>+IF(CH441="1 SI","C","")</f>
        <v/>
      </c>
      <c r="F441" s="110" t="str">
        <f ca="1">+IF($CK441&lt;=$F$1,"F","E")</f>
        <v>F</v>
      </c>
      <c r="G441" s="19" t="str">
        <f>+IF($CO441="MUTUO ACUERDO", "L","")</f>
        <v/>
      </c>
      <c r="H441" s="19" t="str">
        <f>IF($CX441="1 SI","","NE")</f>
        <v/>
      </c>
      <c r="I441" s="164" t="str">
        <f>IF(CV441="1. SI","ANU","")</f>
        <v/>
      </c>
      <c r="J441" s="4">
        <v>2020</v>
      </c>
      <c r="K441" s="5">
        <v>431</v>
      </c>
      <c r="L441" s="13" t="s">
        <v>714</v>
      </c>
      <c r="M441" s="4" t="s">
        <v>3610</v>
      </c>
      <c r="N441" s="6" t="s">
        <v>119</v>
      </c>
      <c r="O441" s="6" t="s">
        <v>139</v>
      </c>
      <c r="P441" s="6" t="s">
        <v>164</v>
      </c>
      <c r="Q441" s="6" t="s">
        <v>238</v>
      </c>
      <c r="R441" s="4">
        <v>47766</v>
      </c>
      <c r="S441" s="4" t="s">
        <v>168</v>
      </c>
      <c r="T441" s="108" t="s">
        <v>3611</v>
      </c>
      <c r="U441" s="4" t="s">
        <v>2160</v>
      </c>
      <c r="V441" s="43" t="s">
        <v>175</v>
      </c>
      <c r="W441" s="7">
        <v>800075003</v>
      </c>
      <c r="X441" s="100">
        <v>6</v>
      </c>
      <c r="Y441" s="162" t="s">
        <v>2162</v>
      </c>
      <c r="Z441" s="80">
        <v>0</v>
      </c>
      <c r="AA441" s="133" t="s">
        <v>2162</v>
      </c>
      <c r="AC441" s="4"/>
      <c r="AD441" s="44" t="s">
        <v>174</v>
      </c>
      <c r="AE441" s="8"/>
      <c r="AF441" s="4" t="s">
        <v>180</v>
      </c>
      <c r="AG441" t="s">
        <v>3612</v>
      </c>
      <c r="AH441" t="s">
        <v>201</v>
      </c>
      <c r="AI441" s="6" t="s">
        <v>3613</v>
      </c>
      <c r="AJ441" s="108" t="s">
        <v>3614</v>
      </c>
      <c r="AK441" s="9" t="s">
        <v>3614</v>
      </c>
      <c r="AL441" s="9">
        <v>1077000000</v>
      </c>
      <c r="AM441" s="9">
        <v>1077000000</v>
      </c>
      <c r="AN441" s="112">
        <v>0</v>
      </c>
      <c r="AO441" s="4" t="s">
        <v>209</v>
      </c>
      <c r="AP441" s="6" t="s">
        <v>181</v>
      </c>
      <c r="AQ441" s="6" t="s">
        <v>168</v>
      </c>
      <c r="AR441" s="75"/>
      <c r="AS441" s="75"/>
      <c r="AT441" s="75"/>
      <c r="AU441" s="108">
        <v>17620</v>
      </c>
      <c r="AV441" s="162">
        <v>43860</v>
      </c>
      <c r="AW441" s="108">
        <v>137720</v>
      </c>
      <c r="AX441" s="163">
        <v>43951</v>
      </c>
      <c r="AY441" s="6" t="s">
        <v>215</v>
      </c>
      <c r="AZ441" s="6" t="s">
        <v>378</v>
      </c>
      <c r="BA441" s="6" t="s">
        <v>181</v>
      </c>
      <c r="BB441" s="75"/>
      <c r="BC441" s="75"/>
      <c r="BD441" s="6" t="s">
        <v>3615</v>
      </c>
      <c r="BE441" s="161" t="s">
        <v>3616</v>
      </c>
      <c r="BF441" s="162">
        <v>43951</v>
      </c>
      <c r="BG441" s="4" t="s">
        <v>220</v>
      </c>
      <c r="BH441" s="4" t="s">
        <v>220</v>
      </c>
      <c r="BI441" s="6" t="s">
        <v>221</v>
      </c>
      <c r="BJ441" s="6" t="s">
        <v>5447</v>
      </c>
      <c r="BK441" s="6" t="s">
        <v>174</v>
      </c>
      <c r="BL441" s="12">
        <v>79508154</v>
      </c>
      <c r="BM441" s="4">
        <v>3</v>
      </c>
      <c r="BN441" s="6" t="s">
        <v>224</v>
      </c>
      <c r="BO441" s="6" t="s">
        <v>3383</v>
      </c>
      <c r="BP441" s="4">
        <v>78111502</v>
      </c>
      <c r="BQ441" s="142" t="s">
        <v>3707</v>
      </c>
      <c r="BR441" s="162">
        <v>43951</v>
      </c>
      <c r="BS441" s="4" t="s">
        <v>181</v>
      </c>
      <c r="BT441" s="13" t="s">
        <v>235</v>
      </c>
      <c r="BU441" s="163" t="s">
        <v>168</v>
      </c>
      <c r="BV441" s="13" t="s">
        <v>256</v>
      </c>
      <c r="BW441" s="163">
        <v>43951</v>
      </c>
      <c r="BX441" s="163">
        <v>43951</v>
      </c>
      <c r="BY441" s="222">
        <v>44196</v>
      </c>
      <c r="BZ441" s="42">
        <f>$BY441-$BX441</f>
        <v>245</v>
      </c>
      <c r="CA441" s="16">
        <f t="shared" si="295"/>
        <v>8.1666666666666661</v>
      </c>
      <c r="CB441" s="6" t="s">
        <v>3617</v>
      </c>
      <c r="CC441" s="9">
        <f>BD_2!E439</f>
        <v>675000000</v>
      </c>
      <c r="CD441" s="9">
        <f>BD_2!BA439</f>
        <v>0</v>
      </c>
      <c r="CE441" s="4">
        <f>BD_2!BZ439</f>
        <v>59</v>
      </c>
      <c r="CF441" s="42" t="str">
        <f>BD_2!CA439</f>
        <v>2 NO</v>
      </c>
      <c r="CG441" s="163" t="str">
        <f>BD_2!CF439</f>
        <v>2 NO</v>
      </c>
      <c r="CH441" s="4" t="s">
        <v>181</v>
      </c>
      <c r="CI441">
        <f t="shared" si="205"/>
        <v>304</v>
      </c>
      <c r="CJ441" s="161">
        <f t="shared" si="206"/>
        <v>43951</v>
      </c>
      <c r="CK441" s="161">
        <f t="shared" si="207"/>
        <v>44255</v>
      </c>
      <c r="CL441" s="14">
        <f t="shared" ca="1" si="208"/>
        <v>1.2236842105263157</v>
      </c>
      <c r="CM441" s="112">
        <f>$AM441+$CD441-$CC441</f>
        <v>402000000</v>
      </c>
      <c r="CN441" s="42" t="str">
        <f ca="1">+IF($CK441&lt;=$F$1, "FINALIZADO","EJECUCIÓN")</f>
        <v>FINALIZADO</v>
      </c>
      <c r="CO441" s="115"/>
      <c r="CQ441" s="17"/>
      <c r="CR441" s="87"/>
      <c r="CT441" s="4" t="s">
        <v>1321</v>
      </c>
      <c r="CU441" s="4" t="s">
        <v>1322</v>
      </c>
      <c r="CV441" s="4" t="s">
        <v>3330</v>
      </c>
      <c r="CW441" s="42" t="str">
        <f t="shared" ref="CW441" si="298">TEXT(BF441,"MMMM")</f>
        <v>abril</v>
      </c>
      <c r="CX441" s="4" t="s">
        <v>180</v>
      </c>
      <c r="CY441" s="6" t="s">
        <v>361</v>
      </c>
      <c r="CZ441" s="6" t="s">
        <v>362</v>
      </c>
    </row>
    <row r="442" spans="1:104" x14ac:dyDescent="0.25">
      <c r="A442" s="110" t="str">
        <f>+IF($CM442&gt;$AM442,"A", "")</f>
        <v>A</v>
      </c>
      <c r="B442" s="110" t="str">
        <f>+IF(CK442&gt;BY442,"PR","")</f>
        <v>PR</v>
      </c>
      <c r="C442" s="42" t="str">
        <f>IF($CG442= "1 SI", "T","")</f>
        <v/>
      </c>
      <c r="D442" s="42" t="str">
        <f>+IF($CF442="1 SI","S","")</f>
        <v/>
      </c>
      <c r="E442" s="110" t="str">
        <f>+IF(CH442="1 SI","C","")</f>
        <v/>
      </c>
      <c r="F442" s="110" t="str">
        <f ca="1">+IF($CK442&lt;=$F$1,"F","E")</f>
        <v>F</v>
      </c>
      <c r="G442" s="19" t="str">
        <f>+IF($CO442="MUTUO ACUERDO", "L","")</f>
        <v/>
      </c>
      <c r="H442" s="19" t="str">
        <f>IF($CX442="1 SI","","NE")</f>
        <v/>
      </c>
      <c r="I442" s="164" t="str">
        <f>IF(CV442="1. SI","ANU","")</f>
        <v/>
      </c>
      <c r="J442" s="4">
        <v>2020</v>
      </c>
      <c r="K442" s="5">
        <v>432</v>
      </c>
      <c r="L442" s="13" t="s">
        <v>1437</v>
      </c>
      <c r="M442" s="4" t="s">
        <v>3610</v>
      </c>
      <c r="N442" s="6" t="s">
        <v>119</v>
      </c>
      <c r="O442" s="6" t="s">
        <v>139</v>
      </c>
      <c r="P442" s="6" t="s">
        <v>164</v>
      </c>
      <c r="Q442" s="6" t="s">
        <v>238</v>
      </c>
      <c r="R442" s="4">
        <v>47669</v>
      </c>
      <c r="S442" s="4" t="s">
        <v>168</v>
      </c>
      <c r="T442" s="108" t="s">
        <v>3700</v>
      </c>
      <c r="U442" s="4" t="s">
        <v>2160</v>
      </c>
      <c r="V442" s="43" t="s">
        <v>175</v>
      </c>
      <c r="W442" s="7">
        <v>890317923</v>
      </c>
      <c r="X442" s="100">
        <v>4</v>
      </c>
      <c r="Y442" s="162" t="s">
        <v>2162</v>
      </c>
      <c r="Z442" s="80">
        <v>0</v>
      </c>
      <c r="AA442" s="133" t="s">
        <v>2162</v>
      </c>
      <c r="AC442" s="4"/>
      <c r="AD442" s="44" t="s">
        <v>174</v>
      </c>
      <c r="AE442" s="8"/>
      <c r="AF442" s="4" t="s">
        <v>180</v>
      </c>
      <c r="AG442" s="13" t="s">
        <v>713</v>
      </c>
      <c r="AH442" s="13" t="s">
        <v>713</v>
      </c>
      <c r="AI442" s="6" t="s">
        <v>3701</v>
      </c>
      <c r="AJ442" s="108" t="s">
        <v>3614</v>
      </c>
      <c r="AK442" s="9" t="s">
        <v>3614</v>
      </c>
      <c r="AL442" s="9">
        <v>17781140</v>
      </c>
      <c r="AM442" s="9">
        <v>17781140</v>
      </c>
      <c r="AN442" s="112">
        <v>0</v>
      </c>
      <c r="AO442" s="4" t="s">
        <v>209</v>
      </c>
      <c r="AP442" s="6" t="s">
        <v>181</v>
      </c>
      <c r="AQ442" s="6" t="s">
        <v>168</v>
      </c>
      <c r="AR442" s="75"/>
      <c r="AS442" s="75"/>
      <c r="AT442" s="75"/>
      <c r="AU442" s="108" t="s">
        <v>3702</v>
      </c>
      <c r="AV442" s="162" t="s">
        <v>3703</v>
      </c>
      <c r="AW442" s="108" t="s">
        <v>3704</v>
      </c>
      <c r="AX442" s="163">
        <v>43956</v>
      </c>
      <c r="AY442" s="108" t="s">
        <v>214</v>
      </c>
      <c r="AZ442" s="108" t="s">
        <v>3705</v>
      </c>
      <c r="BA442" s="6" t="s">
        <v>181</v>
      </c>
      <c r="BB442" s="75"/>
      <c r="BC442" s="75"/>
      <c r="BE442" s="161" t="s">
        <v>3706</v>
      </c>
      <c r="BF442" s="162">
        <v>43955</v>
      </c>
      <c r="BG442" s="4" t="s">
        <v>220</v>
      </c>
      <c r="BH442" s="4" t="s">
        <v>220</v>
      </c>
      <c r="BI442" s="6" t="s">
        <v>221</v>
      </c>
      <c r="BJ442" s="6" t="s">
        <v>1168</v>
      </c>
      <c r="BK442" s="6" t="s">
        <v>174</v>
      </c>
      <c r="BL442" s="12">
        <v>52527301</v>
      </c>
      <c r="BM442" s="4">
        <v>4</v>
      </c>
      <c r="BN442" s="6" t="s">
        <v>1288</v>
      </c>
      <c r="BO442" s="6" t="s">
        <v>713</v>
      </c>
      <c r="BP442" s="4">
        <v>43233205</v>
      </c>
      <c r="BQ442" s="160" t="s">
        <v>3707</v>
      </c>
      <c r="BR442" s="162">
        <v>43955</v>
      </c>
      <c r="BS442" s="4" t="s">
        <v>181</v>
      </c>
      <c r="BT442" s="13" t="s">
        <v>235</v>
      </c>
      <c r="BU442" s="163" t="s">
        <v>168</v>
      </c>
      <c r="BV442" s="13" t="s">
        <v>256</v>
      </c>
      <c r="BW442" s="163">
        <v>43956</v>
      </c>
      <c r="BX442" s="163">
        <v>43956</v>
      </c>
      <c r="BY442" s="222">
        <v>44016</v>
      </c>
      <c r="BZ442" s="42">
        <f>$BY442-$BX442</f>
        <v>60</v>
      </c>
      <c r="CA442" s="16">
        <f>$BZ442/30</f>
        <v>2</v>
      </c>
      <c r="CB442" s="6" t="s">
        <v>3708</v>
      </c>
      <c r="CC442" s="9">
        <f>BD_2!E440</f>
        <v>0</v>
      </c>
      <c r="CD442" s="9">
        <f>BD_2!BA440</f>
        <v>3987222</v>
      </c>
      <c r="CE442" s="4">
        <f>BD_2!BZ440</f>
        <v>26</v>
      </c>
      <c r="CF442" s="42" t="str">
        <f>BD_2!CA440</f>
        <v>2 NO</v>
      </c>
      <c r="CG442" s="163" t="str">
        <f>BD_2!CF440</f>
        <v>2 NO</v>
      </c>
      <c r="CH442" s="4" t="s">
        <v>181</v>
      </c>
      <c r="CI442">
        <f t="shared" si="205"/>
        <v>86</v>
      </c>
      <c r="CJ442" s="161">
        <f t="shared" si="206"/>
        <v>43956</v>
      </c>
      <c r="CK442" s="161">
        <f t="shared" si="207"/>
        <v>44042</v>
      </c>
      <c r="CL442" s="14">
        <f t="shared" ca="1" si="208"/>
        <v>4.2674418604651159</v>
      </c>
      <c r="CM442" s="112">
        <f>$AM442+$CD442-$CC442</f>
        <v>21768362</v>
      </c>
      <c r="CN442" s="42" t="str">
        <f ca="1">+IF($CK442&lt;=$F$1, "FINALIZADO","EJECUCIÓN")</f>
        <v>FINALIZADO</v>
      </c>
      <c r="CO442" s="115"/>
      <c r="CQ442" s="17"/>
      <c r="CR442" s="87"/>
      <c r="CT442" s="4" t="s">
        <v>1321</v>
      </c>
      <c r="CU442" s="4" t="s">
        <v>1322</v>
      </c>
      <c r="CV442" s="4" t="s">
        <v>3330</v>
      </c>
      <c r="CW442" s="42" t="str">
        <f t="shared" ref="CW442" si="299">TEXT(BF442,"MMMM")</f>
        <v>mayo</v>
      </c>
      <c r="CX442" s="4" t="s">
        <v>180</v>
      </c>
      <c r="CY442" s="6" t="s">
        <v>361</v>
      </c>
      <c r="CZ442" s="6" t="s">
        <v>362</v>
      </c>
    </row>
    <row r="443" spans="1:104" x14ac:dyDescent="0.25">
      <c r="A443" s="110" t="str">
        <f t="shared" ref="A443:A448" si="300">+IF($CM443&gt;$AM443,"A", "")</f>
        <v>A</v>
      </c>
      <c r="B443" s="110" t="str">
        <f t="shared" ref="B443:B448" si="301">+IF(CK443&gt;BY443,"PR","")</f>
        <v>PR</v>
      </c>
      <c r="C443" s="42" t="str">
        <f t="shared" ref="C443:C448" si="302">IF($CG443= "1 SI", "T","")</f>
        <v/>
      </c>
      <c r="D443" s="42" t="str">
        <f t="shared" ref="D443:D448" si="303">+IF($CF443="1 SI","S","")</f>
        <v/>
      </c>
      <c r="E443" s="110" t="str">
        <f t="shared" ref="E443:E448" si="304">+IF(CH443="1 SI","C","")</f>
        <v/>
      </c>
      <c r="F443" s="110" t="str">
        <f t="shared" ref="F443:F448" ca="1" si="305">+IF($CK443&lt;=$F$1,"F","E")</f>
        <v>F</v>
      </c>
      <c r="G443" s="19" t="str">
        <f t="shared" ref="G443:G448" si="306">+IF($CO443="MUTUO ACUERDO", "L","")</f>
        <v/>
      </c>
      <c r="H443" s="19" t="str">
        <f t="shared" ref="H443:H448" si="307">IF($CX443="1 SI","","NE")</f>
        <v/>
      </c>
      <c r="I443" s="164" t="str">
        <f t="shared" ref="I443:I448" si="308">IF(CV443="1. SI","ANU","")</f>
        <v/>
      </c>
      <c r="J443" s="4">
        <v>2020</v>
      </c>
      <c r="K443" s="5">
        <v>433</v>
      </c>
      <c r="L443" s="13" t="s">
        <v>1440</v>
      </c>
      <c r="M443" s="4" t="s">
        <v>115</v>
      </c>
      <c r="N443" s="6" t="s">
        <v>116</v>
      </c>
      <c r="O443" s="6" t="s">
        <v>138</v>
      </c>
      <c r="P443" s="6" t="s">
        <v>150</v>
      </c>
      <c r="Q443" s="6" t="s">
        <v>249</v>
      </c>
      <c r="R443" s="4" t="s">
        <v>114</v>
      </c>
      <c r="S443" s="4" t="s">
        <v>166</v>
      </c>
      <c r="T443" s="108" t="s">
        <v>1296</v>
      </c>
      <c r="U443" s="4" t="s">
        <v>173</v>
      </c>
      <c r="V443" s="43" t="s">
        <v>174</v>
      </c>
      <c r="W443" s="7">
        <v>1098689773</v>
      </c>
      <c r="X443" s="100">
        <v>1</v>
      </c>
      <c r="Y443" s="162">
        <v>33069</v>
      </c>
      <c r="Z443" s="80">
        <f ca="1">+($F$1-Tabla3[[#This Row],[FECHA DE NACIMIENTO]])/365</f>
        <v>30.832876712328765</v>
      </c>
      <c r="AA443" s="133" t="s">
        <v>1771</v>
      </c>
      <c r="AC443" s="4" t="s">
        <v>114</v>
      </c>
      <c r="AD443" s="4" t="s">
        <v>114</v>
      </c>
      <c r="AE443" s="8" t="s">
        <v>114</v>
      </c>
      <c r="AF443" s="4" t="s">
        <v>181</v>
      </c>
      <c r="AG443" s="13" t="s">
        <v>183</v>
      </c>
      <c r="AH443" s="13" t="s">
        <v>183</v>
      </c>
      <c r="AI443" s="6" t="s">
        <v>3652</v>
      </c>
      <c r="AJ443" s="108" t="s">
        <v>3654</v>
      </c>
      <c r="AK443" s="9" t="s">
        <v>3655</v>
      </c>
      <c r="AL443" s="9">
        <v>56000000</v>
      </c>
      <c r="AM443" s="9">
        <v>56000000</v>
      </c>
      <c r="AN443" s="112">
        <v>8000000</v>
      </c>
      <c r="AO443" s="4" t="s">
        <v>209</v>
      </c>
      <c r="AP443" s="6" t="s">
        <v>181</v>
      </c>
      <c r="AQ443" s="6" t="s">
        <v>168</v>
      </c>
      <c r="AR443" s="75"/>
      <c r="AS443" s="75"/>
      <c r="AT443" s="75"/>
      <c r="AU443" s="108">
        <v>4620</v>
      </c>
      <c r="AV443" s="162">
        <v>43839</v>
      </c>
      <c r="AW443" s="108">
        <v>141320</v>
      </c>
      <c r="AX443" s="163">
        <v>43959</v>
      </c>
      <c r="AY443" s="6" t="s">
        <v>215</v>
      </c>
      <c r="AZ443" s="6" t="s">
        <v>1696</v>
      </c>
      <c r="BA443" s="6" t="s">
        <v>181</v>
      </c>
      <c r="BB443" s="75"/>
      <c r="BC443" s="75"/>
      <c r="BD443" s="6" t="s">
        <v>3653</v>
      </c>
      <c r="BE443" s="161" t="s">
        <v>1561</v>
      </c>
      <c r="BF443" s="162">
        <v>43958</v>
      </c>
      <c r="BG443" s="4" t="s">
        <v>220</v>
      </c>
      <c r="BH443" s="4" t="s">
        <v>220</v>
      </c>
      <c r="BI443" s="6" t="s">
        <v>221</v>
      </c>
      <c r="BJ443" s="6" t="s">
        <v>1463</v>
      </c>
      <c r="BK443" s="6" t="s">
        <v>174</v>
      </c>
      <c r="BL443" s="12">
        <v>12119466</v>
      </c>
      <c r="BM443" s="4">
        <v>5</v>
      </c>
      <c r="BN443" s="6" t="s">
        <v>2503</v>
      </c>
      <c r="BO443" s="6" t="s">
        <v>183</v>
      </c>
      <c r="BP443" s="4">
        <v>77101600</v>
      </c>
      <c r="BQ443" s="142" t="s">
        <v>3651</v>
      </c>
      <c r="BR443" s="162">
        <v>43958</v>
      </c>
      <c r="BS443" s="4" t="s">
        <v>180</v>
      </c>
      <c r="BT443" s="13" t="s">
        <v>230</v>
      </c>
      <c r="BU443" s="163">
        <v>43958</v>
      </c>
      <c r="BV443" s="13" t="s">
        <v>348</v>
      </c>
      <c r="BW443" s="163">
        <v>43959</v>
      </c>
      <c r="BX443" s="163">
        <v>43959</v>
      </c>
      <c r="BY443" s="222">
        <v>44172</v>
      </c>
      <c r="BZ443" s="42">
        <f t="shared" ref="BZ443:BZ448" si="309">$BY443-$BX443</f>
        <v>213</v>
      </c>
      <c r="CA443" s="16">
        <f t="shared" ref="CA443:CA448" si="310">$BZ443/30</f>
        <v>7.1</v>
      </c>
      <c r="CB443" s="6" t="s">
        <v>3656</v>
      </c>
      <c r="CC443" s="9">
        <f>BD_2!E441</f>
        <v>0</v>
      </c>
      <c r="CD443" s="9">
        <f>BD_2!BA441</f>
        <v>5866667</v>
      </c>
      <c r="CE443" s="4">
        <f>BD_2!BZ441</f>
        <v>22</v>
      </c>
      <c r="CF443" s="42" t="str">
        <f>BD_2!CA441</f>
        <v>2 NO</v>
      </c>
      <c r="CG443" s="163" t="str">
        <f>BD_2!CF441</f>
        <v>2 NO</v>
      </c>
      <c r="CH443" s="4" t="s">
        <v>181</v>
      </c>
      <c r="CI443">
        <f t="shared" si="205"/>
        <v>235</v>
      </c>
      <c r="CJ443" s="161">
        <f t="shared" si="206"/>
        <v>43959</v>
      </c>
      <c r="CK443" s="161">
        <f t="shared" si="207"/>
        <v>44194</v>
      </c>
      <c r="CL443" s="14">
        <f t="shared" ca="1" si="208"/>
        <v>1.548936170212766</v>
      </c>
      <c r="CM443" s="112">
        <f t="shared" ref="CM443:CM448" si="311">$AM443+$CD443-$CC443</f>
        <v>61866667</v>
      </c>
      <c r="CN443" s="42" t="str">
        <f t="shared" ref="CN443:CN448" ca="1" si="312">+IF($CK443&lt;=$F$1, "FINALIZADO","EJECUCIÓN")</f>
        <v>FINALIZADO</v>
      </c>
      <c r="CO443" s="115"/>
      <c r="CQ443" s="17"/>
      <c r="CR443" s="87"/>
      <c r="CT443" s="4" t="s">
        <v>1321</v>
      </c>
      <c r="CU443" s="4" t="s">
        <v>1322</v>
      </c>
      <c r="CV443" s="4" t="s">
        <v>3330</v>
      </c>
      <c r="CW443" s="42" t="str">
        <f t="shared" ref="CW443:CW447" si="313">TEXT(BF443,"MMMM")</f>
        <v>mayo</v>
      </c>
      <c r="CX443" s="4" t="s">
        <v>180</v>
      </c>
      <c r="CY443" s="6" t="s">
        <v>361</v>
      </c>
      <c r="CZ443" s="6" t="s">
        <v>362</v>
      </c>
    </row>
    <row r="444" spans="1:104" x14ac:dyDescent="0.25">
      <c r="A444" s="110" t="str">
        <f t="shared" si="300"/>
        <v>A</v>
      </c>
      <c r="B444" s="110" t="str">
        <f t="shared" si="301"/>
        <v>PR</v>
      </c>
      <c r="C444" s="42" t="str">
        <f t="shared" si="302"/>
        <v/>
      </c>
      <c r="D444" s="42" t="str">
        <f t="shared" si="303"/>
        <v/>
      </c>
      <c r="E444" s="110" t="str">
        <f t="shared" si="304"/>
        <v/>
      </c>
      <c r="F444" s="110" t="str">
        <f t="shared" ca="1" si="305"/>
        <v>F</v>
      </c>
      <c r="G444" s="19" t="str">
        <f t="shared" si="306"/>
        <v/>
      </c>
      <c r="H444" s="19" t="str">
        <f t="shared" si="307"/>
        <v/>
      </c>
      <c r="I444" s="164" t="str">
        <f t="shared" si="308"/>
        <v/>
      </c>
      <c r="J444" s="4">
        <v>2020</v>
      </c>
      <c r="K444" s="5">
        <v>434</v>
      </c>
      <c r="L444" s="13" t="s">
        <v>1439</v>
      </c>
      <c r="M444" s="4" t="s">
        <v>115</v>
      </c>
      <c r="N444" s="6" t="s">
        <v>116</v>
      </c>
      <c r="O444" s="6" t="s">
        <v>138</v>
      </c>
      <c r="P444" s="6" t="s">
        <v>150</v>
      </c>
      <c r="Q444" s="6" t="s">
        <v>249</v>
      </c>
      <c r="R444" s="4" t="s">
        <v>114</v>
      </c>
      <c r="S444" s="4" t="s">
        <v>166</v>
      </c>
      <c r="T444" s="108" t="s">
        <v>3658</v>
      </c>
      <c r="U444" s="4" t="s">
        <v>173</v>
      </c>
      <c r="V444" s="43" t="s">
        <v>174</v>
      </c>
      <c r="W444" s="7">
        <v>53063608</v>
      </c>
      <c r="X444" s="100">
        <v>0</v>
      </c>
      <c r="Y444" s="162">
        <v>30596</v>
      </c>
      <c r="Z444" s="80">
        <f ca="1">+($F$1-Tabla3[[#This Row],[FECHA DE NACIMIENTO]])/365</f>
        <v>37.608219178082194</v>
      </c>
      <c r="AA444" s="133" t="s">
        <v>540</v>
      </c>
      <c r="AC444" s="4" t="s">
        <v>114</v>
      </c>
      <c r="AD444" s="4" t="s">
        <v>114</v>
      </c>
      <c r="AE444" s="8" t="s">
        <v>114</v>
      </c>
      <c r="AF444" s="4" t="s">
        <v>181</v>
      </c>
      <c r="AG444" s="6" t="s">
        <v>197</v>
      </c>
      <c r="AH444" s="6" t="s">
        <v>197</v>
      </c>
      <c r="AI444" s="6" t="s">
        <v>1610</v>
      </c>
      <c r="AJ444" s="108" t="s">
        <v>3659</v>
      </c>
      <c r="AK444" s="9" t="s">
        <v>3660</v>
      </c>
      <c r="AL444" s="9">
        <v>42770000</v>
      </c>
      <c r="AM444" s="9">
        <v>42770000</v>
      </c>
      <c r="AN444" s="112">
        <v>6110000</v>
      </c>
      <c r="AO444" s="4" t="s">
        <v>209</v>
      </c>
      <c r="AP444" s="6" t="s">
        <v>181</v>
      </c>
      <c r="AQ444" s="6" t="s">
        <v>168</v>
      </c>
      <c r="AR444" s="75"/>
      <c r="AS444" s="75"/>
      <c r="AT444" s="75"/>
      <c r="AU444" s="108">
        <v>5220</v>
      </c>
      <c r="AV444" s="162">
        <v>43839</v>
      </c>
      <c r="AW444" s="108">
        <v>141720</v>
      </c>
      <c r="AX444" s="163">
        <v>43959</v>
      </c>
      <c r="AY444" s="6" t="s">
        <v>215</v>
      </c>
      <c r="AZ444" s="6" t="s">
        <v>1073</v>
      </c>
      <c r="BA444" s="6" t="s">
        <v>181</v>
      </c>
      <c r="BB444" s="75"/>
      <c r="BC444" s="75"/>
      <c r="BD444" s="6" t="s">
        <v>3662</v>
      </c>
      <c r="BE444" s="161" t="s">
        <v>3661</v>
      </c>
      <c r="BF444" s="162">
        <v>43959</v>
      </c>
      <c r="BG444" s="4" t="s">
        <v>220</v>
      </c>
      <c r="BH444" s="4" t="s">
        <v>220</v>
      </c>
      <c r="BI444" s="6" t="s">
        <v>221</v>
      </c>
      <c r="BJ444" s="6" t="s">
        <v>1274</v>
      </c>
      <c r="BK444" s="6" t="s">
        <v>174</v>
      </c>
      <c r="BL444" s="12">
        <v>52961276</v>
      </c>
      <c r="BM444" s="4">
        <v>8</v>
      </c>
      <c r="BN444" s="6" t="s">
        <v>2291</v>
      </c>
      <c r="BO444" s="6" t="s">
        <v>197</v>
      </c>
      <c r="BP444" s="4">
        <v>77101800</v>
      </c>
      <c r="BQ444" s="142" t="s">
        <v>3657</v>
      </c>
      <c r="BR444" s="162">
        <v>43959</v>
      </c>
      <c r="BS444" s="4" t="s">
        <v>180</v>
      </c>
      <c r="BT444" s="13" t="s">
        <v>230</v>
      </c>
      <c r="BU444" s="163">
        <v>43962</v>
      </c>
      <c r="BV444" s="13" t="s">
        <v>348</v>
      </c>
      <c r="BW444" s="163">
        <v>43964</v>
      </c>
      <c r="BX444" s="163">
        <v>43964</v>
      </c>
      <c r="BY444" s="222">
        <v>44177</v>
      </c>
      <c r="BZ444" s="42">
        <f t="shared" si="309"/>
        <v>213</v>
      </c>
      <c r="CA444" s="16">
        <f t="shared" si="310"/>
        <v>7.1</v>
      </c>
      <c r="CB444" s="6" t="s">
        <v>3663</v>
      </c>
      <c r="CC444" s="9">
        <f>BD_2!E442</f>
        <v>0</v>
      </c>
      <c r="CD444" s="9">
        <f>BD_2!BA442</f>
        <v>3666000</v>
      </c>
      <c r="CE444" s="4">
        <f>BD_2!BZ442</f>
        <v>18</v>
      </c>
      <c r="CF444" s="42" t="str">
        <f>BD_2!CA442</f>
        <v>2 NO</v>
      </c>
      <c r="CG444" s="163" t="str">
        <f>BD_2!CF442</f>
        <v>2 NO</v>
      </c>
      <c r="CH444" s="4" t="s">
        <v>181</v>
      </c>
      <c r="CI444">
        <f t="shared" si="205"/>
        <v>231</v>
      </c>
      <c r="CJ444" s="161">
        <f t="shared" si="206"/>
        <v>43964</v>
      </c>
      <c r="CK444" s="161">
        <f t="shared" si="207"/>
        <v>44195</v>
      </c>
      <c r="CL444" s="14">
        <f t="shared" ca="1" si="208"/>
        <v>1.5541125541125542</v>
      </c>
      <c r="CM444" s="112">
        <f t="shared" si="311"/>
        <v>46436000</v>
      </c>
      <c r="CN444" s="42" t="str">
        <f t="shared" ca="1" si="312"/>
        <v>FINALIZADO</v>
      </c>
      <c r="CO444" s="115"/>
      <c r="CQ444" s="17"/>
      <c r="CR444" s="87"/>
      <c r="CT444" s="4" t="s">
        <v>1321</v>
      </c>
      <c r="CU444" s="4" t="s">
        <v>1322</v>
      </c>
      <c r="CV444" s="4" t="s">
        <v>3330</v>
      </c>
      <c r="CW444" s="42" t="str">
        <f t="shared" ref="CW444" si="314">TEXT(BF444,"MMMM")</f>
        <v>mayo</v>
      </c>
      <c r="CX444" s="4" t="s">
        <v>180</v>
      </c>
      <c r="CY444" s="6" t="s">
        <v>361</v>
      </c>
      <c r="CZ444" s="6" t="s">
        <v>362</v>
      </c>
    </row>
    <row r="445" spans="1:104" x14ac:dyDescent="0.25">
      <c r="A445" s="110" t="str">
        <f t="shared" si="300"/>
        <v>A</v>
      </c>
      <c r="B445" s="110" t="str">
        <f t="shared" si="301"/>
        <v>PR</v>
      </c>
      <c r="C445" s="42" t="str">
        <f t="shared" si="302"/>
        <v/>
      </c>
      <c r="D445" s="42" t="str">
        <f t="shared" si="303"/>
        <v/>
      </c>
      <c r="E445" s="110" t="str">
        <f t="shared" si="304"/>
        <v/>
      </c>
      <c r="F445" s="110" t="str">
        <f t="shared" ca="1" si="305"/>
        <v>F</v>
      </c>
      <c r="G445" s="19" t="str">
        <f t="shared" si="306"/>
        <v/>
      </c>
      <c r="H445" s="19" t="str">
        <f t="shared" si="307"/>
        <v/>
      </c>
      <c r="I445" s="164" t="str">
        <f t="shared" si="308"/>
        <v/>
      </c>
      <c r="J445" s="4">
        <v>2020</v>
      </c>
      <c r="K445" s="5">
        <v>435</v>
      </c>
      <c r="L445" s="13" t="s">
        <v>1439</v>
      </c>
      <c r="M445" s="4" t="s">
        <v>115</v>
      </c>
      <c r="N445" s="6" t="s">
        <v>116</v>
      </c>
      <c r="O445" s="6" t="s">
        <v>138</v>
      </c>
      <c r="P445" s="6" t="s">
        <v>150</v>
      </c>
      <c r="Q445" s="6" t="s">
        <v>249</v>
      </c>
      <c r="R445" s="4" t="s">
        <v>114</v>
      </c>
      <c r="S445" s="4" t="s">
        <v>166</v>
      </c>
      <c r="T445" s="108" t="s">
        <v>3665</v>
      </c>
      <c r="U445" s="4" t="s">
        <v>173</v>
      </c>
      <c r="V445" s="43" t="s">
        <v>174</v>
      </c>
      <c r="W445" s="7">
        <v>1098776336</v>
      </c>
      <c r="X445" s="100">
        <v>7</v>
      </c>
      <c r="Y445" s="162">
        <v>34954</v>
      </c>
      <c r="Z445" s="80">
        <f ca="1">+($F$1-Tabla3[[#This Row],[FECHA DE NACIMIENTO]])/365</f>
        <v>25.668493150684931</v>
      </c>
      <c r="AA445" s="108" t="s">
        <v>3621</v>
      </c>
      <c r="AB445" s="108"/>
      <c r="AC445" s="4" t="s">
        <v>114</v>
      </c>
      <c r="AD445" s="4" t="s">
        <v>114</v>
      </c>
      <c r="AE445" s="8" t="s">
        <v>114</v>
      </c>
      <c r="AF445" s="4" t="s">
        <v>181</v>
      </c>
      <c r="AG445" s="6" t="s">
        <v>197</v>
      </c>
      <c r="AH445" s="6" t="s">
        <v>197</v>
      </c>
      <c r="AI445" s="6" t="s">
        <v>3309</v>
      </c>
      <c r="AJ445" s="108" t="s">
        <v>3666</v>
      </c>
      <c r="AK445" s="9" t="s">
        <v>3667</v>
      </c>
      <c r="AL445" s="9">
        <v>31570000</v>
      </c>
      <c r="AM445" s="9">
        <v>31570000</v>
      </c>
      <c r="AN445" s="112">
        <v>4510000</v>
      </c>
      <c r="AO445" s="4" t="s">
        <v>366</v>
      </c>
      <c r="AP445" s="6" t="s">
        <v>181</v>
      </c>
      <c r="AQ445" s="6" t="s">
        <v>168</v>
      </c>
      <c r="AR445" s="75"/>
      <c r="AS445" s="75"/>
      <c r="AT445" s="75"/>
      <c r="AU445" s="108">
        <v>619</v>
      </c>
      <c r="AV445" s="162">
        <v>43854</v>
      </c>
      <c r="AW445" s="108">
        <v>1820</v>
      </c>
      <c r="AX445" s="163">
        <v>43959</v>
      </c>
      <c r="AY445" s="6" t="s">
        <v>217</v>
      </c>
      <c r="AZ445" s="6" t="s">
        <v>1948</v>
      </c>
      <c r="BA445" s="6" t="s">
        <v>181</v>
      </c>
      <c r="BB445" s="75"/>
      <c r="BC445" s="75"/>
      <c r="BD445" s="6" t="s">
        <v>3669</v>
      </c>
      <c r="BE445" s="161" t="s">
        <v>3668</v>
      </c>
      <c r="BF445" s="162">
        <v>43959</v>
      </c>
      <c r="BG445" s="4" t="s">
        <v>220</v>
      </c>
      <c r="BH445" s="4" t="s">
        <v>220</v>
      </c>
      <c r="BI445" s="6" t="s">
        <v>221</v>
      </c>
      <c r="BJ445" s="6" t="s">
        <v>2484</v>
      </c>
      <c r="BK445" s="6" t="s">
        <v>174</v>
      </c>
      <c r="BL445" s="12">
        <v>7550202</v>
      </c>
      <c r="BM445" s="4">
        <v>6</v>
      </c>
      <c r="BN445" s="6" t="s">
        <v>2485</v>
      </c>
      <c r="BO445" s="6" t="s">
        <v>197</v>
      </c>
      <c r="BP445" s="4">
        <v>80101600</v>
      </c>
      <c r="BQ445" s="142" t="s">
        <v>3664</v>
      </c>
      <c r="BR445" s="162">
        <v>43959</v>
      </c>
      <c r="BS445" s="4" t="s">
        <v>180</v>
      </c>
      <c r="BT445" s="13" t="s">
        <v>230</v>
      </c>
      <c r="BU445" s="163">
        <v>43962</v>
      </c>
      <c r="BV445" s="13" t="s">
        <v>348</v>
      </c>
      <c r="BW445" s="163">
        <v>43964</v>
      </c>
      <c r="BX445" s="163">
        <v>43964</v>
      </c>
      <c r="BY445" s="222">
        <v>44177</v>
      </c>
      <c r="BZ445" s="42">
        <f t="shared" si="309"/>
        <v>213</v>
      </c>
      <c r="CA445" s="16">
        <f t="shared" si="310"/>
        <v>7.1</v>
      </c>
      <c r="CB445" s="6" t="s">
        <v>3642</v>
      </c>
      <c r="CC445" s="9">
        <f>BD_2!E443</f>
        <v>0</v>
      </c>
      <c r="CD445" s="9">
        <f>BD_2!BA443</f>
        <v>2706000</v>
      </c>
      <c r="CE445" s="4">
        <f>BD_2!BZ443</f>
        <v>18</v>
      </c>
      <c r="CF445" s="42" t="str">
        <f>BD_2!CA443</f>
        <v>2 NO</v>
      </c>
      <c r="CG445" s="163" t="str">
        <f>BD_2!CF443</f>
        <v>2 NO</v>
      </c>
      <c r="CH445" s="4" t="s">
        <v>181</v>
      </c>
      <c r="CI445">
        <f t="shared" si="205"/>
        <v>231</v>
      </c>
      <c r="CJ445" s="161">
        <f t="shared" si="206"/>
        <v>43964</v>
      </c>
      <c r="CK445" s="161">
        <f t="shared" si="207"/>
        <v>44195</v>
      </c>
      <c r="CL445" s="14">
        <f t="shared" ca="1" si="208"/>
        <v>1.5541125541125542</v>
      </c>
      <c r="CM445" s="112">
        <f t="shared" si="311"/>
        <v>34276000</v>
      </c>
      <c r="CN445" s="42" t="str">
        <f t="shared" ca="1" si="312"/>
        <v>FINALIZADO</v>
      </c>
      <c r="CO445" s="115"/>
      <c r="CQ445" s="17"/>
      <c r="CR445" s="87"/>
      <c r="CT445" s="4" t="s">
        <v>1321</v>
      </c>
      <c r="CU445" s="4" t="s">
        <v>1322</v>
      </c>
      <c r="CV445" s="4" t="s">
        <v>3330</v>
      </c>
      <c r="CW445" s="42" t="str">
        <f t="shared" ref="CW445" si="315">TEXT(BF445,"MMMM")</f>
        <v>mayo</v>
      </c>
      <c r="CX445" s="4" t="s">
        <v>180</v>
      </c>
      <c r="CY445" s="6" t="s">
        <v>361</v>
      </c>
      <c r="CZ445" s="6" t="s">
        <v>362</v>
      </c>
    </row>
    <row r="446" spans="1:104" x14ac:dyDescent="0.25">
      <c r="A446" s="110" t="str">
        <f t="shared" si="300"/>
        <v/>
      </c>
      <c r="B446" s="110" t="str">
        <f t="shared" si="301"/>
        <v/>
      </c>
      <c r="C446" s="42" t="str">
        <f t="shared" si="302"/>
        <v/>
      </c>
      <c r="D446" s="42" t="str">
        <f t="shared" si="303"/>
        <v/>
      </c>
      <c r="E446" s="110" t="str">
        <f t="shared" si="304"/>
        <v/>
      </c>
      <c r="F446" s="110" t="str">
        <f t="shared" ca="1" si="305"/>
        <v>F</v>
      </c>
      <c r="G446" s="19" t="str">
        <f t="shared" si="306"/>
        <v/>
      </c>
      <c r="H446" s="19" t="str">
        <f t="shared" si="307"/>
        <v/>
      </c>
      <c r="I446" s="164" t="str">
        <f t="shared" si="308"/>
        <v/>
      </c>
      <c r="J446" s="4">
        <v>2020</v>
      </c>
      <c r="K446" s="5">
        <v>436</v>
      </c>
      <c r="L446" s="13" t="s">
        <v>714</v>
      </c>
      <c r="M446" s="4" t="s">
        <v>115</v>
      </c>
      <c r="N446" s="6" t="s">
        <v>119</v>
      </c>
      <c r="O446" t="s">
        <v>135</v>
      </c>
      <c r="P446" s="6" t="s">
        <v>152</v>
      </c>
      <c r="Q446" s="6" t="s">
        <v>249</v>
      </c>
      <c r="R446" s="4" t="s">
        <v>3675</v>
      </c>
      <c r="S446" s="4" t="s">
        <v>168</v>
      </c>
      <c r="T446" s="108" t="s">
        <v>3676</v>
      </c>
      <c r="U446" s="4" t="s">
        <v>2160</v>
      </c>
      <c r="V446" s="43" t="s">
        <v>175</v>
      </c>
      <c r="W446" s="7">
        <v>800121733</v>
      </c>
      <c r="X446" s="100">
        <v>1</v>
      </c>
      <c r="Y446" s="162" t="s">
        <v>2162</v>
      </c>
      <c r="Z446" s="80">
        <v>0</v>
      </c>
      <c r="AA446" s="133" t="s">
        <v>2162</v>
      </c>
      <c r="AC446" s="4" t="s">
        <v>3672</v>
      </c>
      <c r="AD446" s="44" t="s">
        <v>174</v>
      </c>
      <c r="AE446" s="8">
        <v>9528828</v>
      </c>
      <c r="AF446" s="4" t="s">
        <v>180</v>
      </c>
      <c r="AG446" s="6" t="s">
        <v>195</v>
      </c>
      <c r="AH446" s="6" t="s">
        <v>201</v>
      </c>
      <c r="AI446" s="6" t="s">
        <v>3671</v>
      </c>
      <c r="AJ446" s="108" t="s">
        <v>3733</v>
      </c>
      <c r="AK446" s="9" t="s">
        <v>3734</v>
      </c>
      <c r="AL446" s="9">
        <v>89761427</v>
      </c>
      <c r="AM446" s="9">
        <v>89761427</v>
      </c>
      <c r="AN446" s="112">
        <v>0</v>
      </c>
      <c r="AO446" s="4" t="s">
        <v>209</v>
      </c>
      <c r="AP446" s="6" t="s">
        <v>181</v>
      </c>
      <c r="AQ446" s="6" t="s">
        <v>168</v>
      </c>
      <c r="AR446" s="75"/>
      <c r="AS446" s="75"/>
      <c r="AT446" s="75"/>
      <c r="AU446" s="108">
        <v>16320</v>
      </c>
      <c r="AV446" s="162">
        <v>43860</v>
      </c>
      <c r="AW446" s="108">
        <v>142820</v>
      </c>
      <c r="AX446" s="163">
        <v>43965</v>
      </c>
      <c r="AY446" s="6" t="s">
        <v>215</v>
      </c>
      <c r="AZ446" s="6" t="s">
        <v>3677</v>
      </c>
      <c r="BA446" s="6" t="s">
        <v>181</v>
      </c>
      <c r="BB446" s="75"/>
      <c r="BC446" s="75"/>
      <c r="BD446" s="6" t="s">
        <v>3674</v>
      </c>
      <c r="BE446" s="161" t="s">
        <v>3673</v>
      </c>
      <c r="BF446" s="162">
        <v>43964</v>
      </c>
      <c r="BG446" s="4" t="s">
        <v>220</v>
      </c>
      <c r="BH446" s="4" t="s">
        <v>220</v>
      </c>
      <c r="BI446" s="6" t="s">
        <v>221</v>
      </c>
      <c r="BJ446" s="6" t="s">
        <v>5447</v>
      </c>
      <c r="BK446" s="6" t="s">
        <v>174</v>
      </c>
      <c r="BL446" s="12">
        <v>79508154</v>
      </c>
      <c r="BM446" s="4">
        <v>3</v>
      </c>
      <c r="BN446" s="6" t="s">
        <v>224</v>
      </c>
      <c r="BO446" s="6" t="s">
        <v>3383</v>
      </c>
      <c r="BP446" s="4">
        <v>81101500</v>
      </c>
      <c r="BQ446" s="142" t="s">
        <v>3670</v>
      </c>
      <c r="BR446" s="162">
        <v>43964</v>
      </c>
      <c r="BS446" s="4" t="s">
        <v>180</v>
      </c>
      <c r="BT446" s="13" t="s">
        <v>230</v>
      </c>
      <c r="BU446" s="163">
        <v>43966</v>
      </c>
      <c r="BV446" s="13" t="s">
        <v>350</v>
      </c>
      <c r="BW446" s="163">
        <v>43988</v>
      </c>
      <c r="BX446" s="222">
        <v>43988</v>
      </c>
      <c r="BY446" s="222">
        <v>44018</v>
      </c>
      <c r="BZ446" s="42">
        <f t="shared" si="309"/>
        <v>30</v>
      </c>
      <c r="CA446" s="16">
        <f t="shared" si="310"/>
        <v>1</v>
      </c>
      <c r="CB446" s="6" t="s">
        <v>3735</v>
      </c>
      <c r="CC446" s="9">
        <f>BD_2!E444</f>
        <v>0</v>
      </c>
      <c r="CD446" s="9">
        <f>BD_2!BA444</f>
        <v>0</v>
      </c>
      <c r="CE446" s="4">
        <f>BD_2!BZ444</f>
        <v>0</v>
      </c>
      <c r="CF446" s="42" t="str">
        <f>BD_2!CA444</f>
        <v>2 NO</v>
      </c>
      <c r="CG446" s="163" t="str">
        <f>BD_2!CF444</f>
        <v>2 NO</v>
      </c>
      <c r="CH446" s="4" t="s">
        <v>181</v>
      </c>
      <c r="CI446">
        <f t="shared" si="205"/>
        <v>30</v>
      </c>
      <c r="CJ446" s="161">
        <f t="shared" si="206"/>
        <v>43988</v>
      </c>
      <c r="CK446" s="161">
        <f t="shared" si="207"/>
        <v>44018</v>
      </c>
      <c r="CL446" s="14">
        <f t="shared" ca="1" si="208"/>
        <v>11.166666666666666</v>
      </c>
      <c r="CM446" s="112">
        <f t="shared" si="311"/>
        <v>89761427</v>
      </c>
      <c r="CN446" s="42" t="str">
        <f t="shared" ca="1" si="312"/>
        <v>FINALIZADO</v>
      </c>
      <c r="CO446" s="115"/>
      <c r="CQ446" s="17"/>
      <c r="CR446" s="87"/>
      <c r="CT446" s="4" t="s">
        <v>1321</v>
      </c>
      <c r="CU446" s="4" t="s">
        <v>1322</v>
      </c>
      <c r="CV446" s="4" t="s">
        <v>3330</v>
      </c>
      <c r="CW446" s="42" t="str">
        <f t="shared" ref="CW446" si="316">TEXT(BF446,"MMMM")</f>
        <v>mayo</v>
      </c>
      <c r="CX446" s="4" t="s">
        <v>180</v>
      </c>
      <c r="CY446" s="6" t="s">
        <v>361</v>
      </c>
      <c r="CZ446" s="6" t="s">
        <v>362</v>
      </c>
    </row>
    <row r="447" spans="1:104" x14ac:dyDescent="0.25">
      <c r="A447" s="110" t="str">
        <f t="shared" si="300"/>
        <v>A</v>
      </c>
      <c r="B447" s="110" t="str">
        <f t="shared" si="301"/>
        <v>PR</v>
      </c>
      <c r="C447" s="42" t="str">
        <f t="shared" si="302"/>
        <v/>
      </c>
      <c r="D447" s="42" t="str">
        <f t="shared" si="303"/>
        <v/>
      </c>
      <c r="E447" s="110" t="str">
        <f t="shared" si="304"/>
        <v/>
      </c>
      <c r="F447" s="110" t="str">
        <f t="shared" ca="1" si="305"/>
        <v>F</v>
      </c>
      <c r="G447" s="19" t="str">
        <f t="shared" si="306"/>
        <v/>
      </c>
      <c r="H447" s="19" t="str">
        <f t="shared" si="307"/>
        <v/>
      </c>
      <c r="I447" s="164" t="str">
        <f t="shared" si="308"/>
        <v/>
      </c>
      <c r="J447" s="4">
        <v>2020</v>
      </c>
      <c r="K447" s="5">
        <v>437</v>
      </c>
      <c r="L447" s="13" t="s">
        <v>1439</v>
      </c>
      <c r="M447" s="4" t="s">
        <v>115</v>
      </c>
      <c r="N447" s="6" t="s">
        <v>116</v>
      </c>
      <c r="O447" s="6" t="s">
        <v>138</v>
      </c>
      <c r="P447" s="6" t="s">
        <v>150</v>
      </c>
      <c r="Q447" s="6" t="s">
        <v>249</v>
      </c>
      <c r="R447" s="4" t="s">
        <v>114</v>
      </c>
      <c r="S447" s="4" t="s">
        <v>166</v>
      </c>
      <c r="T447" s="108" t="s">
        <v>3679</v>
      </c>
      <c r="U447" s="4" t="s">
        <v>173</v>
      </c>
      <c r="V447" s="43" t="s">
        <v>174</v>
      </c>
      <c r="W447" s="7">
        <v>1030548296</v>
      </c>
      <c r="X447" s="100">
        <v>6</v>
      </c>
      <c r="Y447" s="162">
        <v>32369</v>
      </c>
      <c r="Z447" s="80">
        <f ca="1">+($F$1-Tabla3[[#This Row],[FECHA DE NACIMIENTO]])/365</f>
        <v>32.750684931506846</v>
      </c>
      <c r="AA447" s="133" t="s">
        <v>540</v>
      </c>
      <c r="AC447" s="4" t="s">
        <v>114</v>
      </c>
      <c r="AD447" s="4" t="s">
        <v>114</v>
      </c>
      <c r="AE447" s="8" t="s">
        <v>114</v>
      </c>
      <c r="AF447" s="4" t="s">
        <v>181</v>
      </c>
      <c r="AG447" s="6" t="s">
        <v>197</v>
      </c>
      <c r="AH447" s="6" t="s">
        <v>197</v>
      </c>
      <c r="AI447" s="6" t="s">
        <v>3645</v>
      </c>
      <c r="AJ447" s="108" t="s">
        <v>3680</v>
      </c>
      <c r="AK447" s="9" t="s">
        <v>3667</v>
      </c>
      <c r="AL447" s="9">
        <v>31570000</v>
      </c>
      <c r="AM447" s="9">
        <v>31570000</v>
      </c>
      <c r="AN447" s="112">
        <v>4510000</v>
      </c>
      <c r="AO447" s="4" t="s">
        <v>209</v>
      </c>
      <c r="AP447" s="6" t="s">
        <v>181</v>
      </c>
      <c r="AQ447" s="6" t="s">
        <v>168</v>
      </c>
      <c r="AR447" s="75"/>
      <c r="AS447" s="75"/>
      <c r="AT447" s="75"/>
      <c r="AU447" s="108">
        <v>5220</v>
      </c>
      <c r="AV447" s="162">
        <v>43839</v>
      </c>
      <c r="AW447" s="108">
        <v>142620</v>
      </c>
      <c r="AX447" s="163">
        <v>43965</v>
      </c>
      <c r="AY447" s="6" t="s">
        <v>215</v>
      </c>
      <c r="AZ447" s="6" t="s">
        <v>1072</v>
      </c>
      <c r="BA447" s="6" t="s">
        <v>181</v>
      </c>
      <c r="BB447" s="75"/>
      <c r="BC447" s="75"/>
      <c r="BD447" s="6" t="s">
        <v>3681</v>
      </c>
      <c r="BE447" s="161" t="s">
        <v>3682</v>
      </c>
      <c r="BF447" s="162">
        <v>43964</v>
      </c>
      <c r="BG447" s="4" t="s">
        <v>220</v>
      </c>
      <c r="BH447" s="4" t="s">
        <v>220</v>
      </c>
      <c r="BI447" s="6" t="s">
        <v>221</v>
      </c>
      <c r="BJ447" s="6" t="s">
        <v>2484</v>
      </c>
      <c r="BK447" s="6" t="s">
        <v>174</v>
      </c>
      <c r="BL447" s="12">
        <v>7550202</v>
      </c>
      <c r="BM447" s="4">
        <v>6</v>
      </c>
      <c r="BN447" s="6" t="s">
        <v>2485</v>
      </c>
      <c r="BO447" s="6" t="s">
        <v>197</v>
      </c>
      <c r="BP447" s="4">
        <v>80101600</v>
      </c>
      <c r="BQ447" s="142" t="s">
        <v>3678</v>
      </c>
      <c r="BR447" s="162">
        <v>43964</v>
      </c>
      <c r="BS447" s="4" t="s">
        <v>180</v>
      </c>
      <c r="BT447" s="13" t="s">
        <v>230</v>
      </c>
      <c r="BU447" s="163">
        <v>43965</v>
      </c>
      <c r="BV447" s="13" t="s">
        <v>348</v>
      </c>
      <c r="BW447" s="163">
        <v>43965</v>
      </c>
      <c r="BX447" s="163">
        <v>43965</v>
      </c>
      <c r="BY447" s="222">
        <v>44177</v>
      </c>
      <c r="BZ447" s="42">
        <f t="shared" si="309"/>
        <v>212</v>
      </c>
      <c r="CA447" s="16">
        <f t="shared" si="310"/>
        <v>7.0666666666666664</v>
      </c>
      <c r="CB447" s="6" t="s">
        <v>3650</v>
      </c>
      <c r="CC447" s="9">
        <f>BD_2!E445</f>
        <v>0</v>
      </c>
      <c r="CD447" s="9">
        <f>BD_2!BA445</f>
        <v>2555667</v>
      </c>
      <c r="CE447" s="4">
        <f>BD_2!BZ445</f>
        <v>17</v>
      </c>
      <c r="CF447" s="42" t="str">
        <f>BD_2!CA445</f>
        <v>2 NO</v>
      </c>
      <c r="CG447" s="163" t="str">
        <f>BD_2!CF445</f>
        <v>2 NO</v>
      </c>
      <c r="CH447" s="4" t="s">
        <v>181</v>
      </c>
      <c r="CI447">
        <f t="shared" si="205"/>
        <v>229</v>
      </c>
      <c r="CJ447" s="161">
        <f t="shared" si="206"/>
        <v>43965</v>
      </c>
      <c r="CK447" s="161">
        <f t="shared" si="207"/>
        <v>44194</v>
      </c>
      <c r="CL447" s="14">
        <f t="shared" ca="1" si="208"/>
        <v>1.5633187772925765</v>
      </c>
      <c r="CM447" s="112">
        <f t="shared" si="311"/>
        <v>34125667</v>
      </c>
      <c r="CN447" s="42" t="str">
        <f t="shared" ca="1" si="312"/>
        <v>FINALIZADO</v>
      </c>
      <c r="CO447" s="115"/>
      <c r="CQ447" s="17"/>
      <c r="CR447" s="87"/>
      <c r="CT447" s="4" t="s">
        <v>1321</v>
      </c>
      <c r="CU447" s="4" t="s">
        <v>1322</v>
      </c>
      <c r="CV447" s="4" t="s">
        <v>3330</v>
      </c>
      <c r="CW447" s="42" t="str">
        <f t="shared" si="313"/>
        <v>mayo</v>
      </c>
      <c r="CX447" s="4" t="s">
        <v>180</v>
      </c>
      <c r="CY447" s="6" t="s">
        <v>361</v>
      </c>
      <c r="CZ447" s="6" t="s">
        <v>362</v>
      </c>
    </row>
    <row r="448" spans="1:104" x14ac:dyDescent="0.25">
      <c r="A448" s="110" t="str">
        <f t="shared" si="300"/>
        <v/>
      </c>
      <c r="B448" s="110" t="str">
        <f t="shared" si="301"/>
        <v/>
      </c>
      <c r="C448" s="42" t="str">
        <f t="shared" si="302"/>
        <v/>
      </c>
      <c r="D448" s="42" t="str">
        <f t="shared" si="303"/>
        <v/>
      </c>
      <c r="E448" s="110" t="str">
        <f t="shared" si="304"/>
        <v/>
      </c>
      <c r="F448" s="110" t="str">
        <f t="shared" ca="1" si="305"/>
        <v>F</v>
      </c>
      <c r="G448" s="19" t="str">
        <f t="shared" si="306"/>
        <v/>
      </c>
      <c r="H448" s="19" t="str">
        <f t="shared" si="307"/>
        <v/>
      </c>
      <c r="I448" s="164" t="str">
        <f t="shared" si="308"/>
        <v/>
      </c>
      <c r="J448" s="4">
        <v>2020</v>
      </c>
      <c r="K448" s="5">
        <v>438</v>
      </c>
      <c r="L448" s="13" t="s">
        <v>1432</v>
      </c>
      <c r="M448" s="4" t="s">
        <v>115</v>
      </c>
      <c r="N448" s="6" t="s">
        <v>116</v>
      </c>
      <c r="O448" s="6" t="s">
        <v>138</v>
      </c>
      <c r="P448" s="6" t="s">
        <v>150</v>
      </c>
      <c r="Q448" s="6" t="s">
        <v>249</v>
      </c>
      <c r="R448" s="4" t="s">
        <v>114</v>
      </c>
      <c r="S448" s="4" t="s">
        <v>166</v>
      </c>
      <c r="T448" s="108" t="s">
        <v>3684</v>
      </c>
      <c r="U448" s="4" t="s">
        <v>173</v>
      </c>
      <c r="V448" s="43" t="s">
        <v>174</v>
      </c>
      <c r="W448" s="7">
        <v>52718658</v>
      </c>
      <c r="X448" s="100">
        <v>8</v>
      </c>
      <c r="Y448" s="162">
        <v>30016</v>
      </c>
      <c r="Z448" s="80">
        <f ca="1">+($F$1-Tabla3[[#This Row],[FECHA DE NACIMIENTO]])/365</f>
        <v>39.197260273972603</v>
      </c>
      <c r="AA448" s="133" t="s">
        <v>540</v>
      </c>
      <c r="AC448" s="4" t="s">
        <v>114</v>
      </c>
      <c r="AD448" s="4" t="s">
        <v>114</v>
      </c>
      <c r="AE448" s="8" t="s">
        <v>114</v>
      </c>
      <c r="AF448" s="4" t="s">
        <v>181</v>
      </c>
      <c r="AG448" s="13" t="s">
        <v>2944</v>
      </c>
      <c r="AH448" s="13" t="s">
        <v>2944</v>
      </c>
      <c r="AI448" s="6" t="s">
        <v>2978</v>
      </c>
      <c r="AJ448" s="108" t="s">
        <v>3685</v>
      </c>
      <c r="AK448" s="9" t="s">
        <v>3686</v>
      </c>
      <c r="AL448" s="9">
        <v>45500000</v>
      </c>
      <c r="AM448" s="9">
        <v>45500000</v>
      </c>
      <c r="AN448" s="112">
        <v>6500000</v>
      </c>
      <c r="AO448" s="4" t="s">
        <v>209</v>
      </c>
      <c r="AP448" s="6" t="s">
        <v>181</v>
      </c>
      <c r="AQ448" s="6" t="s">
        <v>168</v>
      </c>
      <c r="AR448" s="75"/>
      <c r="AS448" s="75"/>
      <c r="AT448" s="75"/>
      <c r="AU448" s="108">
        <v>10920</v>
      </c>
      <c r="AV448" s="162">
        <v>43847</v>
      </c>
      <c r="AW448" s="108">
        <v>142720</v>
      </c>
      <c r="AX448" s="163">
        <v>43965</v>
      </c>
      <c r="AY448" s="6" t="s">
        <v>215</v>
      </c>
      <c r="AZ448" s="6" t="s">
        <v>813</v>
      </c>
      <c r="BA448" s="6" t="s">
        <v>181</v>
      </c>
      <c r="BB448" s="75"/>
      <c r="BC448" s="75"/>
      <c r="BD448" s="6" t="s">
        <v>3688</v>
      </c>
      <c r="BE448" s="161" t="s">
        <v>3687</v>
      </c>
      <c r="BF448" s="162">
        <v>43964</v>
      </c>
      <c r="BG448" s="4" t="s">
        <v>220</v>
      </c>
      <c r="BH448" s="4" t="s">
        <v>220</v>
      </c>
      <c r="BI448" s="6" t="s">
        <v>221</v>
      </c>
      <c r="BJ448" s="6" t="s">
        <v>3689</v>
      </c>
      <c r="BK448" s="6" t="s">
        <v>174</v>
      </c>
      <c r="BL448" s="12">
        <v>40987580</v>
      </c>
      <c r="BM448" s="4"/>
      <c r="BN448" s="6" t="s">
        <v>3690</v>
      </c>
      <c r="BO448" s="6" t="s">
        <v>3484</v>
      </c>
      <c r="BP448" s="4">
        <v>77101701</v>
      </c>
      <c r="BQ448" s="142" t="s">
        <v>3683</v>
      </c>
      <c r="BR448" s="162">
        <v>43964</v>
      </c>
      <c r="BS448" s="4" t="s">
        <v>180</v>
      </c>
      <c r="BT448" s="13" t="s">
        <v>230</v>
      </c>
      <c r="BU448" s="163">
        <v>43965</v>
      </c>
      <c r="BV448" s="13" t="s">
        <v>348</v>
      </c>
      <c r="BW448" s="163">
        <v>43966</v>
      </c>
      <c r="BX448" s="163">
        <v>43966</v>
      </c>
      <c r="BY448" s="222">
        <v>44179</v>
      </c>
      <c r="BZ448" s="42">
        <f t="shared" si="309"/>
        <v>213</v>
      </c>
      <c r="CA448" s="16">
        <f t="shared" si="310"/>
        <v>7.1</v>
      </c>
      <c r="CB448" s="6" t="s">
        <v>3691</v>
      </c>
      <c r="CC448" s="9">
        <f>BD_2!E446</f>
        <v>0</v>
      </c>
      <c r="CD448" s="9">
        <f>BD_2!BA446</f>
        <v>0</v>
      </c>
      <c r="CE448" s="4">
        <f>BD_2!BZ446</f>
        <v>0</v>
      </c>
      <c r="CF448" s="42" t="str">
        <f>BD_2!CA446</f>
        <v>2 NO</v>
      </c>
      <c r="CG448" s="163" t="str">
        <f>BD_2!CF446</f>
        <v>2 NO</v>
      </c>
      <c r="CH448" s="4" t="s">
        <v>181</v>
      </c>
      <c r="CI448">
        <f t="shared" si="205"/>
        <v>213</v>
      </c>
      <c r="CJ448" s="161">
        <f t="shared" si="206"/>
        <v>43966</v>
      </c>
      <c r="CK448" s="161">
        <f t="shared" si="207"/>
        <v>44179</v>
      </c>
      <c r="CL448" s="14">
        <f t="shared" ca="1" si="208"/>
        <v>1.676056338028169</v>
      </c>
      <c r="CM448" s="112">
        <f t="shared" si="311"/>
        <v>45500000</v>
      </c>
      <c r="CN448" s="42" t="str">
        <f t="shared" ca="1" si="312"/>
        <v>FINALIZADO</v>
      </c>
      <c r="CO448" s="115"/>
      <c r="CQ448" s="17"/>
      <c r="CR448" s="87"/>
      <c r="CT448" s="4" t="s">
        <v>1321</v>
      </c>
      <c r="CU448" s="4" t="s">
        <v>1322</v>
      </c>
      <c r="CV448" s="4" t="s">
        <v>3330</v>
      </c>
      <c r="CW448" s="42" t="str">
        <f t="shared" ref="CW448" si="317">TEXT(BF448,"MMMM")</f>
        <v>mayo</v>
      </c>
      <c r="CX448" s="4" t="s">
        <v>180</v>
      </c>
      <c r="CY448" s="6" t="s">
        <v>361</v>
      </c>
      <c r="CZ448" s="6" t="s">
        <v>362</v>
      </c>
    </row>
    <row r="449" spans="1:104" x14ac:dyDescent="0.25">
      <c r="A449" s="110" t="str">
        <f t="shared" ref="A449:A451" si="318">+IF($CM449&gt;$AM449,"A", "")</f>
        <v/>
      </c>
      <c r="B449" s="110" t="str">
        <f t="shared" ref="B449:B451" si="319">+IF(CK449&gt;BY449,"PR","")</f>
        <v/>
      </c>
      <c r="C449" s="42" t="str">
        <f t="shared" ref="C449:C451" si="320">IF($CG449= "1 SI", "T","")</f>
        <v/>
      </c>
      <c r="D449" s="42" t="str">
        <f t="shared" ref="D449:D451" si="321">+IF($CF449="1 SI","S","")</f>
        <v/>
      </c>
      <c r="E449" s="110" t="str">
        <f t="shared" ref="E449:E451" si="322">+IF(CH449="1 SI","C","")</f>
        <v/>
      </c>
      <c r="F449" s="110" t="str">
        <f t="shared" ref="F449:F451" ca="1" si="323">+IF($CK449&lt;=$F$1,"F","E")</f>
        <v>F</v>
      </c>
      <c r="G449" s="19" t="str">
        <f t="shared" ref="G449:G451" si="324">+IF($CO449="MUTUO ACUERDO", "L","")</f>
        <v/>
      </c>
      <c r="H449" s="19" t="str">
        <f t="shared" ref="H449:H451" si="325">IF($CX449="1 SI","","NE")</f>
        <v/>
      </c>
      <c r="I449" s="164" t="str">
        <f t="shared" ref="I449:I451" si="326">IF(CV449="1. SI","ANU","")</f>
        <v/>
      </c>
      <c r="J449" s="4">
        <v>2020</v>
      </c>
      <c r="K449" s="5">
        <v>439</v>
      </c>
      <c r="L449" s="13" t="s">
        <v>1431</v>
      </c>
      <c r="M449" s="4" t="s">
        <v>115</v>
      </c>
      <c r="N449" s="6" t="s">
        <v>116</v>
      </c>
      <c r="O449" s="6" t="s">
        <v>138</v>
      </c>
      <c r="P449" s="6" t="s">
        <v>150</v>
      </c>
      <c r="Q449" s="6" t="s">
        <v>249</v>
      </c>
      <c r="R449" s="4" t="s">
        <v>114</v>
      </c>
      <c r="S449" s="4" t="s">
        <v>166</v>
      </c>
      <c r="T449" s="108" t="s">
        <v>3692</v>
      </c>
      <c r="U449" s="4" t="s">
        <v>173</v>
      </c>
      <c r="V449" s="43" t="s">
        <v>174</v>
      </c>
      <c r="W449" s="7">
        <v>40992859</v>
      </c>
      <c r="X449" s="100">
        <v>0</v>
      </c>
      <c r="Y449" s="162">
        <v>30128</v>
      </c>
      <c r="Z449" s="80">
        <f ca="1">+($F$1-Tabla3[[#This Row],[FECHA DE NACIMIENTO]])/365</f>
        <v>38.890410958904113</v>
      </c>
      <c r="AA449" s="133" t="s">
        <v>3695</v>
      </c>
      <c r="AC449" s="4" t="s">
        <v>114</v>
      </c>
      <c r="AD449" s="4" t="s">
        <v>114</v>
      </c>
      <c r="AE449" s="8" t="s">
        <v>114</v>
      </c>
      <c r="AF449" s="4" t="s">
        <v>181</v>
      </c>
      <c r="AG449" s="6" t="s">
        <v>199</v>
      </c>
      <c r="AH449" s="6" t="s">
        <v>199</v>
      </c>
      <c r="AI449" s="6" t="s">
        <v>3694</v>
      </c>
      <c r="AJ449" s="108" t="s">
        <v>3696</v>
      </c>
      <c r="AK449" s="9" t="s">
        <v>2423</v>
      </c>
      <c r="AL449" s="9">
        <v>38500000</v>
      </c>
      <c r="AM449" s="9">
        <v>38500000</v>
      </c>
      <c r="AN449" s="112">
        <v>5500000</v>
      </c>
      <c r="AO449" s="4" t="s">
        <v>209</v>
      </c>
      <c r="AP449" s="6" t="s">
        <v>181</v>
      </c>
      <c r="AQ449" s="6" t="s">
        <v>168</v>
      </c>
      <c r="AR449" s="75"/>
      <c r="AS449" s="75"/>
      <c r="AT449" s="75"/>
      <c r="AU449" s="108">
        <v>4720</v>
      </c>
      <c r="AV449" s="162">
        <v>43839</v>
      </c>
      <c r="AW449" s="108">
        <v>143220</v>
      </c>
      <c r="AX449" s="163">
        <v>43966</v>
      </c>
      <c r="AY449" s="6" t="s">
        <v>215</v>
      </c>
      <c r="AZ449" s="6" t="s">
        <v>574</v>
      </c>
      <c r="BA449" s="6" t="s">
        <v>181</v>
      </c>
      <c r="BB449" s="75"/>
      <c r="BC449" s="75"/>
      <c r="BD449" s="6" t="s">
        <v>3698</v>
      </c>
      <c r="BE449" s="161" t="s">
        <v>3697</v>
      </c>
      <c r="BF449" s="162">
        <v>43966</v>
      </c>
      <c r="BG449" s="4" t="s">
        <v>220</v>
      </c>
      <c r="BH449" s="4" t="s">
        <v>220</v>
      </c>
      <c r="BI449" s="6" t="s">
        <v>221</v>
      </c>
      <c r="BJ449" s="6" t="s">
        <v>461</v>
      </c>
      <c r="BK449" s="6" t="s">
        <v>174</v>
      </c>
      <c r="BL449" s="12">
        <v>1013608026</v>
      </c>
      <c r="BM449" s="4">
        <v>0</v>
      </c>
      <c r="BN449" s="6" t="s">
        <v>533</v>
      </c>
      <c r="BO449" s="6" t="s">
        <v>534</v>
      </c>
      <c r="BP449" s="4">
        <v>77101700</v>
      </c>
      <c r="BQ449" s="142" t="s">
        <v>3693</v>
      </c>
      <c r="BR449" s="162">
        <v>43966</v>
      </c>
      <c r="BS449" s="4" t="s">
        <v>180</v>
      </c>
      <c r="BT449" s="13" t="s">
        <v>230</v>
      </c>
      <c r="BU449" s="163">
        <v>43966</v>
      </c>
      <c r="BV449" s="13" t="s">
        <v>348</v>
      </c>
      <c r="BW449" s="163">
        <v>43969</v>
      </c>
      <c r="BX449" s="163">
        <v>43969</v>
      </c>
      <c r="BY449" s="222">
        <v>44182</v>
      </c>
      <c r="BZ449" s="42">
        <f t="shared" ref="BZ449:BZ451" si="327">$BY449-$BX449</f>
        <v>213</v>
      </c>
      <c r="CA449" s="16">
        <f t="shared" ref="CA449:CA451" si="328">$BZ449/30</f>
        <v>7.1</v>
      </c>
      <c r="CB449" s="6" t="s">
        <v>3699</v>
      </c>
      <c r="CC449" s="9">
        <f>BD_2!E447</f>
        <v>0</v>
      </c>
      <c r="CD449" s="9">
        <f>BD_2!BA447</f>
        <v>0</v>
      </c>
      <c r="CE449" s="4">
        <f>BD_2!BZ447</f>
        <v>0</v>
      </c>
      <c r="CF449" s="42" t="str">
        <f>BD_2!CA447</f>
        <v>2 NO</v>
      </c>
      <c r="CG449" s="163" t="str">
        <f>BD_2!CF447</f>
        <v>2 NO</v>
      </c>
      <c r="CH449" s="4" t="s">
        <v>181</v>
      </c>
      <c r="CI449">
        <f t="shared" si="205"/>
        <v>213</v>
      </c>
      <c r="CJ449" s="161">
        <f t="shared" si="206"/>
        <v>43969</v>
      </c>
      <c r="CK449" s="161">
        <f t="shared" si="207"/>
        <v>44182</v>
      </c>
      <c r="CL449" s="14">
        <f t="shared" ca="1" si="208"/>
        <v>1.6619718309859155</v>
      </c>
      <c r="CM449" s="112">
        <f t="shared" ref="CM449:CM451" si="329">$AM449+$CD449-$CC449</f>
        <v>38500000</v>
      </c>
      <c r="CN449" s="42" t="str">
        <f t="shared" ref="CN449:CN451" ca="1" si="330">+IF($CK449&lt;=$F$1, "FINALIZADO","EJECUCIÓN")</f>
        <v>FINALIZADO</v>
      </c>
      <c r="CO449" s="115"/>
      <c r="CQ449" s="17"/>
      <c r="CR449" s="87"/>
      <c r="CT449" s="4" t="s">
        <v>1321</v>
      </c>
      <c r="CU449" s="4" t="s">
        <v>1322</v>
      </c>
      <c r="CV449" s="4" t="s">
        <v>3330</v>
      </c>
      <c r="CW449" s="42" t="str">
        <f t="shared" ref="CW449" si="331">TEXT(BF449,"MMMM")</f>
        <v>mayo</v>
      </c>
      <c r="CX449" s="4" t="s">
        <v>180</v>
      </c>
      <c r="CY449" s="6" t="s">
        <v>361</v>
      </c>
      <c r="CZ449" s="6" t="s">
        <v>362</v>
      </c>
    </row>
    <row r="450" spans="1:104" x14ac:dyDescent="0.25">
      <c r="A450" s="110" t="str">
        <f t="shared" si="318"/>
        <v>A</v>
      </c>
      <c r="B450" s="110" t="str">
        <f t="shared" si="319"/>
        <v>PR</v>
      </c>
      <c r="C450" s="42" t="str">
        <f t="shared" si="320"/>
        <v/>
      </c>
      <c r="D450" s="42" t="str">
        <f t="shared" si="321"/>
        <v/>
      </c>
      <c r="E450" s="110" t="str">
        <f t="shared" si="322"/>
        <v/>
      </c>
      <c r="F450" s="110" t="str">
        <f t="shared" ca="1" si="323"/>
        <v>F</v>
      </c>
      <c r="G450" s="19" t="str">
        <f t="shared" si="324"/>
        <v/>
      </c>
      <c r="H450" s="19" t="str">
        <f t="shared" si="325"/>
        <v/>
      </c>
      <c r="I450" s="164" t="str">
        <f t="shared" si="326"/>
        <v/>
      </c>
      <c r="J450" s="4">
        <v>2020</v>
      </c>
      <c r="K450" s="5">
        <v>440</v>
      </c>
      <c r="L450" s="13" t="s">
        <v>1436</v>
      </c>
      <c r="M450" s="4" t="s">
        <v>115</v>
      </c>
      <c r="N450" s="6" t="s">
        <v>116</v>
      </c>
      <c r="O450" s="6" t="s">
        <v>138</v>
      </c>
      <c r="P450" s="6" t="s">
        <v>150</v>
      </c>
      <c r="Q450" s="6" t="s">
        <v>249</v>
      </c>
      <c r="R450" s="4" t="s">
        <v>114</v>
      </c>
      <c r="S450" s="4" t="s">
        <v>166</v>
      </c>
      <c r="T450" s="108" t="s">
        <v>3710</v>
      </c>
      <c r="U450" s="4" t="s">
        <v>173</v>
      </c>
      <c r="V450" s="43" t="s">
        <v>174</v>
      </c>
      <c r="W450" s="7">
        <v>60310571</v>
      </c>
      <c r="X450" s="100">
        <v>2</v>
      </c>
      <c r="Y450" s="162">
        <v>23900</v>
      </c>
      <c r="Z450" s="80">
        <f ca="1">+($F$1-Tabla3[[#This Row],[FECHA DE NACIMIENTO]])/365</f>
        <v>55.953424657534249</v>
      </c>
      <c r="AA450" s="133" t="s">
        <v>3711</v>
      </c>
      <c r="AC450" s="4" t="s">
        <v>114</v>
      </c>
      <c r="AD450" s="4" t="s">
        <v>114</v>
      </c>
      <c r="AE450" s="8" t="s">
        <v>114</v>
      </c>
      <c r="AF450" s="4" t="s">
        <v>181</v>
      </c>
      <c r="AG450" s="6" t="s">
        <v>196</v>
      </c>
      <c r="AH450" s="6" t="s">
        <v>201</v>
      </c>
      <c r="AI450" s="6" t="s">
        <v>3712</v>
      </c>
      <c r="AJ450" s="108" t="s">
        <v>3713</v>
      </c>
      <c r="AK450" s="9" t="s">
        <v>3714</v>
      </c>
      <c r="AL450" s="9">
        <v>56000000</v>
      </c>
      <c r="AM450" s="9">
        <v>56000000</v>
      </c>
      <c r="AN450" s="112">
        <v>8000000</v>
      </c>
      <c r="AO450" s="4" t="s">
        <v>209</v>
      </c>
      <c r="AP450" s="6" t="s">
        <v>181</v>
      </c>
      <c r="AQ450" s="6" t="s">
        <v>168</v>
      </c>
      <c r="AR450" s="75"/>
      <c r="AS450" s="75"/>
      <c r="AT450" s="75"/>
      <c r="AU450" s="108">
        <v>3620</v>
      </c>
      <c r="AV450" s="162">
        <v>43838</v>
      </c>
      <c r="AW450" s="108">
        <v>143320</v>
      </c>
      <c r="AX450" s="163">
        <v>43966</v>
      </c>
      <c r="AY450" s="6" t="s">
        <v>215</v>
      </c>
      <c r="AZ450" s="6" t="s">
        <v>571</v>
      </c>
      <c r="BA450" s="6" t="s">
        <v>181</v>
      </c>
      <c r="BB450" s="75"/>
      <c r="BC450" s="75"/>
      <c r="BD450" s="6" t="s">
        <v>3716</v>
      </c>
      <c r="BE450" s="161" t="s">
        <v>3715</v>
      </c>
      <c r="BF450" s="162">
        <v>43966</v>
      </c>
      <c r="BG450" s="4" t="s">
        <v>220</v>
      </c>
      <c r="BH450" s="4" t="s">
        <v>220</v>
      </c>
      <c r="BI450" s="6" t="s">
        <v>221</v>
      </c>
      <c r="BJ450" s="6" t="s">
        <v>547</v>
      </c>
      <c r="BK450" s="6" t="s">
        <v>174</v>
      </c>
      <c r="BL450" s="12">
        <v>75068868</v>
      </c>
      <c r="BM450" s="4">
        <v>1</v>
      </c>
      <c r="BN450" s="95" t="s">
        <v>546</v>
      </c>
      <c r="BO450" s="95" t="s">
        <v>196</v>
      </c>
      <c r="BP450" s="4">
        <v>80111505</v>
      </c>
      <c r="BQ450" s="142" t="s">
        <v>3709</v>
      </c>
      <c r="BR450" s="162">
        <v>43966</v>
      </c>
      <c r="BS450" s="4" t="s">
        <v>180</v>
      </c>
      <c r="BT450" s="13" t="s">
        <v>230</v>
      </c>
      <c r="BU450" s="163">
        <v>43966</v>
      </c>
      <c r="BV450" s="13" t="s">
        <v>348</v>
      </c>
      <c r="BW450" s="163">
        <v>43967</v>
      </c>
      <c r="BX450" s="163">
        <v>43967</v>
      </c>
      <c r="BY450" s="222">
        <v>44180</v>
      </c>
      <c r="BZ450" s="42">
        <f t="shared" si="327"/>
        <v>213</v>
      </c>
      <c r="CA450" s="16">
        <f t="shared" si="328"/>
        <v>7.1</v>
      </c>
      <c r="CB450" s="6" t="s">
        <v>3717</v>
      </c>
      <c r="CC450" s="9">
        <f>BD_2!E448</f>
        <v>0</v>
      </c>
      <c r="CD450" s="9">
        <f>BD_2!BA448</f>
        <v>4000000</v>
      </c>
      <c r="CE450" s="4">
        <f>BD_2!BZ448</f>
        <v>15</v>
      </c>
      <c r="CF450" s="42" t="str">
        <f>BD_2!CA448</f>
        <v>2 NO</v>
      </c>
      <c r="CG450" s="163" t="str">
        <f>BD_2!CF448</f>
        <v>2 NO</v>
      </c>
      <c r="CH450" s="4" t="s">
        <v>181</v>
      </c>
      <c r="CI450">
        <f t="shared" si="205"/>
        <v>228</v>
      </c>
      <c r="CJ450" s="161">
        <f t="shared" si="206"/>
        <v>43967</v>
      </c>
      <c r="CK450" s="161">
        <f t="shared" si="207"/>
        <v>44195</v>
      </c>
      <c r="CL450" s="14">
        <f t="shared" ca="1" si="208"/>
        <v>1.5614035087719298</v>
      </c>
      <c r="CM450" s="112">
        <f t="shared" si="329"/>
        <v>60000000</v>
      </c>
      <c r="CN450" s="42" t="str">
        <f t="shared" ca="1" si="330"/>
        <v>FINALIZADO</v>
      </c>
      <c r="CO450" s="115"/>
      <c r="CQ450" s="17"/>
      <c r="CR450" s="87"/>
      <c r="CT450" s="4" t="s">
        <v>1321</v>
      </c>
      <c r="CU450" s="4" t="s">
        <v>1322</v>
      </c>
      <c r="CV450" s="4" t="s">
        <v>3330</v>
      </c>
      <c r="CW450" s="42" t="str">
        <f t="shared" ref="CW450" si="332">TEXT(BF450,"MMMM")</f>
        <v>mayo</v>
      </c>
      <c r="CX450" s="4" t="s">
        <v>180</v>
      </c>
      <c r="CY450" s="6" t="s">
        <v>361</v>
      </c>
      <c r="CZ450" s="6" t="s">
        <v>362</v>
      </c>
    </row>
    <row r="451" spans="1:104" x14ac:dyDescent="0.25">
      <c r="A451" s="110" t="str">
        <f t="shared" si="318"/>
        <v/>
      </c>
      <c r="B451" s="110" t="str">
        <f t="shared" si="319"/>
        <v/>
      </c>
      <c r="C451" s="42" t="str">
        <f t="shared" si="320"/>
        <v/>
      </c>
      <c r="D451" s="42" t="str">
        <f t="shared" si="321"/>
        <v/>
      </c>
      <c r="E451" s="110" t="str">
        <f t="shared" si="322"/>
        <v/>
      </c>
      <c r="F451" s="110" t="str">
        <f t="shared" ca="1" si="323"/>
        <v>F</v>
      </c>
      <c r="G451" s="19" t="str">
        <f t="shared" si="324"/>
        <v/>
      </c>
      <c r="H451" s="19" t="str">
        <f t="shared" si="325"/>
        <v/>
      </c>
      <c r="I451" s="164" t="str">
        <f t="shared" si="326"/>
        <v/>
      </c>
      <c r="J451" s="4">
        <v>2020</v>
      </c>
      <c r="K451" s="5">
        <v>441</v>
      </c>
      <c r="L451" s="13" t="s">
        <v>1432</v>
      </c>
      <c r="M451" s="4" t="s">
        <v>115</v>
      </c>
      <c r="N451" s="6" t="s">
        <v>116</v>
      </c>
      <c r="O451" s="6" t="s">
        <v>138</v>
      </c>
      <c r="P451" s="6" t="s">
        <v>150</v>
      </c>
      <c r="Q451" s="6" t="s">
        <v>249</v>
      </c>
      <c r="R451" s="4" t="s">
        <v>114</v>
      </c>
      <c r="S451" s="4" t="s">
        <v>166</v>
      </c>
      <c r="T451" s="108" t="s">
        <v>3758</v>
      </c>
      <c r="U451" s="4" t="s">
        <v>173</v>
      </c>
      <c r="V451" s="43" t="s">
        <v>174</v>
      </c>
      <c r="W451" s="7">
        <v>80387834</v>
      </c>
      <c r="X451" s="100">
        <v>8</v>
      </c>
      <c r="Y451" s="162">
        <v>30131</v>
      </c>
      <c r="Z451" s="80">
        <f ca="1">+($F$1-Tabla3[[#This Row],[FECHA DE NACIMIENTO]])/365</f>
        <v>38.88219178082192</v>
      </c>
      <c r="AA451" s="133" t="s">
        <v>178</v>
      </c>
      <c r="AC451" s="4" t="s">
        <v>114</v>
      </c>
      <c r="AD451" s="4" t="s">
        <v>114</v>
      </c>
      <c r="AE451" s="8" t="s">
        <v>114</v>
      </c>
      <c r="AF451" s="4" t="s">
        <v>181</v>
      </c>
      <c r="AG451" s="13" t="s">
        <v>185</v>
      </c>
      <c r="AH451" s="13" t="s">
        <v>185</v>
      </c>
      <c r="AI451" s="6" t="s">
        <v>3759</v>
      </c>
      <c r="AJ451" s="108" t="s">
        <v>3760</v>
      </c>
      <c r="AK451" s="9" t="s">
        <v>3655</v>
      </c>
      <c r="AL451" s="9">
        <v>56000000</v>
      </c>
      <c r="AM451" s="9">
        <v>56000000</v>
      </c>
      <c r="AN451" s="112">
        <v>8000000</v>
      </c>
      <c r="AO451" s="4" t="s">
        <v>209</v>
      </c>
      <c r="AP451" s="6" t="s">
        <v>181</v>
      </c>
      <c r="AQ451" s="6" t="s">
        <v>168</v>
      </c>
      <c r="AR451" s="75"/>
      <c r="AS451" s="75"/>
      <c r="AT451" s="75"/>
      <c r="AU451" s="108">
        <v>12720</v>
      </c>
      <c r="AV451" s="162">
        <v>43858</v>
      </c>
      <c r="AW451" s="108">
        <v>145420</v>
      </c>
      <c r="AX451" s="163">
        <v>43981</v>
      </c>
      <c r="AY451" s="6" t="s">
        <v>215</v>
      </c>
      <c r="AZ451" s="6" t="s">
        <v>810</v>
      </c>
      <c r="BA451" s="6" t="s">
        <v>181</v>
      </c>
      <c r="BB451" s="75"/>
      <c r="BC451" s="75"/>
      <c r="BD451" s="6" t="s">
        <v>3761</v>
      </c>
      <c r="BE451" s="161" t="s">
        <v>3762</v>
      </c>
      <c r="BF451" s="162">
        <v>43980</v>
      </c>
      <c r="BG451" s="4" t="s">
        <v>220</v>
      </c>
      <c r="BH451" s="4" t="s">
        <v>220</v>
      </c>
      <c r="BI451" s="6" t="s">
        <v>221</v>
      </c>
      <c r="BJ451" s="6" t="s">
        <v>1157</v>
      </c>
      <c r="BK451" s="6" t="s">
        <v>174</v>
      </c>
      <c r="BL451" s="12">
        <v>51982340</v>
      </c>
      <c r="BM451" s="4">
        <v>8</v>
      </c>
      <c r="BN451" s="6" t="s">
        <v>1160</v>
      </c>
      <c r="BO451" s="6" t="s">
        <v>3898</v>
      </c>
      <c r="BP451" s="4">
        <v>77101706</v>
      </c>
      <c r="BQ451" s="142" t="s">
        <v>3757</v>
      </c>
      <c r="BR451" s="162">
        <v>43980</v>
      </c>
      <c r="BS451" s="4" t="s">
        <v>180</v>
      </c>
      <c r="BT451" s="13" t="s">
        <v>230</v>
      </c>
      <c r="BU451" s="163">
        <v>43980</v>
      </c>
      <c r="BV451" s="13" t="s">
        <v>348</v>
      </c>
      <c r="BW451" s="163">
        <v>43983</v>
      </c>
      <c r="BX451" s="163">
        <v>43983</v>
      </c>
      <c r="BY451" s="222">
        <v>44196</v>
      </c>
      <c r="BZ451" s="42">
        <f t="shared" si="327"/>
        <v>213</v>
      </c>
      <c r="CA451" s="16">
        <f t="shared" si="328"/>
        <v>7.1</v>
      </c>
      <c r="CB451" s="6" t="s">
        <v>3642</v>
      </c>
      <c r="CC451" s="9">
        <f>BD_2!E449</f>
        <v>0</v>
      </c>
      <c r="CD451" s="9">
        <f>BD_2!BA449</f>
        <v>0</v>
      </c>
      <c r="CE451" s="4">
        <f>BD_2!BZ449</f>
        <v>0</v>
      </c>
      <c r="CF451" s="42" t="str">
        <f>BD_2!CA449</f>
        <v>2 NO</v>
      </c>
      <c r="CG451" s="163" t="str">
        <f>BD_2!CF449</f>
        <v>2 NO</v>
      </c>
      <c r="CH451" s="4" t="s">
        <v>181</v>
      </c>
      <c r="CI451">
        <f t="shared" si="205"/>
        <v>213</v>
      </c>
      <c r="CJ451" s="161">
        <f t="shared" si="206"/>
        <v>43983</v>
      </c>
      <c r="CK451" s="161">
        <f t="shared" si="207"/>
        <v>44196</v>
      </c>
      <c r="CL451" s="14">
        <f t="shared" ca="1" si="208"/>
        <v>1.596244131455399</v>
      </c>
      <c r="CM451" s="112">
        <f t="shared" si="329"/>
        <v>56000000</v>
      </c>
      <c r="CN451" s="42" t="str">
        <f t="shared" ca="1" si="330"/>
        <v>FINALIZADO</v>
      </c>
      <c r="CO451" s="115"/>
      <c r="CQ451" s="17"/>
      <c r="CR451" s="87"/>
      <c r="CT451" s="4" t="s">
        <v>1321</v>
      </c>
      <c r="CU451" s="4" t="s">
        <v>1322</v>
      </c>
      <c r="CV451" s="4" t="s">
        <v>3330</v>
      </c>
      <c r="CW451" s="42" t="str">
        <f t="shared" ref="CW451" si="333">TEXT(BF451,"MMMM")</f>
        <v>mayo</v>
      </c>
      <c r="CX451" s="4" t="s">
        <v>180</v>
      </c>
      <c r="CY451" s="6" t="s">
        <v>361</v>
      </c>
      <c r="CZ451" s="6" t="s">
        <v>362</v>
      </c>
    </row>
    <row r="452" spans="1:104" x14ac:dyDescent="0.25">
      <c r="A452" s="110" t="str">
        <f t="shared" ref="A452:A455" si="334">+IF($CM452&gt;$AM452,"A", "")</f>
        <v/>
      </c>
      <c r="B452" s="110" t="str">
        <f t="shared" ref="B452:B455" si="335">+IF(CK452&gt;BY452,"PR","")</f>
        <v/>
      </c>
      <c r="C452" s="42" t="str">
        <f t="shared" ref="C452:C455" si="336">IF($CG452= "1 SI", "T","")</f>
        <v/>
      </c>
      <c r="D452" s="42" t="str">
        <f t="shared" ref="D452:D455" si="337">+IF($CF452="1 SI","S","")</f>
        <v/>
      </c>
      <c r="E452" s="110" t="str">
        <f t="shared" ref="E452:E455" si="338">+IF(CH452="1 SI","C","")</f>
        <v/>
      </c>
      <c r="F452" s="110" t="str">
        <f t="shared" ref="F452:F455" ca="1" si="339">+IF($CK452&lt;=$F$1,"F","E")</f>
        <v>F</v>
      </c>
      <c r="G452" s="19" t="str">
        <f t="shared" ref="G452:G455" si="340">+IF($CO452="MUTUO ACUERDO", "L","")</f>
        <v/>
      </c>
      <c r="H452" s="19" t="str">
        <f t="shared" ref="H452:H455" si="341">IF($CX452="1 SI","","NE")</f>
        <v/>
      </c>
      <c r="I452" s="164" t="str">
        <f t="shared" ref="I452:I455" si="342">IF(CV452="1. SI","ANU","")</f>
        <v/>
      </c>
      <c r="J452" s="4">
        <v>2020</v>
      </c>
      <c r="K452" s="5">
        <v>442</v>
      </c>
      <c r="L452" s="13" t="s">
        <v>1438</v>
      </c>
      <c r="M452" s="4" t="s">
        <v>115</v>
      </c>
      <c r="N452" s="6" t="s">
        <v>116</v>
      </c>
      <c r="O452" s="6" t="s">
        <v>138</v>
      </c>
      <c r="P452" s="6" t="s">
        <v>150</v>
      </c>
      <c r="Q452" s="6" t="s">
        <v>249</v>
      </c>
      <c r="R452" s="4" t="s">
        <v>114</v>
      </c>
      <c r="S452" s="4" t="s">
        <v>167</v>
      </c>
      <c r="T452" s="108" t="s">
        <v>2118</v>
      </c>
      <c r="U452" s="4" t="s">
        <v>173</v>
      </c>
      <c r="V452" s="43" t="s">
        <v>174</v>
      </c>
      <c r="W452" s="7">
        <v>53178574</v>
      </c>
      <c r="X452" s="100">
        <v>3</v>
      </c>
      <c r="Y452" s="162">
        <v>31392</v>
      </c>
      <c r="Z452" s="80">
        <f ca="1">+($F$1-Tabla3[[#This Row],[FECHA DE NACIMIENTO]])/365</f>
        <v>35.42739726027397</v>
      </c>
      <c r="AA452" s="133" t="s">
        <v>3719</v>
      </c>
      <c r="AC452" s="4" t="s">
        <v>114</v>
      </c>
      <c r="AD452" s="4" t="s">
        <v>114</v>
      </c>
      <c r="AE452" s="8" t="s">
        <v>114</v>
      </c>
      <c r="AF452" s="4" t="s">
        <v>181</v>
      </c>
      <c r="AG452" s="6" t="s">
        <v>193</v>
      </c>
      <c r="AH452" s="6" t="s">
        <v>201</v>
      </c>
      <c r="AI452" s="6" t="s">
        <v>3351</v>
      </c>
      <c r="AJ452" s="108" t="s">
        <v>3720</v>
      </c>
      <c r="AK452" s="9" t="s">
        <v>3721</v>
      </c>
      <c r="AL452" s="9">
        <v>22400000</v>
      </c>
      <c r="AM452" s="9">
        <v>22400000</v>
      </c>
      <c r="AN452" s="112">
        <v>3200000</v>
      </c>
      <c r="AO452" s="4" t="s">
        <v>209</v>
      </c>
      <c r="AP452" s="6" t="s">
        <v>181</v>
      </c>
      <c r="AQ452" s="6" t="s">
        <v>168</v>
      </c>
      <c r="AR452" s="75"/>
      <c r="AS452" s="75"/>
      <c r="AT452" s="75"/>
      <c r="AU452" s="108">
        <v>3220</v>
      </c>
      <c r="AV452" s="162">
        <v>43838</v>
      </c>
      <c r="AW452" s="108">
        <v>143820</v>
      </c>
      <c r="AX452" s="163">
        <v>43972</v>
      </c>
      <c r="AY452" s="6" t="s">
        <v>215</v>
      </c>
      <c r="AZ452" s="6" t="s">
        <v>816</v>
      </c>
      <c r="BA452" s="6" t="s">
        <v>181</v>
      </c>
      <c r="BB452" s="75"/>
      <c r="BC452" s="75"/>
      <c r="BD452" s="6" t="s">
        <v>3722</v>
      </c>
      <c r="BE452" s="161" t="s">
        <v>2120</v>
      </c>
      <c r="BF452" s="162">
        <v>43971</v>
      </c>
      <c r="BG452" s="4" t="s">
        <v>220</v>
      </c>
      <c r="BH452" s="4" t="s">
        <v>220</v>
      </c>
      <c r="BI452" s="6" t="s">
        <v>221</v>
      </c>
      <c r="BJ452" s="6" t="s">
        <v>582</v>
      </c>
      <c r="BK452" s="6" t="s">
        <v>174</v>
      </c>
      <c r="BL452" s="12">
        <v>53093005</v>
      </c>
      <c r="BM452" s="4">
        <v>8</v>
      </c>
      <c r="BN452" t="s">
        <v>622</v>
      </c>
      <c r="BO452" t="s">
        <v>193</v>
      </c>
      <c r="BP452" s="4">
        <v>80161506</v>
      </c>
      <c r="BQ452" s="142" t="s">
        <v>3718</v>
      </c>
      <c r="BR452" s="162">
        <v>43971</v>
      </c>
      <c r="BS452" s="4" t="s">
        <v>180</v>
      </c>
      <c r="BT452" s="13" t="s">
        <v>230</v>
      </c>
      <c r="BU452" s="163">
        <v>43972</v>
      </c>
      <c r="BV452" s="13" t="s">
        <v>348</v>
      </c>
      <c r="BW452" s="163">
        <v>43972</v>
      </c>
      <c r="BX452" s="163">
        <v>43972</v>
      </c>
      <c r="BY452" s="222">
        <v>44185</v>
      </c>
      <c r="BZ452" s="42">
        <f t="shared" ref="BZ452:BZ455" si="343">$BY452-$BX452</f>
        <v>213</v>
      </c>
      <c r="CA452" s="16">
        <f t="shared" ref="CA452:CA455" si="344">$BZ452/30</f>
        <v>7.1</v>
      </c>
      <c r="CB452" s="6" t="s">
        <v>3723</v>
      </c>
      <c r="CC452" s="9">
        <f>BD_2!E450</f>
        <v>0</v>
      </c>
      <c r="CD452" s="9">
        <f>BD_2!BA450</f>
        <v>0</v>
      </c>
      <c r="CE452" s="4">
        <f>BD_2!BZ450</f>
        <v>0</v>
      </c>
      <c r="CF452" s="42" t="str">
        <f>BD_2!CA450</f>
        <v>2 NO</v>
      </c>
      <c r="CG452" s="163" t="str">
        <f>BD_2!CF450</f>
        <v>2 NO</v>
      </c>
      <c r="CH452" s="4" t="s">
        <v>181</v>
      </c>
      <c r="CI452">
        <f t="shared" si="205"/>
        <v>213</v>
      </c>
      <c r="CJ452" s="161">
        <f t="shared" si="206"/>
        <v>43972</v>
      </c>
      <c r="CK452" s="161">
        <f t="shared" si="207"/>
        <v>44185</v>
      </c>
      <c r="CL452" s="14">
        <f t="shared" ca="1" si="208"/>
        <v>1.647887323943662</v>
      </c>
      <c r="CM452" s="112">
        <f t="shared" ref="CM452:CM455" si="345">$AM452+$CD452-$CC452</f>
        <v>22400000</v>
      </c>
      <c r="CN452" s="42" t="str">
        <f t="shared" ref="CN452:CN455" ca="1" si="346">+IF($CK452&lt;=$F$1, "FINALIZADO","EJECUCIÓN")</f>
        <v>FINALIZADO</v>
      </c>
      <c r="CO452" s="115"/>
      <c r="CQ452" s="17"/>
      <c r="CR452" s="87"/>
      <c r="CT452" s="4" t="s">
        <v>1321</v>
      </c>
      <c r="CU452" s="4" t="s">
        <v>1322</v>
      </c>
      <c r="CV452" s="4" t="s">
        <v>3330</v>
      </c>
      <c r="CW452" s="42" t="str">
        <f t="shared" ref="CW452:CW455" si="347">TEXT(BF452,"MMMM")</f>
        <v>mayo</v>
      </c>
      <c r="CX452" s="4" t="s">
        <v>180</v>
      </c>
      <c r="CY452" s="6" t="s">
        <v>361</v>
      </c>
      <c r="CZ452" s="6" t="s">
        <v>362</v>
      </c>
    </row>
    <row r="453" spans="1:104" x14ac:dyDescent="0.25">
      <c r="A453" s="110" t="str">
        <f t="shared" si="334"/>
        <v/>
      </c>
      <c r="B453" s="110" t="str">
        <f t="shared" si="335"/>
        <v/>
      </c>
      <c r="C453" s="42" t="str">
        <f t="shared" si="336"/>
        <v/>
      </c>
      <c r="D453" s="42" t="str">
        <f t="shared" si="337"/>
        <v/>
      </c>
      <c r="E453" s="110" t="str">
        <f t="shared" si="338"/>
        <v/>
      </c>
      <c r="F453" s="110" t="str">
        <f t="shared" ca="1" si="339"/>
        <v>F</v>
      </c>
      <c r="G453" s="19" t="str">
        <f t="shared" si="340"/>
        <v/>
      </c>
      <c r="H453" s="19" t="str">
        <f t="shared" si="341"/>
        <v/>
      </c>
      <c r="I453" s="164" t="str">
        <f t="shared" si="342"/>
        <v/>
      </c>
      <c r="J453" s="4">
        <v>2020</v>
      </c>
      <c r="K453" s="5">
        <v>443</v>
      </c>
      <c r="L453" s="13" t="s">
        <v>1438</v>
      </c>
      <c r="M453" s="4" t="s">
        <v>115</v>
      </c>
      <c r="N453" s="6" t="s">
        <v>116</v>
      </c>
      <c r="O453" s="6" t="s">
        <v>138</v>
      </c>
      <c r="P453" s="6" t="s">
        <v>150</v>
      </c>
      <c r="Q453" s="6" t="s">
        <v>249</v>
      </c>
      <c r="R453" s="4" t="s">
        <v>114</v>
      </c>
      <c r="S453" s="4" t="s">
        <v>167</v>
      </c>
      <c r="T453" s="108" t="s">
        <v>3725</v>
      </c>
      <c r="U453" s="4" t="s">
        <v>173</v>
      </c>
      <c r="V453" s="43" t="s">
        <v>174</v>
      </c>
      <c r="W453" s="7">
        <v>80257378</v>
      </c>
      <c r="X453" s="100">
        <v>3</v>
      </c>
      <c r="Y453" s="162">
        <v>30477</v>
      </c>
      <c r="Z453" s="80">
        <f ca="1">+($F$1-Tabla3[[#This Row],[FECHA DE NACIMIENTO]])/365</f>
        <v>37.934246575342463</v>
      </c>
      <c r="AA453" s="133" t="s">
        <v>579</v>
      </c>
      <c r="AC453" s="4" t="s">
        <v>114</v>
      </c>
      <c r="AD453" s="4" t="s">
        <v>114</v>
      </c>
      <c r="AE453" s="8" t="s">
        <v>114</v>
      </c>
      <c r="AF453" s="4" t="s">
        <v>181</v>
      </c>
      <c r="AG453" s="6" t="s">
        <v>193</v>
      </c>
      <c r="AH453" s="6" t="s">
        <v>201</v>
      </c>
      <c r="AI453" s="6" t="s">
        <v>3351</v>
      </c>
      <c r="AJ453" s="108" t="s">
        <v>3726</v>
      </c>
      <c r="AK453" s="9" t="s">
        <v>3721</v>
      </c>
      <c r="AL453" s="9">
        <v>22400000</v>
      </c>
      <c r="AM453" s="9">
        <v>22400000</v>
      </c>
      <c r="AN453" s="112">
        <v>3200000</v>
      </c>
      <c r="AO453" s="4" t="s">
        <v>209</v>
      </c>
      <c r="AP453" s="6" t="s">
        <v>181</v>
      </c>
      <c r="AQ453" s="6" t="s">
        <v>168</v>
      </c>
      <c r="AR453" s="75"/>
      <c r="AS453" s="75"/>
      <c r="AT453" s="75"/>
      <c r="AU453" s="108">
        <v>3220</v>
      </c>
      <c r="AV453" s="162">
        <v>43838</v>
      </c>
      <c r="AW453" s="108">
        <v>143920</v>
      </c>
      <c r="AX453" s="163">
        <v>43972</v>
      </c>
      <c r="AY453" s="6" t="s">
        <v>215</v>
      </c>
      <c r="AZ453" s="6" t="s">
        <v>816</v>
      </c>
      <c r="BA453" s="6" t="s">
        <v>181</v>
      </c>
      <c r="BB453" s="75"/>
      <c r="BC453" s="75"/>
      <c r="BD453" s="6" t="s">
        <v>3728</v>
      </c>
      <c r="BE453" s="161" t="s">
        <v>3727</v>
      </c>
      <c r="BF453" s="162">
        <v>43971</v>
      </c>
      <c r="BG453" s="4" t="s">
        <v>220</v>
      </c>
      <c r="BH453" s="4" t="s">
        <v>220</v>
      </c>
      <c r="BI453" s="6" t="s">
        <v>221</v>
      </c>
      <c r="BJ453" s="6" t="s">
        <v>582</v>
      </c>
      <c r="BK453" s="6" t="s">
        <v>174</v>
      </c>
      <c r="BL453" s="12">
        <v>53093005</v>
      </c>
      <c r="BM453" s="4">
        <v>8</v>
      </c>
      <c r="BN453" t="s">
        <v>622</v>
      </c>
      <c r="BO453" t="s">
        <v>193</v>
      </c>
      <c r="BP453" s="4">
        <v>80161506</v>
      </c>
      <c r="BQ453" s="142" t="s">
        <v>3724</v>
      </c>
      <c r="BR453" s="162">
        <v>43971</v>
      </c>
      <c r="BS453" s="4" t="s">
        <v>180</v>
      </c>
      <c r="BT453" s="13" t="s">
        <v>230</v>
      </c>
      <c r="BU453" s="163">
        <v>43972</v>
      </c>
      <c r="BV453" s="13" t="s">
        <v>348</v>
      </c>
      <c r="BW453" s="163">
        <v>43972</v>
      </c>
      <c r="BX453" s="163">
        <v>43972</v>
      </c>
      <c r="BY453" s="222">
        <v>44185</v>
      </c>
      <c r="BZ453" s="42">
        <f t="shared" si="343"/>
        <v>213</v>
      </c>
      <c r="CA453" s="16">
        <f t="shared" si="344"/>
        <v>7.1</v>
      </c>
      <c r="CB453" s="6" t="s">
        <v>3723</v>
      </c>
      <c r="CC453" s="9">
        <f>BD_2!E451</f>
        <v>0</v>
      </c>
      <c r="CD453" s="9">
        <f>BD_2!BA451</f>
        <v>0</v>
      </c>
      <c r="CE453" s="4">
        <f>BD_2!BZ451</f>
        <v>0</v>
      </c>
      <c r="CF453" s="42" t="str">
        <f>BD_2!CA451</f>
        <v>2 NO</v>
      </c>
      <c r="CG453" s="163" t="str">
        <f>BD_2!CF451</f>
        <v>2 NO</v>
      </c>
      <c r="CH453" s="4" t="s">
        <v>181</v>
      </c>
      <c r="CI453">
        <f t="shared" si="205"/>
        <v>213</v>
      </c>
      <c r="CJ453" s="161">
        <f t="shared" si="206"/>
        <v>43972</v>
      </c>
      <c r="CK453" s="161">
        <f t="shared" si="207"/>
        <v>44185</v>
      </c>
      <c r="CL453" s="14">
        <f t="shared" ca="1" si="208"/>
        <v>1.647887323943662</v>
      </c>
      <c r="CM453" s="112">
        <f t="shared" si="345"/>
        <v>22400000</v>
      </c>
      <c r="CN453" s="42" t="str">
        <f t="shared" ca="1" si="346"/>
        <v>FINALIZADO</v>
      </c>
      <c r="CO453" s="115"/>
      <c r="CQ453" s="17"/>
      <c r="CR453" s="87"/>
      <c r="CT453" s="4" t="s">
        <v>1321</v>
      </c>
      <c r="CU453" s="4" t="s">
        <v>1322</v>
      </c>
      <c r="CV453" s="4" t="s">
        <v>3330</v>
      </c>
      <c r="CW453" s="42" t="str">
        <f t="shared" ref="CW453" si="348">TEXT(BF453,"MMMM")</f>
        <v>mayo</v>
      </c>
      <c r="CX453" s="4" t="s">
        <v>180</v>
      </c>
      <c r="CY453" s="6" t="s">
        <v>361</v>
      </c>
      <c r="CZ453" s="6" t="s">
        <v>362</v>
      </c>
    </row>
    <row r="454" spans="1:104" x14ac:dyDescent="0.25">
      <c r="A454" s="110" t="str">
        <f t="shared" si="334"/>
        <v>A</v>
      </c>
      <c r="B454" s="110" t="str">
        <f t="shared" si="335"/>
        <v>PR</v>
      </c>
      <c r="C454" s="42" t="str">
        <f t="shared" si="336"/>
        <v/>
      </c>
      <c r="D454" s="42" t="str">
        <f t="shared" si="337"/>
        <v/>
      </c>
      <c r="E454" s="110" t="str">
        <f t="shared" si="338"/>
        <v/>
      </c>
      <c r="F454" s="110" t="str">
        <f t="shared" ca="1" si="339"/>
        <v>F</v>
      </c>
      <c r="G454" s="19" t="str">
        <f t="shared" si="340"/>
        <v/>
      </c>
      <c r="H454" s="19" t="str">
        <f t="shared" si="341"/>
        <v/>
      </c>
      <c r="I454" s="164" t="str">
        <f t="shared" si="342"/>
        <v/>
      </c>
      <c r="J454" s="4">
        <v>2020</v>
      </c>
      <c r="K454" s="5">
        <v>444</v>
      </c>
      <c r="L454" s="13" t="s">
        <v>1438</v>
      </c>
      <c r="M454" s="4" t="s">
        <v>115</v>
      </c>
      <c r="N454" s="6" t="s">
        <v>116</v>
      </c>
      <c r="O454" s="6" t="s">
        <v>138</v>
      </c>
      <c r="P454" s="6" t="s">
        <v>150</v>
      </c>
      <c r="Q454" s="6" t="s">
        <v>249</v>
      </c>
      <c r="R454" s="4" t="s">
        <v>114</v>
      </c>
      <c r="S454" s="4" t="s">
        <v>167</v>
      </c>
      <c r="T454" s="108" t="s">
        <v>2111</v>
      </c>
      <c r="U454" s="4" t="s">
        <v>173</v>
      </c>
      <c r="V454" s="43" t="s">
        <v>174</v>
      </c>
      <c r="W454" s="7">
        <v>1026272263</v>
      </c>
      <c r="X454" s="100">
        <v>2</v>
      </c>
      <c r="Y454" s="162">
        <v>33281</v>
      </c>
      <c r="Z454" s="80">
        <f ca="1">+($F$1-Tabla3[[#This Row],[FECHA DE NACIMIENTO]])/365</f>
        <v>30.252054794520546</v>
      </c>
      <c r="AA454" s="133" t="s">
        <v>845</v>
      </c>
      <c r="AC454" s="4" t="s">
        <v>114</v>
      </c>
      <c r="AD454" s="4" t="s">
        <v>114</v>
      </c>
      <c r="AE454" s="8" t="s">
        <v>114</v>
      </c>
      <c r="AF454" s="4" t="s">
        <v>181</v>
      </c>
      <c r="AG454" s="6" t="s">
        <v>193</v>
      </c>
      <c r="AH454" s="6" t="s">
        <v>201</v>
      </c>
      <c r="AI454" s="6" t="s">
        <v>3351</v>
      </c>
      <c r="AJ454" s="108" t="s">
        <v>3730</v>
      </c>
      <c r="AK454" s="9" t="s">
        <v>3731</v>
      </c>
      <c r="AL454" s="9">
        <v>17500000</v>
      </c>
      <c r="AM454" s="9">
        <v>17500000</v>
      </c>
      <c r="AN454" s="112">
        <v>2500000</v>
      </c>
      <c r="AO454" s="4" t="s">
        <v>209</v>
      </c>
      <c r="AP454" s="6" t="s">
        <v>181</v>
      </c>
      <c r="AQ454" s="6" t="s">
        <v>168</v>
      </c>
      <c r="AR454" s="75"/>
      <c r="AS454" s="75"/>
      <c r="AT454" s="75"/>
      <c r="AU454" s="108">
        <v>3220</v>
      </c>
      <c r="AV454" s="162">
        <v>43838</v>
      </c>
      <c r="AW454" s="108">
        <v>144020</v>
      </c>
      <c r="AX454" s="163">
        <v>43972</v>
      </c>
      <c r="AY454" s="6" t="s">
        <v>215</v>
      </c>
      <c r="AZ454" s="6" t="s">
        <v>816</v>
      </c>
      <c r="BA454" s="6" t="s">
        <v>181</v>
      </c>
      <c r="BB454" s="75"/>
      <c r="BC454" s="75"/>
      <c r="BD454" s="6" t="s">
        <v>3732</v>
      </c>
      <c r="BE454" s="161" t="s">
        <v>2113</v>
      </c>
      <c r="BF454" s="162">
        <v>43971</v>
      </c>
      <c r="BG454" s="4" t="s">
        <v>220</v>
      </c>
      <c r="BH454" s="4" t="s">
        <v>220</v>
      </c>
      <c r="BI454" s="6" t="s">
        <v>221</v>
      </c>
      <c r="BJ454" s="6" t="s">
        <v>582</v>
      </c>
      <c r="BK454" s="6" t="s">
        <v>174</v>
      </c>
      <c r="BL454" s="12">
        <v>53093005</v>
      </c>
      <c r="BM454" s="4">
        <v>8</v>
      </c>
      <c r="BN454" t="s">
        <v>622</v>
      </c>
      <c r="BO454" t="s">
        <v>193</v>
      </c>
      <c r="BP454" s="4">
        <v>80161506</v>
      </c>
      <c r="BQ454" s="142" t="s">
        <v>3729</v>
      </c>
      <c r="BR454" s="162">
        <v>43971</v>
      </c>
      <c r="BS454" s="4" t="s">
        <v>180</v>
      </c>
      <c r="BT454" s="13" t="s">
        <v>230</v>
      </c>
      <c r="BU454" s="163">
        <v>43972</v>
      </c>
      <c r="BV454" s="13" t="s">
        <v>348</v>
      </c>
      <c r="BW454" s="163">
        <v>43972</v>
      </c>
      <c r="BX454" s="163">
        <v>43972</v>
      </c>
      <c r="BY454" s="222">
        <v>44185</v>
      </c>
      <c r="BZ454" s="42">
        <f t="shared" si="343"/>
        <v>213</v>
      </c>
      <c r="CA454" s="16">
        <f t="shared" si="344"/>
        <v>7.1</v>
      </c>
      <c r="CB454" s="6" t="s">
        <v>3723</v>
      </c>
      <c r="CC454" s="9">
        <f>BD_2!E452</f>
        <v>0</v>
      </c>
      <c r="CD454" s="9">
        <f>BD_2!BA452</f>
        <v>833333</v>
      </c>
      <c r="CE454" s="4">
        <f>BD_2!BZ452</f>
        <v>10</v>
      </c>
      <c r="CF454" s="42" t="str">
        <f>BD_2!CA452</f>
        <v>2 NO</v>
      </c>
      <c r="CG454" s="163" t="str">
        <f>BD_2!CF452</f>
        <v>2 NO</v>
      </c>
      <c r="CH454" s="4" t="s">
        <v>181</v>
      </c>
      <c r="CI454">
        <f t="shared" si="205"/>
        <v>223</v>
      </c>
      <c r="CJ454" s="161">
        <f t="shared" si="206"/>
        <v>43972</v>
      </c>
      <c r="CK454" s="161">
        <f t="shared" si="207"/>
        <v>44195</v>
      </c>
      <c r="CL454" s="14">
        <f t="shared" ca="1" si="208"/>
        <v>1.5739910313901346</v>
      </c>
      <c r="CM454" s="112">
        <f t="shared" si="345"/>
        <v>18333333</v>
      </c>
      <c r="CN454" s="42" t="str">
        <f t="shared" ca="1" si="346"/>
        <v>FINALIZADO</v>
      </c>
      <c r="CO454" s="115"/>
      <c r="CQ454" s="17"/>
      <c r="CR454" s="87"/>
      <c r="CT454" s="4" t="s">
        <v>1321</v>
      </c>
      <c r="CU454" s="4" t="s">
        <v>1322</v>
      </c>
      <c r="CV454" s="4" t="s">
        <v>3330</v>
      </c>
      <c r="CW454" s="42" t="str">
        <f t="shared" ref="CW454" si="349">TEXT(BF454,"MMMM")</f>
        <v>mayo</v>
      </c>
      <c r="CX454" s="4" t="s">
        <v>180</v>
      </c>
      <c r="CY454" s="6" t="s">
        <v>361</v>
      </c>
      <c r="CZ454" s="6" t="s">
        <v>362</v>
      </c>
    </row>
    <row r="455" spans="1:104" x14ac:dyDescent="0.25">
      <c r="A455" s="110" t="str">
        <f t="shared" si="334"/>
        <v/>
      </c>
      <c r="B455" s="110" t="str">
        <f t="shared" si="335"/>
        <v/>
      </c>
      <c r="C455" s="42" t="str">
        <f t="shared" si="336"/>
        <v/>
      </c>
      <c r="D455" s="42" t="str">
        <f t="shared" si="337"/>
        <v/>
      </c>
      <c r="E455" s="110" t="str">
        <f t="shared" si="338"/>
        <v/>
      </c>
      <c r="F455" s="110" t="str">
        <f t="shared" ca="1" si="339"/>
        <v>F</v>
      </c>
      <c r="G455" s="19" t="str">
        <f t="shared" si="340"/>
        <v/>
      </c>
      <c r="H455" s="19" t="str">
        <f t="shared" si="341"/>
        <v/>
      </c>
      <c r="I455" s="164" t="str">
        <f t="shared" si="342"/>
        <v/>
      </c>
      <c r="J455" s="4">
        <v>2020</v>
      </c>
      <c r="K455" s="5">
        <v>445</v>
      </c>
      <c r="L455" s="13" t="s">
        <v>1439</v>
      </c>
      <c r="M455" s="4" t="s">
        <v>115</v>
      </c>
      <c r="N455" s="6" t="s">
        <v>116</v>
      </c>
      <c r="O455" s="6" t="s">
        <v>138</v>
      </c>
      <c r="P455" s="6" t="s">
        <v>150</v>
      </c>
      <c r="Q455" s="6" t="s">
        <v>249</v>
      </c>
      <c r="R455" s="4" t="s">
        <v>114</v>
      </c>
      <c r="S455" s="4" t="s">
        <v>167</v>
      </c>
      <c r="T455" s="108" t="s">
        <v>3742</v>
      </c>
      <c r="U455" s="4" t="s">
        <v>173</v>
      </c>
      <c r="V455" s="43" t="s">
        <v>174</v>
      </c>
      <c r="W455" s="7">
        <v>52868944</v>
      </c>
      <c r="X455" s="100">
        <v>2</v>
      </c>
      <c r="Y455" s="162">
        <v>29968</v>
      </c>
      <c r="Z455" s="80">
        <f ca="1">+($F$1-Tabla3[[#This Row],[FECHA DE NACIMIENTO]])/365</f>
        <v>39.328767123287669</v>
      </c>
      <c r="AA455" s="133" t="s">
        <v>579</v>
      </c>
      <c r="AC455" s="4" t="s">
        <v>114</v>
      </c>
      <c r="AD455" s="4" t="s">
        <v>114</v>
      </c>
      <c r="AE455" s="8" t="s">
        <v>114</v>
      </c>
      <c r="AF455" s="4" t="s">
        <v>181</v>
      </c>
      <c r="AG455" s="6" t="s">
        <v>197</v>
      </c>
      <c r="AH455" s="6" t="s">
        <v>197</v>
      </c>
      <c r="AI455" s="6" t="s">
        <v>1911</v>
      </c>
      <c r="AJ455" s="108" t="s">
        <v>3743</v>
      </c>
      <c r="AK455" s="9" t="s">
        <v>3744</v>
      </c>
      <c r="AL455" s="9">
        <v>22400000</v>
      </c>
      <c r="AM455" s="9">
        <v>22400000</v>
      </c>
      <c r="AN455" s="112">
        <v>3200000</v>
      </c>
      <c r="AO455" s="4" t="s">
        <v>209</v>
      </c>
      <c r="AP455" s="6" t="s">
        <v>181</v>
      </c>
      <c r="AQ455" s="6" t="s">
        <v>168</v>
      </c>
      <c r="AR455" s="75"/>
      <c r="AS455" s="75"/>
      <c r="AT455" s="75"/>
      <c r="AU455" s="108">
        <v>5220</v>
      </c>
      <c r="AV455" s="162">
        <v>43839</v>
      </c>
      <c r="AW455" s="108">
        <v>144820</v>
      </c>
      <c r="AX455" s="163">
        <v>43977</v>
      </c>
      <c r="AY455" s="6" t="s">
        <v>215</v>
      </c>
      <c r="AZ455" s="6" t="s">
        <v>573</v>
      </c>
      <c r="BA455" s="6" t="s">
        <v>181</v>
      </c>
      <c r="BB455" s="75"/>
      <c r="BC455" s="75"/>
      <c r="BD455" s="6" t="s">
        <v>3746</v>
      </c>
      <c r="BE455" s="161" t="s">
        <v>3745</v>
      </c>
      <c r="BF455" s="162">
        <v>43976</v>
      </c>
      <c r="BG455" s="4" t="s">
        <v>220</v>
      </c>
      <c r="BH455" s="4" t="s">
        <v>220</v>
      </c>
      <c r="BI455" s="6" t="s">
        <v>221</v>
      </c>
      <c r="BJ455" s="6" t="s">
        <v>4436</v>
      </c>
      <c r="BK455" s="6" t="s">
        <v>174</v>
      </c>
      <c r="BL455" s="12" t="s">
        <v>4437</v>
      </c>
      <c r="BM455" s="4">
        <v>0</v>
      </c>
      <c r="BN455" s="95" t="s">
        <v>3747</v>
      </c>
      <c r="BO455" s="95" t="s">
        <v>3748</v>
      </c>
      <c r="BP455" s="4">
        <v>80161506</v>
      </c>
      <c r="BQ455" s="142" t="s">
        <v>3741</v>
      </c>
      <c r="BR455" s="162">
        <v>43976</v>
      </c>
      <c r="BS455" s="4" t="s">
        <v>180</v>
      </c>
      <c r="BT455" s="13" t="s">
        <v>230</v>
      </c>
      <c r="BU455" s="163">
        <v>43977</v>
      </c>
      <c r="BV455" s="13" t="s">
        <v>348</v>
      </c>
      <c r="BW455" s="163">
        <v>43978</v>
      </c>
      <c r="BX455" s="163">
        <v>43978</v>
      </c>
      <c r="BY455" s="222">
        <v>44191</v>
      </c>
      <c r="BZ455" s="42">
        <f t="shared" si="343"/>
        <v>213</v>
      </c>
      <c r="CA455" s="16">
        <f t="shared" si="344"/>
        <v>7.1</v>
      </c>
      <c r="CB455" s="6" t="s">
        <v>3723</v>
      </c>
      <c r="CC455" s="9">
        <f>BD_2!E453</f>
        <v>0</v>
      </c>
      <c r="CD455" s="9">
        <f>BD_2!BA453</f>
        <v>0</v>
      </c>
      <c r="CE455" s="4">
        <f>BD_2!BZ453</f>
        <v>0</v>
      </c>
      <c r="CF455" s="42" t="str">
        <f>BD_2!CA453</f>
        <v>2 NO</v>
      </c>
      <c r="CG455" s="163" t="str">
        <f>BD_2!CF453</f>
        <v>2 NO</v>
      </c>
      <c r="CH455" s="4" t="s">
        <v>181</v>
      </c>
      <c r="CI455">
        <f t="shared" ref="CI455:CI518" si="350">$CK455-$CJ455</f>
        <v>213</v>
      </c>
      <c r="CJ455" s="161">
        <f t="shared" ref="CJ455:CJ518" si="351">$BX455</f>
        <v>43978</v>
      </c>
      <c r="CK455" s="161">
        <f t="shared" ref="CK455:CK518" si="352">$BY455+$CE455</f>
        <v>44191</v>
      </c>
      <c r="CL455" s="14">
        <f t="shared" ref="CL455:CL518" ca="1" si="353">(($F$1-$CJ455)/($CK455-$CJ455))</f>
        <v>1.619718309859155</v>
      </c>
      <c r="CM455" s="112">
        <f t="shared" si="345"/>
        <v>22400000</v>
      </c>
      <c r="CN455" s="42" t="str">
        <f t="shared" ca="1" si="346"/>
        <v>FINALIZADO</v>
      </c>
      <c r="CO455" s="115"/>
      <c r="CQ455" s="17"/>
      <c r="CR455" s="87"/>
      <c r="CT455" s="4" t="s">
        <v>1321</v>
      </c>
      <c r="CU455" s="4" t="s">
        <v>1322</v>
      </c>
      <c r="CV455" s="4" t="s">
        <v>3330</v>
      </c>
      <c r="CW455" s="42" t="str">
        <f t="shared" si="347"/>
        <v>mayo</v>
      </c>
      <c r="CX455" s="4" t="s">
        <v>180</v>
      </c>
      <c r="CY455" s="6" t="s">
        <v>361</v>
      </c>
      <c r="CZ455" s="6" t="s">
        <v>362</v>
      </c>
    </row>
    <row r="456" spans="1:104" x14ac:dyDescent="0.25">
      <c r="A456" s="110" t="str">
        <f t="shared" ref="A456:A457" si="354">+IF($CM456&gt;$AM456,"A", "")</f>
        <v/>
      </c>
      <c r="B456" s="110" t="str">
        <f t="shared" ref="B456:B457" si="355">+IF(CK456&gt;BY456,"PR","")</f>
        <v/>
      </c>
      <c r="C456" s="42" t="str">
        <f t="shared" ref="C456:C457" si="356">IF($CG456= "1 SI", "T","")</f>
        <v/>
      </c>
      <c r="D456" s="42" t="str">
        <f t="shared" ref="D456:D457" si="357">+IF($CF456="1 SI","S","")</f>
        <v/>
      </c>
      <c r="E456" s="110" t="str">
        <f t="shared" ref="E456:E457" si="358">+IF(CH456="1 SI","C","")</f>
        <v/>
      </c>
      <c r="F456" s="110" t="str">
        <f t="shared" ref="F456:F457" ca="1" si="359">+IF($CK456&lt;=$F$1,"F","E")</f>
        <v>F</v>
      </c>
      <c r="G456" s="19" t="str">
        <f t="shared" ref="G456:G457" si="360">+IF($CO456="MUTUO ACUERDO", "L","")</f>
        <v/>
      </c>
      <c r="H456" s="19" t="str">
        <f t="shared" ref="H456:H457" si="361">IF($CX456="1 SI","","NE")</f>
        <v/>
      </c>
      <c r="I456" s="164" t="str">
        <f t="shared" ref="I456:I457" si="362">IF(CV456="1. SI","ANU","")</f>
        <v/>
      </c>
      <c r="J456" s="4">
        <v>2020</v>
      </c>
      <c r="K456" s="5">
        <v>446</v>
      </c>
      <c r="L456" s="13" t="s">
        <v>1439</v>
      </c>
      <c r="M456" s="4" t="s">
        <v>115</v>
      </c>
      <c r="N456" s="6" t="s">
        <v>116</v>
      </c>
      <c r="O456" s="6" t="s">
        <v>138</v>
      </c>
      <c r="P456" s="6" t="s">
        <v>150</v>
      </c>
      <c r="Q456" s="6" t="s">
        <v>249</v>
      </c>
      <c r="R456" s="4" t="s">
        <v>114</v>
      </c>
      <c r="S456" s="4" t="s">
        <v>167</v>
      </c>
      <c r="T456" s="108" t="s">
        <v>3750</v>
      </c>
      <c r="U456" s="4" t="s">
        <v>173</v>
      </c>
      <c r="V456" s="43" t="s">
        <v>174</v>
      </c>
      <c r="W456" s="7">
        <v>53000903</v>
      </c>
      <c r="X456" s="100">
        <v>9</v>
      </c>
      <c r="Y456" s="162">
        <v>31105</v>
      </c>
      <c r="Z456" s="80">
        <f ca="1">+($F$1-Tabla3[[#This Row],[FECHA DE NACIMIENTO]])/365</f>
        <v>36.213698630136989</v>
      </c>
      <c r="AA456" s="133" t="s">
        <v>579</v>
      </c>
      <c r="AC456" s="4" t="s">
        <v>114</v>
      </c>
      <c r="AD456" s="4" t="s">
        <v>114</v>
      </c>
      <c r="AE456" s="8" t="s">
        <v>114</v>
      </c>
      <c r="AF456" s="4" t="s">
        <v>181</v>
      </c>
      <c r="AG456" s="6" t="s">
        <v>197</v>
      </c>
      <c r="AH456" s="6" t="s">
        <v>197</v>
      </c>
      <c r="AI456" s="6" t="s">
        <v>1911</v>
      </c>
      <c r="AJ456" s="108" t="s">
        <v>3743</v>
      </c>
      <c r="AK456" s="9" t="s">
        <v>3744</v>
      </c>
      <c r="AL456" s="9">
        <v>22400000</v>
      </c>
      <c r="AM456" s="9">
        <v>22400000</v>
      </c>
      <c r="AN456" s="112">
        <v>3200000</v>
      </c>
      <c r="AO456" s="4" t="s">
        <v>209</v>
      </c>
      <c r="AP456" s="6" t="s">
        <v>181</v>
      </c>
      <c r="AQ456" s="6" t="s">
        <v>168</v>
      </c>
      <c r="AR456" s="75"/>
      <c r="AS456" s="75"/>
      <c r="AT456" s="75"/>
      <c r="AU456" s="108">
        <v>5220</v>
      </c>
      <c r="AV456" s="162">
        <v>43839</v>
      </c>
      <c r="AW456" s="108">
        <v>144920</v>
      </c>
      <c r="AX456" s="163">
        <v>43977</v>
      </c>
      <c r="AY456" s="6" t="s">
        <v>215</v>
      </c>
      <c r="AZ456" s="6" t="s">
        <v>573</v>
      </c>
      <c r="BA456" s="6" t="s">
        <v>181</v>
      </c>
      <c r="BB456" s="75"/>
      <c r="BC456" s="75"/>
      <c r="BD456" s="6" t="s">
        <v>3752</v>
      </c>
      <c r="BE456" s="161" t="s">
        <v>3751</v>
      </c>
      <c r="BF456" s="162">
        <v>43976</v>
      </c>
      <c r="BG456" s="4" t="s">
        <v>220</v>
      </c>
      <c r="BH456" s="4" t="s">
        <v>220</v>
      </c>
      <c r="BI456" s="6" t="s">
        <v>221</v>
      </c>
      <c r="BJ456" s="6" t="s">
        <v>4436</v>
      </c>
      <c r="BK456" s="6" t="s">
        <v>174</v>
      </c>
      <c r="BL456" s="12" t="s">
        <v>4437</v>
      </c>
      <c r="BM456" s="4">
        <v>0</v>
      </c>
      <c r="BN456" s="95" t="s">
        <v>3747</v>
      </c>
      <c r="BO456" s="95" t="s">
        <v>3748</v>
      </c>
      <c r="BP456" s="4">
        <v>80161506</v>
      </c>
      <c r="BQ456" s="142" t="s">
        <v>3749</v>
      </c>
      <c r="BR456" s="162">
        <v>43976</v>
      </c>
      <c r="BS456" s="4" t="s">
        <v>180</v>
      </c>
      <c r="BT456" s="13" t="s">
        <v>230</v>
      </c>
      <c r="BU456" s="163">
        <v>43977</v>
      </c>
      <c r="BV456" s="13" t="s">
        <v>348</v>
      </c>
      <c r="BW456" s="163">
        <v>43978</v>
      </c>
      <c r="BX456" s="163">
        <v>43978</v>
      </c>
      <c r="BY456" s="222">
        <v>44191</v>
      </c>
      <c r="BZ456" s="42">
        <f t="shared" ref="BZ456:BZ457" si="363">$BY456-$BX456</f>
        <v>213</v>
      </c>
      <c r="CA456" s="16">
        <f t="shared" ref="CA456:CA472" si="364">$BZ456/30</f>
        <v>7.1</v>
      </c>
      <c r="CB456" s="6" t="s">
        <v>3723</v>
      </c>
      <c r="CC456" s="9">
        <f>BD_2!E454</f>
        <v>0</v>
      </c>
      <c r="CD456" s="9">
        <f>BD_2!BA454</f>
        <v>0</v>
      </c>
      <c r="CE456" s="4">
        <f>BD_2!BZ454</f>
        <v>0</v>
      </c>
      <c r="CF456" s="42" t="str">
        <f>BD_2!CA454</f>
        <v>2 NO</v>
      </c>
      <c r="CG456" s="163" t="str">
        <f>BD_2!CF454</f>
        <v>2 NO</v>
      </c>
      <c r="CH456" s="4" t="s">
        <v>181</v>
      </c>
      <c r="CI456">
        <f t="shared" si="350"/>
        <v>213</v>
      </c>
      <c r="CJ456" s="161">
        <f t="shared" si="351"/>
        <v>43978</v>
      </c>
      <c r="CK456" s="161">
        <f t="shared" si="352"/>
        <v>44191</v>
      </c>
      <c r="CL456" s="14">
        <f t="shared" ca="1" si="353"/>
        <v>1.619718309859155</v>
      </c>
      <c r="CM456" s="112">
        <f t="shared" ref="CM456:CM457" si="365">$AM456+$CD456-$CC456</f>
        <v>22400000</v>
      </c>
      <c r="CN456" s="42" t="str">
        <f t="shared" ref="CN456:CN457" ca="1" si="366">+IF($CK456&lt;=$F$1, "FINALIZADO","EJECUCIÓN")</f>
        <v>FINALIZADO</v>
      </c>
      <c r="CO456" s="115"/>
      <c r="CQ456" s="17"/>
      <c r="CR456" s="87"/>
      <c r="CT456" s="4" t="s">
        <v>1321</v>
      </c>
      <c r="CU456" s="4" t="s">
        <v>1322</v>
      </c>
      <c r="CV456" s="4" t="s">
        <v>3330</v>
      </c>
      <c r="CW456" s="42" t="str">
        <f t="shared" ref="CW456" si="367">TEXT(BF456,"MMMM")</f>
        <v>mayo</v>
      </c>
      <c r="CX456" s="4" t="s">
        <v>180</v>
      </c>
      <c r="CY456" s="6" t="s">
        <v>361</v>
      </c>
      <c r="CZ456" s="6" t="s">
        <v>362</v>
      </c>
    </row>
    <row r="457" spans="1:104" x14ac:dyDescent="0.25">
      <c r="A457" s="110" t="str">
        <f t="shared" si="354"/>
        <v/>
      </c>
      <c r="B457" s="110" t="str">
        <f t="shared" si="355"/>
        <v/>
      </c>
      <c r="C457" s="42" t="str">
        <f t="shared" si="356"/>
        <v/>
      </c>
      <c r="D457" s="42" t="str">
        <f t="shared" si="357"/>
        <v/>
      </c>
      <c r="E457" s="110" t="str">
        <f t="shared" si="358"/>
        <v/>
      </c>
      <c r="F457" s="110" t="str">
        <f t="shared" ca="1" si="359"/>
        <v>F</v>
      </c>
      <c r="G457" s="19" t="str">
        <f t="shared" si="360"/>
        <v/>
      </c>
      <c r="H457" s="19" t="str">
        <f t="shared" si="361"/>
        <v/>
      </c>
      <c r="I457" s="164" t="str">
        <f t="shared" si="362"/>
        <v/>
      </c>
      <c r="J457" s="4">
        <v>2020</v>
      </c>
      <c r="K457" s="5">
        <v>447</v>
      </c>
      <c r="L457" s="13" t="s">
        <v>1439</v>
      </c>
      <c r="M457" s="4" t="s">
        <v>115</v>
      </c>
      <c r="N457" s="6" t="s">
        <v>116</v>
      </c>
      <c r="O457" s="6" t="s">
        <v>138</v>
      </c>
      <c r="P457" s="6" t="s">
        <v>150</v>
      </c>
      <c r="Q457" s="6" t="s">
        <v>249</v>
      </c>
      <c r="R457" s="4" t="s">
        <v>114</v>
      </c>
      <c r="S457" s="4" t="s">
        <v>167</v>
      </c>
      <c r="T457" s="108" t="s">
        <v>3754</v>
      </c>
      <c r="U457" s="4" t="s">
        <v>173</v>
      </c>
      <c r="V457" s="43" t="s">
        <v>174</v>
      </c>
      <c r="W457" s="7">
        <v>1022964396</v>
      </c>
      <c r="X457" s="100">
        <v>9</v>
      </c>
      <c r="Y457" s="162">
        <v>33188</v>
      </c>
      <c r="Z457" s="80">
        <f ca="1">+($F$1-Tabla3[[#This Row],[FECHA DE NACIMIENTO]])/365</f>
        <v>30.506849315068493</v>
      </c>
      <c r="AA457" s="133" t="s">
        <v>3763</v>
      </c>
      <c r="AC457" s="4" t="s">
        <v>114</v>
      </c>
      <c r="AD457" s="4" t="s">
        <v>114</v>
      </c>
      <c r="AE457" s="8" t="s">
        <v>114</v>
      </c>
      <c r="AF457" s="4" t="s">
        <v>181</v>
      </c>
      <c r="AG457" s="6" t="s">
        <v>197</v>
      </c>
      <c r="AH457" s="6" t="s">
        <v>197</v>
      </c>
      <c r="AI457" s="6" t="s">
        <v>1911</v>
      </c>
      <c r="AJ457" s="108" t="s">
        <v>3743</v>
      </c>
      <c r="AK457" s="9" t="s">
        <v>3744</v>
      </c>
      <c r="AL457" s="9">
        <v>22400000</v>
      </c>
      <c r="AM457" s="9">
        <v>22400000</v>
      </c>
      <c r="AN457" s="112">
        <v>3200000</v>
      </c>
      <c r="AO457" s="4" t="s">
        <v>209</v>
      </c>
      <c r="AP457" s="6" t="s">
        <v>181</v>
      </c>
      <c r="AQ457" s="6" t="s">
        <v>168</v>
      </c>
      <c r="AR457" s="75"/>
      <c r="AS457" s="75"/>
      <c r="AT457" s="75"/>
      <c r="AU457" s="108">
        <v>5220</v>
      </c>
      <c r="AV457" s="162">
        <v>43839</v>
      </c>
      <c r="AW457" s="108">
        <v>145020</v>
      </c>
      <c r="AX457" s="163">
        <v>43977</v>
      </c>
      <c r="AY457" s="6" t="s">
        <v>215</v>
      </c>
      <c r="AZ457" s="6" t="s">
        <v>573</v>
      </c>
      <c r="BA457" s="6" t="s">
        <v>181</v>
      </c>
      <c r="BB457" s="75"/>
      <c r="BC457" s="75"/>
      <c r="BD457" s="6" t="s">
        <v>3756</v>
      </c>
      <c r="BE457" s="161" t="s">
        <v>3755</v>
      </c>
      <c r="BF457" s="162">
        <v>43976</v>
      </c>
      <c r="BG457" s="4" t="s">
        <v>220</v>
      </c>
      <c r="BH457" s="4" t="s">
        <v>220</v>
      </c>
      <c r="BI457" s="6" t="s">
        <v>221</v>
      </c>
      <c r="BJ457" s="6" t="s">
        <v>4436</v>
      </c>
      <c r="BK457" s="6" t="s">
        <v>174</v>
      </c>
      <c r="BL457" s="12" t="s">
        <v>4437</v>
      </c>
      <c r="BM457" s="4">
        <v>0</v>
      </c>
      <c r="BN457" s="95" t="s">
        <v>3747</v>
      </c>
      <c r="BO457" s="95" t="s">
        <v>3748</v>
      </c>
      <c r="BP457" s="4">
        <v>80161506</v>
      </c>
      <c r="BQ457" s="142" t="s">
        <v>3753</v>
      </c>
      <c r="BR457" s="162">
        <v>43976</v>
      </c>
      <c r="BS457" s="4" t="s">
        <v>180</v>
      </c>
      <c r="BT457" s="13" t="s">
        <v>230</v>
      </c>
      <c r="BU457" s="163">
        <v>43977</v>
      </c>
      <c r="BV457" s="13" t="s">
        <v>348</v>
      </c>
      <c r="BW457" s="163">
        <v>43978</v>
      </c>
      <c r="BX457" s="163">
        <v>43978</v>
      </c>
      <c r="BY457" s="222">
        <v>44191</v>
      </c>
      <c r="BZ457" s="42">
        <f t="shared" si="363"/>
        <v>213</v>
      </c>
      <c r="CA457" s="16">
        <f t="shared" si="364"/>
        <v>7.1</v>
      </c>
      <c r="CB457" s="6" t="s">
        <v>3723</v>
      </c>
      <c r="CC457" s="9">
        <f>BD_2!E455</f>
        <v>0</v>
      </c>
      <c r="CD457" s="9">
        <f>BD_2!BA455</f>
        <v>0</v>
      </c>
      <c r="CE457" s="4">
        <f>BD_2!BZ455</f>
        <v>0</v>
      </c>
      <c r="CF457" s="42" t="str">
        <f>BD_2!CA455</f>
        <v>2 NO</v>
      </c>
      <c r="CG457" s="163" t="str">
        <f>BD_2!CF455</f>
        <v>2 NO</v>
      </c>
      <c r="CH457" s="4" t="s">
        <v>181</v>
      </c>
      <c r="CI457">
        <f t="shared" si="350"/>
        <v>213</v>
      </c>
      <c r="CJ457" s="161">
        <f t="shared" si="351"/>
        <v>43978</v>
      </c>
      <c r="CK457" s="161">
        <f t="shared" si="352"/>
        <v>44191</v>
      </c>
      <c r="CL457" s="14">
        <f t="shared" ca="1" si="353"/>
        <v>1.619718309859155</v>
      </c>
      <c r="CM457" s="112">
        <f t="shared" si="365"/>
        <v>22400000</v>
      </c>
      <c r="CN457" s="42" t="str">
        <f t="shared" ca="1" si="366"/>
        <v>FINALIZADO</v>
      </c>
      <c r="CO457" s="115"/>
      <c r="CQ457" s="17"/>
      <c r="CR457" s="87"/>
      <c r="CT457" s="4" t="s">
        <v>1321</v>
      </c>
      <c r="CU457" s="4" t="s">
        <v>1322</v>
      </c>
      <c r="CV457" s="4" t="s">
        <v>3330</v>
      </c>
      <c r="CW457" s="42" t="str">
        <f t="shared" ref="CW457" si="368">TEXT(BF457,"MMMM")</f>
        <v>mayo</v>
      </c>
      <c r="CX457" s="4" t="s">
        <v>180</v>
      </c>
      <c r="CY457" s="6" t="s">
        <v>361</v>
      </c>
      <c r="CZ457" s="6" t="s">
        <v>362</v>
      </c>
    </row>
    <row r="458" spans="1:104" x14ac:dyDescent="0.25">
      <c r="A458" s="110" t="str">
        <f t="shared" ref="A458:A463" si="369">+IF($CM458&gt;$AM458,"A", "")</f>
        <v/>
      </c>
      <c r="B458" s="110" t="str">
        <f t="shared" ref="B458:B463" si="370">+IF(CK458&gt;BY458,"PR","")</f>
        <v/>
      </c>
      <c r="C458" s="42" t="str">
        <f t="shared" ref="C458:C463" si="371">IF($CG458= "1 SI", "T","")</f>
        <v/>
      </c>
      <c r="D458" s="42" t="str">
        <f t="shared" ref="D458:D463" si="372">+IF($CF458="1 SI","S","")</f>
        <v/>
      </c>
      <c r="E458" s="110" t="str">
        <f t="shared" ref="E458:E463" si="373">+IF(CH458="1 SI","C","")</f>
        <v/>
      </c>
      <c r="F458" s="110" t="str">
        <f t="shared" ref="F458:F463" ca="1" si="374">+IF($CK458&lt;=$F$1,"F","E")</f>
        <v>F</v>
      </c>
      <c r="G458" s="19" t="str">
        <f t="shared" ref="G458:G463" si="375">+IF($CO458="MUTUO ACUERDO", "L","")</f>
        <v/>
      </c>
      <c r="H458" s="19" t="str">
        <f t="shared" ref="H458:H463" si="376">IF($CX458="1 SI","","NE")</f>
        <v/>
      </c>
      <c r="I458" s="164" t="str">
        <f t="shared" ref="I458:I463" si="377">IF(CV458="1. SI","ANU","")</f>
        <v/>
      </c>
      <c r="J458" s="4">
        <v>2020</v>
      </c>
      <c r="K458" s="5">
        <v>448</v>
      </c>
      <c r="L458" s="13" t="s">
        <v>515</v>
      </c>
      <c r="M458" s="4" t="s">
        <v>115</v>
      </c>
      <c r="N458" s="6" t="s">
        <v>116</v>
      </c>
      <c r="O458" s="6" t="s">
        <v>138</v>
      </c>
      <c r="P458" s="6" t="s">
        <v>150</v>
      </c>
      <c r="Q458" s="6" t="s">
        <v>249</v>
      </c>
      <c r="R458" s="4" t="s">
        <v>114</v>
      </c>
      <c r="S458" s="4" t="s">
        <v>166</v>
      </c>
      <c r="T458" s="108" t="s">
        <v>3766</v>
      </c>
      <c r="U458" s="4" t="s">
        <v>173</v>
      </c>
      <c r="V458" s="43" t="s">
        <v>174</v>
      </c>
      <c r="W458" s="7">
        <v>79627221</v>
      </c>
      <c r="X458" s="100">
        <v>0</v>
      </c>
      <c r="Y458" s="162">
        <v>27925</v>
      </c>
      <c r="Z458" s="80">
        <f ca="1">+($F$1-Tabla3[[#This Row],[FECHA DE NACIMIENTO]])/365</f>
        <v>44.926027397260277</v>
      </c>
      <c r="AA458" s="133" t="s">
        <v>3767</v>
      </c>
      <c r="AC458" s="4" t="s">
        <v>114</v>
      </c>
      <c r="AD458" s="4" t="s">
        <v>114</v>
      </c>
      <c r="AE458" s="8" t="s">
        <v>114</v>
      </c>
      <c r="AF458" s="4" t="s">
        <v>181</v>
      </c>
      <c r="AG458" s="13" t="s">
        <v>2944</v>
      </c>
      <c r="AH458" s="13" t="s">
        <v>2944</v>
      </c>
      <c r="AI458" s="6" t="s">
        <v>2945</v>
      </c>
      <c r="AJ458" s="108" t="s">
        <v>3765</v>
      </c>
      <c r="AK458" s="9" t="s">
        <v>3768</v>
      </c>
      <c r="AL458" s="9">
        <v>49700000</v>
      </c>
      <c r="AM458" s="9">
        <v>49700000</v>
      </c>
      <c r="AN458" s="112">
        <v>7100000</v>
      </c>
      <c r="AO458" s="4" t="s">
        <v>209</v>
      </c>
      <c r="AP458" s="6" t="s">
        <v>181</v>
      </c>
      <c r="AQ458" s="6" t="s">
        <v>168</v>
      </c>
      <c r="AR458" s="75"/>
      <c r="AS458" s="75"/>
      <c r="AT458" s="75"/>
      <c r="AU458" s="108">
        <v>10920</v>
      </c>
      <c r="AV458" s="162">
        <v>43847</v>
      </c>
      <c r="AW458" s="108">
        <v>145520</v>
      </c>
      <c r="AX458" s="163">
        <v>43981</v>
      </c>
      <c r="AY458" s="6" t="s">
        <v>215</v>
      </c>
      <c r="AZ458" s="6" t="s">
        <v>813</v>
      </c>
      <c r="BA458" s="6" t="s">
        <v>181</v>
      </c>
      <c r="BB458" s="75"/>
      <c r="BC458" s="75"/>
      <c r="BD458" s="6" t="s">
        <v>3770</v>
      </c>
      <c r="BE458" s="161" t="s">
        <v>3769</v>
      </c>
      <c r="BF458" s="162">
        <v>43980</v>
      </c>
      <c r="BG458" s="4" t="s">
        <v>220</v>
      </c>
      <c r="BH458" s="4" t="s">
        <v>220</v>
      </c>
      <c r="BI458" s="6" t="s">
        <v>221</v>
      </c>
      <c r="BJ458" s="6" t="s">
        <v>2950</v>
      </c>
      <c r="BK458" s="6" t="s">
        <v>174</v>
      </c>
      <c r="BL458" s="12">
        <v>79723173</v>
      </c>
      <c r="BM458" s="4">
        <v>6</v>
      </c>
      <c r="BN458" s="95" t="s">
        <v>3299</v>
      </c>
      <c r="BO458" s="95" t="s">
        <v>188</v>
      </c>
      <c r="BP458" s="4">
        <v>77101701</v>
      </c>
      <c r="BQ458" s="142" t="s">
        <v>3764</v>
      </c>
      <c r="BR458" s="162">
        <v>43980</v>
      </c>
      <c r="BS458" s="4" t="s">
        <v>180</v>
      </c>
      <c r="BT458" s="13" t="s">
        <v>230</v>
      </c>
      <c r="BU458" s="163">
        <v>43981</v>
      </c>
      <c r="BV458" s="13" t="s">
        <v>348</v>
      </c>
      <c r="BW458" s="163">
        <v>43981</v>
      </c>
      <c r="BX458" s="163">
        <v>43981</v>
      </c>
      <c r="BY458" s="222">
        <v>44194</v>
      </c>
      <c r="BZ458" s="42">
        <f t="shared" ref="BZ458:BZ463" si="378">$BY458-$BX458</f>
        <v>213</v>
      </c>
      <c r="CA458" s="16">
        <f t="shared" si="364"/>
        <v>7.1</v>
      </c>
      <c r="CB458" s="6" t="s">
        <v>3771</v>
      </c>
      <c r="CC458" s="9">
        <f>BD_2!E456</f>
        <v>0</v>
      </c>
      <c r="CD458" s="9">
        <f>BD_2!BA456</f>
        <v>0</v>
      </c>
      <c r="CE458" s="4">
        <f>BD_2!BZ456</f>
        <v>0</v>
      </c>
      <c r="CF458" s="42" t="str">
        <f>BD_2!CA456</f>
        <v>2 NO</v>
      </c>
      <c r="CG458" s="163" t="str">
        <f>BD_2!CF456</f>
        <v>2 NO</v>
      </c>
      <c r="CH458" s="4" t="s">
        <v>181</v>
      </c>
      <c r="CI458">
        <f t="shared" si="350"/>
        <v>213</v>
      </c>
      <c r="CJ458" s="161">
        <f t="shared" si="351"/>
        <v>43981</v>
      </c>
      <c r="CK458" s="161">
        <f t="shared" si="352"/>
        <v>44194</v>
      </c>
      <c r="CL458" s="14">
        <f t="shared" ca="1" si="353"/>
        <v>1.6056338028169015</v>
      </c>
      <c r="CM458" s="112">
        <f t="shared" ref="CM458:CM463" si="379">$AM458+$CD458-$CC458</f>
        <v>49700000</v>
      </c>
      <c r="CN458" s="42" t="str">
        <f t="shared" ref="CN458:CN463" ca="1" si="380">+IF($CK458&lt;=$F$1, "FINALIZADO","EJECUCIÓN")</f>
        <v>FINALIZADO</v>
      </c>
      <c r="CO458" s="115"/>
      <c r="CQ458" s="17"/>
      <c r="CR458" s="87"/>
      <c r="CT458" s="4" t="s">
        <v>1321</v>
      </c>
      <c r="CU458" s="4" t="s">
        <v>1322</v>
      </c>
      <c r="CV458" s="4" t="s">
        <v>3330</v>
      </c>
      <c r="CW458" s="42" t="str">
        <f t="shared" ref="CW458" si="381">TEXT(BF458,"MMMM")</f>
        <v>mayo</v>
      </c>
      <c r="CX458" s="4" t="s">
        <v>180</v>
      </c>
      <c r="CY458" s="6" t="s">
        <v>361</v>
      </c>
      <c r="CZ458" s="6" t="s">
        <v>362</v>
      </c>
    </row>
    <row r="459" spans="1:104" x14ac:dyDescent="0.25">
      <c r="A459" s="110" t="str">
        <f t="shared" si="369"/>
        <v/>
      </c>
      <c r="B459" s="110" t="str">
        <f t="shared" si="370"/>
        <v/>
      </c>
      <c r="C459" s="42" t="str">
        <f t="shared" si="371"/>
        <v/>
      </c>
      <c r="D459" s="42" t="str">
        <f t="shared" si="372"/>
        <v/>
      </c>
      <c r="E459" s="110" t="str">
        <f t="shared" si="373"/>
        <v/>
      </c>
      <c r="F459" s="110" t="str">
        <f t="shared" ca="1" si="374"/>
        <v>F</v>
      </c>
      <c r="G459" s="19" t="str">
        <f t="shared" si="375"/>
        <v/>
      </c>
      <c r="H459" s="19" t="str">
        <f t="shared" si="376"/>
        <v/>
      </c>
      <c r="I459" s="164" t="str">
        <f t="shared" si="377"/>
        <v/>
      </c>
      <c r="J459" s="4">
        <v>2020</v>
      </c>
      <c r="K459" s="5">
        <v>449</v>
      </c>
      <c r="L459" s="13" t="s">
        <v>1437</v>
      </c>
      <c r="M459" s="4" t="s">
        <v>115</v>
      </c>
      <c r="N459" s="6" t="s">
        <v>116</v>
      </c>
      <c r="O459" s="6" t="s">
        <v>138</v>
      </c>
      <c r="P459" s="6" t="s">
        <v>150</v>
      </c>
      <c r="Q459" s="6" t="s">
        <v>249</v>
      </c>
      <c r="R459" s="4" t="s">
        <v>114</v>
      </c>
      <c r="S459" s="4" t="s">
        <v>166</v>
      </c>
      <c r="T459" s="108" t="s">
        <v>3773</v>
      </c>
      <c r="U459" s="4" t="s">
        <v>173</v>
      </c>
      <c r="V459" s="43" t="s">
        <v>174</v>
      </c>
      <c r="W459" s="7">
        <v>52960404</v>
      </c>
      <c r="X459" s="100">
        <v>1</v>
      </c>
      <c r="Y459" s="162">
        <v>30203</v>
      </c>
      <c r="Z459" s="80">
        <f ca="1">+($F$1-Tabla3[[#This Row],[FECHA DE NACIMIENTO]])/365</f>
        <v>38.684931506849317</v>
      </c>
      <c r="AA459" s="133" t="s">
        <v>558</v>
      </c>
      <c r="AC459" s="4" t="s">
        <v>114</v>
      </c>
      <c r="AD459" s="4" t="s">
        <v>114</v>
      </c>
      <c r="AE459" s="8" t="s">
        <v>114</v>
      </c>
      <c r="AF459" s="4" t="s">
        <v>181</v>
      </c>
      <c r="AG459" s="13" t="s">
        <v>185</v>
      </c>
      <c r="AH459" s="13" t="s">
        <v>185</v>
      </c>
      <c r="AI459" s="6" t="s">
        <v>1376</v>
      </c>
      <c r="AJ459" s="108" t="s">
        <v>3774</v>
      </c>
      <c r="AK459" s="9" t="s">
        <v>3775</v>
      </c>
      <c r="AL459" s="9">
        <v>43260000</v>
      </c>
      <c r="AM459" s="9">
        <v>43260000</v>
      </c>
      <c r="AN459" s="112">
        <v>7100000</v>
      </c>
      <c r="AO459" s="4" t="s">
        <v>209</v>
      </c>
      <c r="AP459" s="6" t="s">
        <v>181</v>
      </c>
      <c r="AQ459" s="6" t="s">
        <v>168</v>
      </c>
      <c r="AR459" s="75"/>
      <c r="AS459" s="75"/>
      <c r="AT459" s="75"/>
      <c r="AU459" s="108">
        <v>9020</v>
      </c>
      <c r="AV459" s="162">
        <v>43844</v>
      </c>
      <c r="AW459" s="108">
        <v>145620</v>
      </c>
      <c r="AX459" s="163">
        <v>43981</v>
      </c>
      <c r="AY459" s="6" t="s">
        <v>215</v>
      </c>
      <c r="AZ459" s="6" t="s">
        <v>810</v>
      </c>
      <c r="BA459" s="6" t="s">
        <v>181</v>
      </c>
      <c r="BB459" s="75"/>
      <c r="BC459" s="75"/>
      <c r="BD459" s="6" t="s">
        <v>3777</v>
      </c>
      <c r="BE459" s="161" t="s">
        <v>3776</v>
      </c>
      <c r="BF459" s="162">
        <v>43980</v>
      </c>
      <c r="BG459" s="4" t="s">
        <v>220</v>
      </c>
      <c r="BH459" s="4" t="s">
        <v>220</v>
      </c>
      <c r="BI459" s="6" t="s">
        <v>221</v>
      </c>
      <c r="BJ459" s="6" t="s">
        <v>1224</v>
      </c>
      <c r="BK459" s="6" t="s">
        <v>174</v>
      </c>
      <c r="BL459" s="12">
        <v>80407547</v>
      </c>
      <c r="BM459" s="4">
        <v>6</v>
      </c>
      <c r="BN459" s="6" t="s">
        <v>1290</v>
      </c>
      <c r="BO459" s="6" t="s">
        <v>957</v>
      </c>
      <c r="BP459" s="4">
        <v>77101700</v>
      </c>
      <c r="BQ459" s="142" t="s">
        <v>3772</v>
      </c>
      <c r="BR459" s="162">
        <v>43980</v>
      </c>
      <c r="BS459" s="4" t="s">
        <v>180</v>
      </c>
      <c r="BT459" s="13" t="s">
        <v>230</v>
      </c>
      <c r="BU459" s="163">
        <v>43981</v>
      </c>
      <c r="BV459" s="13" t="s">
        <v>348</v>
      </c>
      <c r="BW459" s="163">
        <v>43981</v>
      </c>
      <c r="BX459" s="163">
        <v>43981</v>
      </c>
      <c r="BY459" s="222">
        <v>44194</v>
      </c>
      <c r="BZ459" s="42">
        <f t="shared" si="378"/>
        <v>213</v>
      </c>
      <c r="CA459" s="16">
        <f t="shared" si="364"/>
        <v>7.1</v>
      </c>
      <c r="CB459" s="6" t="s">
        <v>3778</v>
      </c>
      <c r="CC459" s="9">
        <f>BD_2!E457</f>
        <v>0</v>
      </c>
      <c r="CD459" s="9">
        <f>BD_2!BA457</f>
        <v>0</v>
      </c>
      <c r="CE459" s="4">
        <f>BD_2!BZ457</f>
        <v>0</v>
      </c>
      <c r="CF459" s="42" t="str">
        <f>BD_2!CA457</f>
        <v>2 NO</v>
      </c>
      <c r="CG459" s="163" t="str">
        <f>BD_2!CF457</f>
        <v>2 NO</v>
      </c>
      <c r="CH459" s="4" t="s">
        <v>181</v>
      </c>
      <c r="CI459">
        <f t="shared" si="350"/>
        <v>213</v>
      </c>
      <c r="CJ459" s="161">
        <f t="shared" si="351"/>
        <v>43981</v>
      </c>
      <c r="CK459" s="161">
        <f t="shared" si="352"/>
        <v>44194</v>
      </c>
      <c r="CL459" s="14">
        <f t="shared" ca="1" si="353"/>
        <v>1.6056338028169015</v>
      </c>
      <c r="CM459" s="112">
        <f t="shared" si="379"/>
        <v>43260000</v>
      </c>
      <c r="CN459" s="42" t="str">
        <f t="shared" ca="1" si="380"/>
        <v>FINALIZADO</v>
      </c>
      <c r="CO459" s="115"/>
      <c r="CQ459" s="17"/>
      <c r="CR459" s="87"/>
      <c r="CT459" s="4" t="s">
        <v>1321</v>
      </c>
      <c r="CU459" s="4" t="s">
        <v>1322</v>
      </c>
      <c r="CV459" s="4" t="s">
        <v>3330</v>
      </c>
      <c r="CW459" s="42" t="str">
        <f t="shared" ref="CW459" si="382">TEXT(BF459,"MMMM")</f>
        <v>mayo</v>
      </c>
      <c r="CX459" s="4" t="s">
        <v>180</v>
      </c>
      <c r="CY459" s="6" t="s">
        <v>361</v>
      </c>
      <c r="CZ459" s="6" t="s">
        <v>362</v>
      </c>
    </row>
    <row r="460" spans="1:104" x14ac:dyDescent="0.25">
      <c r="A460" s="110" t="str">
        <f t="shared" si="369"/>
        <v>A</v>
      </c>
      <c r="B460" s="110" t="str">
        <f t="shared" si="370"/>
        <v/>
      </c>
      <c r="C460" s="42" t="str">
        <f t="shared" si="371"/>
        <v/>
      </c>
      <c r="D460" s="42" t="str">
        <f t="shared" si="372"/>
        <v/>
      </c>
      <c r="E460" s="110" t="str">
        <f t="shared" si="373"/>
        <v/>
      </c>
      <c r="F460" s="110" t="str">
        <f t="shared" ca="1" si="374"/>
        <v>F</v>
      </c>
      <c r="G460" s="19" t="str">
        <f t="shared" si="375"/>
        <v/>
      </c>
      <c r="H460" s="19" t="str">
        <f t="shared" si="376"/>
        <v/>
      </c>
      <c r="I460" s="164" t="str">
        <f t="shared" si="377"/>
        <v/>
      </c>
      <c r="J460" s="4">
        <v>2020</v>
      </c>
      <c r="K460" s="5">
        <v>450</v>
      </c>
      <c r="L460" s="13" t="s">
        <v>1434</v>
      </c>
      <c r="M460" s="4" t="s">
        <v>115</v>
      </c>
      <c r="N460" s="6" t="s">
        <v>119</v>
      </c>
      <c r="O460" t="s">
        <v>3789</v>
      </c>
      <c r="P460" s="6" t="s">
        <v>165</v>
      </c>
      <c r="Q460" s="6" t="s">
        <v>249</v>
      </c>
      <c r="R460" s="4" t="s">
        <v>3780</v>
      </c>
      <c r="S460" s="4" t="s">
        <v>168</v>
      </c>
      <c r="T460" s="108" t="s">
        <v>3782</v>
      </c>
      <c r="U460" s="4" t="s">
        <v>2160</v>
      </c>
      <c r="V460" s="43" t="s">
        <v>175</v>
      </c>
      <c r="W460" s="7">
        <v>860531670</v>
      </c>
      <c r="X460" s="100">
        <v>3</v>
      </c>
      <c r="Y460" s="162" t="s">
        <v>2162</v>
      </c>
      <c r="Z460" s="80">
        <v>0</v>
      </c>
      <c r="AA460" s="133" t="s">
        <v>2162</v>
      </c>
      <c r="AC460" s="4" t="s">
        <v>3783</v>
      </c>
      <c r="AD460" s="4" t="s">
        <v>174</v>
      </c>
      <c r="AE460" s="8">
        <v>17015481</v>
      </c>
      <c r="AF460" s="4" t="s">
        <v>180</v>
      </c>
      <c r="AG460" s="6" t="s">
        <v>195</v>
      </c>
      <c r="AH460" s="6" t="s">
        <v>201</v>
      </c>
      <c r="AI460" s="6" t="s">
        <v>3779</v>
      </c>
      <c r="AJ460" s="108" t="s">
        <v>3781</v>
      </c>
      <c r="AK460" s="101" t="s">
        <v>3784</v>
      </c>
      <c r="AL460" s="9">
        <v>50000000</v>
      </c>
      <c r="AM460" s="9">
        <v>50000000</v>
      </c>
      <c r="AN460" s="112">
        <v>0</v>
      </c>
      <c r="AO460" s="4" t="s">
        <v>209</v>
      </c>
      <c r="AP460" s="6" t="s">
        <v>181</v>
      </c>
      <c r="AQ460" s="6" t="s">
        <v>168</v>
      </c>
      <c r="AR460" s="75"/>
      <c r="AS460" s="75"/>
      <c r="AT460" s="75"/>
      <c r="AU460" s="108">
        <v>6720</v>
      </c>
      <c r="AV460" s="162">
        <v>43843</v>
      </c>
      <c r="AW460" s="108">
        <v>146020</v>
      </c>
      <c r="AX460" s="163">
        <v>43983</v>
      </c>
      <c r="AY460" s="6" t="s">
        <v>214</v>
      </c>
      <c r="AZ460" s="6" t="s">
        <v>3785</v>
      </c>
      <c r="BA460" s="6" t="s">
        <v>181</v>
      </c>
      <c r="BB460" s="75"/>
      <c r="BC460" s="75"/>
      <c r="BD460" s="6" t="s">
        <v>3787</v>
      </c>
      <c r="BE460" s="161" t="s">
        <v>3786</v>
      </c>
      <c r="BF460" s="162">
        <v>43983</v>
      </c>
      <c r="BG460" s="4" t="s">
        <v>220</v>
      </c>
      <c r="BH460" s="4" t="s">
        <v>220</v>
      </c>
      <c r="BI460" s="6" t="s">
        <v>221</v>
      </c>
      <c r="BJ460" s="6" t="s">
        <v>370</v>
      </c>
      <c r="BK460" s="6" t="s">
        <v>174</v>
      </c>
      <c r="BL460" s="12">
        <v>63459707</v>
      </c>
      <c r="BM460" s="4">
        <v>9</v>
      </c>
      <c r="BN460" s="6" t="s">
        <v>225</v>
      </c>
      <c r="BO460" s="6" t="s">
        <v>195</v>
      </c>
      <c r="BP460" s="4">
        <v>26121600</v>
      </c>
      <c r="BQ460" s="142" t="s">
        <v>3788</v>
      </c>
      <c r="BR460" s="162">
        <v>43983</v>
      </c>
      <c r="BS460" s="4" t="s">
        <v>180</v>
      </c>
      <c r="BT460" s="13" t="s">
        <v>230</v>
      </c>
      <c r="BU460" s="163">
        <v>43984</v>
      </c>
      <c r="BV460" s="13" t="s">
        <v>350</v>
      </c>
      <c r="BW460" s="163">
        <v>43986</v>
      </c>
      <c r="BX460" s="163">
        <v>43986</v>
      </c>
      <c r="BY460" s="222">
        <v>44196</v>
      </c>
      <c r="BZ460" s="42">
        <f t="shared" si="378"/>
        <v>210</v>
      </c>
      <c r="CA460" s="16">
        <f t="shared" si="364"/>
        <v>7</v>
      </c>
      <c r="CB460" s="6" t="s">
        <v>3790</v>
      </c>
      <c r="CC460" s="9">
        <f>BD_2!E458</f>
        <v>0</v>
      </c>
      <c r="CD460" s="9">
        <f>BD_2!BA458</f>
        <v>25000000</v>
      </c>
      <c r="CE460" s="4">
        <f>BD_2!BZ458</f>
        <v>0</v>
      </c>
      <c r="CF460" s="42" t="str">
        <f>BD_2!CA458</f>
        <v>2 NO</v>
      </c>
      <c r="CG460" s="163" t="str">
        <f>BD_2!CF458</f>
        <v>2 NO</v>
      </c>
      <c r="CH460" s="4" t="s">
        <v>181</v>
      </c>
      <c r="CI460">
        <f t="shared" si="350"/>
        <v>210</v>
      </c>
      <c r="CJ460" s="161">
        <f t="shared" si="351"/>
        <v>43986</v>
      </c>
      <c r="CK460" s="161">
        <f t="shared" si="352"/>
        <v>44196</v>
      </c>
      <c r="CL460" s="14">
        <f t="shared" ca="1" si="353"/>
        <v>1.6047619047619048</v>
      </c>
      <c r="CM460" s="112">
        <f t="shared" si="379"/>
        <v>75000000</v>
      </c>
      <c r="CN460" s="42" t="str">
        <f t="shared" ca="1" si="380"/>
        <v>FINALIZADO</v>
      </c>
      <c r="CO460" s="115"/>
      <c r="CQ460" s="17"/>
      <c r="CR460" s="87"/>
      <c r="CT460" s="4" t="s">
        <v>1321</v>
      </c>
      <c r="CU460" s="4" t="s">
        <v>1322</v>
      </c>
      <c r="CV460" s="4" t="s">
        <v>3330</v>
      </c>
      <c r="CW460" s="42" t="str">
        <f t="shared" ref="CW460" si="383">TEXT(BF460,"MMMM")</f>
        <v>junio</v>
      </c>
      <c r="CX460" s="4" t="s">
        <v>180</v>
      </c>
      <c r="CY460" s="6" t="s">
        <v>361</v>
      </c>
      <c r="CZ460" s="6" t="s">
        <v>362</v>
      </c>
    </row>
    <row r="461" spans="1:104" x14ac:dyDescent="0.25">
      <c r="A461" s="110" t="str">
        <f t="shared" si="369"/>
        <v/>
      </c>
      <c r="B461" s="110" t="str">
        <f t="shared" si="370"/>
        <v/>
      </c>
      <c r="C461" s="42" t="str">
        <f t="shared" si="371"/>
        <v/>
      </c>
      <c r="D461" s="42" t="str">
        <f t="shared" si="372"/>
        <v/>
      </c>
      <c r="E461" s="110" t="str">
        <f t="shared" si="373"/>
        <v/>
      </c>
      <c r="F461" s="110" t="str">
        <f t="shared" ca="1" si="374"/>
        <v>F</v>
      </c>
      <c r="G461" s="19" t="str">
        <f t="shared" si="375"/>
        <v/>
      </c>
      <c r="H461" s="19" t="str">
        <f t="shared" si="376"/>
        <v/>
      </c>
      <c r="I461" s="164" t="str">
        <f t="shared" si="377"/>
        <v/>
      </c>
      <c r="J461" s="4">
        <v>2020</v>
      </c>
      <c r="K461" s="5">
        <v>451</v>
      </c>
      <c r="L461" s="13" t="s">
        <v>1435</v>
      </c>
      <c r="M461" s="4" t="s">
        <v>115</v>
      </c>
      <c r="N461" s="6" t="s">
        <v>116</v>
      </c>
      <c r="O461" s="6" t="s">
        <v>138</v>
      </c>
      <c r="P461" s="6" t="s">
        <v>150</v>
      </c>
      <c r="Q461" s="6" t="s">
        <v>249</v>
      </c>
      <c r="R461" s="4" t="s">
        <v>114</v>
      </c>
      <c r="S461" s="4" t="s">
        <v>166</v>
      </c>
      <c r="T461" s="108" t="s">
        <v>3792</v>
      </c>
      <c r="U461" s="4" t="s">
        <v>173</v>
      </c>
      <c r="V461" s="43" t="s">
        <v>174</v>
      </c>
      <c r="W461" s="7">
        <v>39687775</v>
      </c>
      <c r="X461" s="100">
        <v>1</v>
      </c>
      <c r="Y461" s="162">
        <v>23258</v>
      </c>
      <c r="Z461" s="80">
        <f ca="1">+($F$1-Tabla3[[#This Row],[FECHA DE NACIMIENTO]])/365</f>
        <v>57.712328767123289</v>
      </c>
      <c r="AA461" s="133" t="s">
        <v>178</v>
      </c>
      <c r="AC461" s="4" t="s">
        <v>114</v>
      </c>
      <c r="AD461" s="4" t="s">
        <v>114</v>
      </c>
      <c r="AE461" s="8" t="s">
        <v>114</v>
      </c>
      <c r="AF461" s="4" t="s">
        <v>181</v>
      </c>
      <c r="AG461" s="13" t="s">
        <v>185</v>
      </c>
      <c r="AH461" s="13" t="s">
        <v>185</v>
      </c>
      <c r="AI461" s="6" t="s">
        <v>3793</v>
      </c>
      <c r="AJ461" s="108" t="s">
        <v>3794</v>
      </c>
      <c r="AK461" s="9" t="s">
        <v>3795</v>
      </c>
      <c r="AL461" s="9">
        <v>42000000</v>
      </c>
      <c r="AM461" s="9">
        <v>42000000</v>
      </c>
      <c r="AN461" s="112">
        <v>6000000</v>
      </c>
      <c r="AO461" s="4" t="s">
        <v>209</v>
      </c>
      <c r="AP461" s="6" t="s">
        <v>181</v>
      </c>
      <c r="AQ461" s="6" t="s">
        <v>168</v>
      </c>
      <c r="AR461" s="75"/>
      <c r="AS461" s="75"/>
      <c r="AT461" s="75"/>
      <c r="AU461" s="108">
        <v>9020</v>
      </c>
      <c r="AV461" s="162">
        <v>43844</v>
      </c>
      <c r="AW461" s="108">
        <v>145320</v>
      </c>
      <c r="AX461" s="163">
        <v>43980</v>
      </c>
      <c r="AY461" s="6" t="s">
        <v>215</v>
      </c>
      <c r="AZ461" s="6" t="s">
        <v>810</v>
      </c>
      <c r="BA461" s="6" t="s">
        <v>181</v>
      </c>
      <c r="BB461" s="75"/>
      <c r="BC461" s="75"/>
      <c r="BD461" s="6" t="s">
        <v>3797</v>
      </c>
      <c r="BE461" s="161" t="s">
        <v>3796</v>
      </c>
      <c r="BF461" s="162">
        <v>43980</v>
      </c>
      <c r="BG461" s="4" t="s">
        <v>220</v>
      </c>
      <c r="BH461" s="4" t="s">
        <v>220</v>
      </c>
      <c r="BI461" s="6" t="s">
        <v>221</v>
      </c>
      <c r="BJ461" s="6" t="s">
        <v>1224</v>
      </c>
      <c r="BK461" s="6" t="s">
        <v>174</v>
      </c>
      <c r="BL461" s="12">
        <v>80407547</v>
      </c>
      <c r="BM461" s="4">
        <v>6</v>
      </c>
      <c r="BN461" s="6" t="s">
        <v>1290</v>
      </c>
      <c r="BO461" s="6" t="s">
        <v>957</v>
      </c>
      <c r="BP461" s="4">
        <v>77101706</v>
      </c>
      <c r="BQ461" s="142" t="s">
        <v>3791</v>
      </c>
      <c r="BR461" s="162">
        <v>43980</v>
      </c>
      <c r="BS461" s="4" t="s">
        <v>180</v>
      </c>
      <c r="BT461" s="13" t="s">
        <v>230</v>
      </c>
      <c r="BU461" s="163">
        <v>43980</v>
      </c>
      <c r="BV461" s="13" t="s">
        <v>348</v>
      </c>
      <c r="BW461" s="163">
        <v>43981</v>
      </c>
      <c r="BX461" s="163">
        <v>43981</v>
      </c>
      <c r="BY461" s="222">
        <v>44194</v>
      </c>
      <c r="BZ461" s="42">
        <f t="shared" si="378"/>
        <v>213</v>
      </c>
      <c r="CA461" s="16">
        <f t="shared" si="364"/>
        <v>7.1</v>
      </c>
      <c r="CB461" s="6" t="s">
        <v>3798</v>
      </c>
      <c r="CC461" s="9">
        <f>BD_2!E459</f>
        <v>0</v>
      </c>
      <c r="CD461" s="9">
        <f>BD_2!BA459</f>
        <v>0</v>
      </c>
      <c r="CE461" s="4">
        <f>BD_2!BZ459</f>
        <v>0</v>
      </c>
      <c r="CF461" s="42" t="str">
        <f>BD_2!CA459</f>
        <v>2 NO</v>
      </c>
      <c r="CG461" s="163" t="str">
        <f>BD_2!CF459</f>
        <v>2 NO</v>
      </c>
      <c r="CH461" s="4" t="s">
        <v>181</v>
      </c>
      <c r="CI461">
        <f t="shared" si="350"/>
        <v>213</v>
      </c>
      <c r="CJ461" s="161">
        <f t="shared" si="351"/>
        <v>43981</v>
      </c>
      <c r="CK461" s="161">
        <f t="shared" si="352"/>
        <v>44194</v>
      </c>
      <c r="CL461" s="14">
        <f t="shared" ca="1" si="353"/>
        <v>1.6056338028169015</v>
      </c>
      <c r="CM461" s="112">
        <f t="shared" si="379"/>
        <v>42000000</v>
      </c>
      <c r="CN461" s="42" t="str">
        <f t="shared" ca="1" si="380"/>
        <v>FINALIZADO</v>
      </c>
      <c r="CO461" s="115"/>
      <c r="CQ461" s="17"/>
      <c r="CR461" s="87"/>
      <c r="CT461" s="4" t="s">
        <v>1321</v>
      </c>
      <c r="CU461" s="4" t="s">
        <v>1322</v>
      </c>
      <c r="CV461" s="4" t="s">
        <v>3330</v>
      </c>
      <c r="CW461" s="42" t="str">
        <f t="shared" ref="CW461" si="384">TEXT(BF461,"MMMM")</f>
        <v>mayo</v>
      </c>
      <c r="CX461" s="4" t="s">
        <v>180</v>
      </c>
      <c r="CY461" s="6" t="s">
        <v>361</v>
      </c>
      <c r="CZ461" s="6" t="s">
        <v>362</v>
      </c>
    </row>
    <row r="462" spans="1:104" x14ac:dyDescent="0.25">
      <c r="A462" s="110" t="str">
        <f t="shared" si="369"/>
        <v/>
      </c>
      <c r="B462" s="110" t="str">
        <f t="shared" si="370"/>
        <v/>
      </c>
      <c r="C462" s="42" t="str">
        <f t="shared" si="371"/>
        <v/>
      </c>
      <c r="D462" s="42" t="str">
        <f t="shared" si="372"/>
        <v/>
      </c>
      <c r="E462" s="110" t="str">
        <f t="shared" si="373"/>
        <v/>
      </c>
      <c r="F462" s="110" t="str">
        <f t="shared" ca="1" si="374"/>
        <v>F</v>
      </c>
      <c r="G462" s="19" t="str">
        <f t="shared" si="375"/>
        <v/>
      </c>
      <c r="H462" s="19" t="str">
        <f t="shared" si="376"/>
        <v/>
      </c>
      <c r="I462" s="164" t="str">
        <f t="shared" si="377"/>
        <v/>
      </c>
      <c r="J462" s="4">
        <v>2020</v>
      </c>
      <c r="K462" s="5">
        <v>452</v>
      </c>
      <c r="L462" s="13" t="s">
        <v>1435</v>
      </c>
      <c r="M462" s="4" t="s">
        <v>115</v>
      </c>
      <c r="N462" s="6" t="s">
        <v>116</v>
      </c>
      <c r="O462" s="6" t="s">
        <v>138</v>
      </c>
      <c r="P462" s="6" t="s">
        <v>150</v>
      </c>
      <c r="Q462" s="6" t="s">
        <v>249</v>
      </c>
      <c r="R462" s="4" t="s">
        <v>114</v>
      </c>
      <c r="S462" s="4" t="s">
        <v>166</v>
      </c>
      <c r="T462" s="108" t="s">
        <v>3800</v>
      </c>
      <c r="U462" s="4" t="s">
        <v>173</v>
      </c>
      <c r="V462" s="43" t="s">
        <v>174</v>
      </c>
      <c r="W462" s="7">
        <v>80725312</v>
      </c>
      <c r="X462" s="100">
        <v>6</v>
      </c>
      <c r="Y462" s="162">
        <v>30176</v>
      </c>
      <c r="Z462" s="80">
        <f ca="1">+($F$1-Tabla3[[#This Row],[FECHA DE NACIMIENTO]])/365</f>
        <v>38.758904109589039</v>
      </c>
      <c r="AA462" s="133" t="s">
        <v>3802</v>
      </c>
      <c r="AC462" s="4" t="s">
        <v>114</v>
      </c>
      <c r="AD462" s="4" t="s">
        <v>114</v>
      </c>
      <c r="AE462" s="8" t="s">
        <v>114</v>
      </c>
      <c r="AF462" s="4" t="s">
        <v>181</v>
      </c>
      <c r="AG462" s="13" t="s">
        <v>185</v>
      </c>
      <c r="AH462" s="13" t="s">
        <v>185</v>
      </c>
      <c r="AI462" s="6" t="s">
        <v>1905</v>
      </c>
      <c r="AJ462" s="108" t="s">
        <v>3799</v>
      </c>
      <c r="AK462" s="9" t="s">
        <v>3803</v>
      </c>
      <c r="AL462" s="9">
        <v>24500000</v>
      </c>
      <c r="AM462" s="9">
        <v>24500000</v>
      </c>
      <c r="AN462" s="112">
        <v>3500000</v>
      </c>
      <c r="AO462" s="4" t="s">
        <v>209</v>
      </c>
      <c r="AP462" s="6" t="s">
        <v>181</v>
      </c>
      <c r="AQ462" s="6" t="s">
        <v>168</v>
      </c>
      <c r="AR462" s="75"/>
      <c r="AS462" s="75"/>
      <c r="AT462" s="75"/>
      <c r="AU462" s="108">
        <v>9020</v>
      </c>
      <c r="AV462" s="162">
        <v>43844</v>
      </c>
      <c r="AW462" s="108">
        <v>145720</v>
      </c>
      <c r="AX462" s="163">
        <v>43981</v>
      </c>
      <c r="AY462" s="6" t="s">
        <v>215</v>
      </c>
      <c r="AZ462" s="6" t="s">
        <v>810</v>
      </c>
      <c r="BA462" s="6" t="s">
        <v>181</v>
      </c>
      <c r="BB462" s="75"/>
      <c r="BC462" s="75"/>
      <c r="BD462" s="6" t="s">
        <v>3805</v>
      </c>
      <c r="BE462" s="161" t="s">
        <v>3804</v>
      </c>
      <c r="BF462" s="162">
        <v>43980</v>
      </c>
      <c r="BG462" s="4" t="s">
        <v>220</v>
      </c>
      <c r="BH462" s="4" t="s">
        <v>220</v>
      </c>
      <c r="BI462" s="6" t="s">
        <v>221</v>
      </c>
      <c r="BJ462" s="6" t="s">
        <v>1224</v>
      </c>
      <c r="BK462" s="6" t="s">
        <v>174</v>
      </c>
      <c r="BL462" s="12">
        <v>80407547</v>
      </c>
      <c r="BM462" s="4">
        <v>6</v>
      </c>
      <c r="BN462" s="6" t="s">
        <v>1290</v>
      </c>
      <c r="BO462" s="6" t="s">
        <v>957</v>
      </c>
      <c r="BP462" s="4">
        <v>80161501</v>
      </c>
      <c r="BQ462" s="142" t="s">
        <v>3801</v>
      </c>
      <c r="BR462" s="162">
        <v>43980</v>
      </c>
      <c r="BS462" s="4" t="s">
        <v>180</v>
      </c>
      <c r="BT462" s="13" t="s">
        <v>230</v>
      </c>
      <c r="BU462" s="163">
        <v>43981</v>
      </c>
      <c r="BV462" s="13" t="s">
        <v>348</v>
      </c>
      <c r="BW462" s="163">
        <v>43981</v>
      </c>
      <c r="BX462" s="163">
        <v>43981</v>
      </c>
      <c r="BY462" s="222">
        <v>44194</v>
      </c>
      <c r="BZ462" s="42">
        <f t="shared" si="378"/>
        <v>213</v>
      </c>
      <c r="CA462" s="16">
        <f t="shared" si="364"/>
        <v>7.1</v>
      </c>
      <c r="CB462" s="6" t="s">
        <v>3798</v>
      </c>
      <c r="CC462" s="9">
        <f>BD_2!E460</f>
        <v>0</v>
      </c>
      <c r="CD462" s="9">
        <f>BD_2!BA460</f>
        <v>0</v>
      </c>
      <c r="CE462" s="4">
        <f>BD_2!BZ460</f>
        <v>0</v>
      </c>
      <c r="CF462" s="42" t="str">
        <f>BD_2!CA460</f>
        <v>2 NO</v>
      </c>
      <c r="CG462" s="163" t="str">
        <f>BD_2!CF460</f>
        <v>2 NO</v>
      </c>
      <c r="CH462" s="4" t="s">
        <v>181</v>
      </c>
      <c r="CI462">
        <f t="shared" si="350"/>
        <v>213</v>
      </c>
      <c r="CJ462" s="161">
        <f t="shared" si="351"/>
        <v>43981</v>
      </c>
      <c r="CK462" s="161">
        <f t="shared" si="352"/>
        <v>44194</v>
      </c>
      <c r="CL462" s="14">
        <f t="shared" ca="1" si="353"/>
        <v>1.6056338028169015</v>
      </c>
      <c r="CM462" s="112">
        <f t="shared" si="379"/>
        <v>24500000</v>
      </c>
      <c r="CN462" s="42" t="str">
        <f t="shared" ca="1" si="380"/>
        <v>FINALIZADO</v>
      </c>
      <c r="CO462" s="115"/>
      <c r="CQ462" s="17"/>
      <c r="CR462" s="87"/>
      <c r="CT462" s="4" t="s">
        <v>1321</v>
      </c>
      <c r="CU462" s="4" t="s">
        <v>1322</v>
      </c>
      <c r="CV462" s="4" t="s">
        <v>3330</v>
      </c>
      <c r="CW462" s="42" t="str">
        <f t="shared" ref="CW462" si="385">TEXT(BF462,"MMMM")</f>
        <v>mayo</v>
      </c>
      <c r="CX462" s="4" t="s">
        <v>180</v>
      </c>
      <c r="CY462" s="6" t="s">
        <v>361</v>
      </c>
      <c r="CZ462" s="6" t="s">
        <v>362</v>
      </c>
    </row>
    <row r="463" spans="1:104" x14ac:dyDescent="0.25">
      <c r="A463" s="110" t="str">
        <f t="shared" si="369"/>
        <v/>
      </c>
      <c r="B463" s="110" t="str">
        <f t="shared" si="370"/>
        <v/>
      </c>
      <c r="C463" s="42" t="str">
        <f t="shared" si="371"/>
        <v/>
      </c>
      <c r="D463" s="42" t="str">
        <f t="shared" si="372"/>
        <v/>
      </c>
      <c r="E463" s="110" t="str">
        <f t="shared" si="373"/>
        <v/>
      </c>
      <c r="F463" s="110" t="str">
        <f t="shared" ca="1" si="374"/>
        <v>F</v>
      </c>
      <c r="G463" s="19" t="str">
        <f t="shared" si="375"/>
        <v/>
      </c>
      <c r="H463" s="19" t="str">
        <f t="shared" si="376"/>
        <v/>
      </c>
      <c r="I463" s="164" t="str">
        <f t="shared" si="377"/>
        <v/>
      </c>
      <c r="J463" s="4">
        <v>2020</v>
      </c>
      <c r="K463" s="5">
        <v>453</v>
      </c>
      <c r="L463" s="13" t="s">
        <v>1435</v>
      </c>
      <c r="M463" s="4" t="s">
        <v>115</v>
      </c>
      <c r="N463" s="6" t="s">
        <v>116</v>
      </c>
      <c r="O463" s="6" t="s">
        <v>138</v>
      </c>
      <c r="P463" s="6" t="s">
        <v>150</v>
      </c>
      <c r="Q463" s="6" t="s">
        <v>249</v>
      </c>
      <c r="R463" s="4" t="s">
        <v>114</v>
      </c>
      <c r="S463" s="4" t="s">
        <v>166</v>
      </c>
      <c r="T463" s="108" t="s">
        <v>3807</v>
      </c>
      <c r="U463" s="4" t="s">
        <v>173</v>
      </c>
      <c r="V463" s="43" t="s">
        <v>174</v>
      </c>
      <c r="W463" s="7">
        <v>51988003</v>
      </c>
      <c r="X463" s="100">
        <v>8</v>
      </c>
      <c r="Y463" s="162">
        <v>26260</v>
      </c>
      <c r="Z463" s="80">
        <f ca="1">+($F$1-Tabla3[[#This Row],[FECHA DE NACIMIENTO]])/365</f>
        <v>49.487671232876714</v>
      </c>
      <c r="AA463" s="133" t="s">
        <v>1896</v>
      </c>
      <c r="AC463" s="4" t="s">
        <v>114</v>
      </c>
      <c r="AD463" s="4" t="s">
        <v>114</v>
      </c>
      <c r="AE463" s="8" t="s">
        <v>114</v>
      </c>
      <c r="AF463" s="4" t="s">
        <v>181</v>
      </c>
      <c r="AG463" s="13" t="s">
        <v>185</v>
      </c>
      <c r="AH463" s="13" t="s">
        <v>185</v>
      </c>
      <c r="AI463" s="6" t="s">
        <v>3793</v>
      </c>
      <c r="AJ463" s="108" t="s">
        <v>3808</v>
      </c>
      <c r="AK463" s="9" t="s">
        <v>3795</v>
      </c>
      <c r="AL463" s="9">
        <v>42000000</v>
      </c>
      <c r="AM463" s="9">
        <v>42000000</v>
      </c>
      <c r="AN463" s="112">
        <v>6000000</v>
      </c>
      <c r="AO463" s="4" t="s">
        <v>209</v>
      </c>
      <c r="AP463" s="6" t="s">
        <v>181</v>
      </c>
      <c r="AQ463" s="6" t="s">
        <v>168</v>
      </c>
      <c r="AR463" s="75"/>
      <c r="AS463" s="75"/>
      <c r="AT463" s="75"/>
      <c r="AU463" s="108">
        <v>9020</v>
      </c>
      <c r="AV463" s="162">
        <v>43844</v>
      </c>
      <c r="AW463" s="108">
        <v>145820</v>
      </c>
      <c r="AX463" s="163">
        <v>43981</v>
      </c>
      <c r="AY463" s="6" t="s">
        <v>215</v>
      </c>
      <c r="AZ463" s="6" t="s">
        <v>810</v>
      </c>
      <c r="BA463" s="6" t="s">
        <v>181</v>
      </c>
      <c r="BB463" s="75"/>
      <c r="BC463" s="75"/>
      <c r="BD463" s="6" t="s">
        <v>3810</v>
      </c>
      <c r="BE463" s="161" t="s">
        <v>3809</v>
      </c>
      <c r="BF463" s="162">
        <v>43980</v>
      </c>
      <c r="BG463" s="4" t="s">
        <v>220</v>
      </c>
      <c r="BH463" s="4" t="s">
        <v>220</v>
      </c>
      <c r="BI463" s="6" t="s">
        <v>221</v>
      </c>
      <c r="BJ463" s="6" t="s">
        <v>1224</v>
      </c>
      <c r="BK463" s="6" t="s">
        <v>174</v>
      </c>
      <c r="BL463" s="12">
        <v>80407547</v>
      </c>
      <c r="BM463" s="4">
        <v>6</v>
      </c>
      <c r="BN463" s="6" t="s">
        <v>1290</v>
      </c>
      <c r="BO463" s="6" t="s">
        <v>957</v>
      </c>
      <c r="BP463" s="4">
        <v>77101701</v>
      </c>
      <c r="BQ463" s="142" t="s">
        <v>3806</v>
      </c>
      <c r="BR463" s="162">
        <v>43980</v>
      </c>
      <c r="BS463" s="4" t="s">
        <v>180</v>
      </c>
      <c r="BT463" s="13" t="s">
        <v>230</v>
      </c>
      <c r="BU463" s="163">
        <v>43981</v>
      </c>
      <c r="BV463" s="13" t="s">
        <v>348</v>
      </c>
      <c r="BW463" s="163">
        <v>43981</v>
      </c>
      <c r="BX463" s="163">
        <v>43981</v>
      </c>
      <c r="BY463" s="222">
        <v>44194</v>
      </c>
      <c r="BZ463" s="42">
        <f t="shared" si="378"/>
        <v>213</v>
      </c>
      <c r="CA463" s="16">
        <f t="shared" si="364"/>
        <v>7.1</v>
      </c>
      <c r="CB463" s="6" t="s">
        <v>3798</v>
      </c>
      <c r="CC463" s="9">
        <f>BD_2!E461</f>
        <v>0</v>
      </c>
      <c r="CD463" s="9">
        <f>BD_2!BA461</f>
        <v>0</v>
      </c>
      <c r="CE463" s="4">
        <f>BD_2!BZ461</f>
        <v>0</v>
      </c>
      <c r="CF463" s="42" t="str">
        <f>BD_2!CA461</f>
        <v>2 NO</v>
      </c>
      <c r="CG463" s="163" t="str">
        <f>BD_2!CF461</f>
        <v>2 NO</v>
      </c>
      <c r="CH463" s="4" t="s">
        <v>181</v>
      </c>
      <c r="CI463">
        <f t="shared" si="350"/>
        <v>213</v>
      </c>
      <c r="CJ463" s="161">
        <f t="shared" si="351"/>
        <v>43981</v>
      </c>
      <c r="CK463" s="161">
        <f t="shared" si="352"/>
        <v>44194</v>
      </c>
      <c r="CL463" s="14">
        <f t="shared" ca="1" si="353"/>
        <v>1.6056338028169015</v>
      </c>
      <c r="CM463" s="112">
        <f t="shared" si="379"/>
        <v>42000000</v>
      </c>
      <c r="CN463" s="42" t="str">
        <f t="shared" ca="1" si="380"/>
        <v>FINALIZADO</v>
      </c>
      <c r="CO463" s="115"/>
      <c r="CQ463" s="17"/>
      <c r="CR463" s="87"/>
      <c r="CT463" s="4" t="s">
        <v>1321</v>
      </c>
      <c r="CU463" s="4" t="s">
        <v>1322</v>
      </c>
      <c r="CV463" s="4" t="s">
        <v>3330</v>
      </c>
      <c r="CW463" s="42" t="str">
        <f t="shared" ref="CW463" si="386">TEXT(BF463,"MMMM")</f>
        <v>mayo</v>
      </c>
      <c r="CX463" s="4" t="s">
        <v>180</v>
      </c>
      <c r="CY463" s="6" t="s">
        <v>361</v>
      </c>
      <c r="CZ463" s="6" t="s">
        <v>362</v>
      </c>
    </row>
    <row r="464" spans="1:104" x14ac:dyDescent="0.25">
      <c r="A464" s="110" t="str">
        <f>+IF($CM464&gt;$AM464,"A", "")</f>
        <v/>
      </c>
      <c r="B464" s="110" t="str">
        <f>+IF(CK464&gt;BY464,"PR","")</f>
        <v/>
      </c>
      <c r="C464" s="42" t="str">
        <f>IF($CG464= "1 SI", "T","")</f>
        <v/>
      </c>
      <c r="D464" s="42" t="str">
        <f>+IF($CF464="1 SI","S","")</f>
        <v/>
      </c>
      <c r="E464" s="110" t="str">
        <f>+IF(CH464="1 SI","C","")</f>
        <v/>
      </c>
      <c r="F464" s="110" t="str">
        <f ca="1">+IF($CK464&lt;=$F$1,"F","E")</f>
        <v>F</v>
      </c>
      <c r="G464" s="19" t="str">
        <f>+IF($CO464="MUTUO ACUERDO", "L","")</f>
        <v/>
      </c>
      <c r="H464" s="19" t="str">
        <f>IF($CX464="1 SI","","NE")</f>
        <v/>
      </c>
      <c r="I464" s="164" t="str">
        <f>IF(CV464="1. SI","ANU","")</f>
        <v/>
      </c>
      <c r="J464" s="4">
        <v>2020</v>
      </c>
      <c r="K464" s="5">
        <v>454</v>
      </c>
      <c r="L464" s="13" t="s">
        <v>1431</v>
      </c>
      <c r="M464" s="79" t="s">
        <v>2159</v>
      </c>
      <c r="N464" t="s">
        <v>116</v>
      </c>
      <c r="O464" t="s">
        <v>132</v>
      </c>
      <c r="P464" t="s">
        <v>158</v>
      </c>
      <c r="Q464"/>
      <c r="R464" s="79" t="s">
        <v>114</v>
      </c>
      <c r="S464" s="79" t="s">
        <v>168</v>
      </c>
      <c r="T464" s="108" t="s">
        <v>3812</v>
      </c>
      <c r="U464" s="4" t="s">
        <v>2160</v>
      </c>
      <c r="V464" s="43" t="s">
        <v>175</v>
      </c>
      <c r="W464" s="7">
        <v>900475780</v>
      </c>
      <c r="X464" s="100">
        <v>1</v>
      </c>
      <c r="Y464" s="162" t="s">
        <v>2162</v>
      </c>
      <c r="Z464" s="80">
        <v>0</v>
      </c>
      <c r="AA464" s="133" t="s">
        <v>2162</v>
      </c>
      <c r="AC464" s="4" t="s">
        <v>3815</v>
      </c>
      <c r="AD464" s="4" t="s">
        <v>174</v>
      </c>
      <c r="AE464" s="8">
        <v>35467363</v>
      </c>
      <c r="AF464" s="4" t="s">
        <v>181</v>
      </c>
      <c r="AG464" s="6" t="s">
        <v>195</v>
      </c>
      <c r="AH464" s="6" t="s">
        <v>201</v>
      </c>
      <c r="AI464" s="6" t="s">
        <v>3816</v>
      </c>
      <c r="AJ464" s="108" t="s">
        <v>3817</v>
      </c>
      <c r="AK464" s="9" t="s">
        <v>3818</v>
      </c>
      <c r="AL464" s="9">
        <v>270762000</v>
      </c>
      <c r="AM464" s="9">
        <v>270762000</v>
      </c>
      <c r="AN464" s="112">
        <v>0</v>
      </c>
      <c r="AO464" s="4" t="s">
        <v>209</v>
      </c>
      <c r="AP464" s="6" t="s">
        <v>181</v>
      </c>
      <c r="AQ464" s="6" t="s">
        <v>168</v>
      </c>
      <c r="AR464" s="75"/>
      <c r="AS464" s="75"/>
      <c r="AT464" s="75"/>
      <c r="AU464" s="108">
        <v>520</v>
      </c>
      <c r="AV464" s="162">
        <v>43833</v>
      </c>
      <c r="AW464" s="108">
        <v>145920</v>
      </c>
      <c r="AX464" s="163">
        <v>43983</v>
      </c>
      <c r="AY464" s="6" t="s">
        <v>214</v>
      </c>
      <c r="AZ464" s="6" t="s">
        <v>3819</v>
      </c>
      <c r="BA464" s="6" t="s">
        <v>181</v>
      </c>
      <c r="BB464" s="75"/>
      <c r="BC464" s="75"/>
      <c r="BD464" s="6" t="s">
        <v>3814</v>
      </c>
      <c r="BE464" s="161" t="s">
        <v>3813</v>
      </c>
      <c r="BF464" s="162">
        <v>43983</v>
      </c>
      <c r="BG464" s="4" t="s">
        <v>220</v>
      </c>
      <c r="BH464" s="4" t="s">
        <v>220</v>
      </c>
      <c r="BI464" s="6" t="s">
        <v>221</v>
      </c>
      <c r="BJ464" s="6" t="s">
        <v>4042</v>
      </c>
      <c r="BK464" s="6" t="s">
        <v>174</v>
      </c>
      <c r="BL464" s="12">
        <v>79425617</v>
      </c>
      <c r="BM464" s="4">
        <v>9</v>
      </c>
      <c r="BN464" s="6" t="s">
        <v>4043</v>
      </c>
      <c r="BO464" s="6" t="s">
        <v>195</v>
      </c>
      <c r="BP464" s="4">
        <v>92121801</v>
      </c>
      <c r="BQ464" s="142" t="s">
        <v>3811</v>
      </c>
      <c r="BR464" s="162">
        <v>43983</v>
      </c>
      <c r="BS464" s="4" t="s">
        <v>181</v>
      </c>
      <c r="BT464" s="13" t="s">
        <v>235</v>
      </c>
      <c r="BU464" s="163" t="s">
        <v>168</v>
      </c>
      <c r="BV464" s="13" t="s">
        <v>256</v>
      </c>
      <c r="BW464" s="163">
        <v>43983</v>
      </c>
      <c r="BX464" s="163">
        <v>43983</v>
      </c>
      <c r="BY464" s="222">
        <v>44165</v>
      </c>
      <c r="BZ464" s="42">
        <f>$BY464-$BX464</f>
        <v>182</v>
      </c>
      <c r="CA464" s="16">
        <f t="shared" si="364"/>
        <v>6.0666666666666664</v>
      </c>
      <c r="CB464" s="6" t="s">
        <v>3820</v>
      </c>
      <c r="CC464" s="9">
        <f>BD_2!E462</f>
        <v>0</v>
      </c>
      <c r="CD464" s="9">
        <f>BD_2!BA462</f>
        <v>0</v>
      </c>
      <c r="CE464" s="4">
        <f>BD_2!BZ462</f>
        <v>0</v>
      </c>
      <c r="CF464" s="42" t="str">
        <f>BD_2!CA462</f>
        <v>2 NO</v>
      </c>
      <c r="CG464" s="163" t="str">
        <f>BD_2!CF462</f>
        <v>2 NO</v>
      </c>
      <c r="CH464" s="4" t="s">
        <v>181</v>
      </c>
      <c r="CI464">
        <f t="shared" si="350"/>
        <v>182</v>
      </c>
      <c r="CJ464" s="161">
        <f t="shared" si="351"/>
        <v>43983</v>
      </c>
      <c r="CK464" s="161">
        <f t="shared" si="352"/>
        <v>44165</v>
      </c>
      <c r="CL464" s="14">
        <f t="shared" ca="1" si="353"/>
        <v>1.8681318681318682</v>
      </c>
      <c r="CM464" s="112">
        <f>$AM464+$CD464-$CC464</f>
        <v>270762000</v>
      </c>
      <c r="CN464" s="42" t="str">
        <f ca="1">+IF($CK464&lt;=$F$1, "FINALIZADO","EJECUCIÓN")</f>
        <v>FINALIZADO</v>
      </c>
      <c r="CO464" s="115"/>
      <c r="CQ464" s="17"/>
      <c r="CR464" s="87"/>
      <c r="CT464" s="4" t="s">
        <v>1321</v>
      </c>
      <c r="CU464" s="4" t="s">
        <v>1322</v>
      </c>
      <c r="CV464" s="4" t="s">
        <v>3330</v>
      </c>
      <c r="CW464" s="42" t="str">
        <f t="shared" ref="CW464" si="387">TEXT(BF464,"MMMM")</f>
        <v>junio</v>
      </c>
      <c r="CX464" s="4" t="s">
        <v>180</v>
      </c>
      <c r="CY464" s="6" t="s">
        <v>361</v>
      </c>
      <c r="CZ464" s="6" t="s">
        <v>362</v>
      </c>
    </row>
    <row r="465" spans="1:104" x14ac:dyDescent="0.25">
      <c r="A465" s="110" t="str">
        <f t="shared" ref="A465:A470" si="388">+IF($CM465&gt;$AM465,"A", "")</f>
        <v/>
      </c>
      <c r="B465" s="110" t="str">
        <f t="shared" ref="B465:B470" si="389">+IF(CK465&gt;BY465,"PR","")</f>
        <v/>
      </c>
      <c r="C465" s="42" t="str">
        <f t="shared" ref="C465:C470" si="390">IF($CG465= "1 SI", "T","")</f>
        <v/>
      </c>
      <c r="D465" s="42" t="str">
        <f t="shared" ref="D465:D470" si="391">+IF($CF465="1 SI","S","")</f>
        <v/>
      </c>
      <c r="E465" s="110" t="str">
        <f t="shared" ref="E465:E470" si="392">+IF(CH465="1 SI","C","")</f>
        <v/>
      </c>
      <c r="F465" s="110" t="str">
        <f t="shared" ref="F465:F470" ca="1" si="393">+IF($CK465&lt;=$F$1,"F","E")</f>
        <v>F</v>
      </c>
      <c r="G465" s="19" t="str">
        <f t="shared" ref="G465:G470" si="394">+IF($CO465="MUTUO ACUERDO", "L","")</f>
        <v/>
      </c>
      <c r="H465" s="19" t="str">
        <f t="shared" ref="H465:H470" si="395">IF($CX465="1 SI","","NE")</f>
        <v/>
      </c>
      <c r="I465" s="164" t="str">
        <f t="shared" ref="I465:I470" si="396">IF(CV465="1. SI","ANU","")</f>
        <v/>
      </c>
      <c r="J465" s="4">
        <v>2020</v>
      </c>
      <c r="K465" s="5">
        <v>455</v>
      </c>
      <c r="L465" s="13" t="s">
        <v>714</v>
      </c>
      <c r="M465" s="4" t="s">
        <v>115</v>
      </c>
      <c r="N465" s="6" t="s">
        <v>116</v>
      </c>
      <c r="O465" s="6" t="s">
        <v>3832</v>
      </c>
      <c r="R465" s="4" t="s">
        <v>114</v>
      </c>
      <c r="S465" s="4" t="s">
        <v>168</v>
      </c>
      <c r="T465" s="108" t="s">
        <v>3837</v>
      </c>
      <c r="U465" s="4" t="s">
        <v>2160</v>
      </c>
      <c r="V465" s="43" t="s">
        <v>175</v>
      </c>
      <c r="W465" s="7">
        <v>860026635</v>
      </c>
      <c r="X465" s="100">
        <v>1</v>
      </c>
      <c r="Y465" s="162" t="s">
        <v>2162</v>
      </c>
      <c r="Z465" s="80">
        <v>0</v>
      </c>
      <c r="AA465" s="133" t="s">
        <v>2162</v>
      </c>
      <c r="AC465" s="4" t="s">
        <v>3833</v>
      </c>
      <c r="AD465" s="4" t="s">
        <v>174</v>
      </c>
      <c r="AE465" s="8">
        <v>17071864</v>
      </c>
      <c r="AF465" s="4" t="s">
        <v>181</v>
      </c>
      <c r="AG465" s="105" t="s">
        <v>958</v>
      </c>
      <c r="AH465" s="6" t="s">
        <v>958</v>
      </c>
      <c r="AI465" s="6" t="s">
        <v>3836</v>
      </c>
      <c r="AJ465" s="108" t="s">
        <v>3854</v>
      </c>
      <c r="AK465" s="100" t="s">
        <v>3855</v>
      </c>
      <c r="AL465" s="9">
        <v>110880000</v>
      </c>
      <c r="AM465" s="9">
        <v>60000000</v>
      </c>
      <c r="AN465" s="112">
        <v>0</v>
      </c>
      <c r="AO465" s="4" t="s">
        <v>209</v>
      </c>
      <c r="AP465" s="6" t="s">
        <v>180</v>
      </c>
      <c r="AQ465" s="6" t="s">
        <v>212</v>
      </c>
      <c r="AR465" s="195">
        <v>50880000</v>
      </c>
      <c r="AS465" s="108" t="s">
        <v>3837</v>
      </c>
      <c r="AT465" s="7">
        <v>860026635</v>
      </c>
      <c r="AU465" s="108">
        <v>18120</v>
      </c>
      <c r="AV465" s="162">
        <v>43860</v>
      </c>
      <c r="AW465" s="108">
        <v>149820</v>
      </c>
      <c r="AX465" s="163">
        <v>43994</v>
      </c>
      <c r="AY465" s="6" t="s">
        <v>215</v>
      </c>
      <c r="AZ465" s="6" t="s">
        <v>1070</v>
      </c>
      <c r="BA465" s="6" t="s">
        <v>181</v>
      </c>
      <c r="BB465" s="75"/>
      <c r="BC465" s="75"/>
      <c r="BD465" s="6" t="s">
        <v>3834</v>
      </c>
      <c r="BE465" s="161" t="s">
        <v>3835</v>
      </c>
      <c r="BF465" s="162">
        <v>43993</v>
      </c>
      <c r="BG465" s="4" t="s">
        <v>220</v>
      </c>
      <c r="BH465" s="4" t="s">
        <v>220</v>
      </c>
      <c r="BI465" s="6" t="s">
        <v>221</v>
      </c>
      <c r="BJ465" s="6" t="s">
        <v>2151</v>
      </c>
      <c r="BK465" s="6" t="s">
        <v>174</v>
      </c>
      <c r="BL465" s="12">
        <v>71580559</v>
      </c>
      <c r="BM465" s="4">
        <v>0</v>
      </c>
      <c r="BN465" s="6" t="s">
        <v>3857</v>
      </c>
      <c r="BO465" s="6" t="s">
        <v>187</v>
      </c>
      <c r="BP465" s="4">
        <v>77101600</v>
      </c>
      <c r="BQ465" s="142" t="s">
        <v>3831</v>
      </c>
      <c r="BR465" s="162">
        <v>43993</v>
      </c>
      <c r="BS465" s="4" t="s">
        <v>180</v>
      </c>
      <c r="BT465" s="13" t="s">
        <v>230</v>
      </c>
      <c r="BU465" s="163">
        <v>43998</v>
      </c>
      <c r="BV465" s="13" t="s">
        <v>350</v>
      </c>
      <c r="BW465" s="163">
        <v>43998</v>
      </c>
      <c r="BX465" s="163">
        <v>43998</v>
      </c>
      <c r="BY465" s="222">
        <v>44180</v>
      </c>
      <c r="BZ465" s="42">
        <f t="shared" ref="BZ465:BZ470" si="397">$BY465-$BX465</f>
        <v>182</v>
      </c>
      <c r="CA465" s="16">
        <f t="shared" si="364"/>
        <v>6.0666666666666664</v>
      </c>
      <c r="CB465" s="6" t="s">
        <v>3856</v>
      </c>
      <c r="CC465" s="9">
        <f>BD_2!E463</f>
        <v>0</v>
      </c>
      <c r="CD465" s="9">
        <f>BD_2!BA463</f>
        <v>0</v>
      </c>
      <c r="CE465" s="4">
        <f>BD_2!BZ463</f>
        <v>0</v>
      </c>
      <c r="CF465" s="42" t="str">
        <f>BD_2!CA463</f>
        <v>2 NO</v>
      </c>
      <c r="CG465" s="163" t="str">
        <f>BD_2!CF463</f>
        <v>2 NO</v>
      </c>
      <c r="CH465" s="4" t="s">
        <v>181</v>
      </c>
      <c r="CI465">
        <f t="shared" si="350"/>
        <v>182</v>
      </c>
      <c r="CJ465" s="161">
        <f t="shared" si="351"/>
        <v>43998</v>
      </c>
      <c r="CK465" s="161">
        <f t="shared" si="352"/>
        <v>44180</v>
      </c>
      <c r="CL465" s="14">
        <f t="shared" ca="1" si="353"/>
        <v>1.7857142857142858</v>
      </c>
      <c r="CM465" s="112">
        <f t="shared" ref="CM465:CM470" si="398">$AM465+$CD465-$CC465</f>
        <v>60000000</v>
      </c>
      <c r="CN465" s="42" t="str">
        <f t="shared" ref="CN465:CN470" ca="1" si="399">+IF($CK465&lt;=$F$1, "FINALIZADO","EJECUCIÓN")</f>
        <v>FINALIZADO</v>
      </c>
      <c r="CO465" s="115"/>
      <c r="CQ465" s="17"/>
      <c r="CR465" s="87"/>
      <c r="CT465" s="4" t="s">
        <v>1321</v>
      </c>
      <c r="CU465" s="4" t="s">
        <v>1322</v>
      </c>
      <c r="CV465" s="4" t="s">
        <v>3330</v>
      </c>
      <c r="CW465" s="42" t="str">
        <f t="shared" ref="CW465:CW469" si="400">TEXT(BF465,"MMMM")</f>
        <v>junio</v>
      </c>
      <c r="CX465" s="4" t="s">
        <v>180</v>
      </c>
      <c r="CY465" s="6" t="s">
        <v>361</v>
      </c>
      <c r="CZ465" s="6" t="s">
        <v>362</v>
      </c>
    </row>
    <row r="466" spans="1:104" x14ac:dyDescent="0.25">
      <c r="A466" s="110" t="str">
        <f t="shared" si="388"/>
        <v>A</v>
      </c>
      <c r="B466" s="110" t="str">
        <f t="shared" si="389"/>
        <v>PR</v>
      </c>
      <c r="C466" s="42" t="str">
        <f t="shared" si="390"/>
        <v/>
      </c>
      <c r="D466" s="42" t="str">
        <f t="shared" si="391"/>
        <v/>
      </c>
      <c r="E466" s="110" t="str">
        <f t="shared" si="392"/>
        <v/>
      </c>
      <c r="F466" s="110" t="str">
        <f t="shared" ca="1" si="393"/>
        <v>F</v>
      </c>
      <c r="G466" s="19" t="str">
        <f t="shared" si="394"/>
        <v/>
      </c>
      <c r="H466" s="19" t="str">
        <f t="shared" si="395"/>
        <v/>
      </c>
      <c r="I466" s="164" t="str">
        <f t="shared" si="396"/>
        <v/>
      </c>
      <c r="J466" s="4">
        <v>2020</v>
      </c>
      <c r="K466" s="5">
        <v>456</v>
      </c>
      <c r="L466" s="13" t="s">
        <v>515</v>
      </c>
      <c r="M466" s="79" t="s">
        <v>115</v>
      </c>
      <c r="N466" t="s">
        <v>118</v>
      </c>
      <c r="O466" t="s">
        <v>129</v>
      </c>
      <c r="P466" t="s">
        <v>163</v>
      </c>
      <c r="Q466" t="s">
        <v>249</v>
      </c>
      <c r="R466" s="79" t="s">
        <v>3839</v>
      </c>
      <c r="S466" s="79" t="s">
        <v>168</v>
      </c>
      <c r="T466" s="108" t="s">
        <v>3840</v>
      </c>
      <c r="U466" s="4" t="s">
        <v>2160</v>
      </c>
      <c r="V466" s="43" t="s">
        <v>175</v>
      </c>
      <c r="W466" s="7">
        <v>901049157</v>
      </c>
      <c r="X466" s="100">
        <v>8</v>
      </c>
      <c r="Y466" s="162" t="s">
        <v>2162</v>
      </c>
      <c r="Z466" s="80">
        <v>0</v>
      </c>
      <c r="AA466" s="133" t="s">
        <v>2162</v>
      </c>
      <c r="AC466" s="4" t="s">
        <v>3841</v>
      </c>
      <c r="AD466" s="4" t="s">
        <v>174</v>
      </c>
      <c r="AE466" s="8">
        <v>79755164</v>
      </c>
      <c r="AF466" s="4" t="s">
        <v>180</v>
      </c>
      <c r="AG466" s="6" t="s">
        <v>195</v>
      </c>
      <c r="AH466" s="6" t="s">
        <v>201</v>
      </c>
      <c r="AI466" s="6" t="s">
        <v>3842</v>
      </c>
      <c r="AJ466" s="108" t="s">
        <v>3843</v>
      </c>
      <c r="AK466" s="100" t="s">
        <v>3844</v>
      </c>
      <c r="AL466" s="9">
        <v>18918484</v>
      </c>
      <c r="AM466" s="9">
        <v>9456242</v>
      </c>
      <c r="AN466" s="112">
        <v>0</v>
      </c>
      <c r="AO466" s="4" t="s">
        <v>209</v>
      </c>
      <c r="AP466" s="6" t="s">
        <v>180</v>
      </c>
      <c r="AQ466" s="6" t="s">
        <v>211</v>
      </c>
      <c r="AR466" s="195">
        <v>9459242</v>
      </c>
      <c r="AS466" s="75" t="s">
        <v>3847</v>
      </c>
      <c r="AT466" s="75" t="s">
        <v>3848</v>
      </c>
      <c r="AU466" s="108" t="s">
        <v>3850</v>
      </c>
      <c r="AV466" s="196" t="s">
        <v>3851</v>
      </c>
      <c r="AW466" s="108" t="s">
        <v>3852</v>
      </c>
      <c r="AX466" s="163">
        <v>43992</v>
      </c>
      <c r="AY466" s="6" t="s">
        <v>214</v>
      </c>
      <c r="AZ466" s="6" t="s">
        <v>3849</v>
      </c>
      <c r="BA466" s="6" t="s">
        <v>181</v>
      </c>
      <c r="BB466" s="75"/>
      <c r="BC466" s="75"/>
      <c r="BD466" s="6" t="s">
        <v>3845</v>
      </c>
      <c r="BE466" s="161" t="s">
        <v>3846</v>
      </c>
      <c r="BF466" s="162">
        <v>43992</v>
      </c>
      <c r="BG466" s="4" t="s">
        <v>220</v>
      </c>
      <c r="BH466" s="4" t="s">
        <v>220</v>
      </c>
      <c r="BI466" s="6" t="s">
        <v>221</v>
      </c>
      <c r="BJ466" s="6" t="s">
        <v>370</v>
      </c>
      <c r="BK466" s="6" t="s">
        <v>174</v>
      </c>
      <c r="BL466" s="12">
        <v>63459707</v>
      </c>
      <c r="BM466" s="4">
        <v>9</v>
      </c>
      <c r="BN466" s="6" t="s">
        <v>225</v>
      </c>
      <c r="BO466" s="6" t="s">
        <v>195</v>
      </c>
      <c r="BP466" s="4">
        <v>72151500</v>
      </c>
      <c r="BQ466" s="160" t="s">
        <v>3838</v>
      </c>
      <c r="BR466" s="162">
        <v>43992</v>
      </c>
      <c r="BS466" s="4" t="s">
        <v>180</v>
      </c>
      <c r="BT466" s="13" t="s">
        <v>230</v>
      </c>
      <c r="BU466" s="163">
        <v>43999</v>
      </c>
      <c r="BV466" s="13" t="s">
        <v>350</v>
      </c>
      <c r="BW466" s="163">
        <v>44001</v>
      </c>
      <c r="BX466" s="163">
        <v>44001</v>
      </c>
      <c r="BY466" s="222">
        <v>44043</v>
      </c>
      <c r="BZ466" s="42">
        <f t="shared" si="397"/>
        <v>42</v>
      </c>
      <c r="CA466" s="16">
        <f t="shared" si="364"/>
        <v>1.4</v>
      </c>
      <c r="CB466" s="6" t="s">
        <v>3853</v>
      </c>
      <c r="CC466" s="9">
        <f>BD_2!E464</f>
        <v>0</v>
      </c>
      <c r="CD466" s="9">
        <f>BD_2!BA464</f>
        <v>1788000</v>
      </c>
      <c r="CE466" s="4">
        <f>BD_2!BZ464</f>
        <v>75</v>
      </c>
      <c r="CF466" s="42" t="str">
        <f>BD_2!CA464</f>
        <v>2 NO</v>
      </c>
      <c r="CG466" s="163" t="str">
        <f>BD_2!CF464</f>
        <v>2 NO</v>
      </c>
      <c r="CH466" s="4" t="s">
        <v>181</v>
      </c>
      <c r="CI466">
        <f t="shared" si="350"/>
        <v>117</v>
      </c>
      <c r="CJ466" s="161">
        <f t="shared" si="351"/>
        <v>44001</v>
      </c>
      <c r="CK466" s="161">
        <f t="shared" si="352"/>
        <v>44118</v>
      </c>
      <c r="CL466" s="14">
        <f t="shared" ca="1" si="353"/>
        <v>2.7521367521367521</v>
      </c>
      <c r="CM466" s="112">
        <f t="shared" si="398"/>
        <v>11244242</v>
      </c>
      <c r="CN466" s="42" t="str">
        <f t="shared" ca="1" si="399"/>
        <v>FINALIZADO</v>
      </c>
      <c r="CO466" s="115"/>
      <c r="CQ466" s="17"/>
      <c r="CR466" s="87"/>
      <c r="CT466" s="4" t="s">
        <v>1321</v>
      </c>
      <c r="CU466" s="4" t="s">
        <v>1322</v>
      </c>
      <c r="CV466" s="4" t="s">
        <v>3330</v>
      </c>
      <c r="CW466" s="42" t="str">
        <f t="shared" si="400"/>
        <v>junio</v>
      </c>
      <c r="CX466" s="4" t="s">
        <v>180</v>
      </c>
      <c r="CY466" s="6" t="s">
        <v>361</v>
      </c>
      <c r="CZ466" s="6" t="s">
        <v>362</v>
      </c>
    </row>
    <row r="467" spans="1:104" x14ac:dyDescent="0.25">
      <c r="A467" s="110" t="str">
        <f t="shared" si="388"/>
        <v>A</v>
      </c>
      <c r="B467" s="110" t="str">
        <f t="shared" si="389"/>
        <v>PR</v>
      </c>
      <c r="C467" s="42" t="str">
        <f t="shared" si="390"/>
        <v/>
      </c>
      <c r="D467" s="42" t="str">
        <f t="shared" si="391"/>
        <v/>
      </c>
      <c r="E467" s="110" t="str">
        <f t="shared" si="392"/>
        <v/>
      </c>
      <c r="F467" s="110" t="str">
        <f t="shared" ca="1" si="393"/>
        <v>F</v>
      </c>
      <c r="G467" s="19" t="str">
        <f t="shared" si="394"/>
        <v/>
      </c>
      <c r="H467" s="19" t="str">
        <f t="shared" si="395"/>
        <v/>
      </c>
      <c r="I467" s="164" t="str">
        <f t="shared" si="396"/>
        <v/>
      </c>
      <c r="J467" s="4">
        <v>2020</v>
      </c>
      <c r="K467" s="5">
        <v>457</v>
      </c>
      <c r="L467" s="13" t="s">
        <v>1435</v>
      </c>
      <c r="M467" s="4" t="s">
        <v>115</v>
      </c>
      <c r="N467" s="6" t="s">
        <v>116</v>
      </c>
      <c r="O467" s="6" t="s">
        <v>138</v>
      </c>
      <c r="P467" s="6" t="s">
        <v>150</v>
      </c>
      <c r="Q467" s="6" t="s">
        <v>249</v>
      </c>
      <c r="R467" s="4" t="s">
        <v>114</v>
      </c>
      <c r="S467" s="4" t="s">
        <v>167</v>
      </c>
      <c r="T467" s="108" t="s">
        <v>3859</v>
      </c>
      <c r="U467" s="4" t="s">
        <v>173</v>
      </c>
      <c r="V467" s="43" t="s">
        <v>174</v>
      </c>
      <c r="W467" s="7">
        <v>52795790</v>
      </c>
      <c r="X467" s="100">
        <v>0</v>
      </c>
      <c r="Y467" s="162">
        <v>29859</v>
      </c>
      <c r="Z467" s="80">
        <f ca="1">+($F$1-Tabla3[[#This Row],[FECHA DE NACIMIENTO]])/365</f>
        <v>39.627397260273973</v>
      </c>
      <c r="AA467" s="133" t="s">
        <v>367</v>
      </c>
      <c r="AC467" s="4" t="s">
        <v>114</v>
      </c>
      <c r="AD467" s="4" t="s">
        <v>114</v>
      </c>
      <c r="AE467" s="8" t="s">
        <v>114</v>
      </c>
      <c r="AF467" s="4" t="s">
        <v>181</v>
      </c>
      <c r="AG467" s="13" t="s">
        <v>185</v>
      </c>
      <c r="AH467" s="13" t="s">
        <v>185</v>
      </c>
      <c r="AI467" s="6" t="s">
        <v>2302</v>
      </c>
      <c r="AJ467" s="108" t="s">
        <v>3743</v>
      </c>
      <c r="AK467" s="9" t="s">
        <v>3862</v>
      </c>
      <c r="AL467" s="9">
        <v>21000000</v>
      </c>
      <c r="AM467" s="9">
        <v>21000000</v>
      </c>
      <c r="AN467" s="112">
        <v>3500000</v>
      </c>
      <c r="AO467" s="4" t="s">
        <v>209</v>
      </c>
      <c r="AP467" s="6" t="s">
        <v>181</v>
      </c>
      <c r="AQ467" s="6" t="s">
        <v>168</v>
      </c>
      <c r="AR467" s="195"/>
      <c r="AS467" s="75"/>
      <c r="AT467" s="75"/>
      <c r="AU467" s="108">
        <v>9020</v>
      </c>
      <c r="AV467" s="162">
        <v>43844</v>
      </c>
      <c r="AW467" s="108">
        <v>149920</v>
      </c>
      <c r="AX467" s="163">
        <v>43994</v>
      </c>
      <c r="AY467" s="6" t="s">
        <v>215</v>
      </c>
      <c r="AZ467" s="6" t="s">
        <v>810</v>
      </c>
      <c r="BA467" s="6" t="s">
        <v>181</v>
      </c>
      <c r="BB467" s="75"/>
      <c r="BC467" s="75"/>
      <c r="BD467" s="6" t="s">
        <v>3860</v>
      </c>
      <c r="BE467" s="161" t="s">
        <v>3861</v>
      </c>
      <c r="BF467" s="162">
        <v>43993</v>
      </c>
      <c r="BG467" s="4" t="s">
        <v>220</v>
      </c>
      <c r="BH467" s="4" t="s">
        <v>220</v>
      </c>
      <c r="BI467" s="6" t="s">
        <v>221</v>
      </c>
      <c r="BJ467" s="6" t="s">
        <v>1224</v>
      </c>
      <c r="BK467" s="6" t="s">
        <v>174</v>
      </c>
      <c r="BL467" s="12">
        <v>80407547</v>
      </c>
      <c r="BM467" s="4">
        <v>6</v>
      </c>
      <c r="BN467" s="6" t="s">
        <v>1290</v>
      </c>
      <c r="BO467" s="6" t="s">
        <v>957</v>
      </c>
      <c r="BP467" s="4">
        <v>80161506</v>
      </c>
      <c r="BQ467" s="142" t="s">
        <v>3858</v>
      </c>
      <c r="BR467" s="162">
        <v>43993</v>
      </c>
      <c r="BS467" s="4" t="s">
        <v>180</v>
      </c>
      <c r="BT467" s="13" t="s">
        <v>230</v>
      </c>
      <c r="BU467" s="163">
        <v>43994</v>
      </c>
      <c r="BV467" s="13" t="s">
        <v>348</v>
      </c>
      <c r="BW467" s="163">
        <v>43994</v>
      </c>
      <c r="BX467" s="163">
        <v>43994</v>
      </c>
      <c r="BY467" s="222">
        <v>44176</v>
      </c>
      <c r="BZ467" s="42">
        <f t="shared" si="397"/>
        <v>182</v>
      </c>
      <c r="CA467" s="16">
        <f t="shared" si="364"/>
        <v>6.0666666666666664</v>
      </c>
      <c r="CB467" s="6" t="s">
        <v>3863</v>
      </c>
      <c r="CC467" s="9">
        <f>BD_2!E465</f>
        <v>0</v>
      </c>
      <c r="CD467" s="9">
        <f>BD_2!BA465</f>
        <v>2216666</v>
      </c>
      <c r="CE467" s="4">
        <f>BD_2!BZ465</f>
        <v>19</v>
      </c>
      <c r="CF467" s="42" t="str">
        <f>BD_2!CA465</f>
        <v>2 NO</v>
      </c>
      <c r="CG467" s="163" t="str">
        <f>BD_2!CF465</f>
        <v>2 NO</v>
      </c>
      <c r="CH467" s="4" t="s">
        <v>181</v>
      </c>
      <c r="CI467">
        <f t="shared" si="350"/>
        <v>201</v>
      </c>
      <c r="CJ467" s="161">
        <f t="shared" si="351"/>
        <v>43994</v>
      </c>
      <c r="CK467" s="161">
        <f t="shared" si="352"/>
        <v>44195</v>
      </c>
      <c r="CL467" s="14">
        <f t="shared" ca="1" si="353"/>
        <v>1.6368159203980099</v>
      </c>
      <c r="CM467" s="112">
        <f t="shared" si="398"/>
        <v>23216666</v>
      </c>
      <c r="CN467" s="42" t="str">
        <f t="shared" ca="1" si="399"/>
        <v>FINALIZADO</v>
      </c>
      <c r="CO467" s="115"/>
      <c r="CQ467" s="17"/>
      <c r="CR467" s="87"/>
      <c r="CT467" s="4" t="s">
        <v>1321</v>
      </c>
      <c r="CU467" s="4" t="s">
        <v>1322</v>
      </c>
      <c r="CV467" s="4" t="s">
        <v>3330</v>
      </c>
      <c r="CW467" s="42" t="str">
        <f t="shared" si="400"/>
        <v>junio</v>
      </c>
      <c r="CX467" s="4" t="s">
        <v>180</v>
      </c>
      <c r="CY467" s="6" t="s">
        <v>361</v>
      </c>
      <c r="CZ467" s="6" t="s">
        <v>362</v>
      </c>
    </row>
    <row r="468" spans="1:104" x14ac:dyDescent="0.25">
      <c r="A468" s="110" t="str">
        <f t="shared" si="388"/>
        <v>A</v>
      </c>
      <c r="B468" s="110" t="str">
        <f t="shared" si="389"/>
        <v>PR</v>
      </c>
      <c r="C468" s="42" t="str">
        <f t="shared" si="390"/>
        <v/>
      </c>
      <c r="D468" s="42" t="str">
        <f t="shared" si="391"/>
        <v/>
      </c>
      <c r="E468" s="110" t="str">
        <f t="shared" si="392"/>
        <v/>
      </c>
      <c r="F468" s="110" t="str">
        <f t="shared" ca="1" si="393"/>
        <v>F</v>
      </c>
      <c r="G468" s="19" t="str">
        <f t="shared" si="394"/>
        <v/>
      </c>
      <c r="H468" s="19" t="str">
        <f t="shared" si="395"/>
        <v/>
      </c>
      <c r="I468" s="164" t="str">
        <f t="shared" si="396"/>
        <v/>
      </c>
      <c r="J468" s="4">
        <v>2020</v>
      </c>
      <c r="K468" s="5">
        <v>458</v>
      </c>
      <c r="L468" s="13" t="s">
        <v>1431</v>
      </c>
      <c r="M468" s="4" t="s">
        <v>115</v>
      </c>
      <c r="N468" s="6" t="s">
        <v>116</v>
      </c>
      <c r="O468" s="6" t="s">
        <v>138</v>
      </c>
      <c r="P468" s="6" t="s">
        <v>150</v>
      </c>
      <c r="Q468" s="6" t="s">
        <v>249</v>
      </c>
      <c r="R468" s="4" t="s">
        <v>114</v>
      </c>
      <c r="S468" s="4" t="s">
        <v>166</v>
      </c>
      <c r="T468" s="108" t="s">
        <v>3865</v>
      </c>
      <c r="U468" s="4" t="s">
        <v>173</v>
      </c>
      <c r="V468" s="43" t="s">
        <v>174</v>
      </c>
      <c r="W468" s="7">
        <v>1053785969</v>
      </c>
      <c r="X468" s="100">
        <v>3</v>
      </c>
      <c r="Y468" s="162">
        <v>32243</v>
      </c>
      <c r="Z468" s="80">
        <f ca="1">+($F$1-Tabla3[[#This Row],[FECHA DE NACIMIENTO]])/365</f>
        <v>33.095890410958901</v>
      </c>
      <c r="AA468" s="133" t="s">
        <v>852</v>
      </c>
      <c r="AC468" s="4" t="s">
        <v>114</v>
      </c>
      <c r="AD468" s="4" t="s">
        <v>114</v>
      </c>
      <c r="AE468" s="8" t="s">
        <v>114</v>
      </c>
      <c r="AF468" s="4" t="s">
        <v>181</v>
      </c>
      <c r="AG468" s="13" t="s">
        <v>191</v>
      </c>
      <c r="AH468" s="6" t="s">
        <v>191</v>
      </c>
      <c r="AI468" s="6" t="s">
        <v>3334</v>
      </c>
      <c r="AJ468" s="108" t="s">
        <v>3866</v>
      </c>
      <c r="AK468" s="9" t="s">
        <v>3867</v>
      </c>
      <c r="AL468" s="9">
        <v>39000000</v>
      </c>
      <c r="AM468" s="9">
        <v>39000000</v>
      </c>
      <c r="AN468" s="112">
        <v>6500000</v>
      </c>
      <c r="AO468" s="4" t="s">
        <v>209</v>
      </c>
      <c r="AP468" s="6" t="s">
        <v>181</v>
      </c>
      <c r="AQ468" s="6" t="s">
        <v>168</v>
      </c>
      <c r="AR468" s="75"/>
      <c r="AS468" s="75"/>
      <c r="AT468" s="75"/>
      <c r="AU468" s="108">
        <v>5020</v>
      </c>
      <c r="AV468" s="162">
        <v>43839</v>
      </c>
      <c r="AW468" s="108">
        <v>150020</v>
      </c>
      <c r="AX468" s="163">
        <v>43994</v>
      </c>
      <c r="AY468" s="6" t="s">
        <v>215</v>
      </c>
      <c r="AZ468" s="6" t="s">
        <v>817</v>
      </c>
      <c r="BA468" s="6" t="s">
        <v>181</v>
      </c>
      <c r="BB468" s="75"/>
      <c r="BC468" s="75"/>
      <c r="BD468" s="6" t="s">
        <v>3868</v>
      </c>
      <c r="BE468" s="161" t="s">
        <v>3869</v>
      </c>
      <c r="BF468" s="162">
        <v>43993</v>
      </c>
      <c r="BG468" s="4" t="s">
        <v>220</v>
      </c>
      <c r="BH468" s="4" t="s">
        <v>220</v>
      </c>
      <c r="BI468" s="6" t="s">
        <v>221</v>
      </c>
      <c r="BJ468" s="6" t="s">
        <v>1158</v>
      </c>
      <c r="BK468" s="6" t="s">
        <v>174</v>
      </c>
      <c r="BL468" s="12">
        <v>32729316</v>
      </c>
      <c r="BM468" s="4">
        <v>9</v>
      </c>
      <c r="BN468" s="6" t="s">
        <v>1159</v>
      </c>
      <c r="BO468" s="6" t="s">
        <v>191</v>
      </c>
      <c r="BP468" s="4">
        <v>82111901</v>
      </c>
      <c r="BQ468" s="142" t="s">
        <v>3864</v>
      </c>
      <c r="BR468" s="162">
        <v>43993</v>
      </c>
      <c r="BS468" s="4" t="s">
        <v>180</v>
      </c>
      <c r="BT468" s="13" t="s">
        <v>230</v>
      </c>
      <c r="BU468" s="163">
        <v>43994</v>
      </c>
      <c r="BV468" s="13" t="s">
        <v>348</v>
      </c>
      <c r="BW468" s="163">
        <v>43995</v>
      </c>
      <c r="BX468" s="163">
        <v>43995</v>
      </c>
      <c r="BY468" s="222">
        <v>44177</v>
      </c>
      <c r="BZ468" s="42">
        <f t="shared" si="397"/>
        <v>182</v>
      </c>
      <c r="CA468" s="16">
        <f t="shared" si="364"/>
        <v>6.0666666666666664</v>
      </c>
      <c r="CB468" s="6" t="s">
        <v>3870</v>
      </c>
      <c r="CC468" s="9">
        <f>BD_2!E466</f>
        <v>0</v>
      </c>
      <c r="CD468" s="9">
        <f>BD_2!BA466</f>
        <v>3900000</v>
      </c>
      <c r="CE468" s="4">
        <f>BD_2!BZ466</f>
        <v>18</v>
      </c>
      <c r="CF468" s="42" t="str">
        <f>BD_2!CA466</f>
        <v>2 NO</v>
      </c>
      <c r="CG468" s="163" t="str">
        <f>BD_2!CF466</f>
        <v>2 NO</v>
      </c>
      <c r="CH468" s="4" t="s">
        <v>181</v>
      </c>
      <c r="CI468">
        <f t="shared" si="350"/>
        <v>200</v>
      </c>
      <c r="CJ468" s="161">
        <f t="shared" si="351"/>
        <v>43995</v>
      </c>
      <c r="CK468" s="161">
        <f t="shared" si="352"/>
        <v>44195</v>
      </c>
      <c r="CL468" s="14">
        <f t="shared" ca="1" si="353"/>
        <v>1.64</v>
      </c>
      <c r="CM468" s="112">
        <f t="shared" si="398"/>
        <v>42900000</v>
      </c>
      <c r="CN468" s="42" t="str">
        <f t="shared" ca="1" si="399"/>
        <v>FINALIZADO</v>
      </c>
      <c r="CO468" s="115"/>
      <c r="CQ468" s="17"/>
      <c r="CR468" s="87"/>
      <c r="CT468" s="4" t="s">
        <v>1321</v>
      </c>
      <c r="CU468" s="4" t="s">
        <v>1322</v>
      </c>
      <c r="CV468" s="4" t="s">
        <v>3330</v>
      </c>
      <c r="CW468" s="42" t="str">
        <f t="shared" si="400"/>
        <v>junio</v>
      </c>
      <c r="CX468" s="4" t="s">
        <v>180</v>
      </c>
      <c r="CY468" s="6" t="s">
        <v>361</v>
      </c>
      <c r="CZ468" s="6" t="s">
        <v>362</v>
      </c>
    </row>
    <row r="469" spans="1:104" x14ac:dyDescent="0.25">
      <c r="A469" s="110" t="str">
        <f t="shared" si="388"/>
        <v>A</v>
      </c>
      <c r="B469" s="110" t="str">
        <f t="shared" si="389"/>
        <v>PR</v>
      </c>
      <c r="C469" s="42" t="str">
        <f t="shared" si="390"/>
        <v/>
      </c>
      <c r="D469" s="42" t="str">
        <f t="shared" si="391"/>
        <v/>
      </c>
      <c r="E469" s="110" t="str">
        <f t="shared" si="392"/>
        <v/>
      </c>
      <c r="F469" s="110" t="str">
        <f t="shared" ca="1" si="393"/>
        <v>F</v>
      </c>
      <c r="G469" s="19" t="str">
        <f t="shared" si="394"/>
        <v/>
      </c>
      <c r="H469" s="19" t="str">
        <f t="shared" si="395"/>
        <v/>
      </c>
      <c r="I469" s="164" t="str">
        <f t="shared" si="396"/>
        <v/>
      </c>
      <c r="J469" s="4">
        <v>2020</v>
      </c>
      <c r="K469" s="5">
        <v>459</v>
      </c>
      <c r="L469" s="13" t="s">
        <v>1435</v>
      </c>
      <c r="M469" s="4" t="s">
        <v>115</v>
      </c>
      <c r="N469" s="6" t="s">
        <v>116</v>
      </c>
      <c r="O469" s="6" t="s">
        <v>138</v>
      </c>
      <c r="P469" s="6" t="s">
        <v>150</v>
      </c>
      <c r="Q469" s="6" t="s">
        <v>249</v>
      </c>
      <c r="R469" s="4" t="s">
        <v>114</v>
      </c>
      <c r="S469" s="4" t="s">
        <v>166</v>
      </c>
      <c r="T469" s="108" t="s">
        <v>3872</v>
      </c>
      <c r="U469" s="4" t="s">
        <v>173</v>
      </c>
      <c r="V469" s="43" t="s">
        <v>174</v>
      </c>
      <c r="W469" s="7">
        <v>1014192942</v>
      </c>
      <c r="X469" s="100">
        <v>8</v>
      </c>
      <c r="Y469" s="162">
        <v>32311</v>
      </c>
      <c r="Z469" s="80">
        <f ca="1">+($F$1-Tabla3[[#This Row],[FECHA DE NACIMIENTO]])/365</f>
        <v>32.909589041095892</v>
      </c>
      <c r="AA469" s="133" t="s">
        <v>849</v>
      </c>
      <c r="AC469" s="4" t="s">
        <v>114</v>
      </c>
      <c r="AD469" s="4" t="s">
        <v>114</v>
      </c>
      <c r="AE469" s="8" t="s">
        <v>114</v>
      </c>
      <c r="AF469" s="4" t="s">
        <v>181</v>
      </c>
      <c r="AG469" s="13" t="s">
        <v>185</v>
      </c>
      <c r="AH469" s="13" t="s">
        <v>185</v>
      </c>
      <c r="AI469" s="6" t="s">
        <v>1891</v>
      </c>
      <c r="AJ469" s="108" t="s">
        <v>3873</v>
      </c>
      <c r="AK469" s="9" t="s">
        <v>3874</v>
      </c>
      <c r="AL469" s="9">
        <v>34800000</v>
      </c>
      <c r="AM469" s="9">
        <v>34800000</v>
      </c>
      <c r="AN469" s="112">
        <v>5800000</v>
      </c>
      <c r="AO469" s="4" t="s">
        <v>209</v>
      </c>
      <c r="AP469" s="6" t="s">
        <v>181</v>
      </c>
      <c r="AQ469" s="6" t="s">
        <v>168</v>
      </c>
      <c r="AR469" s="75"/>
      <c r="AS469" s="75"/>
      <c r="AT469" s="75"/>
      <c r="AU469" s="108">
        <v>9020</v>
      </c>
      <c r="AV469" s="162">
        <v>43844</v>
      </c>
      <c r="AW469" s="108">
        <v>150329</v>
      </c>
      <c r="AX469" s="163">
        <v>43999</v>
      </c>
      <c r="AY469" s="6" t="s">
        <v>215</v>
      </c>
      <c r="AZ469" s="6" t="s">
        <v>810</v>
      </c>
      <c r="BA469" s="6" t="s">
        <v>181</v>
      </c>
      <c r="BB469" s="75"/>
      <c r="BC469" s="75"/>
      <c r="BD469" s="6" t="s">
        <v>3875</v>
      </c>
      <c r="BE469" s="161" t="s">
        <v>3876</v>
      </c>
      <c r="BF469" s="162">
        <v>43998</v>
      </c>
      <c r="BG469" s="4" t="s">
        <v>220</v>
      </c>
      <c r="BH469" s="4" t="s">
        <v>220</v>
      </c>
      <c r="BI469" s="6" t="s">
        <v>221</v>
      </c>
      <c r="BJ469" s="6" t="s">
        <v>1224</v>
      </c>
      <c r="BK469" s="6" t="s">
        <v>174</v>
      </c>
      <c r="BL469" s="12">
        <v>80407547</v>
      </c>
      <c r="BM469" s="4">
        <v>6</v>
      </c>
      <c r="BN469" s="6" t="s">
        <v>1290</v>
      </c>
      <c r="BO469" s="6" t="s">
        <v>957</v>
      </c>
      <c r="BP469" s="4">
        <v>77101701</v>
      </c>
      <c r="BQ469" s="142" t="s">
        <v>3871</v>
      </c>
      <c r="BR469" s="162">
        <v>43998</v>
      </c>
      <c r="BS469" s="4" t="s">
        <v>180</v>
      </c>
      <c r="BT469" s="13" t="s">
        <v>230</v>
      </c>
      <c r="BU469" s="163">
        <v>43999</v>
      </c>
      <c r="BV469" s="13" t="s">
        <v>348</v>
      </c>
      <c r="BW469" s="163">
        <v>43999</v>
      </c>
      <c r="BX469" s="163">
        <v>43999</v>
      </c>
      <c r="BY469" s="222">
        <v>44181</v>
      </c>
      <c r="BZ469" s="42">
        <f t="shared" si="397"/>
        <v>182</v>
      </c>
      <c r="CA469" s="16">
        <f t="shared" si="364"/>
        <v>6.0666666666666664</v>
      </c>
      <c r="CB469" s="6" t="s">
        <v>3877</v>
      </c>
      <c r="CC469" s="9">
        <f>BD_2!E467</f>
        <v>0</v>
      </c>
      <c r="CD469" s="9">
        <f>BD_2!BA467</f>
        <v>2706666</v>
      </c>
      <c r="CE469" s="4">
        <f>BD_2!BZ467</f>
        <v>14</v>
      </c>
      <c r="CF469" s="42" t="str">
        <f>BD_2!CA467</f>
        <v>2 NO</v>
      </c>
      <c r="CG469" s="163" t="str">
        <f>BD_2!CF467</f>
        <v>2 NO</v>
      </c>
      <c r="CH469" s="4" t="s">
        <v>181</v>
      </c>
      <c r="CI469">
        <f t="shared" si="350"/>
        <v>196</v>
      </c>
      <c r="CJ469" s="161">
        <f t="shared" si="351"/>
        <v>43999</v>
      </c>
      <c r="CK469" s="161">
        <f t="shared" si="352"/>
        <v>44195</v>
      </c>
      <c r="CL469" s="14">
        <f t="shared" ca="1" si="353"/>
        <v>1.653061224489796</v>
      </c>
      <c r="CM469" s="112">
        <f t="shared" si="398"/>
        <v>37506666</v>
      </c>
      <c r="CN469" s="42" t="str">
        <f t="shared" ca="1" si="399"/>
        <v>FINALIZADO</v>
      </c>
      <c r="CO469" s="115"/>
      <c r="CQ469" s="17"/>
      <c r="CR469" s="87"/>
      <c r="CT469" s="4" t="s">
        <v>1321</v>
      </c>
      <c r="CU469" s="4" t="s">
        <v>1322</v>
      </c>
      <c r="CV469" s="4" t="s">
        <v>3330</v>
      </c>
      <c r="CW469" s="42" t="str">
        <f t="shared" si="400"/>
        <v>junio</v>
      </c>
      <c r="CX469" s="4" t="s">
        <v>180</v>
      </c>
      <c r="CY469" s="6" t="s">
        <v>361</v>
      </c>
      <c r="CZ469" s="6" t="s">
        <v>362</v>
      </c>
    </row>
    <row r="470" spans="1:104" x14ac:dyDescent="0.25">
      <c r="A470" s="110" t="str">
        <f t="shared" si="388"/>
        <v/>
      </c>
      <c r="B470" s="110" t="str">
        <f t="shared" si="389"/>
        <v/>
      </c>
      <c r="C470" s="42" t="str">
        <f t="shared" si="390"/>
        <v/>
      </c>
      <c r="D470" s="42" t="str">
        <f t="shared" si="391"/>
        <v/>
      </c>
      <c r="E470" s="110" t="str">
        <f t="shared" si="392"/>
        <v/>
      </c>
      <c r="F470" s="110" t="str">
        <f t="shared" ca="1" si="393"/>
        <v>F</v>
      </c>
      <c r="G470" s="19" t="str">
        <f t="shared" si="394"/>
        <v/>
      </c>
      <c r="H470" s="19" t="str">
        <f t="shared" si="395"/>
        <v/>
      </c>
      <c r="I470" s="164" t="str">
        <f t="shared" si="396"/>
        <v/>
      </c>
      <c r="J470" s="4">
        <v>2020</v>
      </c>
      <c r="K470" s="5">
        <v>460</v>
      </c>
      <c r="L470" s="13" t="s">
        <v>1435</v>
      </c>
      <c r="M470" s="4" t="s">
        <v>115</v>
      </c>
      <c r="N470" s="6" t="s">
        <v>116</v>
      </c>
      <c r="O470" s="6" t="s">
        <v>138</v>
      </c>
      <c r="P470" s="6" t="s">
        <v>150</v>
      </c>
      <c r="Q470" s="6" t="s">
        <v>249</v>
      </c>
      <c r="R470" s="4" t="s">
        <v>114</v>
      </c>
      <c r="S470" s="4" t="s">
        <v>167</v>
      </c>
      <c r="T470" s="108" t="s">
        <v>3880</v>
      </c>
      <c r="U470" s="4" t="s">
        <v>173</v>
      </c>
      <c r="V470" s="43" t="s">
        <v>174</v>
      </c>
      <c r="W470" s="7">
        <v>80926838</v>
      </c>
      <c r="X470" s="100">
        <v>0</v>
      </c>
      <c r="Y470" s="162">
        <v>31279</v>
      </c>
      <c r="Z470" s="80">
        <f ca="1">+($F$1-Tabla3[[#This Row],[FECHA DE NACIMIENTO]])/365</f>
        <v>35.736986301369861</v>
      </c>
      <c r="AA470" s="133" t="s">
        <v>848</v>
      </c>
      <c r="AC470" s="4" t="s">
        <v>114</v>
      </c>
      <c r="AD470" s="4" t="s">
        <v>114</v>
      </c>
      <c r="AE470" s="8" t="s">
        <v>114</v>
      </c>
      <c r="AF470" s="4" t="s">
        <v>181</v>
      </c>
      <c r="AG470" s="13" t="s">
        <v>185</v>
      </c>
      <c r="AH470" s="13" t="s">
        <v>185</v>
      </c>
      <c r="AI470" s="6" t="s">
        <v>3879</v>
      </c>
      <c r="AJ470" s="108" t="s">
        <v>3743</v>
      </c>
      <c r="AK470" s="9" t="s">
        <v>3862</v>
      </c>
      <c r="AL470" s="9">
        <v>21000000</v>
      </c>
      <c r="AM470" s="9">
        <v>21000000</v>
      </c>
      <c r="AN470" s="112">
        <v>3500000</v>
      </c>
      <c r="AO470" s="4" t="s">
        <v>209</v>
      </c>
      <c r="AP470" s="6" t="s">
        <v>181</v>
      </c>
      <c r="AQ470" s="6" t="s">
        <v>168</v>
      </c>
      <c r="AR470" s="75"/>
      <c r="AS470" s="75"/>
      <c r="AT470" s="75"/>
      <c r="AU470" s="108">
        <v>9020</v>
      </c>
      <c r="AV470" s="162">
        <v>43844</v>
      </c>
      <c r="AW470" s="108">
        <v>150420</v>
      </c>
      <c r="AX470" s="163">
        <v>43999</v>
      </c>
      <c r="AY470" s="6" t="s">
        <v>215</v>
      </c>
      <c r="AZ470" s="6" t="s">
        <v>810</v>
      </c>
      <c r="BA470" s="6" t="s">
        <v>181</v>
      </c>
      <c r="BB470" s="75"/>
      <c r="BC470" s="75"/>
      <c r="BD470" s="6" t="s">
        <v>3881</v>
      </c>
      <c r="BE470" s="161" t="s">
        <v>3882</v>
      </c>
      <c r="BF470" s="162">
        <v>43998</v>
      </c>
      <c r="BG470" s="4" t="s">
        <v>220</v>
      </c>
      <c r="BH470" s="4" t="s">
        <v>220</v>
      </c>
      <c r="BI470" s="6" t="s">
        <v>221</v>
      </c>
      <c r="BJ470" s="6" t="s">
        <v>1224</v>
      </c>
      <c r="BK470" s="6" t="s">
        <v>174</v>
      </c>
      <c r="BL470" s="12">
        <v>80407547</v>
      </c>
      <c r="BM470" s="4">
        <v>6</v>
      </c>
      <c r="BN470" s="6" t="s">
        <v>1290</v>
      </c>
      <c r="BO470" s="6" t="s">
        <v>957</v>
      </c>
      <c r="BP470" s="4">
        <v>80161506</v>
      </c>
      <c r="BQ470" s="142" t="s">
        <v>3878</v>
      </c>
      <c r="BR470" s="162">
        <v>43998</v>
      </c>
      <c r="BS470" s="4" t="s">
        <v>180</v>
      </c>
      <c r="BT470" s="13" t="s">
        <v>230</v>
      </c>
      <c r="BU470" s="163">
        <v>43999</v>
      </c>
      <c r="BV470" s="13" t="s">
        <v>348</v>
      </c>
      <c r="BW470" s="163">
        <v>43999</v>
      </c>
      <c r="BX470" s="163">
        <v>43999</v>
      </c>
      <c r="BY470" s="222">
        <v>44181</v>
      </c>
      <c r="BZ470" s="42">
        <f t="shared" si="397"/>
        <v>182</v>
      </c>
      <c r="CA470" s="16">
        <f t="shared" si="364"/>
        <v>6.0666666666666664</v>
      </c>
      <c r="CB470" s="6" t="s">
        <v>3863</v>
      </c>
      <c r="CC470" s="9">
        <f>BD_2!E468</f>
        <v>0</v>
      </c>
      <c r="CD470" s="9">
        <f>BD_2!BA468</f>
        <v>0</v>
      </c>
      <c r="CE470" s="4">
        <f>BD_2!BZ468</f>
        <v>0</v>
      </c>
      <c r="CF470" s="42" t="str">
        <f>BD_2!CA468</f>
        <v>2 NO</v>
      </c>
      <c r="CG470" s="163" t="str">
        <f>BD_2!CF468</f>
        <v>2 NO</v>
      </c>
      <c r="CH470" s="4" t="s">
        <v>181</v>
      </c>
      <c r="CI470">
        <f t="shared" si="350"/>
        <v>182</v>
      </c>
      <c r="CJ470" s="161">
        <f t="shared" si="351"/>
        <v>43999</v>
      </c>
      <c r="CK470" s="161">
        <f t="shared" si="352"/>
        <v>44181</v>
      </c>
      <c r="CL470" s="14">
        <f t="shared" ca="1" si="353"/>
        <v>1.7802197802197801</v>
      </c>
      <c r="CM470" s="112">
        <f t="shared" si="398"/>
        <v>21000000</v>
      </c>
      <c r="CN470" s="42" t="str">
        <f t="shared" ca="1" si="399"/>
        <v>FINALIZADO</v>
      </c>
      <c r="CO470" s="115"/>
      <c r="CQ470" s="17"/>
      <c r="CR470" s="87"/>
      <c r="CT470" s="4" t="s">
        <v>1321</v>
      </c>
      <c r="CU470" s="4" t="s">
        <v>1322</v>
      </c>
      <c r="CV470" s="4" t="s">
        <v>3330</v>
      </c>
      <c r="CW470" s="42" t="str">
        <f t="shared" ref="CW470" si="401">TEXT(BF470,"MMMM")</f>
        <v>junio</v>
      </c>
      <c r="CX470" s="4" t="s">
        <v>180</v>
      </c>
      <c r="CY470" s="6" t="s">
        <v>361</v>
      </c>
      <c r="CZ470" s="6" t="s">
        <v>362</v>
      </c>
    </row>
    <row r="471" spans="1:104" x14ac:dyDescent="0.25">
      <c r="A471" s="110" t="str">
        <f>+IF($CM471&gt;$AM471,"A", "")</f>
        <v>A</v>
      </c>
      <c r="B471" s="110" t="str">
        <f>+IF(CK471&gt;BY471,"PR","")</f>
        <v>PR</v>
      </c>
      <c r="C471" s="42" t="str">
        <f>IF($CG471= "1 SI", "T","")</f>
        <v/>
      </c>
      <c r="D471" s="42" t="str">
        <f>+IF($CF471="1 SI","S","")</f>
        <v/>
      </c>
      <c r="E471" s="110" t="str">
        <f>+IF(CH471="1 SI","C","")</f>
        <v/>
      </c>
      <c r="F471" s="110" t="str">
        <f ca="1">+IF($CK471&lt;=$F$1,"F","E")</f>
        <v>F</v>
      </c>
      <c r="G471" s="19" t="str">
        <f>+IF($CO471="MUTUO ACUERDO", "L","")</f>
        <v/>
      </c>
      <c r="H471" s="19" t="str">
        <f>IF($CX471="1 SI","","NE")</f>
        <v/>
      </c>
      <c r="I471" s="164" t="str">
        <f>IF(CV471="1. SI","ANU","")</f>
        <v/>
      </c>
      <c r="J471" s="4">
        <v>2020</v>
      </c>
      <c r="K471" s="5">
        <v>461</v>
      </c>
      <c r="L471" s="13" t="s">
        <v>1435</v>
      </c>
      <c r="M471" s="4" t="s">
        <v>115</v>
      </c>
      <c r="N471" s="6" t="s">
        <v>116</v>
      </c>
      <c r="O471" s="6" t="s">
        <v>138</v>
      </c>
      <c r="P471" s="6" t="s">
        <v>150</v>
      </c>
      <c r="Q471" s="6" t="s">
        <v>249</v>
      </c>
      <c r="R471" s="4" t="s">
        <v>114</v>
      </c>
      <c r="S471" s="4" t="s">
        <v>166</v>
      </c>
      <c r="T471" s="108" t="s">
        <v>3884</v>
      </c>
      <c r="U471" s="4" t="s">
        <v>173</v>
      </c>
      <c r="V471" s="43" t="s">
        <v>174</v>
      </c>
      <c r="W471" s="7">
        <v>80230339</v>
      </c>
      <c r="X471" s="100">
        <v>9</v>
      </c>
      <c r="Y471" s="162">
        <v>29395</v>
      </c>
      <c r="Z471" s="80">
        <f ca="1">+($F$1-Tabla3[[#This Row],[FECHA DE NACIMIENTO]])/365</f>
        <v>40.898630136986299</v>
      </c>
      <c r="AA471" s="133" t="s">
        <v>178</v>
      </c>
      <c r="AC471" s="4" t="s">
        <v>114</v>
      </c>
      <c r="AD471" s="4" t="s">
        <v>114</v>
      </c>
      <c r="AE471" s="8" t="s">
        <v>114</v>
      </c>
      <c r="AF471" s="4" t="s">
        <v>181</v>
      </c>
      <c r="AG471" s="13" t="s">
        <v>185</v>
      </c>
      <c r="AH471" s="13" t="s">
        <v>185</v>
      </c>
      <c r="AI471" s="6" t="s">
        <v>1891</v>
      </c>
      <c r="AJ471" s="108" t="s">
        <v>3885</v>
      </c>
      <c r="AK471" s="9" t="s">
        <v>3886</v>
      </c>
      <c r="AL471" s="9">
        <v>34800000</v>
      </c>
      <c r="AM471" s="9">
        <v>34800000</v>
      </c>
      <c r="AN471" s="112">
        <v>5800000</v>
      </c>
      <c r="AO471" s="4" t="s">
        <v>209</v>
      </c>
      <c r="AP471" s="6" t="s">
        <v>181</v>
      </c>
      <c r="AQ471" s="6" t="s">
        <v>168</v>
      </c>
      <c r="AR471" s="75"/>
      <c r="AS471" s="75"/>
      <c r="AT471" s="75"/>
      <c r="AU471" s="108">
        <v>9020</v>
      </c>
      <c r="AV471" s="162">
        <v>43844</v>
      </c>
      <c r="AW471" s="108">
        <v>150520</v>
      </c>
      <c r="AX471" s="163">
        <v>43999</v>
      </c>
      <c r="AY471" s="6" t="s">
        <v>215</v>
      </c>
      <c r="AZ471" s="6" t="s">
        <v>810</v>
      </c>
      <c r="BA471" s="6" t="s">
        <v>181</v>
      </c>
      <c r="BB471" s="75"/>
      <c r="BC471" s="75"/>
      <c r="BD471" s="6" t="s">
        <v>3888</v>
      </c>
      <c r="BE471" s="6" t="s">
        <v>3887</v>
      </c>
      <c r="BF471" s="162">
        <v>43998</v>
      </c>
      <c r="BG471" s="4" t="s">
        <v>220</v>
      </c>
      <c r="BH471" s="4" t="s">
        <v>220</v>
      </c>
      <c r="BI471" s="6" t="s">
        <v>221</v>
      </c>
      <c r="BJ471" s="6" t="s">
        <v>1224</v>
      </c>
      <c r="BK471" s="6" t="s">
        <v>174</v>
      </c>
      <c r="BL471" s="12">
        <v>80407547</v>
      </c>
      <c r="BM471" s="4">
        <v>6</v>
      </c>
      <c r="BN471" s="6" t="s">
        <v>1290</v>
      </c>
      <c r="BO471" s="6" t="s">
        <v>957</v>
      </c>
      <c r="BP471" s="4">
        <v>77101706</v>
      </c>
      <c r="BQ471" s="142" t="s">
        <v>3883</v>
      </c>
      <c r="BR471" s="162">
        <v>43998</v>
      </c>
      <c r="BS471" s="4" t="s">
        <v>180</v>
      </c>
      <c r="BT471" s="13" t="s">
        <v>230</v>
      </c>
      <c r="BU471" s="163">
        <v>43999</v>
      </c>
      <c r="BV471" s="13" t="s">
        <v>348</v>
      </c>
      <c r="BW471" s="163">
        <v>43999</v>
      </c>
      <c r="BX471" s="163">
        <v>43999</v>
      </c>
      <c r="BY471" s="222">
        <v>44181</v>
      </c>
      <c r="BZ471" s="42">
        <f>$BY471-$BX471</f>
        <v>182</v>
      </c>
      <c r="CA471" s="16">
        <f t="shared" si="364"/>
        <v>6.0666666666666664</v>
      </c>
      <c r="CB471" s="6" t="s">
        <v>3877</v>
      </c>
      <c r="CC471" s="9">
        <f>BD_2!E469</f>
        <v>0</v>
      </c>
      <c r="CD471" s="9">
        <f>BD_2!BA469</f>
        <v>2706666</v>
      </c>
      <c r="CE471" s="4">
        <f>BD_2!BZ469</f>
        <v>14</v>
      </c>
      <c r="CF471" s="42" t="str">
        <f>BD_2!CA469</f>
        <v>2 NO</v>
      </c>
      <c r="CG471" s="163" t="str">
        <f>BD_2!CF469</f>
        <v>2 NO</v>
      </c>
      <c r="CH471" s="4" t="s">
        <v>181</v>
      </c>
      <c r="CI471">
        <f t="shared" si="350"/>
        <v>196</v>
      </c>
      <c r="CJ471" s="161">
        <f t="shared" si="351"/>
        <v>43999</v>
      </c>
      <c r="CK471" s="161">
        <f t="shared" si="352"/>
        <v>44195</v>
      </c>
      <c r="CL471" s="14">
        <f t="shared" ca="1" si="353"/>
        <v>1.653061224489796</v>
      </c>
      <c r="CM471" s="112">
        <f>$AM471+$CD471-$CC471</f>
        <v>37506666</v>
      </c>
      <c r="CN471" s="42" t="str">
        <f ca="1">+IF($CK471&lt;=$F$1, "FINALIZADO","EJECUCIÓN")</f>
        <v>FINALIZADO</v>
      </c>
      <c r="CO471" s="115"/>
      <c r="CQ471" s="17"/>
      <c r="CR471" s="87"/>
      <c r="CT471" s="4" t="s">
        <v>1321</v>
      </c>
      <c r="CU471" s="4" t="s">
        <v>1322</v>
      </c>
      <c r="CV471" s="4" t="s">
        <v>3330</v>
      </c>
      <c r="CW471" s="42" t="str">
        <f>TEXT(BF471,"MMMM")</f>
        <v>junio</v>
      </c>
      <c r="CX471" s="4" t="s">
        <v>180</v>
      </c>
      <c r="CY471" s="6" t="s">
        <v>361</v>
      </c>
      <c r="CZ471" s="6" t="s">
        <v>362</v>
      </c>
    </row>
    <row r="472" spans="1:104" x14ac:dyDescent="0.25">
      <c r="A472" s="110" t="str">
        <f t="shared" ref="A472:A480" si="402">+IF($CM472&gt;$AM472,"A", "")</f>
        <v/>
      </c>
      <c r="B472" s="110" t="str">
        <f t="shared" ref="B472:B480" si="403">+IF(CK472&gt;BY472,"PR","")</f>
        <v/>
      </c>
      <c r="C472" s="42" t="str">
        <f t="shared" ref="C472:C480" si="404">IF($CG472= "1 SI", "T","")</f>
        <v>T</v>
      </c>
      <c r="D472" s="42" t="str">
        <f t="shared" ref="D472:D480" si="405">+IF($CF472="1 SI","S","")</f>
        <v/>
      </c>
      <c r="E472" s="110" t="str">
        <f t="shared" ref="E472:E480" si="406">+IF(CH472="1 SI","C","")</f>
        <v/>
      </c>
      <c r="F472" s="110" t="str">
        <f t="shared" ref="F472:F480" ca="1" si="407">+IF($CK472&lt;=$F$1,"F","E")</f>
        <v>F</v>
      </c>
      <c r="G472" s="19" t="str">
        <f t="shared" ref="G472:G480" si="408">+IF($CO472="MUTUO ACUERDO", "L","")</f>
        <v/>
      </c>
      <c r="H472" s="19" t="str">
        <f t="shared" ref="H472:H480" si="409">IF($CX472="1 SI","","NE")</f>
        <v/>
      </c>
      <c r="I472" s="164" t="str">
        <f t="shared" ref="I472:I480" si="410">IF(CV472="1. SI","ANU","")</f>
        <v/>
      </c>
      <c r="J472" s="4">
        <v>2020</v>
      </c>
      <c r="K472" s="5">
        <v>462</v>
      </c>
      <c r="L472" s="13" t="s">
        <v>1432</v>
      </c>
      <c r="M472" s="4" t="s">
        <v>115</v>
      </c>
      <c r="N472" s="6" t="s">
        <v>116</v>
      </c>
      <c r="O472" s="6" t="s">
        <v>138</v>
      </c>
      <c r="P472" s="6" t="s">
        <v>150</v>
      </c>
      <c r="Q472" s="6" t="s">
        <v>249</v>
      </c>
      <c r="R472" s="4" t="s">
        <v>114</v>
      </c>
      <c r="S472" s="4" t="s">
        <v>166</v>
      </c>
      <c r="T472" s="108" t="s">
        <v>3890</v>
      </c>
      <c r="U472" s="4" t="s">
        <v>173</v>
      </c>
      <c r="V472" s="43" t="s">
        <v>174</v>
      </c>
      <c r="W472" s="7">
        <v>35503317</v>
      </c>
      <c r="X472" s="100">
        <v>6</v>
      </c>
      <c r="Y472" s="162">
        <v>23645</v>
      </c>
      <c r="Z472" s="80">
        <f ca="1">+($F$1-Tabla3[[#This Row],[FECHA DE NACIMIENTO]])/365</f>
        <v>56.652054794520545</v>
      </c>
      <c r="AA472" s="133" t="s">
        <v>178</v>
      </c>
      <c r="AC472" s="4" t="s">
        <v>114</v>
      </c>
      <c r="AD472" s="4" t="s">
        <v>114</v>
      </c>
      <c r="AE472" s="8" t="s">
        <v>114</v>
      </c>
      <c r="AF472" s="4" t="s">
        <v>181</v>
      </c>
      <c r="AG472" s="13" t="s">
        <v>198</v>
      </c>
      <c r="AH472" s="6" t="s">
        <v>197</v>
      </c>
      <c r="AI472" s="6" t="s">
        <v>3891</v>
      </c>
      <c r="AJ472" s="108" t="s">
        <v>3892</v>
      </c>
      <c r="AK472" s="9" t="s">
        <v>3893</v>
      </c>
      <c r="AL472" s="9">
        <v>60000000</v>
      </c>
      <c r="AM472" s="9">
        <v>60000000</v>
      </c>
      <c r="AN472" s="112">
        <v>10000000</v>
      </c>
      <c r="AO472" s="4" t="s">
        <v>209</v>
      </c>
      <c r="AP472" s="6" t="s">
        <v>181</v>
      </c>
      <c r="AQ472" s="6" t="s">
        <v>168</v>
      </c>
      <c r="AR472" s="75"/>
      <c r="AS472" s="75"/>
      <c r="AT472" s="75"/>
      <c r="AU472" s="108">
        <v>5620</v>
      </c>
      <c r="AV472" s="162">
        <v>43840</v>
      </c>
      <c r="AW472" s="108">
        <v>151820</v>
      </c>
      <c r="AX472" s="163">
        <v>44001</v>
      </c>
      <c r="AY472" s="6" t="s">
        <v>215</v>
      </c>
      <c r="AZ472" s="6" t="s">
        <v>573</v>
      </c>
      <c r="BA472" s="6" t="s">
        <v>181</v>
      </c>
      <c r="BB472" s="75"/>
      <c r="BC472" s="75"/>
      <c r="BD472" s="6" t="s">
        <v>3894</v>
      </c>
      <c r="BE472" s="161" t="s">
        <v>3895</v>
      </c>
      <c r="BF472" s="162">
        <v>43999</v>
      </c>
      <c r="BG472" s="4" t="s">
        <v>220</v>
      </c>
      <c r="BH472" s="4" t="s">
        <v>220</v>
      </c>
      <c r="BI472" s="6" t="s">
        <v>221</v>
      </c>
      <c r="BJ472" s="6" t="s">
        <v>3896</v>
      </c>
      <c r="BK472" s="6" t="s">
        <v>174</v>
      </c>
      <c r="BL472" s="12">
        <v>60250256</v>
      </c>
      <c r="BM472" s="4"/>
      <c r="BN472" s="6" t="s">
        <v>3897</v>
      </c>
      <c r="BO472" s="6" t="s">
        <v>3898</v>
      </c>
      <c r="BP472" s="4">
        <v>77101706</v>
      </c>
      <c r="BQ472" s="142" t="s">
        <v>3889</v>
      </c>
      <c r="BR472" s="162">
        <v>43999</v>
      </c>
      <c r="BS472" s="4" t="s">
        <v>180</v>
      </c>
      <c r="BT472" s="13" t="s">
        <v>230</v>
      </c>
      <c r="BU472" s="163">
        <v>43999</v>
      </c>
      <c r="BV472" s="13" t="s">
        <v>348</v>
      </c>
      <c r="BW472" s="163">
        <v>44006</v>
      </c>
      <c r="BX472" s="163">
        <v>44006</v>
      </c>
      <c r="BY472" s="222">
        <v>44188</v>
      </c>
      <c r="BZ472" s="42">
        <f t="shared" ref="BZ472:BZ480" si="411">$BY472-$BX472</f>
        <v>182</v>
      </c>
      <c r="CA472" s="16">
        <f t="shared" si="364"/>
        <v>6.0666666666666664</v>
      </c>
      <c r="CB472" s="6" t="s">
        <v>3899</v>
      </c>
      <c r="CC472" s="9">
        <f>BD_2!E470</f>
        <v>10000000</v>
      </c>
      <c r="CD472" s="9">
        <f>BD_2!BA470</f>
        <v>0</v>
      </c>
      <c r="CE472" s="4">
        <f>BD_2!BZ470</f>
        <v>-29</v>
      </c>
      <c r="CF472" s="42" t="str">
        <f>BD_2!CA470</f>
        <v>2 NO</v>
      </c>
      <c r="CG472" s="163" t="str">
        <f>BD_2!CF470</f>
        <v>1 SI</v>
      </c>
      <c r="CH472" s="4" t="s">
        <v>181</v>
      </c>
      <c r="CI472">
        <f t="shared" si="350"/>
        <v>153</v>
      </c>
      <c r="CJ472" s="161">
        <f t="shared" si="351"/>
        <v>44006</v>
      </c>
      <c r="CK472" s="161">
        <f t="shared" si="352"/>
        <v>44159</v>
      </c>
      <c r="CL472" s="14">
        <f t="shared" ca="1" si="353"/>
        <v>2.0718954248366015</v>
      </c>
      <c r="CM472" s="112">
        <f t="shared" ref="CM472:CM480" si="412">$AM472+$CD472-$CC472</f>
        <v>50000000</v>
      </c>
      <c r="CN472" s="42" t="str">
        <f t="shared" ref="CN472:CN480" ca="1" si="413">+IF($CK472&lt;=$F$1, "FINALIZADO","EJECUCIÓN")</f>
        <v>FINALIZADO</v>
      </c>
      <c r="CO472" s="115"/>
      <c r="CQ472" s="17"/>
      <c r="CR472" s="87"/>
      <c r="CT472" s="4" t="s">
        <v>1321</v>
      </c>
      <c r="CU472" s="4" t="s">
        <v>1322</v>
      </c>
      <c r="CV472" s="4" t="s">
        <v>3330</v>
      </c>
      <c r="CW472" s="42" t="str">
        <f t="shared" ref="CW472:CW480" si="414">TEXT(BF472,"MMMM")</f>
        <v>junio</v>
      </c>
      <c r="CX472" s="4" t="s">
        <v>180</v>
      </c>
      <c r="CY472" s="6" t="s">
        <v>361</v>
      </c>
      <c r="CZ472" s="6" t="s">
        <v>362</v>
      </c>
    </row>
    <row r="473" spans="1:104" x14ac:dyDescent="0.25">
      <c r="A473" s="110" t="str">
        <f t="shared" si="402"/>
        <v/>
      </c>
      <c r="B473" s="110" t="str">
        <f t="shared" si="403"/>
        <v/>
      </c>
      <c r="C473" s="42" t="str">
        <f t="shared" si="404"/>
        <v/>
      </c>
      <c r="D473" s="42" t="str">
        <f t="shared" si="405"/>
        <v/>
      </c>
      <c r="E473" s="110" t="str">
        <f t="shared" si="406"/>
        <v/>
      </c>
      <c r="F473" s="110" t="str">
        <f t="shared" ca="1" si="407"/>
        <v>F</v>
      </c>
      <c r="G473" s="19" t="str">
        <f t="shared" si="408"/>
        <v/>
      </c>
      <c r="H473" s="19" t="str">
        <f t="shared" si="409"/>
        <v/>
      </c>
      <c r="I473" s="164" t="str">
        <f t="shared" si="410"/>
        <v/>
      </c>
      <c r="J473" s="4">
        <v>2020</v>
      </c>
      <c r="K473" s="5">
        <v>463</v>
      </c>
      <c r="L473" s="13" t="s">
        <v>515</v>
      </c>
      <c r="M473" s="4" t="s">
        <v>115</v>
      </c>
      <c r="N473" s="6" t="s">
        <v>116</v>
      </c>
      <c r="O473" s="6" t="s">
        <v>138</v>
      </c>
      <c r="P473" s="6" t="s">
        <v>150</v>
      </c>
      <c r="Q473" s="6" t="s">
        <v>249</v>
      </c>
      <c r="R473" s="4" t="s">
        <v>114</v>
      </c>
      <c r="S473" s="4" t="s">
        <v>166</v>
      </c>
      <c r="T473" s="108" t="s">
        <v>3901</v>
      </c>
      <c r="U473" s="4" t="s">
        <v>173</v>
      </c>
      <c r="V473" s="43" t="s">
        <v>174</v>
      </c>
      <c r="W473" s="7">
        <v>28549051</v>
      </c>
      <c r="X473" s="100">
        <v>5</v>
      </c>
      <c r="Y473" s="162">
        <v>29084</v>
      </c>
      <c r="Z473" s="80">
        <f ca="1">+($F$1-Tabla3[[#This Row],[FECHA DE NACIMIENTO]])/365</f>
        <v>41.750684931506846</v>
      </c>
      <c r="AA473" s="133" t="s">
        <v>558</v>
      </c>
      <c r="AC473" s="4" t="s">
        <v>114</v>
      </c>
      <c r="AD473" s="4" t="s">
        <v>114</v>
      </c>
      <c r="AE473" s="8" t="s">
        <v>114</v>
      </c>
      <c r="AF473" s="4" t="s">
        <v>181</v>
      </c>
      <c r="AG473" s="13" t="s">
        <v>713</v>
      </c>
      <c r="AH473" s="13" t="s">
        <v>713</v>
      </c>
      <c r="AI473" s="6" t="s">
        <v>1237</v>
      </c>
      <c r="AJ473" s="108" t="s">
        <v>3902</v>
      </c>
      <c r="AK473" s="9" t="s">
        <v>1460</v>
      </c>
      <c r="AL473" s="9">
        <v>48000000</v>
      </c>
      <c r="AM473" s="9">
        <v>48000000</v>
      </c>
      <c r="AN473" s="112">
        <v>8000000</v>
      </c>
      <c r="AO473" s="4" t="s">
        <v>209</v>
      </c>
      <c r="AP473" s="6" t="s">
        <v>181</v>
      </c>
      <c r="AQ473" s="6" t="s">
        <v>168</v>
      </c>
      <c r="AR473" s="75"/>
      <c r="AS473" s="75"/>
      <c r="AT473" s="75"/>
      <c r="AU473" s="108">
        <v>6320</v>
      </c>
      <c r="AV473" s="162">
        <v>43843</v>
      </c>
      <c r="AW473" s="108">
        <v>151920</v>
      </c>
      <c r="AX473" s="163">
        <v>44001</v>
      </c>
      <c r="AY473" s="6" t="s">
        <v>215</v>
      </c>
      <c r="AZ473" s="6" t="s">
        <v>1692</v>
      </c>
      <c r="BA473" s="6" t="s">
        <v>181</v>
      </c>
      <c r="BB473" s="75"/>
      <c r="BC473" s="75"/>
      <c r="BD473" s="6" t="s">
        <v>3904</v>
      </c>
      <c r="BE473" s="161" t="s">
        <v>3903</v>
      </c>
      <c r="BF473" s="162">
        <v>44000</v>
      </c>
      <c r="BG473" s="4" t="s">
        <v>220</v>
      </c>
      <c r="BH473" s="4" t="s">
        <v>220</v>
      </c>
      <c r="BI473" s="6" t="s">
        <v>221</v>
      </c>
      <c r="BJ473" s="6" t="s">
        <v>1168</v>
      </c>
      <c r="BK473" s="6" t="s">
        <v>174</v>
      </c>
      <c r="BL473" s="12">
        <v>52527301</v>
      </c>
      <c r="BM473" s="4">
        <v>4</v>
      </c>
      <c r="BN473" s="6" t="s">
        <v>1288</v>
      </c>
      <c r="BO473" s="6" t="s">
        <v>713</v>
      </c>
      <c r="BP473" s="4">
        <v>77101701</v>
      </c>
      <c r="BQ473" s="142" t="s">
        <v>3900</v>
      </c>
      <c r="BR473" s="162">
        <v>44000</v>
      </c>
      <c r="BS473" s="4" t="s">
        <v>180</v>
      </c>
      <c r="BT473" s="13" t="s">
        <v>230</v>
      </c>
      <c r="BU473" s="163">
        <v>44001</v>
      </c>
      <c r="BV473" s="13" t="s">
        <v>349</v>
      </c>
      <c r="BW473" s="163">
        <v>44001</v>
      </c>
      <c r="BX473" s="163">
        <v>44001</v>
      </c>
      <c r="BY473" s="222">
        <v>44183</v>
      </c>
      <c r="BZ473" s="42">
        <f t="shared" si="411"/>
        <v>182</v>
      </c>
      <c r="CA473" s="16">
        <f t="shared" ref="CA473:CA534" si="415">$BZ473/30</f>
        <v>6.0666666666666664</v>
      </c>
      <c r="CB473" s="6" t="s">
        <v>3905</v>
      </c>
      <c r="CC473" s="9">
        <f>BD_2!E471</f>
        <v>0</v>
      </c>
      <c r="CD473" s="9">
        <f>BD_2!BA471</f>
        <v>0</v>
      </c>
      <c r="CE473" s="4">
        <f>BD_2!BZ471</f>
        <v>0</v>
      </c>
      <c r="CF473" s="42" t="str">
        <f>BD_2!CA471</f>
        <v>2 NO</v>
      </c>
      <c r="CG473" s="163" t="str">
        <f>BD_2!CF471</f>
        <v>2 NO</v>
      </c>
      <c r="CH473" s="4" t="s">
        <v>181</v>
      </c>
      <c r="CI473">
        <f t="shared" si="350"/>
        <v>182</v>
      </c>
      <c r="CJ473" s="161">
        <f t="shared" si="351"/>
        <v>44001</v>
      </c>
      <c r="CK473" s="161">
        <f t="shared" si="352"/>
        <v>44183</v>
      </c>
      <c r="CL473" s="14">
        <f t="shared" ca="1" si="353"/>
        <v>1.7692307692307692</v>
      </c>
      <c r="CM473" s="112">
        <f t="shared" si="412"/>
        <v>48000000</v>
      </c>
      <c r="CN473" s="42" t="str">
        <f t="shared" ca="1" si="413"/>
        <v>FINALIZADO</v>
      </c>
      <c r="CO473" s="115"/>
      <c r="CQ473" s="17"/>
      <c r="CR473" s="87"/>
      <c r="CT473" s="4" t="s">
        <v>1321</v>
      </c>
      <c r="CU473" s="4" t="s">
        <v>1322</v>
      </c>
      <c r="CV473" s="4" t="s">
        <v>3330</v>
      </c>
      <c r="CW473" s="42" t="str">
        <f t="shared" ref="CW473" si="416">TEXT(BF473,"MMMM")</f>
        <v>junio</v>
      </c>
      <c r="CX473" s="4" t="s">
        <v>180</v>
      </c>
      <c r="CY473" s="6" t="s">
        <v>361</v>
      </c>
      <c r="CZ473" s="6" t="s">
        <v>362</v>
      </c>
    </row>
    <row r="474" spans="1:104" x14ac:dyDescent="0.25">
      <c r="A474" s="110" t="str">
        <f t="shared" si="402"/>
        <v>A</v>
      </c>
      <c r="B474" s="110" t="str">
        <f t="shared" si="403"/>
        <v>PR</v>
      </c>
      <c r="C474" s="42" t="str">
        <f t="shared" si="404"/>
        <v/>
      </c>
      <c r="D474" s="42" t="str">
        <f t="shared" si="405"/>
        <v/>
      </c>
      <c r="E474" s="110" t="str">
        <f t="shared" si="406"/>
        <v/>
      </c>
      <c r="F474" s="110" t="str">
        <f t="shared" ca="1" si="407"/>
        <v>F</v>
      </c>
      <c r="G474" s="19" t="str">
        <f t="shared" si="408"/>
        <v/>
      </c>
      <c r="H474" s="19" t="str">
        <f t="shared" si="409"/>
        <v/>
      </c>
      <c r="I474" s="164" t="str">
        <f t="shared" si="410"/>
        <v/>
      </c>
      <c r="J474" s="4">
        <v>2020</v>
      </c>
      <c r="K474" s="5">
        <v>464</v>
      </c>
      <c r="L474" s="13" t="s">
        <v>515</v>
      </c>
      <c r="M474" s="4" t="s">
        <v>115</v>
      </c>
      <c r="N474" s="6" t="s">
        <v>116</v>
      </c>
      <c r="O474" s="6" t="s">
        <v>138</v>
      </c>
      <c r="P474" s="6" t="s">
        <v>150</v>
      </c>
      <c r="Q474" s="6" t="s">
        <v>249</v>
      </c>
      <c r="R474" s="4" t="s">
        <v>114</v>
      </c>
      <c r="S474" s="4" t="s">
        <v>166</v>
      </c>
      <c r="T474" s="108" t="s">
        <v>3907</v>
      </c>
      <c r="U474" s="4" t="s">
        <v>173</v>
      </c>
      <c r="V474" s="43" t="s">
        <v>174</v>
      </c>
      <c r="W474" s="7">
        <v>7309741</v>
      </c>
      <c r="X474" s="100">
        <v>3</v>
      </c>
      <c r="Y474" s="162">
        <v>25583</v>
      </c>
      <c r="Z474" s="80">
        <f ca="1">+($F$1-Tabla3[[#This Row],[FECHA DE NACIMIENTO]])/365</f>
        <v>51.342465753424655</v>
      </c>
      <c r="AA474" s="133" t="s">
        <v>178</v>
      </c>
      <c r="AC474" s="4" t="s">
        <v>114</v>
      </c>
      <c r="AD474" s="4" t="s">
        <v>114</v>
      </c>
      <c r="AE474" s="8" t="s">
        <v>114</v>
      </c>
      <c r="AF474" s="4" t="s">
        <v>181</v>
      </c>
      <c r="AG474" s="105" t="s">
        <v>192</v>
      </c>
      <c r="AH474" s="6" t="s">
        <v>201</v>
      </c>
      <c r="AI474" s="6" t="s">
        <v>436</v>
      </c>
      <c r="AJ474" s="108" t="s">
        <v>3908</v>
      </c>
      <c r="AK474" s="9" t="s">
        <v>3909</v>
      </c>
      <c r="AL474" s="9">
        <v>39000000</v>
      </c>
      <c r="AM474" s="9">
        <v>39000000</v>
      </c>
      <c r="AN474" s="112">
        <v>6500000</v>
      </c>
      <c r="AO474" s="4" t="s">
        <v>209</v>
      </c>
      <c r="AP474" s="6" t="s">
        <v>181</v>
      </c>
      <c r="AQ474" s="6" t="s">
        <v>168</v>
      </c>
      <c r="AR474" s="75"/>
      <c r="AS474" s="75"/>
      <c r="AT474" s="75"/>
      <c r="AU474" s="108">
        <v>3320</v>
      </c>
      <c r="AV474" s="162">
        <v>43838</v>
      </c>
      <c r="AW474" s="108">
        <v>152020</v>
      </c>
      <c r="AX474" s="163">
        <v>44001</v>
      </c>
      <c r="AY474" s="6" t="s">
        <v>215</v>
      </c>
      <c r="AZ474" s="6" t="s">
        <v>378</v>
      </c>
      <c r="BA474" s="6" t="s">
        <v>181</v>
      </c>
      <c r="BB474" s="75"/>
      <c r="BC474" s="75"/>
      <c r="BD474" s="6" t="s">
        <v>3910</v>
      </c>
      <c r="BE474" s="161" t="s">
        <v>3911</v>
      </c>
      <c r="BF474" s="162">
        <v>44000</v>
      </c>
      <c r="BG474" s="4" t="s">
        <v>220</v>
      </c>
      <c r="BH474" s="4" t="s">
        <v>220</v>
      </c>
      <c r="BI474" s="6" t="s">
        <v>221</v>
      </c>
      <c r="BJ474" s="6" t="s">
        <v>5448</v>
      </c>
      <c r="BK474" s="6" t="s">
        <v>174</v>
      </c>
      <c r="BL474" s="12">
        <v>52998506</v>
      </c>
      <c r="BM474" s="4">
        <v>1</v>
      </c>
      <c r="BN474" s="6" t="s">
        <v>439</v>
      </c>
      <c r="BO474" s="6" t="s">
        <v>192</v>
      </c>
      <c r="BP474" s="4">
        <v>80121704</v>
      </c>
      <c r="BQ474" s="142" t="s">
        <v>3906</v>
      </c>
      <c r="BR474" s="162">
        <v>44000</v>
      </c>
      <c r="BS474" s="4" t="s">
        <v>180</v>
      </c>
      <c r="BT474" s="13" t="s">
        <v>230</v>
      </c>
      <c r="BU474" s="163">
        <v>44001</v>
      </c>
      <c r="BV474" s="13" t="s">
        <v>349</v>
      </c>
      <c r="BW474" s="163">
        <v>44001</v>
      </c>
      <c r="BX474" s="163">
        <v>44001</v>
      </c>
      <c r="BY474" s="222">
        <v>44183</v>
      </c>
      <c r="BZ474" s="42">
        <f t="shared" si="411"/>
        <v>182</v>
      </c>
      <c r="CA474" s="16">
        <f t="shared" si="415"/>
        <v>6.0666666666666664</v>
      </c>
      <c r="CB474" s="6" t="s">
        <v>3912</v>
      </c>
      <c r="CC474" s="9">
        <f>BD_2!E472</f>
        <v>0</v>
      </c>
      <c r="CD474" s="9">
        <f>BD_2!BA472</f>
        <v>2816667</v>
      </c>
      <c r="CE474" s="4">
        <f>BD_2!BZ472</f>
        <v>13</v>
      </c>
      <c r="CF474" s="42" t="str">
        <f>BD_2!CA472</f>
        <v>2 NO</v>
      </c>
      <c r="CG474" s="163" t="str">
        <f>BD_2!CF472</f>
        <v>2 NO</v>
      </c>
      <c r="CH474" s="4" t="s">
        <v>181</v>
      </c>
      <c r="CI474">
        <f t="shared" si="350"/>
        <v>195</v>
      </c>
      <c r="CJ474" s="161">
        <f t="shared" si="351"/>
        <v>44001</v>
      </c>
      <c r="CK474" s="161">
        <f t="shared" si="352"/>
        <v>44196</v>
      </c>
      <c r="CL474" s="14">
        <f t="shared" ca="1" si="353"/>
        <v>1.6512820512820512</v>
      </c>
      <c r="CM474" s="112">
        <f t="shared" si="412"/>
        <v>41816667</v>
      </c>
      <c r="CN474" s="42" t="str">
        <f t="shared" ca="1" si="413"/>
        <v>FINALIZADO</v>
      </c>
      <c r="CO474" s="115"/>
      <c r="CQ474" s="17"/>
      <c r="CR474" s="87"/>
      <c r="CT474" s="4" t="s">
        <v>1321</v>
      </c>
      <c r="CU474" s="4" t="s">
        <v>1322</v>
      </c>
      <c r="CV474" s="4" t="s">
        <v>3330</v>
      </c>
      <c r="CW474" s="42" t="str">
        <f t="shared" si="414"/>
        <v>junio</v>
      </c>
      <c r="CX474" s="4" t="s">
        <v>180</v>
      </c>
      <c r="CY474" s="6" t="s">
        <v>361</v>
      </c>
      <c r="CZ474" s="6" t="s">
        <v>362</v>
      </c>
    </row>
    <row r="475" spans="1:104" x14ac:dyDescent="0.25">
      <c r="A475" s="110" t="str">
        <f t="shared" si="402"/>
        <v/>
      </c>
      <c r="B475" s="110" t="str">
        <f t="shared" si="403"/>
        <v/>
      </c>
      <c r="C475" s="42" t="str">
        <f t="shared" si="404"/>
        <v/>
      </c>
      <c r="D475" s="42" t="str">
        <f t="shared" si="405"/>
        <v/>
      </c>
      <c r="E475" s="110" t="str">
        <f t="shared" si="406"/>
        <v/>
      </c>
      <c r="F475" s="110" t="str">
        <f t="shared" ca="1" si="407"/>
        <v>F</v>
      </c>
      <c r="G475" s="19" t="str">
        <f t="shared" si="408"/>
        <v/>
      </c>
      <c r="H475" s="19" t="str">
        <f t="shared" si="409"/>
        <v/>
      </c>
      <c r="I475" s="164" t="str">
        <f t="shared" si="410"/>
        <v/>
      </c>
      <c r="J475" s="4">
        <v>2020</v>
      </c>
      <c r="K475" s="5">
        <v>465</v>
      </c>
      <c r="L475" s="13" t="s">
        <v>1432</v>
      </c>
      <c r="M475" s="4" t="s">
        <v>115</v>
      </c>
      <c r="N475" s="6" t="s">
        <v>116</v>
      </c>
      <c r="O475" s="6" t="s">
        <v>138</v>
      </c>
      <c r="P475" s="6" t="s">
        <v>150</v>
      </c>
      <c r="Q475" s="6" t="s">
        <v>249</v>
      </c>
      <c r="R475" s="4" t="s">
        <v>114</v>
      </c>
      <c r="S475" s="4" t="s">
        <v>166</v>
      </c>
      <c r="T475" s="108" t="s">
        <v>3930</v>
      </c>
      <c r="U475" s="4" t="s">
        <v>173</v>
      </c>
      <c r="V475" s="43" t="s">
        <v>174</v>
      </c>
      <c r="W475" s="7">
        <v>52005897</v>
      </c>
      <c r="X475" s="100">
        <v>1</v>
      </c>
      <c r="Y475" s="162">
        <v>25662</v>
      </c>
      <c r="Z475" s="80">
        <f ca="1">+($F$1-Tabla3[[#This Row],[FECHA DE NACIMIENTO]])/365</f>
        <v>51.126027397260273</v>
      </c>
      <c r="AA475" s="133" t="s">
        <v>178</v>
      </c>
      <c r="AC475" s="4" t="s">
        <v>114</v>
      </c>
      <c r="AD475" s="4" t="s">
        <v>114</v>
      </c>
      <c r="AE475" s="8" t="s">
        <v>114</v>
      </c>
      <c r="AF475" s="4" t="s">
        <v>181</v>
      </c>
      <c r="AG475" s="13" t="s">
        <v>198</v>
      </c>
      <c r="AH475" s="6" t="s">
        <v>197</v>
      </c>
      <c r="AI475" s="6" t="s">
        <v>3931</v>
      </c>
      <c r="AJ475" s="108" t="s">
        <v>3932</v>
      </c>
      <c r="AK475" s="9" t="s">
        <v>3933</v>
      </c>
      <c r="AL475" s="9">
        <v>51000000</v>
      </c>
      <c r="AM475" s="9">
        <v>51000000</v>
      </c>
      <c r="AN475" s="112">
        <v>8500000</v>
      </c>
      <c r="AO475" s="4" t="s">
        <v>209</v>
      </c>
      <c r="AP475" s="6" t="s">
        <v>181</v>
      </c>
      <c r="AQ475" s="6" t="s">
        <v>168</v>
      </c>
      <c r="AR475" s="75"/>
      <c r="AS475" s="75"/>
      <c r="AT475" s="75"/>
      <c r="AU475" s="108">
        <v>5620</v>
      </c>
      <c r="AV475" s="162">
        <v>43840</v>
      </c>
      <c r="AW475" s="108">
        <v>154220</v>
      </c>
      <c r="AX475" s="163">
        <v>44008</v>
      </c>
      <c r="AY475" s="6" t="s">
        <v>215</v>
      </c>
      <c r="AZ475" s="6" t="s">
        <v>573</v>
      </c>
      <c r="BA475" s="6" t="s">
        <v>181</v>
      </c>
      <c r="BB475" s="75"/>
      <c r="BC475" s="75"/>
      <c r="BD475" s="6" t="s">
        <v>3934</v>
      </c>
      <c r="BE475" s="161" t="s">
        <v>3935</v>
      </c>
      <c r="BF475" s="162">
        <v>44007</v>
      </c>
      <c r="BG475" s="4" t="s">
        <v>220</v>
      </c>
      <c r="BH475" s="4" t="s">
        <v>220</v>
      </c>
      <c r="BI475" s="6" t="s">
        <v>221</v>
      </c>
      <c r="BJ475" s="6" t="s">
        <v>1468</v>
      </c>
      <c r="BK475" s="6" t="s">
        <v>174</v>
      </c>
      <c r="BL475" s="12">
        <v>51917827</v>
      </c>
      <c r="BM475" s="4">
        <v>6</v>
      </c>
      <c r="BN475" s="6" t="s">
        <v>1469</v>
      </c>
      <c r="BO475" s="6" t="s">
        <v>3898</v>
      </c>
      <c r="BP475" s="4">
        <v>77101706</v>
      </c>
      <c r="BQ475" s="142" t="s">
        <v>3929</v>
      </c>
      <c r="BR475" s="162">
        <v>44007</v>
      </c>
      <c r="BS475" s="4" t="s">
        <v>180</v>
      </c>
      <c r="BT475" s="13" t="s">
        <v>230</v>
      </c>
      <c r="BU475" s="163">
        <v>44007</v>
      </c>
      <c r="BV475" s="13" t="s">
        <v>348</v>
      </c>
      <c r="BW475" s="163">
        <v>44008</v>
      </c>
      <c r="BX475" s="163">
        <v>44008</v>
      </c>
      <c r="BY475" s="222">
        <v>44190</v>
      </c>
      <c r="BZ475" s="42">
        <f t="shared" si="411"/>
        <v>182</v>
      </c>
      <c r="CA475" s="16">
        <f t="shared" si="415"/>
        <v>6.0666666666666664</v>
      </c>
      <c r="CB475" s="6" t="s">
        <v>3936</v>
      </c>
      <c r="CC475" s="9">
        <f>BD_2!E473</f>
        <v>0</v>
      </c>
      <c r="CD475" s="9">
        <f>BD_2!BA473</f>
        <v>0</v>
      </c>
      <c r="CE475" s="4">
        <f>BD_2!BZ473</f>
        <v>0</v>
      </c>
      <c r="CF475" s="42" t="str">
        <f>BD_2!CA473</f>
        <v>2 NO</v>
      </c>
      <c r="CG475" s="163" t="str">
        <f>BD_2!CF473</f>
        <v>2 NO</v>
      </c>
      <c r="CH475" s="4" t="s">
        <v>181</v>
      </c>
      <c r="CI475">
        <f t="shared" si="350"/>
        <v>182</v>
      </c>
      <c r="CJ475" s="161">
        <f t="shared" si="351"/>
        <v>44008</v>
      </c>
      <c r="CK475" s="161">
        <f t="shared" si="352"/>
        <v>44190</v>
      </c>
      <c r="CL475" s="14">
        <f t="shared" ca="1" si="353"/>
        <v>1.7307692307692308</v>
      </c>
      <c r="CM475" s="112">
        <f t="shared" si="412"/>
        <v>51000000</v>
      </c>
      <c r="CN475" s="42" t="str">
        <f t="shared" ca="1" si="413"/>
        <v>FINALIZADO</v>
      </c>
      <c r="CO475" s="115"/>
      <c r="CQ475" s="17"/>
      <c r="CR475" s="87"/>
      <c r="CT475" s="4" t="s">
        <v>1321</v>
      </c>
      <c r="CU475" s="4" t="s">
        <v>1322</v>
      </c>
      <c r="CV475" s="4" t="s">
        <v>3330</v>
      </c>
      <c r="CW475" s="42" t="str">
        <f t="shared" ref="CW475" si="417">TEXT(BF475,"MMMM")</f>
        <v>junio</v>
      </c>
      <c r="CX475" s="4" t="s">
        <v>180</v>
      </c>
      <c r="CY475" s="6" t="s">
        <v>361</v>
      </c>
      <c r="CZ475" s="6" t="s">
        <v>362</v>
      </c>
    </row>
    <row r="476" spans="1:104" x14ac:dyDescent="0.25">
      <c r="A476" s="110" t="str">
        <f t="shared" si="402"/>
        <v/>
      </c>
      <c r="B476" s="110" t="str">
        <f t="shared" si="403"/>
        <v/>
      </c>
      <c r="C476" s="42" t="str">
        <f t="shared" si="404"/>
        <v/>
      </c>
      <c r="D476" s="42" t="str">
        <f t="shared" si="405"/>
        <v/>
      </c>
      <c r="E476" s="110" t="str">
        <f t="shared" si="406"/>
        <v/>
      </c>
      <c r="F476" s="110" t="str">
        <f t="shared" ca="1" si="407"/>
        <v>F</v>
      </c>
      <c r="G476" s="19" t="str">
        <f t="shared" si="408"/>
        <v/>
      </c>
      <c r="H476" s="19" t="str">
        <f t="shared" si="409"/>
        <v/>
      </c>
      <c r="I476" s="164" t="str">
        <f t="shared" si="410"/>
        <v/>
      </c>
      <c r="J476" s="4">
        <v>2020</v>
      </c>
      <c r="K476" s="5">
        <v>466</v>
      </c>
      <c r="L476" s="13" t="s">
        <v>1433</v>
      </c>
      <c r="M476" s="4" t="s">
        <v>3610</v>
      </c>
      <c r="N476" s="6" t="s">
        <v>119</v>
      </c>
      <c r="O476" s="6" t="s">
        <v>139</v>
      </c>
      <c r="P476" s="6" t="s">
        <v>164</v>
      </c>
      <c r="Q476" s="6" t="s">
        <v>238</v>
      </c>
      <c r="R476" s="4">
        <v>50826</v>
      </c>
      <c r="S476" s="4" t="s">
        <v>168</v>
      </c>
      <c r="T476" s="108" t="s">
        <v>3914</v>
      </c>
      <c r="U476" s="4" t="s">
        <v>2160</v>
      </c>
      <c r="V476" s="43" t="s">
        <v>175</v>
      </c>
      <c r="W476" s="7">
        <v>900257066</v>
      </c>
      <c r="X476" s="100">
        <v>4</v>
      </c>
      <c r="Y476" s="162" t="s">
        <v>2162</v>
      </c>
      <c r="Z476" s="80">
        <v>0</v>
      </c>
      <c r="AA476" s="133" t="s">
        <v>2162</v>
      </c>
      <c r="AC476" s="4" t="s">
        <v>3915</v>
      </c>
      <c r="AD476" s="4" t="s">
        <v>174</v>
      </c>
      <c r="AE476" s="8"/>
      <c r="AF476" s="4" t="s">
        <v>180</v>
      </c>
      <c r="AG476" s="6" t="s">
        <v>196</v>
      </c>
      <c r="AH476" s="6" t="s">
        <v>201</v>
      </c>
      <c r="AI476" s="6" t="s">
        <v>3913</v>
      </c>
      <c r="AJ476" s="108" t="s">
        <v>3614</v>
      </c>
      <c r="AK476" s="9" t="s">
        <v>3614</v>
      </c>
      <c r="AL476" s="9">
        <v>4420001</v>
      </c>
      <c r="AM476" s="9">
        <v>4420001</v>
      </c>
      <c r="AN476" s="112">
        <v>0</v>
      </c>
      <c r="AO476" s="4" t="s">
        <v>209</v>
      </c>
      <c r="AP476" s="6" t="s">
        <v>181</v>
      </c>
      <c r="AQ476" s="6" t="s">
        <v>168</v>
      </c>
      <c r="AR476" s="75"/>
      <c r="AS476" s="75"/>
      <c r="AT476" s="75"/>
      <c r="AU476" s="108">
        <v>21620</v>
      </c>
      <c r="AV476" s="162">
        <v>43971</v>
      </c>
      <c r="AW476" s="108">
        <v>153320</v>
      </c>
      <c r="AX476" s="163">
        <v>44005</v>
      </c>
      <c r="AY476" s="6" t="s">
        <v>215</v>
      </c>
      <c r="AZ476" s="6" t="s">
        <v>571</v>
      </c>
      <c r="BA476" s="6" t="s">
        <v>181</v>
      </c>
      <c r="BB476" s="75"/>
      <c r="BC476" s="75"/>
      <c r="BE476" s="161" t="s">
        <v>3916</v>
      </c>
      <c r="BF476" s="162">
        <v>44001</v>
      </c>
      <c r="BG476" s="4" t="s">
        <v>220</v>
      </c>
      <c r="BH476" s="4" t="s">
        <v>220</v>
      </c>
      <c r="BI476" s="6" t="s">
        <v>221</v>
      </c>
      <c r="BJ476" s="6" t="s">
        <v>547</v>
      </c>
      <c r="BK476" s="6" t="s">
        <v>174</v>
      </c>
      <c r="BL476" s="12">
        <v>75068868</v>
      </c>
      <c r="BM476" s="4">
        <v>1</v>
      </c>
      <c r="BN476" s="95" t="s">
        <v>546</v>
      </c>
      <c r="BO476" s="95" t="s">
        <v>196</v>
      </c>
      <c r="BP476" s="4" t="s">
        <v>4044</v>
      </c>
      <c r="BQ476" s="142" t="s">
        <v>3707</v>
      </c>
      <c r="BR476" s="162">
        <v>44001</v>
      </c>
      <c r="BS476" s="4" t="s">
        <v>181</v>
      </c>
      <c r="BT476" s="13" t="s">
        <v>235</v>
      </c>
      <c r="BU476" s="163" t="s">
        <v>168</v>
      </c>
      <c r="BV476" s="13" t="s">
        <v>256</v>
      </c>
      <c r="BW476" s="163">
        <v>44005</v>
      </c>
      <c r="BX476" s="163">
        <v>44005</v>
      </c>
      <c r="BY476" s="222">
        <v>44028</v>
      </c>
      <c r="BZ476" s="42">
        <f t="shared" si="411"/>
        <v>23</v>
      </c>
      <c r="CA476" s="16">
        <f t="shared" si="415"/>
        <v>0.76666666666666672</v>
      </c>
      <c r="CB476" s="6" t="s">
        <v>3917</v>
      </c>
      <c r="CC476" s="9">
        <f>BD_2!E474</f>
        <v>0</v>
      </c>
      <c r="CD476" s="9">
        <f>BD_2!BA474</f>
        <v>0</v>
      </c>
      <c r="CE476" s="4">
        <f>BD_2!BZ474</f>
        <v>0</v>
      </c>
      <c r="CF476" s="42" t="str">
        <f>BD_2!CA474</f>
        <v>2 NO</v>
      </c>
      <c r="CG476" s="163" t="str">
        <f>BD_2!CF474</f>
        <v>2 NO</v>
      </c>
      <c r="CH476" s="4" t="s">
        <v>181</v>
      </c>
      <c r="CI476">
        <f t="shared" si="350"/>
        <v>23</v>
      </c>
      <c r="CJ476" s="161">
        <f t="shared" si="351"/>
        <v>44005</v>
      </c>
      <c r="CK476" s="161">
        <f t="shared" si="352"/>
        <v>44028</v>
      </c>
      <c r="CL476" s="14">
        <f t="shared" ca="1" si="353"/>
        <v>13.826086956521738</v>
      </c>
      <c r="CM476" s="112">
        <f t="shared" si="412"/>
        <v>4420001</v>
      </c>
      <c r="CN476" s="42" t="str">
        <f t="shared" ca="1" si="413"/>
        <v>FINALIZADO</v>
      </c>
      <c r="CO476" s="115"/>
      <c r="CQ476" s="17"/>
      <c r="CR476" s="87"/>
      <c r="CT476" s="4" t="s">
        <v>1321</v>
      </c>
      <c r="CU476" s="4" t="s">
        <v>1322</v>
      </c>
      <c r="CV476" s="4" t="s">
        <v>3330</v>
      </c>
      <c r="CW476" s="42" t="str">
        <f t="shared" si="414"/>
        <v>junio</v>
      </c>
      <c r="CX476" s="4" t="s">
        <v>180</v>
      </c>
      <c r="CY476" s="6" t="s">
        <v>361</v>
      </c>
      <c r="CZ476" s="6" t="s">
        <v>362</v>
      </c>
    </row>
    <row r="477" spans="1:104" x14ac:dyDescent="0.25">
      <c r="A477" s="110" t="str">
        <f t="shared" si="402"/>
        <v/>
      </c>
      <c r="B477" s="110" t="str">
        <f t="shared" si="403"/>
        <v/>
      </c>
      <c r="C477" s="42" t="str">
        <f t="shared" si="404"/>
        <v/>
      </c>
      <c r="D477" s="42" t="str">
        <f t="shared" si="405"/>
        <v/>
      </c>
      <c r="E477" s="110" t="str">
        <f t="shared" si="406"/>
        <v/>
      </c>
      <c r="F477" s="110" t="str">
        <f t="shared" ca="1" si="407"/>
        <v>F</v>
      </c>
      <c r="G477" s="19" t="str">
        <f t="shared" si="408"/>
        <v/>
      </c>
      <c r="H477" s="19" t="str">
        <f t="shared" si="409"/>
        <v/>
      </c>
      <c r="I477" s="164" t="str">
        <f t="shared" si="410"/>
        <v/>
      </c>
      <c r="J477" s="4">
        <v>2020</v>
      </c>
      <c r="K477" s="5">
        <v>467</v>
      </c>
      <c r="L477" s="13" t="s">
        <v>1436</v>
      </c>
      <c r="M477" s="4" t="s">
        <v>115</v>
      </c>
      <c r="N477" s="6" t="s">
        <v>116</v>
      </c>
      <c r="O477" s="6" t="s">
        <v>138</v>
      </c>
      <c r="P477" s="6" t="s">
        <v>150</v>
      </c>
      <c r="Q477" s="6" t="s">
        <v>249</v>
      </c>
      <c r="R477" s="4" t="s">
        <v>114</v>
      </c>
      <c r="S477" s="4" t="s">
        <v>166</v>
      </c>
      <c r="T477" s="108" t="s">
        <v>3919</v>
      </c>
      <c r="U477" s="4" t="s">
        <v>173</v>
      </c>
      <c r="V477" s="43" t="s">
        <v>174</v>
      </c>
      <c r="W477" s="7">
        <v>51725123</v>
      </c>
      <c r="X477" s="100">
        <v>5</v>
      </c>
      <c r="Y477" s="162">
        <v>23199</v>
      </c>
      <c r="Z477" s="80">
        <f ca="1">+($F$1-Tabla3[[#This Row],[FECHA DE NACIMIENTO]])/365</f>
        <v>57.873972602739727</v>
      </c>
      <c r="AA477" s="133" t="s">
        <v>849</v>
      </c>
      <c r="AC477" s="4" t="s">
        <v>114</v>
      </c>
      <c r="AD477" s="4" t="s">
        <v>114</v>
      </c>
      <c r="AE477" s="8" t="s">
        <v>114</v>
      </c>
      <c r="AF477" s="4" t="s">
        <v>181</v>
      </c>
      <c r="AG477" s="105" t="s">
        <v>2144</v>
      </c>
      <c r="AH477" s="6" t="s">
        <v>201</v>
      </c>
      <c r="AI477" s="6" t="s">
        <v>3920</v>
      </c>
      <c r="AJ477" s="108" t="s">
        <v>3921</v>
      </c>
      <c r="AK477" s="9" t="s">
        <v>3922</v>
      </c>
      <c r="AL477" s="9">
        <v>42000000</v>
      </c>
      <c r="AM477" s="9">
        <v>42000000</v>
      </c>
      <c r="AN477" s="112">
        <v>7000000</v>
      </c>
      <c r="AO477" s="4" t="s">
        <v>209</v>
      </c>
      <c r="AP477" s="6" t="s">
        <v>181</v>
      </c>
      <c r="AQ477" s="6" t="s">
        <v>168</v>
      </c>
      <c r="AR477" s="75"/>
      <c r="AS477" s="75"/>
      <c r="AT477" s="75"/>
      <c r="AU477" s="108">
        <v>3420</v>
      </c>
      <c r="AV477" s="162">
        <v>43838</v>
      </c>
      <c r="AW477" s="108">
        <v>153820</v>
      </c>
      <c r="AX477" s="163">
        <v>44007</v>
      </c>
      <c r="AY477" s="6" t="s">
        <v>215</v>
      </c>
      <c r="AZ477" s="6" t="s">
        <v>581</v>
      </c>
      <c r="BA477" s="6" t="s">
        <v>181</v>
      </c>
      <c r="BB477" s="75"/>
      <c r="BC477" s="75"/>
      <c r="BD477" s="6" t="s">
        <v>3923</v>
      </c>
      <c r="BE477" s="161" t="s">
        <v>3924</v>
      </c>
      <c r="BF477" s="162">
        <v>44006</v>
      </c>
      <c r="BG477" s="4" t="s">
        <v>220</v>
      </c>
      <c r="BH477" s="4" t="s">
        <v>220</v>
      </c>
      <c r="BI477" s="6" t="s">
        <v>221</v>
      </c>
      <c r="BJ477" s="6" t="s">
        <v>2145</v>
      </c>
      <c r="BK477" t="s">
        <v>174</v>
      </c>
      <c r="BL477" s="12">
        <v>51973180</v>
      </c>
      <c r="BM477" s="4">
        <v>8</v>
      </c>
      <c r="BN477" s="6" t="s">
        <v>2144</v>
      </c>
      <c r="BO477" s="6" t="s">
        <v>2146</v>
      </c>
      <c r="BP477" s="4">
        <v>77101700</v>
      </c>
      <c r="BQ477" s="142" t="s">
        <v>3918</v>
      </c>
      <c r="BR477" s="162">
        <v>44006</v>
      </c>
      <c r="BS477" s="4" t="s">
        <v>180</v>
      </c>
      <c r="BT477" s="13" t="s">
        <v>230</v>
      </c>
      <c r="BU477" s="163">
        <v>44006</v>
      </c>
      <c r="BV477" s="13" t="s">
        <v>348</v>
      </c>
      <c r="BW477" s="163">
        <v>44007</v>
      </c>
      <c r="BX477" s="163">
        <v>44007</v>
      </c>
      <c r="BY477" s="222">
        <v>44189</v>
      </c>
      <c r="BZ477" s="42">
        <f t="shared" si="411"/>
        <v>182</v>
      </c>
      <c r="CA477" s="16">
        <f t="shared" si="415"/>
        <v>6.0666666666666664</v>
      </c>
      <c r="CB477" s="6" t="s">
        <v>3912</v>
      </c>
      <c r="CC477" s="9">
        <f>BD_2!E475</f>
        <v>0</v>
      </c>
      <c r="CD477" s="9">
        <f>BD_2!BA475</f>
        <v>0</v>
      </c>
      <c r="CE477" s="4">
        <f>BD_2!BZ475</f>
        <v>0</v>
      </c>
      <c r="CF477" s="42" t="str">
        <f>BD_2!CA475</f>
        <v>2 NO</v>
      </c>
      <c r="CG477" s="163" t="str">
        <f>BD_2!CF475</f>
        <v>2 NO</v>
      </c>
      <c r="CH477" s="4" t="s">
        <v>181</v>
      </c>
      <c r="CI477">
        <f t="shared" si="350"/>
        <v>182</v>
      </c>
      <c r="CJ477" s="161">
        <f t="shared" si="351"/>
        <v>44007</v>
      </c>
      <c r="CK477" s="161">
        <f t="shared" si="352"/>
        <v>44189</v>
      </c>
      <c r="CL477" s="14">
        <f t="shared" ca="1" si="353"/>
        <v>1.7362637362637363</v>
      </c>
      <c r="CM477" s="112">
        <f t="shared" si="412"/>
        <v>42000000</v>
      </c>
      <c r="CN477" s="42" t="str">
        <f t="shared" ca="1" si="413"/>
        <v>FINALIZADO</v>
      </c>
      <c r="CO477" s="115"/>
      <c r="CQ477" s="17"/>
      <c r="CR477" s="87"/>
      <c r="CT477" s="4" t="s">
        <v>1321</v>
      </c>
      <c r="CU477" s="4" t="s">
        <v>1322</v>
      </c>
      <c r="CV477" s="4" t="s">
        <v>3330</v>
      </c>
      <c r="CW477" s="42" t="str">
        <f t="shared" si="414"/>
        <v>junio</v>
      </c>
      <c r="CX477" s="4" t="s">
        <v>180</v>
      </c>
      <c r="CY477" s="6" t="s">
        <v>361</v>
      </c>
      <c r="CZ477" s="6" t="s">
        <v>362</v>
      </c>
    </row>
    <row r="478" spans="1:104" x14ac:dyDescent="0.25">
      <c r="A478" s="110" t="str">
        <f t="shared" si="402"/>
        <v/>
      </c>
      <c r="B478" s="110" t="str">
        <f t="shared" si="403"/>
        <v/>
      </c>
      <c r="C478" s="42" t="str">
        <f t="shared" si="404"/>
        <v/>
      </c>
      <c r="D478" s="42" t="str">
        <f t="shared" si="405"/>
        <v/>
      </c>
      <c r="E478" s="110" t="str">
        <f t="shared" si="406"/>
        <v/>
      </c>
      <c r="F478" s="110" t="str">
        <f t="shared" ca="1" si="407"/>
        <v>F</v>
      </c>
      <c r="G478" s="19" t="str">
        <f t="shared" si="408"/>
        <v/>
      </c>
      <c r="H478" s="19" t="str">
        <f t="shared" si="409"/>
        <v/>
      </c>
      <c r="I478" s="164" t="str">
        <f t="shared" si="410"/>
        <v/>
      </c>
      <c r="J478" s="4">
        <v>2020</v>
      </c>
      <c r="K478" s="5">
        <v>468</v>
      </c>
      <c r="L478" s="13" t="s">
        <v>1438</v>
      </c>
      <c r="M478" s="4" t="s">
        <v>115</v>
      </c>
      <c r="N478" s="6" t="s">
        <v>116</v>
      </c>
      <c r="O478" s="6" t="s">
        <v>138</v>
      </c>
      <c r="P478" s="6" t="s">
        <v>150</v>
      </c>
      <c r="Q478" s="6" t="s">
        <v>249</v>
      </c>
      <c r="R478" s="4" t="s">
        <v>114</v>
      </c>
      <c r="S478" s="4" t="s">
        <v>166</v>
      </c>
      <c r="T478" s="108" t="s">
        <v>3925</v>
      </c>
      <c r="U478" s="4" t="s">
        <v>173</v>
      </c>
      <c r="V478" s="43" t="s">
        <v>174</v>
      </c>
      <c r="W478" s="7">
        <v>80274148</v>
      </c>
      <c r="X478" s="100">
        <v>8</v>
      </c>
      <c r="Y478" s="162">
        <v>24894</v>
      </c>
      <c r="Z478" s="80">
        <f ca="1">+($F$1-Tabla3[[#This Row],[FECHA DE NACIMIENTO]])/365</f>
        <v>53.230136986301368</v>
      </c>
      <c r="AA478" s="133" t="s">
        <v>849</v>
      </c>
      <c r="AC478" s="4" t="s">
        <v>114</v>
      </c>
      <c r="AD478" s="4" t="s">
        <v>114</v>
      </c>
      <c r="AE478" s="8" t="s">
        <v>114</v>
      </c>
      <c r="AF478" s="4" t="s">
        <v>181</v>
      </c>
      <c r="AG478" s="13" t="s">
        <v>185</v>
      </c>
      <c r="AH478" s="13" t="s">
        <v>185</v>
      </c>
      <c r="AI478" s="6" t="s">
        <v>3937</v>
      </c>
      <c r="AJ478" s="108" t="s">
        <v>3938</v>
      </c>
      <c r="AK478" s="9" t="s">
        <v>3939</v>
      </c>
      <c r="AL478" s="9">
        <v>30000000</v>
      </c>
      <c r="AM478" s="9">
        <v>30000000</v>
      </c>
      <c r="AN478" s="112">
        <v>5000000</v>
      </c>
      <c r="AO478" s="4" t="s">
        <v>366</v>
      </c>
      <c r="AP478" s="6" t="s">
        <v>181</v>
      </c>
      <c r="AQ478" s="6" t="s">
        <v>168</v>
      </c>
      <c r="AR478" s="75"/>
      <c r="AS478" s="75"/>
      <c r="AT478" s="75"/>
      <c r="AU478" s="108">
        <v>919</v>
      </c>
      <c r="AV478" s="162">
        <v>43587</v>
      </c>
      <c r="AW478" s="108">
        <v>1920</v>
      </c>
      <c r="AX478" s="163">
        <v>44008</v>
      </c>
      <c r="AY478" s="6" t="s">
        <v>217</v>
      </c>
      <c r="AZ478" s="6" t="s">
        <v>1948</v>
      </c>
      <c r="BA478" s="6" t="s">
        <v>181</v>
      </c>
      <c r="BB478" s="75"/>
      <c r="BC478" s="75"/>
      <c r="BD478" s="6" t="s">
        <v>3940</v>
      </c>
      <c r="BE478" s="161" t="s">
        <v>3941</v>
      </c>
      <c r="BF478" s="162">
        <v>44007</v>
      </c>
      <c r="BG478" s="4" t="s">
        <v>220</v>
      </c>
      <c r="BH478" s="4" t="s">
        <v>220</v>
      </c>
      <c r="BI478" s="6" t="s">
        <v>221</v>
      </c>
      <c r="BJ478" s="6" t="s">
        <v>1224</v>
      </c>
      <c r="BK478" s="6" t="s">
        <v>174</v>
      </c>
      <c r="BL478" s="12">
        <v>80407547</v>
      </c>
      <c r="BM478" s="4">
        <v>6</v>
      </c>
      <c r="BN478" s="6" t="s">
        <v>1290</v>
      </c>
      <c r="BO478" s="6" t="s">
        <v>957</v>
      </c>
      <c r="BP478" s="4">
        <v>77101701</v>
      </c>
      <c r="BQ478" s="142" t="s">
        <v>3926</v>
      </c>
      <c r="BR478" s="162">
        <v>44007</v>
      </c>
      <c r="BS478" s="4" t="s">
        <v>180</v>
      </c>
      <c r="BT478" s="13" t="s">
        <v>230</v>
      </c>
      <c r="BU478" s="163">
        <v>44007</v>
      </c>
      <c r="BV478" s="13" t="s">
        <v>348</v>
      </c>
      <c r="BW478" s="163">
        <v>44008</v>
      </c>
      <c r="BX478" s="163">
        <v>44008</v>
      </c>
      <c r="BY478" s="222">
        <v>44190</v>
      </c>
      <c r="BZ478" s="42">
        <f t="shared" si="411"/>
        <v>182</v>
      </c>
      <c r="CA478" s="16">
        <f t="shared" si="415"/>
        <v>6.0666666666666664</v>
      </c>
      <c r="CB478" s="6" t="s">
        <v>3942</v>
      </c>
      <c r="CC478" s="9">
        <f>BD_2!E476</f>
        <v>0</v>
      </c>
      <c r="CD478" s="9">
        <f>BD_2!BA476</f>
        <v>0</v>
      </c>
      <c r="CE478" s="4">
        <f>BD_2!BZ476</f>
        <v>0</v>
      </c>
      <c r="CF478" s="42" t="str">
        <f>BD_2!CA476</f>
        <v>2 NO</v>
      </c>
      <c r="CG478" s="163" t="str">
        <f>BD_2!CF476</f>
        <v>2 NO</v>
      </c>
      <c r="CH478" s="4" t="s">
        <v>181</v>
      </c>
      <c r="CI478">
        <f t="shared" si="350"/>
        <v>182</v>
      </c>
      <c r="CJ478" s="161">
        <f t="shared" si="351"/>
        <v>44008</v>
      </c>
      <c r="CK478" s="161">
        <f t="shared" si="352"/>
        <v>44190</v>
      </c>
      <c r="CL478" s="14">
        <f t="shared" ca="1" si="353"/>
        <v>1.7307692307692308</v>
      </c>
      <c r="CM478" s="112">
        <f t="shared" si="412"/>
        <v>30000000</v>
      </c>
      <c r="CN478" s="42" t="str">
        <f t="shared" ca="1" si="413"/>
        <v>FINALIZADO</v>
      </c>
      <c r="CO478" s="115"/>
      <c r="CQ478" s="17"/>
      <c r="CR478" s="87"/>
      <c r="CT478" s="4" t="s">
        <v>1321</v>
      </c>
      <c r="CU478" s="4" t="s">
        <v>1322</v>
      </c>
      <c r="CV478" s="4" t="s">
        <v>3330</v>
      </c>
      <c r="CW478" s="42" t="str">
        <f t="shared" si="414"/>
        <v>junio</v>
      </c>
      <c r="CX478" s="4" t="s">
        <v>180</v>
      </c>
      <c r="CY478" s="6" t="s">
        <v>361</v>
      </c>
      <c r="CZ478" s="6" t="s">
        <v>362</v>
      </c>
    </row>
    <row r="479" spans="1:104" x14ac:dyDescent="0.25">
      <c r="A479" s="110" t="str">
        <f t="shared" si="402"/>
        <v/>
      </c>
      <c r="B479" s="110" t="str">
        <f t="shared" si="403"/>
        <v/>
      </c>
      <c r="C479" s="42" t="str">
        <f t="shared" si="404"/>
        <v/>
      </c>
      <c r="D479" s="42" t="str">
        <f t="shared" si="405"/>
        <v/>
      </c>
      <c r="E479" s="110" t="str">
        <f t="shared" si="406"/>
        <v/>
      </c>
      <c r="F479" s="110" t="str">
        <f t="shared" ca="1" si="407"/>
        <v>F</v>
      </c>
      <c r="G479" s="19" t="str">
        <f t="shared" si="408"/>
        <v/>
      </c>
      <c r="H479" s="19" t="str">
        <f t="shared" si="409"/>
        <v/>
      </c>
      <c r="I479" s="164" t="str">
        <f t="shared" si="410"/>
        <v/>
      </c>
      <c r="J479" s="4">
        <v>2020</v>
      </c>
      <c r="K479" s="5">
        <v>469</v>
      </c>
      <c r="L479" s="13" t="s">
        <v>1438</v>
      </c>
      <c r="M479" s="4" t="s">
        <v>115</v>
      </c>
      <c r="N479" s="6" t="s">
        <v>116</v>
      </c>
      <c r="O479" s="6" t="s">
        <v>138</v>
      </c>
      <c r="P479" s="6" t="s">
        <v>150</v>
      </c>
      <c r="Q479" s="6" t="s">
        <v>249</v>
      </c>
      <c r="R479" s="4" t="s">
        <v>114</v>
      </c>
      <c r="S479" s="4" t="s">
        <v>166</v>
      </c>
      <c r="T479" s="108" t="s">
        <v>3944</v>
      </c>
      <c r="U479" s="4" t="s">
        <v>173</v>
      </c>
      <c r="V479" s="43" t="s">
        <v>174</v>
      </c>
      <c r="W479" s="7">
        <v>51905770</v>
      </c>
      <c r="X479" s="100">
        <v>3</v>
      </c>
      <c r="Y479" s="162">
        <v>25022</v>
      </c>
      <c r="Z479" s="80">
        <f ca="1">+($F$1-Tabla3[[#This Row],[FECHA DE NACIMIENTO]])/365</f>
        <v>52.87945205479452</v>
      </c>
      <c r="AA479" s="133" t="s">
        <v>849</v>
      </c>
      <c r="AC479" s="4" t="s">
        <v>114</v>
      </c>
      <c r="AD479" s="4" t="s">
        <v>114</v>
      </c>
      <c r="AE479" s="8" t="s">
        <v>114</v>
      </c>
      <c r="AF479" s="4" t="s">
        <v>181</v>
      </c>
      <c r="AG479" s="13" t="s">
        <v>185</v>
      </c>
      <c r="AH479" s="13" t="s">
        <v>185</v>
      </c>
      <c r="AI479" s="6" t="s">
        <v>3945</v>
      </c>
      <c r="AJ479" s="108" t="s">
        <v>3938</v>
      </c>
      <c r="AK479" s="9" t="s">
        <v>3939</v>
      </c>
      <c r="AL479" s="9">
        <v>30000000</v>
      </c>
      <c r="AM479" s="9">
        <v>30000000</v>
      </c>
      <c r="AN479" s="112">
        <v>5000000</v>
      </c>
      <c r="AO479" s="4" t="s">
        <v>366</v>
      </c>
      <c r="AP479" s="6" t="s">
        <v>181</v>
      </c>
      <c r="AQ479" s="6" t="s">
        <v>168</v>
      </c>
      <c r="AR479" s="75"/>
      <c r="AS479" s="75"/>
      <c r="AT479" s="75"/>
      <c r="AU479" s="108">
        <v>919</v>
      </c>
      <c r="AV479" s="162">
        <v>43587</v>
      </c>
      <c r="AW479" s="108">
        <v>2020</v>
      </c>
      <c r="AX479" s="163">
        <v>44008</v>
      </c>
      <c r="AY479" s="6" t="s">
        <v>217</v>
      </c>
      <c r="AZ479" s="6" t="s">
        <v>1948</v>
      </c>
      <c r="BA479" s="6" t="s">
        <v>181</v>
      </c>
      <c r="BB479" s="75"/>
      <c r="BC479" s="75"/>
      <c r="BD479" s="6" t="s">
        <v>3946</v>
      </c>
      <c r="BE479" s="161" t="s">
        <v>3947</v>
      </c>
      <c r="BF479" s="162">
        <v>44007</v>
      </c>
      <c r="BG479" s="4" t="s">
        <v>220</v>
      </c>
      <c r="BH479" s="4" t="s">
        <v>220</v>
      </c>
      <c r="BI479" s="6" t="s">
        <v>221</v>
      </c>
      <c r="BJ479" s="6" t="s">
        <v>1224</v>
      </c>
      <c r="BK479" s="6" t="s">
        <v>174</v>
      </c>
      <c r="BL479" s="12">
        <v>80407547</v>
      </c>
      <c r="BM479" s="4">
        <v>6</v>
      </c>
      <c r="BN479" s="6" t="s">
        <v>1290</v>
      </c>
      <c r="BO479" s="6" t="s">
        <v>957</v>
      </c>
      <c r="BP479" s="4">
        <v>77101701</v>
      </c>
      <c r="BQ479" s="142" t="s">
        <v>3943</v>
      </c>
      <c r="BR479" s="162">
        <v>44007</v>
      </c>
      <c r="BS479" s="4" t="s">
        <v>180</v>
      </c>
      <c r="BT479" s="13" t="s">
        <v>230</v>
      </c>
      <c r="BU479" s="163">
        <v>44007</v>
      </c>
      <c r="BV479" s="13" t="s">
        <v>348</v>
      </c>
      <c r="BW479" s="163">
        <v>44008</v>
      </c>
      <c r="BX479" s="163">
        <v>44008</v>
      </c>
      <c r="BY479" s="222">
        <v>44190</v>
      </c>
      <c r="BZ479" s="42">
        <f t="shared" si="411"/>
        <v>182</v>
      </c>
      <c r="CA479" s="16">
        <f t="shared" si="415"/>
        <v>6.0666666666666664</v>
      </c>
      <c r="CB479" s="6" t="s">
        <v>3948</v>
      </c>
      <c r="CC479" s="9">
        <f>BD_2!E477</f>
        <v>0</v>
      </c>
      <c r="CD479" s="9">
        <f>BD_2!BA477</f>
        <v>0</v>
      </c>
      <c r="CE479" s="4">
        <f>BD_2!BZ477</f>
        <v>0</v>
      </c>
      <c r="CF479" s="42" t="str">
        <f>BD_2!CA477</f>
        <v>2 NO</v>
      </c>
      <c r="CG479" s="163" t="str">
        <f>BD_2!CF477</f>
        <v>2 NO</v>
      </c>
      <c r="CH479" s="4" t="s">
        <v>181</v>
      </c>
      <c r="CI479">
        <f t="shared" si="350"/>
        <v>182</v>
      </c>
      <c r="CJ479" s="161">
        <f t="shared" si="351"/>
        <v>44008</v>
      </c>
      <c r="CK479" s="161">
        <f t="shared" si="352"/>
        <v>44190</v>
      </c>
      <c r="CL479" s="14">
        <f t="shared" ca="1" si="353"/>
        <v>1.7307692307692308</v>
      </c>
      <c r="CM479" s="112">
        <f t="shared" si="412"/>
        <v>30000000</v>
      </c>
      <c r="CN479" s="42" t="str">
        <f t="shared" ca="1" si="413"/>
        <v>FINALIZADO</v>
      </c>
      <c r="CO479" s="115"/>
      <c r="CQ479" s="17"/>
      <c r="CR479" s="87"/>
      <c r="CT479" s="4" t="s">
        <v>1321</v>
      </c>
      <c r="CU479" s="4" t="s">
        <v>1322</v>
      </c>
      <c r="CV479" s="4" t="s">
        <v>3330</v>
      </c>
      <c r="CW479" s="42" t="str">
        <f t="shared" ref="CW479" si="418">TEXT(BF479,"MMMM")</f>
        <v>junio</v>
      </c>
      <c r="CX479" s="4" t="s">
        <v>180</v>
      </c>
      <c r="CY479" s="6" t="s">
        <v>361</v>
      </c>
      <c r="CZ479" s="6" t="s">
        <v>362</v>
      </c>
    </row>
    <row r="480" spans="1:104" x14ac:dyDescent="0.25">
      <c r="A480" s="110" t="str">
        <f t="shared" si="402"/>
        <v/>
      </c>
      <c r="B480" s="110" t="str">
        <f t="shared" si="403"/>
        <v/>
      </c>
      <c r="C480" s="42" t="str">
        <f t="shared" si="404"/>
        <v>T</v>
      </c>
      <c r="D480" s="42" t="str">
        <f t="shared" si="405"/>
        <v/>
      </c>
      <c r="E480" s="110" t="str">
        <f t="shared" si="406"/>
        <v/>
      </c>
      <c r="F480" s="110" t="str">
        <f t="shared" ca="1" si="407"/>
        <v>F</v>
      </c>
      <c r="G480" s="19" t="str">
        <f t="shared" si="408"/>
        <v/>
      </c>
      <c r="H480" s="19" t="str">
        <f t="shared" si="409"/>
        <v/>
      </c>
      <c r="I480" s="164" t="str">
        <f t="shared" si="410"/>
        <v/>
      </c>
      <c r="J480" s="4">
        <v>2020</v>
      </c>
      <c r="K480" s="5">
        <v>470</v>
      </c>
      <c r="L480" s="13" t="s">
        <v>1435</v>
      </c>
      <c r="M480" s="4" t="s">
        <v>115</v>
      </c>
      <c r="N480" s="6" t="s">
        <v>116</v>
      </c>
      <c r="O480" s="6" t="s">
        <v>138</v>
      </c>
      <c r="P480" s="6" t="s">
        <v>150</v>
      </c>
      <c r="Q480" s="6" t="s">
        <v>249</v>
      </c>
      <c r="R480" s="4" t="s">
        <v>114</v>
      </c>
      <c r="S480" s="4" t="s">
        <v>166</v>
      </c>
      <c r="T480" s="108" t="s">
        <v>3950</v>
      </c>
      <c r="U480" s="4" t="s">
        <v>173</v>
      </c>
      <c r="V480" s="43" t="s">
        <v>174</v>
      </c>
      <c r="W480" s="7">
        <v>1128051549</v>
      </c>
      <c r="X480" s="100">
        <v>5</v>
      </c>
      <c r="Y480" s="162">
        <v>31531</v>
      </c>
      <c r="Z480" s="80">
        <f ca="1">+($F$1-Tabla3[[#This Row],[FECHA DE NACIMIENTO]])/365</f>
        <v>35.046575342465751</v>
      </c>
      <c r="AA480" s="133" t="s">
        <v>178</v>
      </c>
      <c r="AC480" s="4" t="s">
        <v>114</v>
      </c>
      <c r="AD480" s="4" t="s">
        <v>114</v>
      </c>
      <c r="AE480" s="8" t="s">
        <v>114</v>
      </c>
      <c r="AF480" s="4" t="s">
        <v>181</v>
      </c>
      <c r="AG480" s="13" t="s">
        <v>185</v>
      </c>
      <c r="AH480" s="13" t="s">
        <v>185</v>
      </c>
      <c r="AI480" s="6" t="s">
        <v>3951</v>
      </c>
      <c r="AJ480" s="108" t="s">
        <v>3952</v>
      </c>
      <c r="AK480" s="9" t="s">
        <v>3953</v>
      </c>
      <c r="AL480" s="9">
        <v>48000000</v>
      </c>
      <c r="AM480" s="9">
        <v>48000000</v>
      </c>
      <c r="AN480" s="112">
        <v>8000000</v>
      </c>
      <c r="AO480" s="4" t="s">
        <v>209</v>
      </c>
      <c r="AP480" s="6" t="s">
        <v>181</v>
      </c>
      <c r="AQ480" s="6" t="s">
        <v>168</v>
      </c>
      <c r="AR480" s="75"/>
      <c r="AS480" s="75"/>
      <c r="AT480" s="75"/>
      <c r="AU480" s="108">
        <v>9020</v>
      </c>
      <c r="AV480" s="162">
        <v>43844</v>
      </c>
      <c r="AW480" s="108">
        <v>154520</v>
      </c>
      <c r="AX480" s="163">
        <v>44008</v>
      </c>
      <c r="AY480" s="6" t="s">
        <v>215</v>
      </c>
      <c r="AZ480" s="6" t="s">
        <v>810</v>
      </c>
      <c r="BA480" s="6" t="s">
        <v>181</v>
      </c>
      <c r="BB480" s="75"/>
      <c r="BC480" s="75"/>
      <c r="BD480" s="6" t="s">
        <v>3955</v>
      </c>
      <c r="BE480" s="161" t="s">
        <v>3954</v>
      </c>
      <c r="BF480" s="162">
        <v>44007</v>
      </c>
      <c r="BG480" s="4" t="s">
        <v>220</v>
      </c>
      <c r="BH480" s="4" t="s">
        <v>220</v>
      </c>
      <c r="BI480" s="6" t="s">
        <v>221</v>
      </c>
      <c r="BJ480" s="6" t="s">
        <v>1224</v>
      </c>
      <c r="BK480" s="6" t="s">
        <v>174</v>
      </c>
      <c r="BL480" s="12">
        <v>80407547</v>
      </c>
      <c r="BM480" s="4">
        <v>6</v>
      </c>
      <c r="BN480" s="6" t="s">
        <v>1290</v>
      </c>
      <c r="BO480" s="6" t="s">
        <v>957</v>
      </c>
      <c r="BP480" s="4">
        <v>77101706</v>
      </c>
      <c r="BQ480" s="142" t="s">
        <v>3949</v>
      </c>
      <c r="BR480" s="162">
        <v>44007</v>
      </c>
      <c r="BS480" s="4" t="s">
        <v>180</v>
      </c>
      <c r="BT480" s="13" t="s">
        <v>230</v>
      </c>
      <c r="BU480" s="163">
        <v>44008</v>
      </c>
      <c r="BV480" s="13" t="s">
        <v>348</v>
      </c>
      <c r="BW480" s="163">
        <v>44008</v>
      </c>
      <c r="BX480" s="163">
        <v>44008</v>
      </c>
      <c r="BY480" s="222">
        <v>44190</v>
      </c>
      <c r="BZ480" s="42">
        <f t="shared" si="411"/>
        <v>182</v>
      </c>
      <c r="CA480" s="16">
        <f t="shared" si="415"/>
        <v>6.0666666666666664</v>
      </c>
      <c r="CB480" s="6" t="s">
        <v>3956</v>
      </c>
      <c r="CC480" s="9">
        <f>BD_2!E478</f>
        <v>8000000</v>
      </c>
      <c r="CD480" s="9">
        <f>BD_2!BA478</f>
        <v>0</v>
      </c>
      <c r="CE480" s="4">
        <f>BD_2!BZ478</f>
        <v>-29</v>
      </c>
      <c r="CF480" s="42" t="str">
        <f>BD_2!CA478</f>
        <v>2 NO</v>
      </c>
      <c r="CG480" s="163" t="str">
        <f>BD_2!CF478</f>
        <v>1 SI</v>
      </c>
      <c r="CH480" s="4" t="s">
        <v>181</v>
      </c>
      <c r="CI480">
        <f t="shared" si="350"/>
        <v>153</v>
      </c>
      <c r="CJ480" s="161">
        <f t="shared" si="351"/>
        <v>44008</v>
      </c>
      <c r="CK480" s="161">
        <f t="shared" si="352"/>
        <v>44161</v>
      </c>
      <c r="CL480" s="14">
        <f t="shared" ca="1" si="353"/>
        <v>2.0588235294117645</v>
      </c>
      <c r="CM480" s="112">
        <f t="shared" si="412"/>
        <v>40000000</v>
      </c>
      <c r="CN480" s="42" t="str">
        <f t="shared" ca="1" si="413"/>
        <v>FINALIZADO</v>
      </c>
      <c r="CO480" s="115"/>
      <c r="CQ480" s="17"/>
      <c r="CR480" s="87"/>
      <c r="CT480" s="4" t="s">
        <v>1321</v>
      </c>
      <c r="CU480" s="4" t="s">
        <v>1322</v>
      </c>
      <c r="CV480" s="4" t="s">
        <v>3330</v>
      </c>
      <c r="CW480" s="42" t="str">
        <f t="shared" si="414"/>
        <v>junio</v>
      </c>
      <c r="CX480" s="4" t="s">
        <v>180</v>
      </c>
      <c r="CY480" s="6" t="s">
        <v>361</v>
      </c>
      <c r="CZ480" s="6" t="s">
        <v>362</v>
      </c>
    </row>
    <row r="481" spans="1:104" x14ac:dyDescent="0.25">
      <c r="A481" s="110" t="str">
        <f t="shared" ref="A481:A485" si="419">+IF($CM481&gt;$AM481,"A", "")</f>
        <v/>
      </c>
      <c r="B481" s="110" t="str">
        <f t="shared" ref="B481:B485" si="420">+IF(CK481&gt;BY481,"PR","")</f>
        <v/>
      </c>
      <c r="C481" s="42" t="str">
        <f t="shared" ref="C481:C485" si="421">IF($CG481= "1 SI", "T","")</f>
        <v/>
      </c>
      <c r="D481" s="42" t="str">
        <f t="shared" ref="D481:D485" si="422">+IF($CF481="1 SI","S","")</f>
        <v/>
      </c>
      <c r="E481" s="110" t="str">
        <f t="shared" ref="E481:E485" si="423">+IF(CH481="1 SI","C","")</f>
        <v/>
      </c>
      <c r="F481" s="110" t="str">
        <f t="shared" ref="F481:F485" ca="1" si="424">+IF($CK481&lt;=$F$1,"F","E")</f>
        <v>F</v>
      </c>
      <c r="G481" s="19" t="str">
        <f t="shared" ref="G481:G485" si="425">+IF($CO481="MUTUO ACUERDO", "L","")</f>
        <v/>
      </c>
      <c r="H481" s="19" t="str">
        <f t="shared" ref="H481:H485" si="426">IF($CX481="1 SI","","NE")</f>
        <v/>
      </c>
      <c r="I481" s="164" t="str">
        <f t="shared" ref="I481:I485" si="427">IF(CV481="1. SI","ANU","")</f>
        <v/>
      </c>
      <c r="J481" s="4">
        <v>2020</v>
      </c>
      <c r="K481" s="5">
        <v>471</v>
      </c>
      <c r="L481" s="13" t="s">
        <v>1435</v>
      </c>
      <c r="M481" s="4" t="s">
        <v>115</v>
      </c>
      <c r="N481" s="6" t="s">
        <v>116</v>
      </c>
      <c r="O481" s="6" t="s">
        <v>138</v>
      </c>
      <c r="P481" s="6" t="s">
        <v>150</v>
      </c>
      <c r="Q481" s="6" t="s">
        <v>249</v>
      </c>
      <c r="R481" s="4" t="s">
        <v>114</v>
      </c>
      <c r="S481" s="4" t="s">
        <v>166</v>
      </c>
      <c r="T481" s="108" t="s">
        <v>3961</v>
      </c>
      <c r="U481" s="4" t="s">
        <v>173</v>
      </c>
      <c r="V481" s="43" t="s">
        <v>174</v>
      </c>
      <c r="W481" s="7">
        <v>12746771</v>
      </c>
      <c r="X481" s="100">
        <v>6</v>
      </c>
      <c r="Y481" s="162">
        <v>28625</v>
      </c>
      <c r="Z481" s="80">
        <f ca="1">+($F$1-Tabla3[[#This Row],[FECHA DE NACIMIENTO]])/365</f>
        <v>43.008219178082193</v>
      </c>
      <c r="AA481" s="133" t="s">
        <v>3767</v>
      </c>
      <c r="AC481" s="4" t="s">
        <v>114</v>
      </c>
      <c r="AD481" s="4" t="s">
        <v>114</v>
      </c>
      <c r="AE481" s="8" t="s">
        <v>114</v>
      </c>
      <c r="AF481" s="4" t="s">
        <v>181</v>
      </c>
      <c r="AG481" s="13" t="s">
        <v>185</v>
      </c>
      <c r="AH481" s="13" t="s">
        <v>185</v>
      </c>
      <c r="AI481" s="6" t="s">
        <v>3958</v>
      </c>
      <c r="AJ481" s="108" t="s">
        <v>3959</v>
      </c>
      <c r="AK481" s="9" t="s">
        <v>3960</v>
      </c>
      <c r="AL481" s="9">
        <v>39000000</v>
      </c>
      <c r="AM481" s="9">
        <v>39000000</v>
      </c>
      <c r="AN481" s="112">
        <v>6500000</v>
      </c>
      <c r="AO481" s="4" t="s">
        <v>209</v>
      </c>
      <c r="AP481" s="6" t="s">
        <v>181</v>
      </c>
      <c r="AQ481" s="6" t="s">
        <v>168</v>
      </c>
      <c r="AR481" s="75"/>
      <c r="AS481" s="75"/>
      <c r="AT481" s="75"/>
      <c r="AU481" s="108">
        <v>9020</v>
      </c>
      <c r="AV481" s="162">
        <v>43844</v>
      </c>
      <c r="AW481" s="108">
        <v>154620</v>
      </c>
      <c r="AX481" s="163">
        <v>44008</v>
      </c>
      <c r="AY481" s="6" t="s">
        <v>215</v>
      </c>
      <c r="AZ481" s="6" t="s">
        <v>810</v>
      </c>
      <c r="BA481" s="6" t="s">
        <v>181</v>
      </c>
      <c r="BB481" s="75"/>
      <c r="BC481" s="75"/>
      <c r="BD481" s="6" t="s">
        <v>3962</v>
      </c>
      <c r="BE481" s="161" t="s">
        <v>3963</v>
      </c>
      <c r="BF481" s="162">
        <v>44007</v>
      </c>
      <c r="BG481" s="4" t="s">
        <v>220</v>
      </c>
      <c r="BH481" s="4" t="s">
        <v>220</v>
      </c>
      <c r="BI481" s="6" t="s">
        <v>221</v>
      </c>
      <c r="BJ481" s="6" t="s">
        <v>1224</v>
      </c>
      <c r="BK481" s="6" t="s">
        <v>174</v>
      </c>
      <c r="BL481" s="12">
        <v>80407547</v>
      </c>
      <c r="BM481" s="4">
        <v>6</v>
      </c>
      <c r="BN481" s="6" t="s">
        <v>1290</v>
      </c>
      <c r="BO481" s="6" t="s">
        <v>957</v>
      </c>
      <c r="BP481" s="4">
        <v>77101701</v>
      </c>
      <c r="BQ481" s="142" t="s">
        <v>3957</v>
      </c>
      <c r="BR481" s="162">
        <v>44007</v>
      </c>
      <c r="BS481" s="4" t="s">
        <v>180</v>
      </c>
      <c r="BT481" s="13" t="s">
        <v>230</v>
      </c>
      <c r="BU481" s="163">
        <v>44008</v>
      </c>
      <c r="BV481" s="13" t="s">
        <v>348</v>
      </c>
      <c r="BW481" s="163">
        <v>44008</v>
      </c>
      <c r="BX481" s="163">
        <v>44008</v>
      </c>
      <c r="BY481" s="222">
        <v>44190</v>
      </c>
      <c r="BZ481" s="42">
        <f t="shared" ref="BZ481:BZ485" si="428">$BY481-$BX481</f>
        <v>182</v>
      </c>
      <c r="CA481" s="16">
        <f t="shared" si="415"/>
        <v>6.0666666666666664</v>
      </c>
      <c r="CB481" s="6" t="s">
        <v>3956</v>
      </c>
      <c r="CC481" s="9">
        <f>BD_2!E479</f>
        <v>0</v>
      </c>
      <c r="CD481" s="9">
        <f>BD_2!BA479</f>
        <v>0</v>
      </c>
      <c r="CE481" s="4">
        <f>BD_2!BZ479</f>
        <v>0</v>
      </c>
      <c r="CF481" s="42" t="str">
        <f>BD_2!CA479</f>
        <v>2 NO</v>
      </c>
      <c r="CG481" s="163" t="str">
        <f>BD_2!CF479</f>
        <v>2 NO</v>
      </c>
      <c r="CH481" s="4" t="s">
        <v>181</v>
      </c>
      <c r="CI481">
        <f t="shared" si="350"/>
        <v>182</v>
      </c>
      <c r="CJ481" s="161">
        <f t="shared" si="351"/>
        <v>44008</v>
      </c>
      <c r="CK481" s="161">
        <f t="shared" si="352"/>
        <v>44190</v>
      </c>
      <c r="CL481" s="14">
        <f t="shared" ca="1" si="353"/>
        <v>1.7307692307692308</v>
      </c>
      <c r="CM481" s="112">
        <f t="shared" ref="CM481:CM485" si="429">$AM481+$CD481-$CC481</f>
        <v>39000000</v>
      </c>
      <c r="CN481" s="42" t="str">
        <f t="shared" ref="CN481:CN485" ca="1" si="430">+IF($CK481&lt;=$F$1, "FINALIZADO","EJECUCIÓN")</f>
        <v>FINALIZADO</v>
      </c>
      <c r="CO481" s="115"/>
      <c r="CQ481" s="17"/>
      <c r="CR481" s="87"/>
      <c r="CT481" s="4" t="s">
        <v>1321</v>
      </c>
      <c r="CU481" s="4" t="s">
        <v>1322</v>
      </c>
      <c r="CV481" s="4" t="s">
        <v>3330</v>
      </c>
      <c r="CW481" s="42" t="str">
        <f t="shared" ref="CW481" si="431">TEXT(BF481,"MMMM")</f>
        <v>junio</v>
      </c>
      <c r="CX481" s="4" t="s">
        <v>180</v>
      </c>
      <c r="CY481" s="6" t="s">
        <v>361</v>
      </c>
      <c r="CZ481" s="6" t="s">
        <v>362</v>
      </c>
    </row>
    <row r="482" spans="1:104" x14ac:dyDescent="0.25">
      <c r="A482" s="110" t="str">
        <f t="shared" si="419"/>
        <v/>
      </c>
      <c r="B482" s="110" t="str">
        <f t="shared" si="420"/>
        <v/>
      </c>
      <c r="C482" s="42" t="str">
        <f t="shared" si="421"/>
        <v/>
      </c>
      <c r="D482" s="42" t="str">
        <f t="shared" si="422"/>
        <v/>
      </c>
      <c r="E482" s="110" t="str">
        <f t="shared" si="423"/>
        <v/>
      </c>
      <c r="F482" s="110" t="str">
        <f t="shared" ca="1" si="424"/>
        <v>F</v>
      </c>
      <c r="G482" s="19" t="str">
        <f t="shared" si="425"/>
        <v/>
      </c>
      <c r="H482" s="19" t="str">
        <f t="shared" si="426"/>
        <v/>
      </c>
      <c r="I482" s="164" t="str">
        <f t="shared" si="427"/>
        <v/>
      </c>
      <c r="J482" s="4">
        <v>2020</v>
      </c>
      <c r="K482" s="5">
        <v>472</v>
      </c>
      <c r="L482" s="13" t="s">
        <v>1435</v>
      </c>
      <c r="M482" s="4" t="s">
        <v>115</v>
      </c>
      <c r="N482" s="6" t="s">
        <v>116</v>
      </c>
      <c r="O482" s="6" t="s">
        <v>138</v>
      </c>
      <c r="P482" s="6" t="s">
        <v>150</v>
      </c>
      <c r="Q482" s="6" t="s">
        <v>249</v>
      </c>
      <c r="R482" s="4" t="s">
        <v>114</v>
      </c>
      <c r="S482" s="4" t="s">
        <v>166</v>
      </c>
      <c r="T482" s="108" t="s">
        <v>3965</v>
      </c>
      <c r="U482" s="4" t="s">
        <v>173</v>
      </c>
      <c r="V482" s="43" t="s">
        <v>174</v>
      </c>
      <c r="W482" s="7">
        <v>79356880</v>
      </c>
      <c r="X482" s="100">
        <v>0</v>
      </c>
      <c r="Y482" s="162">
        <v>23885</v>
      </c>
      <c r="Z482" s="80">
        <f ca="1">+($F$1-Tabla3[[#This Row],[FECHA DE NACIMIENTO]])/365</f>
        <v>55.994520547945207</v>
      </c>
      <c r="AA482" s="133" t="s">
        <v>558</v>
      </c>
      <c r="AC482" s="4" t="s">
        <v>114</v>
      </c>
      <c r="AD482" s="4" t="s">
        <v>114</v>
      </c>
      <c r="AE482" s="8" t="s">
        <v>114</v>
      </c>
      <c r="AF482" s="4" t="s">
        <v>181</v>
      </c>
      <c r="AG482" s="13" t="s">
        <v>185</v>
      </c>
      <c r="AH482" s="13" t="s">
        <v>185</v>
      </c>
      <c r="AI482" s="6" t="s">
        <v>3958</v>
      </c>
      <c r="AJ482" s="108" t="s">
        <v>3968</v>
      </c>
      <c r="AK482" s="9" t="s">
        <v>3969</v>
      </c>
      <c r="AL482" s="9">
        <v>54000000</v>
      </c>
      <c r="AM482" s="9">
        <v>54000000</v>
      </c>
      <c r="AN482" s="112">
        <v>9000000</v>
      </c>
      <c r="AO482" s="4" t="s">
        <v>209</v>
      </c>
      <c r="AP482" s="6" t="s">
        <v>181</v>
      </c>
      <c r="AQ482" s="6" t="s">
        <v>168</v>
      </c>
      <c r="AR482" s="75"/>
      <c r="AS482" s="75"/>
      <c r="AT482" s="75"/>
      <c r="AU482" s="108">
        <v>9020</v>
      </c>
      <c r="AV482" s="162">
        <v>43844</v>
      </c>
      <c r="AW482" s="108">
        <v>155520</v>
      </c>
      <c r="AX482" s="163">
        <v>44013</v>
      </c>
      <c r="AY482" s="6" t="s">
        <v>215</v>
      </c>
      <c r="AZ482" s="6" t="s">
        <v>810</v>
      </c>
      <c r="BA482" s="6" t="s">
        <v>181</v>
      </c>
      <c r="BB482" s="75"/>
      <c r="BC482" s="75"/>
      <c r="BD482" s="6" t="s">
        <v>3966</v>
      </c>
      <c r="BE482" s="161" t="s">
        <v>3967</v>
      </c>
      <c r="BF482" s="162">
        <v>44012</v>
      </c>
      <c r="BG482" s="4" t="s">
        <v>220</v>
      </c>
      <c r="BH482" s="4" t="s">
        <v>220</v>
      </c>
      <c r="BI482" s="6" t="s">
        <v>221</v>
      </c>
      <c r="BJ482" s="6" t="s">
        <v>1224</v>
      </c>
      <c r="BK482" s="6" t="s">
        <v>174</v>
      </c>
      <c r="BL482" s="12">
        <v>80407547</v>
      </c>
      <c r="BM482" s="4">
        <v>6</v>
      </c>
      <c r="BN482" s="6" t="s">
        <v>1290</v>
      </c>
      <c r="BO482" s="6" t="s">
        <v>957</v>
      </c>
      <c r="BP482" s="4">
        <v>77101701</v>
      </c>
      <c r="BQ482" s="142" t="s">
        <v>3964</v>
      </c>
      <c r="BR482" s="162">
        <v>44012</v>
      </c>
      <c r="BS482" s="4" t="s">
        <v>180</v>
      </c>
      <c r="BT482" s="13" t="s">
        <v>230</v>
      </c>
      <c r="BU482" s="163">
        <v>44013</v>
      </c>
      <c r="BV482" s="13" t="s">
        <v>348</v>
      </c>
      <c r="BW482" s="163">
        <v>44013</v>
      </c>
      <c r="BX482" s="163">
        <v>44013</v>
      </c>
      <c r="BY482" s="222">
        <v>44196</v>
      </c>
      <c r="BZ482" s="42">
        <f t="shared" si="428"/>
        <v>183</v>
      </c>
      <c r="CA482" s="16">
        <f t="shared" si="415"/>
        <v>6.1</v>
      </c>
      <c r="CB482" s="6" t="s">
        <v>3956</v>
      </c>
      <c r="CC482" s="9">
        <f>BD_2!E480</f>
        <v>0</v>
      </c>
      <c r="CD482" s="9">
        <f>BD_2!BA480</f>
        <v>0</v>
      </c>
      <c r="CE482" s="4">
        <f>BD_2!BZ480</f>
        <v>0</v>
      </c>
      <c r="CF482" s="42" t="str">
        <f>BD_2!CA480</f>
        <v>2 NO</v>
      </c>
      <c r="CG482" s="163" t="str">
        <f>BD_2!CF480</f>
        <v>2 NO</v>
      </c>
      <c r="CH482" s="4" t="s">
        <v>181</v>
      </c>
      <c r="CI482">
        <f t="shared" si="350"/>
        <v>183</v>
      </c>
      <c r="CJ482" s="161">
        <f t="shared" si="351"/>
        <v>44013</v>
      </c>
      <c r="CK482" s="161">
        <f t="shared" si="352"/>
        <v>44196</v>
      </c>
      <c r="CL482" s="14">
        <f t="shared" ca="1" si="353"/>
        <v>1.6939890710382515</v>
      </c>
      <c r="CM482" s="112">
        <f t="shared" si="429"/>
        <v>54000000</v>
      </c>
      <c r="CN482" s="42" t="str">
        <f t="shared" ca="1" si="430"/>
        <v>FINALIZADO</v>
      </c>
      <c r="CO482" s="115"/>
      <c r="CQ482" s="17"/>
      <c r="CR482" s="87"/>
      <c r="CT482" s="4" t="s">
        <v>1321</v>
      </c>
      <c r="CU482" s="4" t="s">
        <v>1322</v>
      </c>
      <c r="CV482" s="4" t="s">
        <v>3330</v>
      </c>
      <c r="CW482" s="42" t="str">
        <f t="shared" ref="CW482" si="432">TEXT(BF482,"MMMM")</f>
        <v>junio</v>
      </c>
      <c r="CX482" s="4" t="s">
        <v>180</v>
      </c>
      <c r="CY482" s="6" t="s">
        <v>361</v>
      </c>
      <c r="CZ482" s="6" t="s">
        <v>362</v>
      </c>
    </row>
    <row r="483" spans="1:104" x14ac:dyDescent="0.25">
      <c r="A483" s="110" t="str">
        <f t="shared" si="419"/>
        <v/>
      </c>
      <c r="B483" s="110" t="str">
        <f t="shared" si="420"/>
        <v/>
      </c>
      <c r="C483" s="42" t="str">
        <f t="shared" si="421"/>
        <v/>
      </c>
      <c r="D483" s="42" t="str">
        <f t="shared" si="422"/>
        <v/>
      </c>
      <c r="E483" s="110" t="str">
        <f t="shared" si="423"/>
        <v/>
      </c>
      <c r="F483" s="110" t="str">
        <f t="shared" ca="1" si="424"/>
        <v>F</v>
      </c>
      <c r="G483" s="19" t="str">
        <f t="shared" si="425"/>
        <v/>
      </c>
      <c r="H483" s="19" t="str">
        <f t="shared" si="426"/>
        <v/>
      </c>
      <c r="I483" s="164" t="str">
        <f t="shared" si="427"/>
        <v/>
      </c>
      <c r="J483" s="4">
        <v>2020</v>
      </c>
      <c r="K483" s="5">
        <v>473</v>
      </c>
      <c r="L483" s="13" t="s">
        <v>1435</v>
      </c>
      <c r="M483" s="4" t="s">
        <v>115</v>
      </c>
      <c r="N483" s="6" t="s">
        <v>116</v>
      </c>
      <c r="O483" s="6" t="s">
        <v>138</v>
      </c>
      <c r="P483" s="6" t="s">
        <v>150</v>
      </c>
      <c r="Q483" s="6" t="s">
        <v>249</v>
      </c>
      <c r="R483" s="4" t="s">
        <v>114</v>
      </c>
      <c r="S483" s="4" t="s">
        <v>166</v>
      </c>
      <c r="T483" s="108" t="s">
        <v>3971</v>
      </c>
      <c r="U483" s="4" t="s">
        <v>173</v>
      </c>
      <c r="V483" s="43" t="s">
        <v>174</v>
      </c>
      <c r="W483" s="7">
        <v>79955092</v>
      </c>
      <c r="X483" s="100">
        <v>3</v>
      </c>
      <c r="Y483" s="162">
        <v>29331</v>
      </c>
      <c r="Z483" s="80">
        <f ca="1">+($F$1-Tabla3[[#This Row],[FECHA DE NACIMIENTO]])/365</f>
        <v>41.073972602739723</v>
      </c>
      <c r="AA483" s="133" t="s">
        <v>3972</v>
      </c>
      <c r="AC483" s="4" t="s">
        <v>114</v>
      </c>
      <c r="AD483" s="4" t="s">
        <v>114</v>
      </c>
      <c r="AE483" s="8" t="s">
        <v>114</v>
      </c>
      <c r="AF483" s="4" t="s">
        <v>181</v>
      </c>
      <c r="AG483" s="13" t="s">
        <v>185</v>
      </c>
      <c r="AH483" s="13" t="s">
        <v>185</v>
      </c>
      <c r="AI483" s="6" t="s">
        <v>3951</v>
      </c>
      <c r="AJ483" s="108" t="s">
        <v>3973</v>
      </c>
      <c r="AK483" s="9" t="s">
        <v>3974</v>
      </c>
      <c r="AL483" s="9">
        <v>34800000</v>
      </c>
      <c r="AM483" s="9">
        <v>34800000</v>
      </c>
      <c r="AN483" s="112">
        <v>5800000</v>
      </c>
      <c r="AO483" s="4" t="s">
        <v>209</v>
      </c>
      <c r="AP483" s="6" t="s">
        <v>181</v>
      </c>
      <c r="AQ483" s="6" t="s">
        <v>168</v>
      </c>
      <c r="AR483" s="75"/>
      <c r="AS483" s="75"/>
      <c r="AT483" s="75"/>
      <c r="AU483" s="108">
        <v>9020</v>
      </c>
      <c r="AV483" s="162">
        <v>43844</v>
      </c>
      <c r="AW483" s="108">
        <v>154320</v>
      </c>
      <c r="AX483" s="163">
        <v>44008</v>
      </c>
      <c r="AY483" s="6" t="s">
        <v>215</v>
      </c>
      <c r="AZ483" s="6" t="s">
        <v>810</v>
      </c>
      <c r="BA483" s="6" t="s">
        <v>181</v>
      </c>
      <c r="BB483" s="75"/>
      <c r="BC483" s="75"/>
      <c r="BD483" s="6" t="s">
        <v>3975</v>
      </c>
      <c r="BE483" s="161" t="s">
        <v>3976</v>
      </c>
      <c r="BF483" s="162">
        <v>44007</v>
      </c>
      <c r="BG483" s="4" t="s">
        <v>220</v>
      </c>
      <c r="BH483" s="4" t="s">
        <v>220</v>
      </c>
      <c r="BI483" s="6" t="s">
        <v>221</v>
      </c>
      <c r="BJ483" s="6" t="s">
        <v>1224</v>
      </c>
      <c r="BK483" s="6" t="s">
        <v>174</v>
      </c>
      <c r="BL483" s="12">
        <v>80407547</v>
      </c>
      <c r="BM483" s="4">
        <v>6</v>
      </c>
      <c r="BN483" s="6" t="s">
        <v>1290</v>
      </c>
      <c r="BO483" s="6" t="s">
        <v>957</v>
      </c>
      <c r="BP483" s="4">
        <v>77101701</v>
      </c>
      <c r="BQ483" s="142" t="s">
        <v>3970</v>
      </c>
      <c r="BR483" s="162">
        <v>44007</v>
      </c>
      <c r="BS483" s="4" t="s">
        <v>180</v>
      </c>
      <c r="BT483" s="13" t="s">
        <v>230</v>
      </c>
      <c r="BU483" s="163">
        <v>44008</v>
      </c>
      <c r="BV483" s="13" t="s">
        <v>348</v>
      </c>
      <c r="BW483" s="163">
        <v>44008</v>
      </c>
      <c r="BX483" s="163">
        <v>44008</v>
      </c>
      <c r="BY483" s="222">
        <v>44190</v>
      </c>
      <c r="BZ483" s="42">
        <f t="shared" si="428"/>
        <v>182</v>
      </c>
      <c r="CA483" s="16">
        <f t="shared" si="415"/>
        <v>6.0666666666666664</v>
      </c>
      <c r="CB483" s="6" t="s">
        <v>3956</v>
      </c>
      <c r="CC483" s="9">
        <f>BD_2!E481</f>
        <v>0</v>
      </c>
      <c r="CD483" s="9">
        <f>BD_2!BA481</f>
        <v>0</v>
      </c>
      <c r="CE483" s="4">
        <f>BD_2!BZ481</f>
        <v>0</v>
      </c>
      <c r="CF483" s="42" t="str">
        <f>BD_2!CA481</f>
        <v>2 NO</v>
      </c>
      <c r="CG483" s="163" t="str">
        <f>BD_2!CF481</f>
        <v>2 NO</v>
      </c>
      <c r="CH483" s="4" t="s">
        <v>181</v>
      </c>
      <c r="CI483">
        <f t="shared" si="350"/>
        <v>182</v>
      </c>
      <c r="CJ483" s="161">
        <f t="shared" si="351"/>
        <v>44008</v>
      </c>
      <c r="CK483" s="161">
        <f t="shared" si="352"/>
        <v>44190</v>
      </c>
      <c r="CL483" s="14">
        <f t="shared" ca="1" si="353"/>
        <v>1.7307692307692308</v>
      </c>
      <c r="CM483" s="112">
        <f t="shared" si="429"/>
        <v>34800000</v>
      </c>
      <c r="CN483" s="42" t="str">
        <f t="shared" ca="1" si="430"/>
        <v>FINALIZADO</v>
      </c>
      <c r="CO483" s="115"/>
      <c r="CQ483" s="17"/>
      <c r="CR483" s="87"/>
      <c r="CT483" s="4" t="s">
        <v>1321</v>
      </c>
      <c r="CU483" s="4" t="s">
        <v>1322</v>
      </c>
      <c r="CV483" s="4" t="s">
        <v>3330</v>
      </c>
      <c r="CW483" s="42" t="str">
        <f t="shared" ref="CW483" si="433">TEXT(BF483,"MMMM")</f>
        <v>junio</v>
      </c>
      <c r="CX483" s="4" t="s">
        <v>180</v>
      </c>
      <c r="CY483" s="6" t="s">
        <v>361</v>
      </c>
      <c r="CZ483" s="6" t="s">
        <v>362</v>
      </c>
    </row>
    <row r="484" spans="1:104" x14ac:dyDescent="0.25">
      <c r="A484" s="110" t="str">
        <f t="shared" si="419"/>
        <v/>
      </c>
      <c r="B484" s="110" t="str">
        <f t="shared" si="420"/>
        <v/>
      </c>
      <c r="C484" s="42" t="str">
        <f t="shared" si="421"/>
        <v/>
      </c>
      <c r="D484" s="42" t="str">
        <f t="shared" si="422"/>
        <v/>
      </c>
      <c r="E484" s="110" t="str">
        <f t="shared" si="423"/>
        <v/>
      </c>
      <c r="F484" s="110" t="str">
        <f t="shared" ca="1" si="424"/>
        <v>F</v>
      </c>
      <c r="G484" s="19" t="str">
        <f t="shared" si="425"/>
        <v/>
      </c>
      <c r="H484" s="19" t="str">
        <f t="shared" si="426"/>
        <v/>
      </c>
      <c r="I484" s="164" t="str">
        <f t="shared" si="427"/>
        <v/>
      </c>
      <c r="J484" s="4">
        <v>2020</v>
      </c>
      <c r="K484" s="5">
        <v>474</v>
      </c>
      <c r="L484" s="13" t="s">
        <v>1435</v>
      </c>
      <c r="M484" s="4" t="s">
        <v>115</v>
      </c>
      <c r="N484" s="6" t="s">
        <v>116</v>
      </c>
      <c r="O484" s="6" t="s">
        <v>138</v>
      </c>
      <c r="P484" s="6" t="s">
        <v>150</v>
      </c>
      <c r="Q484" s="6" t="s">
        <v>249</v>
      </c>
      <c r="R484" s="4" t="s">
        <v>114</v>
      </c>
      <c r="S484" s="4" t="s">
        <v>167</v>
      </c>
      <c r="T484" s="108" t="s">
        <v>3978</v>
      </c>
      <c r="U484" s="4" t="s">
        <v>173</v>
      </c>
      <c r="V484" s="43" t="s">
        <v>174</v>
      </c>
      <c r="W484" s="7">
        <v>1020744093</v>
      </c>
      <c r="X484" s="100">
        <v>1</v>
      </c>
      <c r="Y484" s="162">
        <v>32587</v>
      </c>
      <c r="Z484" s="80">
        <f ca="1">+($F$1-Tabla3[[#This Row],[FECHA DE NACIMIENTO]])/365</f>
        <v>32.153424657534245</v>
      </c>
      <c r="AA484" s="133" t="s">
        <v>3980</v>
      </c>
      <c r="AC484" s="4" t="s">
        <v>114</v>
      </c>
      <c r="AD484" s="4" t="s">
        <v>114</v>
      </c>
      <c r="AE484" s="8" t="s">
        <v>114</v>
      </c>
      <c r="AF484" s="4" t="s">
        <v>181</v>
      </c>
      <c r="AG484" s="13" t="s">
        <v>185</v>
      </c>
      <c r="AH484" s="13" t="s">
        <v>185</v>
      </c>
      <c r="AI484" s="6" t="s">
        <v>3979</v>
      </c>
      <c r="AJ484" s="108" t="s">
        <v>3981</v>
      </c>
      <c r="AK484" s="9" t="s">
        <v>3982</v>
      </c>
      <c r="AL484" s="9">
        <v>21000000</v>
      </c>
      <c r="AM484" s="9">
        <v>21000000</v>
      </c>
      <c r="AN484" s="112">
        <v>3500000</v>
      </c>
      <c r="AO484" s="4" t="s">
        <v>209</v>
      </c>
      <c r="AP484" s="6" t="s">
        <v>181</v>
      </c>
      <c r="AQ484" s="6" t="s">
        <v>168</v>
      </c>
      <c r="AR484" s="75"/>
      <c r="AS484" s="75"/>
      <c r="AT484" s="75"/>
      <c r="AU484" s="108">
        <v>9020</v>
      </c>
      <c r="AV484" s="162">
        <v>43844</v>
      </c>
      <c r="AW484" s="108">
        <v>154420</v>
      </c>
      <c r="AX484" s="163">
        <v>44008</v>
      </c>
      <c r="AY484" s="6" t="s">
        <v>215</v>
      </c>
      <c r="AZ484" s="6" t="s">
        <v>810</v>
      </c>
      <c r="BA484" s="6" t="s">
        <v>181</v>
      </c>
      <c r="BB484" s="75"/>
      <c r="BC484" s="75"/>
      <c r="BD484" s="6" t="s">
        <v>3983</v>
      </c>
      <c r="BE484" s="161" t="s">
        <v>3984</v>
      </c>
      <c r="BF484" s="162">
        <v>44007</v>
      </c>
      <c r="BG484" s="4" t="s">
        <v>220</v>
      </c>
      <c r="BH484" s="4" t="s">
        <v>220</v>
      </c>
      <c r="BI484" s="6" t="s">
        <v>221</v>
      </c>
      <c r="BJ484" s="6" t="s">
        <v>1224</v>
      </c>
      <c r="BK484" s="6" t="s">
        <v>174</v>
      </c>
      <c r="BL484" s="12">
        <v>80407547</v>
      </c>
      <c r="BM484" s="4">
        <v>6</v>
      </c>
      <c r="BN484" s="6" t="s">
        <v>1290</v>
      </c>
      <c r="BO484" s="6" t="s">
        <v>957</v>
      </c>
      <c r="BP484" s="4">
        <v>80161501</v>
      </c>
      <c r="BQ484" s="197" t="s">
        <v>3977</v>
      </c>
      <c r="BR484" s="162">
        <v>44007</v>
      </c>
      <c r="BS484" s="4" t="s">
        <v>180</v>
      </c>
      <c r="BT484" s="13" t="s">
        <v>230</v>
      </c>
      <c r="BU484" s="163">
        <v>44007</v>
      </c>
      <c r="BV484" s="13" t="s">
        <v>348</v>
      </c>
      <c r="BW484" s="163">
        <v>44008</v>
      </c>
      <c r="BX484" s="163">
        <v>44008</v>
      </c>
      <c r="BY484" s="222">
        <v>44190</v>
      </c>
      <c r="BZ484" s="42">
        <f t="shared" si="428"/>
        <v>182</v>
      </c>
      <c r="CA484" s="16">
        <f t="shared" si="415"/>
        <v>6.0666666666666664</v>
      </c>
      <c r="CB484" s="6" t="s">
        <v>3956</v>
      </c>
      <c r="CC484" s="9">
        <f>BD_2!E482</f>
        <v>0</v>
      </c>
      <c r="CD484" s="9">
        <f>BD_2!BA482</f>
        <v>0</v>
      </c>
      <c r="CE484" s="4">
        <f>BD_2!BZ482</f>
        <v>0</v>
      </c>
      <c r="CF484" s="42" t="str">
        <f>BD_2!CA482</f>
        <v>2 NO</v>
      </c>
      <c r="CG484" s="163" t="str">
        <f>BD_2!CF482</f>
        <v>2 NO</v>
      </c>
      <c r="CH484" s="4" t="s">
        <v>181</v>
      </c>
      <c r="CI484">
        <f t="shared" si="350"/>
        <v>182</v>
      </c>
      <c r="CJ484" s="161">
        <f t="shared" si="351"/>
        <v>44008</v>
      </c>
      <c r="CK484" s="161">
        <f t="shared" si="352"/>
        <v>44190</v>
      </c>
      <c r="CL484" s="14">
        <f t="shared" ca="1" si="353"/>
        <v>1.7307692307692308</v>
      </c>
      <c r="CM484" s="112">
        <f t="shared" si="429"/>
        <v>21000000</v>
      </c>
      <c r="CN484" s="42" t="str">
        <f t="shared" ca="1" si="430"/>
        <v>FINALIZADO</v>
      </c>
      <c r="CO484" s="115"/>
      <c r="CQ484" s="17"/>
      <c r="CR484" s="87"/>
      <c r="CT484" s="4" t="s">
        <v>1321</v>
      </c>
      <c r="CU484" s="4" t="s">
        <v>1322</v>
      </c>
      <c r="CV484" s="4" t="s">
        <v>3330</v>
      </c>
      <c r="CW484" s="42" t="str">
        <f t="shared" ref="CW484" si="434">TEXT(BF484,"MMMM")</f>
        <v>junio</v>
      </c>
      <c r="CX484" s="4" t="s">
        <v>180</v>
      </c>
      <c r="CY484" s="6" t="s">
        <v>361</v>
      </c>
      <c r="CZ484" s="6" t="s">
        <v>362</v>
      </c>
    </row>
    <row r="485" spans="1:104" x14ac:dyDescent="0.25">
      <c r="A485" s="110" t="str">
        <f t="shared" si="419"/>
        <v/>
      </c>
      <c r="B485" s="110" t="str">
        <f t="shared" si="420"/>
        <v/>
      </c>
      <c r="C485" s="42" t="str">
        <f t="shared" si="421"/>
        <v/>
      </c>
      <c r="D485" s="42" t="str">
        <f t="shared" si="422"/>
        <v/>
      </c>
      <c r="E485" s="110" t="str">
        <f t="shared" si="423"/>
        <v/>
      </c>
      <c r="F485" s="110" t="str">
        <f t="shared" ca="1" si="424"/>
        <v>F</v>
      </c>
      <c r="G485" s="19" t="str">
        <f t="shared" si="425"/>
        <v/>
      </c>
      <c r="H485" s="19" t="str">
        <f t="shared" si="426"/>
        <v/>
      </c>
      <c r="I485" s="164" t="str">
        <f t="shared" si="427"/>
        <v/>
      </c>
      <c r="J485" s="4">
        <v>2020</v>
      </c>
      <c r="K485" s="5">
        <v>475</v>
      </c>
      <c r="L485" s="13" t="s">
        <v>1436</v>
      </c>
      <c r="M485" s="4" t="s">
        <v>115</v>
      </c>
      <c r="N485" s="6" t="s">
        <v>116</v>
      </c>
      <c r="O485" s="6" t="s">
        <v>138</v>
      </c>
      <c r="P485" s="6" t="s">
        <v>150</v>
      </c>
      <c r="Q485" s="6" t="s">
        <v>249</v>
      </c>
      <c r="R485" s="4" t="s">
        <v>114</v>
      </c>
      <c r="S485" s="4" t="s">
        <v>166</v>
      </c>
      <c r="T485" s="108" t="s">
        <v>3988</v>
      </c>
      <c r="U485" s="4" t="s">
        <v>173</v>
      </c>
      <c r="V485" s="43" t="s">
        <v>174</v>
      </c>
      <c r="W485" s="7">
        <v>1136880706</v>
      </c>
      <c r="X485" s="100">
        <v>0</v>
      </c>
      <c r="Y485" s="162">
        <v>32461</v>
      </c>
      <c r="Z485" s="80">
        <f ca="1">+($F$1-Tabla3[[#This Row],[FECHA DE NACIMIENTO]])/365</f>
        <v>32.4986301369863</v>
      </c>
      <c r="AA485" s="133" t="s">
        <v>178</v>
      </c>
      <c r="AC485" s="4" t="s">
        <v>114</v>
      </c>
      <c r="AD485" s="4" t="s">
        <v>114</v>
      </c>
      <c r="AE485" s="8" t="s">
        <v>114</v>
      </c>
      <c r="AF485" s="4" t="s">
        <v>181</v>
      </c>
      <c r="AG485" s="13" t="s">
        <v>201</v>
      </c>
      <c r="AH485" s="6" t="s">
        <v>201</v>
      </c>
      <c r="AI485" s="6" t="s">
        <v>3989</v>
      </c>
      <c r="AJ485" s="108" t="s">
        <v>3990</v>
      </c>
      <c r="AK485" s="9" t="s">
        <v>3991</v>
      </c>
      <c r="AL485" s="9">
        <v>39000000</v>
      </c>
      <c r="AM485" s="9">
        <v>39000000</v>
      </c>
      <c r="AN485" s="112">
        <v>6500000</v>
      </c>
      <c r="AO485" s="4" t="s">
        <v>209</v>
      </c>
      <c r="AP485" s="6" t="s">
        <v>181</v>
      </c>
      <c r="AQ485" s="6" t="s">
        <v>168</v>
      </c>
      <c r="AR485" s="75"/>
      <c r="AS485" s="75"/>
      <c r="AT485" s="75"/>
      <c r="AU485" s="108">
        <v>3120</v>
      </c>
      <c r="AV485" s="162">
        <v>43838</v>
      </c>
      <c r="AW485" s="108">
        <v>153920</v>
      </c>
      <c r="AX485" s="163">
        <v>44007</v>
      </c>
      <c r="AY485" s="6" t="s">
        <v>215</v>
      </c>
      <c r="AZ485" s="6" t="s">
        <v>378</v>
      </c>
      <c r="BA485" s="6" t="s">
        <v>181</v>
      </c>
      <c r="BB485" s="75"/>
      <c r="BC485" s="75"/>
      <c r="BD485" s="6" t="s">
        <v>3993</v>
      </c>
      <c r="BE485" s="161" t="s">
        <v>3992</v>
      </c>
      <c r="BF485" s="162">
        <v>44006</v>
      </c>
      <c r="BG485" s="4" t="s">
        <v>220</v>
      </c>
      <c r="BH485" s="4" t="s">
        <v>220</v>
      </c>
      <c r="BI485" s="6" t="s">
        <v>221</v>
      </c>
      <c r="BJ485" s="6" t="s">
        <v>5449</v>
      </c>
      <c r="BK485" s="6" t="s">
        <v>174</v>
      </c>
      <c r="BL485" s="12" t="s">
        <v>5450</v>
      </c>
      <c r="BM485" s="4">
        <v>1</v>
      </c>
      <c r="BN485" s="6" t="s">
        <v>3994</v>
      </c>
      <c r="BO485" s="6" t="s">
        <v>3995</v>
      </c>
      <c r="BP485" s="4">
        <v>80121704</v>
      </c>
      <c r="BQ485" s="142" t="s">
        <v>3987</v>
      </c>
      <c r="BR485" s="162">
        <v>44006</v>
      </c>
      <c r="BS485" s="4" t="s">
        <v>180</v>
      </c>
      <c r="BT485" s="13" t="s">
        <v>230</v>
      </c>
      <c r="BU485" s="163">
        <v>44007</v>
      </c>
      <c r="BV485" s="13" t="s">
        <v>348</v>
      </c>
      <c r="BW485" s="163">
        <v>44007</v>
      </c>
      <c r="BX485" s="163">
        <v>44007</v>
      </c>
      <c r="BY485" s="222">
        <v>44189</v>
      </c>
      <c r="BZ485" s="42">
        <f t="shared" si="428"/>
        <v>182</v>
      </c>
      <c r="CA485" s="16">
        <f t="shared" si="415"/>
        <v>6.0666666666666664</v>
      </c>
      <c r="CB485" s="6" t="s">
        <v>3912</v>
      </c>
      <c r="CC485" s="9">
        <f>BD_2!E483</f>
        <v>0</v>
      </c>
      <c r="CD485" s="9">
        <f>BD_2!BA483</f>
        <v>0</v>
      </c>
      <c r="CE485" s="4">
        <f>BD_2!BZ483</f>
        <v>0</v>
      </c>
      <c r="CF485" s="42" t="str">
        <f>BD_2!CA483</f>
        <v>2 NO</v>
      </c>
      <c r="CG485" s="163" t="str">
        <f>BD_2!CF483</f>
        <v>2 NO</v>
      </c>
      <c r="CH485" s="4" t="s">
        <v>181</v>
      </c>
      <c r="CI485">
        <f t="shared" si="350"/>
        <v>182</v>
      </c>
      <c r="CJ485" s="161">
        <f t="shared" si="351"/>
        <v>44007</v>
      </c>
      <c r="CK485" s="161">
        <f t="shared" si="352"/>
        <v>44189</v>
      </c>
      <c r="CL485" s="14">
        <f t="shared" ca="1" si="353"/>
        <v>1.7362637362637363</v>
      </c>
      <c r="CM485" s="112">
        <f t="shared" si="429"/>
        <v>39000000</v>
      </c>
      <c r="CN485" s="42" t="str">
        <f t="shared" ca="1" si="430"/>
        <v>FINALIZADO</v>
      </c>
      <c r="CO485" s="115"/>
      <c r="CQ485" s="17"/>
      <c r="CR485" s="87"/>
      <c r="CT485" s="4" t="s">
        <v>1321</v>
      </c>
      <c r="CU485" s="4" t="s">
        <v>1322</v>
      </c>
      <c r="CV485" s="4" t="s">
        <v>3330</v>
      </c>
      <c r="CW485" s="42" t="str">
        <f t="shared" ref="CW485" si="435">TEXT(BF485,"MMMM")</f>
        <v>junio</v>
      </c>
      <c r="CX485" s="4" t="s">
        <v>180</v>
      </c>
      <c r="CY485" s="6" t="s">
        <v>361</v>
      </c>
      <c r="CZ485" s="6" t="s">
        <v>362</v>
      </c>
    </row>
    <row r="486" spans="1:104" x14ac:dyDescent="0.25">
      <c r="A486" s="110" t="str">
        <f t="shared" ref="A486:A490" si="436">+IF($CM486&gt;$AM486,"A", "")</f>
        <v/>
      </c>
      <c r="B486" s="110" t="str">
        <f t="shared" ref="B486:B490" si="437">+IF(CK486&gt;BY486,"PR","")</f>
        <v/>
      </c>
      <c r="C486" s="42" t="str">
        <f t="shared" ref="C486:C490" si="438">IF($CG486= "1 SI", "T","")</f>
        <v/>
      </c>
      <c r="D486" s="42" t="str">
        <f t="shared" ref="D486:D490" si="439">+IF($CF486="1 SI","S","")</f>
        <v/>
      </c>
      <c r="E486" s="110" t="str">
        <f t="shared" ref="E486:E490" si="440">+IF(CH486="1 SI","C","")</f>
        <v/>
      </c>
      <c r="F486" s="110" t="str">
        <f t="shared" ref="F486:F490" ca="1" si="441">+IF($CK486&lt;=$F$1,"F","E")</f>
        <v>F</v>
      </c>
      <c r="G486" s="19" t="str">
        <f t="shared" ref="G486:G490" si="442">+IF($CO486="MUTUO ACUERDO", "L","")</f>
        <v/>
      </c>
      <c r="H486" s="19" t="str">
        <f t="shared" ref="H486:H490" si="443">IF($CX486="1 SI","","NE")</f>
        <v/>
      </c>
      <c r="I486" s="164" t="str">
        <f t="shared" ref="I486:I490" si="444">IF(CV486="1. SI","ANU","")</f>
        <v/>
      </c>
      <c r="J486" s="4">
        <v>2020</v>
      </c>
      <c r="K486" s="5">
        <v>476</v>
      </c>
      <c r="L486" s="13" t="s">
        <v>1439</v>
      </c>
      <c r="M486" s="4" t="s">
        <v>115</v>
      </c>
      <c r="N486" s="6" t="s">
        <v>116</v>
      </c>
      <c r="O486" s="6" t="s">
        <v>138</v>
      </c>
      <c r="P486" s="6" t="s">
        <v>150</v>
      </c>
      <c r="Q486" s="6" t="s">
        <v>249</v>
      </c>
      <c r="R486" s="4" t="s">
        <v>114</v>
      </c>
      <c r="S486" s="4" t="s">
        <v>166</v>
      </c>
      <c r="T486" s="108" t="s">
        <v>3997</v>
      </c>
      <c r="U486" s="4" t="s">
        <v>173</v>
      </c>
      <c r="V486" s="43" t="s">
        <v>174</v>
      </c>
      <c r="W486" s="7">
        <v>53084568</v>
      </c>
      <c r="X486" s="100">
        <v>4</v>
      </c>
      <c r="Y486" s="162">
        <v>31429</v>
      </c>
      <c r="Z486" s="80">
        <f ca="1">+($F$1-Tabla3[[#This Row],[FECHA DE NACIMIENTO]])/365</f>
        <v>35.326027397260276</v>
      </c>
      <c r="AA486" s="133" t="s">
        <v>1770</v>
      </c>
      <c r="AC486" s="4" t="s">
        <v>114</v>
      </c>
      <c r="AD486" s="4" t="s">
        <v>114</v>
      </c>
      <c r="AE486" s="8" t="s">
        <v>114</v>
      </c>
      <c r="AF486" s="4" t="s">
        <v>181</v>
      </c>
      <c r="AG486" s="6" t="s">
        <v>197</v>
      </c>
      <c r="AH486" s="6" t="s">
        <v>197</v>
      </c>
      <c r="AI486" s="6" t="s">
        <v>1404</v>
      </c>
      <c r="AJ486" s="108" t="s">
        <v>3998</v>
      </c>
      <c r="AK486" s="9" t="s">
        <v>3999</v>
      </c>
      <c r="AL486" s="9">
        <v>33450000</v>
      </c>
      <c r="AM486" s="9">
        <v>33450000</v>
      </c>
      <c r="AN486" s="112">
        <v>6690000</v>
      </c>
      <c r="AO486" s="4" t="s">
        <v>209</v>
      </c>
      <c r="AP486" s="6" t="s">
        <v>181</v>
      </c>
      <c r="AQ486" s="6" t="s">
        <v>168</v>
      </c>
      <c r="AR486" s="75"/>
      <c r="AS486" s="75"/>
      <c r="AT486" s="75"/>
      <c r="AU486" s="108">
        <v>5220</v>
      </c>
      <c r="AV486" s="162">
        <v>43839</v>
      </c>
      <c r="AW486" s="108">
        <v>156620</v>
      </c>
      <c r="AX486" s="163">
        <v>43893</v>
      </c>
      <c r="AY486" s="6" t="s">
        <v>215</v>
      </c>
      <c r="AZ486" s="6" t="s">
        <v>1072</v>
      </c>
      <c r="BA486" s="6" t="s">
        <v>181</v>
      </c>
      <c r="BB486" s="75"/>
      <c r="BC486" s="75"/>
      <c r="BD486" s="6" t="s">
        <v>4001</v>
      </c>
      <c r="BE486" s="161" t="s">
        <v>4000</v>
      </c>
      <c r="BF486" s="162">
        <v>44015</v>
      </c>
      <c r="BG486" s="4" t="s">
        <v>220</v>
      </c>
      <c r="BH486" s="4" t="s">
        <v>220</v>
      </c>
      <c r="BI486" s="6" t="s">
        <v>221</v>
      </c>
      <c r="BJ486" s="6" t="s">
        <v>3985</v>
      </c>
      <c r="BK486" s="6" t="s">
        <v>174</v>
      </c>
      <c r="BL486" s="12">
        <v>1020747214</v>
      </c>
      <c r="BM486" s="4">
        <v>1</v>
      </c>
      <c r="BN486" s="6" t="s">
        <v>2292</v>
      </c>
      <c r="BO486" s="6" t="s">
        <v>197</v>
      </c>
      <c r="BP486" s="4">
        <v>80101600</v>
      </c>
      <c r="BQ486" s="142" t="s">
        <v>3996</v>
      </c>
      <c r="BR486" s="162">
        <v>44015</v>
      </c>
      <c r="BS486" s="4" t="s">
        <v>180</v>
      </c>
      <c r="BT486" s="13" t="s">
        <v>230</v>
      </c>
      <c r="BU486" s="163">
        <v>44018</v>
      </c>
      <c r="BV486" s="13" t="s">
        <v>348</v>
      </c>
      <c r="BW486" s="163">
        <v>44018</v>
      </c>
      <c r="BX486" s="163">
        <v>44018</v>
      </c>
      <c r="BY486" s="222">
        <v>44170</v>
      </c>
      <c r="BZ486" s="42">
        <f t="shared" ref="BZ486:BZ490" si="445">$BY486-$BX486</f>
        <v>152</v>
      </c>
      <c r="CA486" s="16">
        <f t="shared" si="415"/>
        <v>5.0666666666666664</v>
      </c>
      <c r="CB486" s="6" t="s">
        <v>4002</v>
      </c>
      <c r="CC486" s="9">
        <f>BD_2!E484</f>
        <v>0</v>
      </c>
      <c r="CD486" s="9">
        <f>BD_2!BA484</f>
        <v>0</v>
      </c>
      <c r="CE486" s="4">
        <f>BD_2!BZ484</f>
        <v>0</v>
      </c>
      <c r="CF486" s="42" t="str">
        <f>BD_2!CA484</f>
        <v>2 NO</v>
      </c>
      <c r="CG486" s="163" t="str">
        <f>BD_2!CF484</f>
        <v>2 NO</v>
      </c>
      <c r="CH486" s="4" t="s">
        <v>181</v>
      </c>
      <c r="CI486">
        <f t="shared" si="350"/>
        <v>152</v>
      </c>
      <c r="CJ486" s="161">
        <f t="shared" si="351"/>
        <v>44018</v>
      </c>
      <c r="CK486" s="161">
        <f t="shared" si="352"/>
        <v>44170</v>
      </c>
      <c r="CL486" s="14">
        <f t="shared" ca="1" si="353"/>
        <v>2.0065789473684212</v>
      </c>
      <c r="CM486" s="112">
        <f t="shared" ref="CM486:CM490" si="446">$AM486+$CD486-$CC486</f>
        <v>33450000</v>
      </c>
      <c r="CN486" s="42" t="str">
        <f t="shared" ref="CN486:CN490" ca="1" si="447">+IF($CK486&lt;=$F$1, "FINALIZADO","EJECUCIÓN")</f>
        <v>FINALIZADO</v>
      </c>
      <c r="CO486" s="115"/>
      <c r="CQ486" s="17"/>
      <c r="CR486" s="87"/>
      <c r="CT486" s="4" t="s">
        <v>1321</v>
      </c>
      <c r="CU486" s="4" t="s">
        <v>1322</v>
      </c>
      <c r="CV486" s="4" t="s">
        <v>3330</v>
      </c>
      <c r="CW486" s="42" t="str">
        <f t="shared" ref="CW486:CW490" si="448">TEXT(BF486,"MMMM")</f>
        <v>julio</v>
      </c>
      <c r="CX486" s="4" t="s">
        <v>180</v>
      </c>
      <c r="CY486" s="6" t="s">
        <v>361</v>
      </c>
      <c r="CZ486" s="6" t="s">
        <v>362</v>
      </c>
    </row>
    <row r="487" spans="1:104" x14ac:dyDescent="0.25">
      <c r="A487" s="110" t="str">
        <f t="shared" si="436"/>
        <v/>
      </c>
      <c r="B487" s="110" t="str">
        <f t="shared" si="437"/>
        <v/>
      </c>
      <c r="C487" s="42" t="str">
        <f t="shared" si="438"/>
        <v>T</v>
      </c>
      <c r="D487" s="42" t="str">
        <f t="shared" si="439"/>
        <v/>
      </c>
      <c r="E487" s="110" t="str">
        <f t="shared" si="440"/>
        <v/>
      </c>
      <c r="F487" s="110" t="str">
        <f t="shared" ca="1" si="441"/>
        <v>F</v>
      </c>
      <c r="G487" s="19" t="str">
        <f t="shared" si="442"/>
        <v/>
      </c>
      <c r="H487" s="19" t="str">
        <f t="shared" si="443"/>
        <v/>
      </c>
      <c r="I487" s="164" t="str">
        <f t="shared" si="444"/>
        <v/>
      </c>
      <c r="J487" s="4">
        <v>2020</v>
      </c>
      <c r="K487" s="5">
        <v>477</v>
      </c>
      <c r="L487" s="13" t="s">
        <v>515</v>
      </c>
      <c r="M487" s="4" t="s">
        <v>115</v>
      </c>
      <c r="N487" s="6" t="s">
        <v>116</v>
      </c>
      <c r="O487" s="6" t="s">
        <v>138</v>
      </c>
      <c r="P487" s="6" t="s">
        <v>150</v>
      </c>
      <c r="Q487" s="6" t="s">
        <v>249</v>
      </c>
      <c r="R487" s="4" t="s">
        <v>114</v>
      </c>
      <c r="S487" s="4" t="s">
        <v>166</v>
      </c>
      <c r="T487" s="108" t="s">
        <v>4004</v>
      </c>
      <c r="U487" s="4" t="s">
        <v>173</v>
      </c>
      <c r="V487" s="43" t="s">
        <v>174</v>
      </c>
      <c r="W487" s="7">
        <v>80857397</v>
      </c>
      <c r="X487" s="100">
        <v>8</v>
      </c>
      <c r="Y487" s="162">
        <v>31020</v>
      </c>
      <c r="Z487" s="80">
        <f ca="1">+($F$1-Tabla3[[#This Row],[FECHA DE NACIMIENTO]])/365</f>
        <v>36.446575342465756</v>
      </c>
      <c r="AA487" s="133" t="s">
        <v>576</v>
      </c>
      <c r="AC487" s="4" t="s">
        <v>114</v>
      </c>
      <c r="AD487" s="4" t="s">
        <v>114</v>
      </c>
      <c r="AE487" s="8" t="s">
        <v>114</v>
      </c>
      <c r="AF487" s="4" t="s">
        <v>181</v>
      </c>
      <c r="AG487" s="105" t="s">
        <v>959</v>
      </c>
      <c r="AH487" s="6" t="s">
        <v>959</v>
      </c>
      <c r="AI487" s="6" t="s">
        <v>2924</v>
      </c>
      <c r="AJ487" s="108" t="s">
        <v>4007</v>
      </c>
      <c r="AK487" s="9" t="s">
        <v>4008</v>
      </c>
      <c r="AL487" s="9">
        <v>27000000</v>
      </c>
      <c r="AM487" s="9">
        <v>27000000</v>
      </c>
      <c r="AN487" s="112">
        <v>4500000</v>
      </c>
      <c r="AO487" s="4" t="s">
        <v>209</v>
      </c>
      <c r="AP487" s="6" t="s">
        <v>181</v>
      </c>
      <c r="AQ487" s="6" t="s">
        <v>168</v>
      </c>
      <c r="AR487" s="75"/>
      <c r="AS487" s="75"/>
      <c r="AT487" s="75"/>
      <c r="AU487" s="108">
        <v>6120</v>
      </c>
      <c r="AV487" s="162">
        <v>43843</v>
      </c>
      <c r="AW487" s="108">
        <v>155420</v>
      </c>
      <c r="AX487" s="163">
        <v>44013</v>
      </c>
      <c r="AY487" s="6" t="s">
        <v>215</v>
      </c>
      <c r="AZ487" s="6" t="s">
        <v>2490</v>
      </c>
      <c r="BA487" s="6" t="s">
        <v>181</v>
      </c>
      <c r="BB487" s="75"/>
      <c r="BC487" s="75"/>
      <c r="BD487" s="6" t="s">
        <v>4005</v>
      </c>
      <c r="BE487" s="161" t="s">
        <v>4006</v>
      </c>
      <c r="BF487" s="162">
        <v>44012</v>
      </c>
      <c r="BG487" s="4" t="s">
        <v>220</v>
      </c>
      <c r="BH487" s="4" t="s">
        <v>220</v>
      </c>
      <c r="BI487" s="6" t="s">
        <v>221</v>
      </c>
      <c r="BJ487" s="6" t="s">
        <v>3001</v>
      </c>
      <c r="BK487" s="6" t="s">
        <v>174</v>
      </c>
      <c r="BL487" s="12">
        <v>51643442</v>
      </c>
      <c r="BM487" s="4">
        <v>7</v>
      </c>
      <c r="BN487" s="6" t="s">
        <v>2930</v>
      </c>
      <c r="BO487" s="6" t="s">
        <v>959</v>
      </c>
      <c r="BP487" s="4">
        <v>81112200</v>
      </c>
      <c r="BQ487" s="142" t="s">
        <v>4003</v>
      </c>
      <c r="BR487" s="162">
        <v>44012</v>
      </c>
      <c r="BS487" s="4" t="s">
        <v>180</v>
      </c>
      <c r="BT487" s="13" t="s">
        <v>230</v>
      </c>
      <c r="BU487" s="163">
        <v>44013</v>
      </c>
      <c r="BV487" s="13" t="s">
        <v>348</v>
      </c>
      <c r="BW487" s="163">
        <v>44013</v>
      </c>
      <c r="BX487" s="163">
        <v>44013</v>
      </c>
      <c r="BY487" s="222">
        <v>44196</v>
      </c>
      <c r="BZ487" s="42">
        <f t="shared" si="445"/>
        <v>183</v>
      </c>
      <c r="CA487" s="16">
        <f t="shared" si="415"/>
        <v>6.1</v>
      </c>
      <c r="CB487" s="6" t="s">
        <v>4009</v>
      </c>
      <c r="CC487" s="9">
        <f>BD_2!E485</f>
        <v>18300000</v>
      </c>
      <c r="CD487" s="9">
        <f>BD_2!BA485</f>
        <v>0</v>
      </c>
      <c r="CE487" s="4">
        <f>BD_2!BZ485</f>
        <v>-124</v>
      </c>
      <c r="CF487" s="42" t="str">
        <f>BD_2!CA485</f>
        <v>2 NO</v>
      </c>
      <c r="CG487" s="163" t="str">
        <f>BD_2!CF485</f>
        <v>1 SI</v>
      </c>
      <c r="CH487" s="4" t="s">
        <v>181</v>
      </c>
      <c r="CI487">
        <f t="shared" si="350"/>
        <v>59</v>
      </c>
      <c r="CJ487" s="161">
        <f t="shared" si="351"/>
        <v>44013</v>
      </c>
      <c r="CK487" s="161">
        <f t="shared" si="352"/>
        <v>44072</v>
      </c>
      <c r="CL487" s="14">
        <f t="shared" ca="1" si="353"/>
        <v>5.2542372881355934</v>
      </c>
      <c r="CM487" s="112">
        <f t="shared" si="446"/>
        <v>8700000</v>
      </c>
      <c r="CN487" s="42" t="str">
        <f t="shared" ca="1" si="447"/>
        <v>FINALIZADO</v>
      </c>
      <c r="CO487" s="115"/>
      <c r="CQ487" s="17"/>
      <c r="CR487" s="87"/>
      <c r="CT487" s="4" t="s">
        <v>1321</v>
      </c>
      <c r="CU487" s="4" t="s">
        <v>1322</v>
      </c>
      <c r="CV487" s="4" t="s">
        <v>3330</v>
      </c>
      <c r="CW487" s="42" t="str">
        <f t="shared" ref="CW487" si="449">TEXT(BF487,"MMMM")</f>
        <v>junio</v>
      </c>
      <c r="CX487" s="4" t="s">
        <v>180</v>
      </c>
      <c r="CY487" s="6" t="s">
        <v>361</v>
      </c>
      <c r="CZ487" s="6" t="s">
        <v>362</v>
      </c>
    </row>
    <row r="488" spans="1:104" x14ac:dyDescent="0.25">
      <c r="A488" s="110" t="str">
        <f t="shared" si="436"/>
        <v/>
      </c>
      <c r="B488" s="110" t="str">
        <f t="shared" si="437"/>
        <v/>
      </c>
      <c r="C488" s="42" t="str">
        <f t="shared" si="438"/>
        <v/>
      </c>
      <c r="D488" s="42" t="str">
        <f t="shared" si="439"/>
        <v/>
      </c>
      <c r="E488" s="110" t="str">
        <f t="shared" si="440"/>
        <v/>
      </c>
      <c r="F488" s="110" t="str">
        <f t="shared" ca="1" si="441"/>
        <v>F</v>
      </c>
      <c r="G488" s="19" t="str">
        <f t="shared" si="442"/>
        <v/>
      </c>
      <c r="H488" s="19" t="str">
        <f t="shared" si="443"/>
        <v/>
      </c>
      <c r="I488" s="164" t="str">
        <f t="shared" si="444"/>
        <v/>
      </c>
      <c r="J488" s="4">
        <v>2020</v>
      </c>
      <c r="K488" s="5">
        <v>478</v>
      </c>
      <c r="L488" s="13" t="s">
        <v>515</v>
      </c>
      <c r="M488" s="4" t="s">
        <v>115</v>
      </c>
      <c r="N488" s="6" t="s">
        <v>116</v>
      </c>
      <c r="O488" s="6" t="s">
        <v>138</v>
      </c>
      <c r="P488" s="6" t="s">
        <v>150</v>
      </c>
      <c r="Q488" s="6" t="s">
        <v>249</v>
      </c>
      <c r="R488" s="4" t="s">
        <v>114</v>
      </c>
      <c r="S488" s="4" t="s">
        <v>166</v>
      </c>
      <c r="T488" s="108" t="s">
        <v>4011</v>
      </c>
      <c r="U488" s="4" t="s">
        <v>173</v>
      </c>
      <c r="V488" s="43" t="s">
        <v>174</v>
      </c>
      <c r="W488" s="7">
        <v>22564843</v>
      </c>
      <c r="X488" s="100">
        <v>2</v>
      </c>
      <c r="Y488" s="162">
        <v>29588</v>
      </c>
      <c r="Z488" s="80">
        <f ca="1">+($F$1-Tabla3[[#This Row],[FECHA DE NACIMIENTO]])/365</f>
        <v>40.369863013698627</v>
      </c>
      <c r="AA488" s="133" t="s">
        <v>564</v>
      </c>
      <c r="AC488" s="4" t="s">
        <v>114</v>
      </c>
      <c r="AD488" s="4" t="s">
        <v>114</v>
      </c>
      <c r="AE488" s="8" t="s">
        <v>114</v>
      </c>
      <c r="AF488" s="4" t="s">
        <v>181</v>
      </c>
      <c r="AG488" s="13" t="s">
        <v>185</v>
      </c>
      <c r="AH488" s="13" t="s">
        <v>185</v>
      </c>
      <c r="AI488" s="6" t="s">
        <v>4012</v>
      </c>
      <c r="AJ488" s="108" t="s">
        <v>4010</v>
      </c>
      <c r="AK488" s="9" t="s">
        <v>4013</v>
      </c>
      <c r="AL488" s="9">
        <v>54000000</v>
      </c>
      <c r="AM488" s="9">
        <v>54000000</v>
      </c>
      <c r="AN488" s="112">
        <v>9000000</v>
      </c>
      <c r="AO488" s="4" t="s">
        <v>209</v>
      </c>
      <c r="AP488" s="6" t="s">
        <v>181</v>
      </c>
      <c r="AQ488" s="6" t="s">
        <v>168</v>
      </c>
      <c r="AR488" s="75"/>
      <c r="AS488" s="75"/>
      <c r="AT488" s="75"/>
      <c r="AU488" s="108">
        <v>9020</v>
      </c>
      <c r="AV488" s="162">
        <v>43844</v>
      </c>
      <c r="AW488" s="108">
        <v>155620</v>
      </c>
      <c r="AX488" s="163">
        <v>44013</v>
      </c>
      <c r="AY488" s="6" t="s">
        <v>215</v>
      </c>
      <c r="AZ488" s="6" t="s">
        <v>4016</v>
      </c>
      <c r="BA488" s="6" t="s">
        <v>181</v>
      </c>
      <c r="BB488" s="75"/>
      <c r="BC488" s="75"/>
      <c r="BD488" s="6" t="s">
        <v>4015</v>
      </c>
      <c r="BE488" s="161" t="s">
        <v>4014</v>
      </c>
      <c r="BF488" s="162">
        <v>44012</v>
      </c>
      <c r="BG488" s="4" t="s">
        <v>220</v>
      </c>
      <c r="BH488" s="4" t="s">
        <v>220</v>
      </c>
      <c r="BI488" s="6" t="s">
        <v>221</v>
      </c>
      <c r="BJ488" s="6" t="s">
        <v>1163</v>
      </c>
      <c r="BK488" s="6" t="s">
        <v>174</v>
      </c>
      <c r="BL488" s="12">
        <v>79403515</v>
      </c>
      <c r="BM488" s="4">
        <v>9</v>
      </c>
      <c r="BN488" s="6" t="s">
        <v>1286</v>
      </c>
      <c r="BO488" s="13" t="s">
        <v>185</v>
      </c>
      <c r="BP488" s="4">
        <v>77101604</v>
      </c>
      <c r="BQ488" s="142" t="s">
        <v>4017</v>
      </c>
      <c r="BR488" s="162">
        <v>44012</v>
      </c>
      <c r="BS488" s="4" t="s">
        <v>180</v>
      </c>
      <c r="BT488" s="13" t="s">
        <v>230</v>
      </c>
      <c r="BU488" s="163">
        <v>44013</v>
      </c>
      <c r="BV488" s="13" t="s">
        <v>348</v>
      </c>
      <c r="BW488" s="163">
        <v>44013</v>
      </c>
      <c r="BX488" s="163">
        <v>44013</v>
      </c>
      <c r="BY488" s="222">
        <v>44196</v>
      </c>
      <c r="BZ488" s="42">
        <f t="shared" si="445"/>
        <v>183</v>
      </c>
      <c r="CA488" s="16">
        <f t="shared" si="415"/>
        <v>6.1</v>
      </c>
      <c r="CB488" s="6" t="s">
        <v>3956</v>
      </c>
      <c r="CC488" s="9">
        <f>BD_2!E486</f>
        <v>0</v>
      </c>
      <c r="CD488" s="9">
        <f>BD_2!BA486</f>
        <v>0</v>
      </c>
      <c r="CE488" s="4">
        <f>BD_2!BZ486</f>
        <v>0</v>
      </c>
      <c r="CF488" s="42" t="str">
        <f>BD_2!CA486</f>
        <v>2 NO</v>
      </c>
      <c r="CG488" s="163" t="str">
        <f>BD_2!CF486</f>
        <v>2 NO</v>
      </c>
      <c r="CH488" s="4" t="s">
        <v>181</v>
      </c>
      <c r="CI488">
        <f t="shared" si="350"/>
        <v>183</v>
      </c>
      <c r="CJ488" s="161">
        <f t="shared" si="351"/>
        <v>44013</v>
      </c>
      <c r="CK488" s="161">
        <f t="shared" si="352"/>
        <v>44196</v>
      </c>
      <c r="CL488" s="14">
        <f t="shared" ca="1" si="353"/>
        <v>1.6939890710382515</v>
      </c>
      <c r="CM488" s="112">
        <f t="shared" si="446"/>
        <v>54000000</v>
      </c>
      <c r="CN488" s="42" t="str">
        <f t="shared" ca="1" si="447"/>
        <v>FINALIZADO</v>
      </c>
      <c r="CO488" s="115"/>
      <c r="CQ488" s="17"/>
      <c r="CR488" s="87"/>
      <c r="CT488" s="4" t="s">
        <v>1321</v>
      </c>
      <c r="CU488" s="4" t="s">
        <v>1322</v>
      </c>
      <c r="CV488" s="4" t="s">
        <v>3330</v>
      </c>
      <c r="CW488" s="42" t="str">
        <f t="shared" ref="CW488" si="450">TEXT(BF488,"MMMM")</f>
        <v>junio</v>
      </c>
      <c r="CX488" s="4" t="s">
        <v>180</v>
      </c>
      <c r="CY488" s="6" t="s">
        <v>361</v>
      </c>
      <c r="CZ488" s="6" t="s">
        <v>362</v>
      </c>
    </row>
    <row r="489" spans="1:104" x14ac:dyDescent="0.25">
      <c r="A489" s="110" t="str">
        <f t="shared" si="436"/>
        <v>A</v>
      </c>
      <c r="B489" s="110" t="str">
        <f t="shared" si="437"/>
        <v>PR</v>
      </c>
      <c r="C489" s="42" t="str">
        <f t="shared" si="438"/>
        <v/>
      </c>
      <c r="D489" s="42" t="str">
        <f t="shared" si="439"/>
        <v/>
      </c>
      <c r="E489" s="110" t="str">
        <f t="shared" si="440"/>
        <v/>
      </c>
      <c r="F489" s="110" t="str">
        <f t="shared" ca="1" si="441"/>
        <v>F</v>
      </c>
      <c r="G489" s="19" t="str">
        <f t="shared" si="442"/>
        <v/>
      </c>
      <c r="H489" s="19" t="str">
        <f t="shared" si="443"/>
        <v/>
      </c>
      <c r="I489" s="164" t="str">
        <f t="shared" si="444"/>
        <v/>
      </c>
      <c r="J489" s="4">
        <v>2020</v>
      </c>
      <c r="K489" s="5">
        <v>479</v>
      </c>
      <c r="L489" s="13" t="s">
        <v>515</v>
      </c>
      <c r="M489" s="4" t="s">
        <v>115</v>
      </c>
      <c r="N489" s="6" t="s">
        <v>116</v>
      </c>
      <c r="O489" s="6" t="s">
        <v>138</v>
      </c>
      <c r="P489" s="6" t="s">
        <v>150</v>
      </c>
      <c r="Q489" s="6" t="s">
        <v>249</v>
      </c>
      <c r="R489" s="4" t="s">
        <v>114</v>
      </c>
      <c r="S489" s="4" t="s">
        <v>166</v>
      </c>
      <c r="T489" s="108" t="s">
        <v>4018</v>
      </c>
      <c r="U489" s="4" t="s">
        <v>173</v>
      </c>
      <c r="V489" s="43" t="s">
        <v>174</v>
      </c>
      <c r="W489" s="7">
        <v>93398738</v>
      </c>
      <c r="X489" s="100">
        <v>3</v>
      </c>
      <c r="Y489" s="162">
        <v>27577</v>
      </c>
      <c r="Z489" s="80">
        <f ca="1">+($F$1-Tabla3[[#This Row],[FECHA DE NACIMIENTO]])/365</f>
        <v>45.87945205479452</v>
      </c>
      <c r="AA489" s="133" t="s">
        <v>2994</v>
      </c>
      <c r="AC489" s="4" t="s">
        <v>114</v>
      </c>
      <c r="AD489" s="4" t="s">
        <v>114</v>
      </c>
      <c r="AE489" s="8" t="s">
        <v>114</v>
      </c>
      <c r="AF489" s="4" t="s">
        <v>181</v>
      </c>
      <c r="AG489" s="13" t="s">
        <v>185</v>
      </c>
      <c r="AH489" s="13" t="s">
        <v>185</v>
      </c>
      <c r="AI489" s="6" t="s">
        <v>4012</v>
      </c>
      <c r="AJ489" s="108" t="s">
        <v>4020</v>
      </c>
      <c r="AK489" s="9" t="s">
        <v>4021</v>
      </c>
      <c r="AL489" s="9">
        <v>35000000</v>
      </c>
      <c r="AM489" s="9">
        <v>35000000</v>
      </c>
      <c r="AN489" s="112">
        <v>7000000</v>
      </c>
      <c r="AO489" s="4" t="s">
        <v>209</v>
      </c>
      <c r="AP489" s="6" t="s">
        <v>181</v>
      </c>
      <c r="AQ489" s="6" t="s">
        <v>168</v>
      </c>
      <c r="AR489" s="75"/>
      <c r="AS489" s="75"/>
      <c r="AT489" s="75"/>
      <c r="AU489" s="108">
        <v>9020</v>
      </c>
      <c r="AV489" s="162">
        <v>43844</v>
      </c>
      <c r="AW489" s="108">
        <v>156520</v>
      </c>
      <c r="AX489" s="163">
        <v>44015</v>
      </c>
      <c r="AY489" s="6" t="s">
        <v>215</v>
      </c>
      <c r="AZ489" s="6" t="s">
        <v>4016</v>
      </c>
      <c r="BA489" s="6" t="s">
        <v>181</v>
      </c>
      <c r="BB489" s="75"/>
      <c r="BC489" s="75"/>
      <c r="BD489" s="6" t="s">
        <v>4023</v>
      </c>
      <c r="BE489" s="161" t="s">
        <v>4022</v>
      </c>
      <c r="BF489" s="162">
        <v>44015</v>
      </c>
      <c r="BG489" s="4" t="s">
        <v>220</v>
      </c>
      <c r="BH489" s="4" t="s">
        <v>220</v>
      </c>
      <c r="BI489" s="6" t="s">
        <v>221</v>
      </c>
      <c r="BJ489" s="6" t="s">
        <v>1163</v>
      </c>
      <c r="BK489" s="6" t="s">
        <v>174</v>
      </c>
      <c r="BL489" s="12">
        <v>79403515</v>
      </c>
      <c r="BM489" s="4">
        <v>9</v>
      </c>
      <c r="BN489" s="6" t="s">
        <v>1286</v>
      </c>
      <c r="BO489" s="13" t="s">
        <v>185</v>
      </c>
      <c r="BP489" s="4">
        <v>77101604</v>
      </c>
      <c r="BQ489" s="142" t="s">
        <v>4019</v>
      </c>
      <c r="BR489" s="162">
        <v>44015</v>
      </c>
      <c r="BS489" s="4" t="s">
        <v>180</v>
      </c>
      <c r="BT489" s="13" t="s">
        <v>230</v>
      </c>
      <c r="BU489" s="163">
        <v>44015</v>
      </c>
      <c r="BV489" s="13" t="s">
        <v>348</v>
      </c>
      <c r="BW489" s="163">
        <v>44015</v>
      </c>
      <c r="BX489" s="163">
        <v>44015</v>
      </c>
      <c r="BY489" s="222">
        <v>44167</v>
      </c>
      <c r="BZ489" s="42">
        <f t="shared" si="445"/>
        <v>152</v>
      </c>
      <c r="CA489" s="16">
        <f t="shared" si="415"/>
        <v>5.0666666666666664</v>
      </c>
      <c r="CB489" s="6" t="s">
        <v>4024</v>
      </c>
      <c r="CC489" s="9">
        <f>BD_2!E487</f>
        <v>0</v>
      </c>
      <c r="CD489" s="9">
        <f>BD_2!BA487</f>
        <v>6533333</v>
      </c>
      <c r="CE489" s="4">
        <f>BD_2!BZ487</f>
        <v>28</v>
      </c>
      <c r="CF489" s="42" t="str">
        <f>BD_2!CA487</f>
        <v>2 NO</v>
      </c>
      <c r="CG489" s="163" t="str">
        <f>BD_2!CF487</f>
        <v>2 NO</v>
      </c>
      <c r="CH489" s="4" t="s">
        <v>181</v>
      </c>
      <c r="CI489">
        <f t="shared" si="350"/>
        <v>180</v>
      </c>
      <c r="CJ489" s="161">
        <f t="shared" si="351"/>
        <v>44015</v>
      </c>
      <c r="CK489" s="161">
        <f t="shared" si="352"/>
        <v>44195</v>
      </c>
      <c r="CL489" s="14">
        <f t="shared" ca="1" si="353"/>
        <v>1.711111111111111</v>
      </c>
      <c r="CM489" s="112">
        <f t="shared" si="446"/>
        <v>41533333</v>
      </c>
      <c r="CN489" s="42" t="str">
        <f t="shared" ca="1" si="447"/>
        <v>FINALIZADO</v>
      </c>
      <c r="CO489" s="115"/>
      <c r="CQ489" s="17"/>
      <c r="CR489" s="87"/>
      <c r="CT489" s="4" t="s">
        <v>1321</v>
      </c>
      <c r="CU489" s="4" t="s">
        <v>1322</v>
      </c>
      <c r="CV489" s="4" t="s">
        <v>3330</v>
      </c>
      <c r="CW489" s="42" t="str">
        <f t="shared" ref="CW489" si="451">TEXT(BF489,"MMMM")</f>
        <v>julio</v>
      </c>
      <c r="CX489" s="4" t="s">
        <v>180</v>
      </c>
      <c r="CY489" s="6" t="s">
        <v>361</v>
      </c>
      <c r="CZ489" s="6" t="s">
        <v>362</v>
      </c>
    </row>
    <row r="490" spans="1:104" x14ac:dyDescent="0.25">
      <c r="A490" s="110" t="str">
        <f t="shared" si="436"/>
        <v>A</v>
      </c>
      <c r="B490" s="110" t="str">
        <f t="shared" si="437"/>
        <v>PR</v>
      </c>
      <c r="C490" s="42" t="str">
        <f t="shared" si="438"/>
        <v/>
      </c>
      <c r="D490" s="42" t="str">
        <f t="shared" si="439"/>
        <v/>
      </c>
      <c r="E490" s="110" t="str">
        <f t="shared" si="440"/>
        <v/>
      </c>
      <c r="F490" s="110" t="str">
        <f t="shared" ca="1" si="441"/>
        <v>F</v>
      </c>
      <c r="G490" s="19" t="str">
        <f t="shared" si="442"/>
        <v/>
      </c>
      <c r="H490" s="19" t="str">
        <f t="shared" si="443"/>
        <v/>
      </c>
      <c r="I490" s="164" t="str">
        <f t="shared" si="444"/>
        <v/>
      </c>
      <c r="J490" s="4">
        <v>2020</v>
      </c>
      <c r="K490" s="5">
        <v>480</v>
      </c>
      <c r="L490" s="13" t="s">
        <v>515</v>
      </c>
      <c r="M490" s="4" t="s">
        <v>115</v>
      </c>
      <c r="N490" s="6" t="s">
        <v>116</v>
      </c>
      <c r="O490" s="6" t="s">
        <v>138</v>
      </c>
      <c r="P490" s="6" t="s">
        <v>150</v>
      </c>
      <c r="Q490" s="6" t="s">
        <v>249</v>
      </c>
      <c r="R490" s="4" t="s">
        <v>114</v>
      </c>
      <c r="S490" s="4" t="s">
        <v>166</v>
      </c>
      <c r="T490" s="108" t="s">
        <v>4047</v>
      </c>
      <c r="U490" s="4" t="s">
        <v>173</v>
      </c>
      <c r="V490" s="43" t="s">
        <v>174</v>
      </c>
      <c r="W490" s="7">
        <v>6396031</v>
      </c>
      <c r="X490" s="100">
        <v>1</v>
      </c>
      <c r="Y490" s="162">
        <v>23530</v>
      </c>
      <c r="Z490" s="80">
        <f ca="1">+($F$1-Tabla3[[#This Row],[FECHA DE NACIMIENTO]])/365</f>
        <v>56.967123287671235</v>
      </c>
      <c r="AA490" s="133" t="s">
        <v>849</v>
      </c>
      <c r="AC490" s="4" t="s">
        <v>114</v>
      </c>
      <c r="AD490" s="4" t="s">
        <v>114</v>
      </c>
      <c r="AE490" s="8" t="s">
        <v>114</v>
      </c>
      <c r="AF490" s="4" t="s">
        <v>181</v>
      </c>
      <c r="AG490" s="13" t="s">
        <v>186</v>
      </c>
      <c r="AH490" s="13" t="s">
        <v>186</v>
      </c>
      <c r="AI490" s="6" t="s">
        <v>4050</v>
      </c>
      <c r="AJ490" s="108" t="s">
        <v>4051</v>
      </c>
      <c r="AK490" s="9" t="s">
        <v>4052</v>
      </c>
      <c r="AL490" s="9">
        <v>36000000</v>
      </c>
      <c r="AM490" s="9">
        <v>36000000</v>
      </c>
      <c r="AN490" s="112">
        <v>7200000</v>
      </c>
      <c r="AO490" s="4" t="s">
        <v>209</v>
      </c>
      <c r="AP490" s="6" t="s">
        <v>181</v>
      </c>
      <c r="AQ490" s="6" t="s">
        <v>168</v>
      </c>
      <c r="AR490" s="75"/>
      <c r="AS490" s="75"/>
      <c r="AT490" s="75"/>
      <c r="AU490" s="108">
        <v>5120</v>
      </c>
      <c r="AV490" s="162">
        <v>43839</v>
      </c>
      <c r="AW490" s="108">
        <v>159220</v>
      </c>
      <c r="AX490" s="163">
        <v>44021</v>
      </c>
      <c r="AY490" s="6" t="s">
        <v>215</v>
      </c>
      <c r="AZ490" s="6" t="s">
        <v>807</v>
      </c>
      <c r="BA490" s="6" t="s">
        <v>181</v>
      </c>
      <c r="BB490" s="75"/>
      <c r="BC490" s="75"/>
      <c r="BD490" s="6" t="s">
        <v>4048</v>
      </c>
      <c r="BE490" s="161" t="s">
        <v>4049</v>
      </c>
      <c r="BF490" s="162">
        <v>44020</v>
      </c>
      <c r="BG490" s="4" t="s">
        <v>220</v>
      </c>
      <c r="BH490" s="4" t="s">
        <v>220</v>
      </c>
      <c r="BI490" s="6" t="s">
        <v>221</v>
      </c>
      <c r="BJ490" s="6" t="s">
        <v>2858</v>
      </c>
      <c r="BK490" s="6" t="s">
        <v>174</v>
      </c>
      <c r="BL490" s="12">
        <v>79366558</v>
      </c>
      <c r="BM490" s="4">
        <v>6</v>
      </c>
      <c r="BN490" s="6" t="s">
        <v>1476</v>
      </c>
      <c r="BO490" s="6" t="s">
        <v>825</v>
      </c>
      <c r="BP490" s="4">
        <v>77102000</v>
      </c>
      <c r="BQ490" s="196" t="s">
        <v>4046</v>
      </c>
      <c r="BR490" s="162">
        <v>44020</v>
      </c>
      <c r="BS490" s="4" t="s">
        <v>180</v>
      </c>
      <c r="BT490" s="13" t="s">
        <v>230</v>
      </c>
      <c r="BU490" s="163">
        <v>44021</v>
      </c>
      <c r="BV490" s="13" t="s">
        <v>348</v>
      </c>
      <c r="BW490" s="163">
        <v>44022</v>
      </c>
      <c r="BX490" s="163">
        <v>44022</v>
      </c>
      <c r="BY490" s="222">
        <v>44174</v>
      </c>
      <c r="BZ490" s="42">
        <f t="shared" si="445"/>
        <v>152</v>
      </c>
      <c r="CA490" s="16">
        <f t="shared" si="415"/>
        <v>5.0666666666666664</v>
      </c>
      <c r="CB490" s="6" t="s">
        <v>4053</v>
      </c>
      <c r="CC490" s="9">
        <f>BD_2!E488</f>
        <v>0</v>
      </c>
      <c r="CD490" s="9">
        <f>BD_2!BA488</f>
        <v>2400000</v>
      </c>
      <c r="CE490" s="4">
        <f>BD_2!BZ488</f>
        <v>10</v>
      </c>
      <c r="CF490" s="42" t="str">
        <f>BD_2!CA488</f>
        <v>2 NO</v>
      </c>
      <c r="CG490" s="163" t="str">
        <f>BD_2!CF488</f>
        <v>2 NO</v>
      </c>
      <c r="CH490" s="4" t="s">
        <v>181</v>
      </c>
      <c r="CI490">
        <f t="shared" si="350"/>
        <v>162</v>
      </c>
      <c r="CJ490" s="161">
        <f t="shared" si="351"/>
        <v>44022</v>
      </c>
      <c r="CK490" s="161">
        <f t="shared" si="352"/>
        <v>44184</v>
      </c>
      <c r="CL490" s="14">
        <f t="shared" ca="1" si="353"/>
        <v>1.8580246913580247</v>
      </c>
      <c r="CM490" s="112">
        <f t="shared" si="446"/>
        <v>38400000</v>
      </c>
      <c r="CN490" s="42" t="str">
        <f t="shared" ca="1" si="447"/>
        <v>FINALIZADO</v>
      </c>
      <c r="CO490" s="115"/>
      <c r="CQ490" s="17"/>
      <c r="CR490" s="87"/>
      <c r="CT490" s="4" t="s">
        <v>1321</v>
      </c>
      <c r="CU490" s="4" t="s">
        <v>1322</v>
      </c>
      <c r="CV490" s="4" t="s">
        <v>3330</v>
      </c>
      <c r="CW490" s="42" t="str">
        <f t="shared" si="448"/>
        <v>julio</v>
      </c>
      <c r="CX490" s="4" t="s">
        <v>180</v>
      </c>
      <c r="CY490" s="6" t="s">
        <v>361</v>
      </c>
      <c r="CZ490" s="6" t="s">
        <v>362</v>
      </c>
    </row>
    <row r="491" spans="1:104" x14ac:dyDescent="0.25">
      <c r="A491" s="110" t="str">
        <f t="shared" ref="A491:A497" si="452">+IF($CM491&gt;$AM491,"A", "")</f>
        <v/>
      </c>
      <c r="B491" s="110" t="str">
        <f t="shared" ref="B491:B497" si="453">+IF(CK491&gt;BY491,"PR","")</f>
        <v/>
      </c>
      <c r="C491" s="42" t="str">
        <f t="shared" ref="C491:C497" si="454">IF($CG491= "1 SI", "T","")</f>
        <v/>
      </c>
      <c r="D491" s="42" t="str">
        <f t="shared" ref="D491:D497" si="455">+IF($CF491="1 SI","S","")</f>
        <v/>
      </c>
      <c r="E491" s="110" t="str">
        <f t="shared" ref="E491:E497" si="456">+IF(CH491="1 SI","C","")</f>
        <v/>
      </c>
      <c r="F491" s="110" t="str">
        <f t="shared" ref="F491:F497" ca="1" si="457">+IF($CK491&lt;=$F$1,"F","E")</f>
        <v>F</v>
      </c>
      <c r="G491" s="19" t="str">
        <f t="shared" ref="G491:G497" si="458">+IF($CO491="MUTUO ACUERDO", "L","")</f>
        <v/>
      </c>
      <c r="H491" s="19" t="str">
        <f t="shared" ref="H491:H497" si="459">IF($CX491="1 SI","","NE")</f>
        <v>NE</v>
      </c>
      <c r="I491" s="164" t="str">
        <f t="shared" ref="I491:I497" si="460">IF(CV491="1. SI","ANU","")</f>
        <v/>
      </c>
      <c r="J491" s="4">
        <v>2020</v>
      </c>
      <c r="K491" s="5">
        <v>481</v>
      </c>
      <c r="L491" s="13" t="s">
        <v>1433</v>
      </c>
      <c r="M491" s="4" t="s">
        <v>3610</v>
      </c>
      <c r="N491" s="6" t="s">
        <v>119</v>
      </c>
      <c r="O491" s="6" t="s">
        <v>139</v>
      </c>
      <c r="P491" s="6" t="s">
        <v>164</v>
      </c>
      <c r="Q491" s="6" t="s">
        <v>238</v>
      </c>
      <c r="R491" s="4">
        <v>51199</v>
      </c>
      <c r="S491" s="4" t="s">
        <v>168</v>
      </c>
      <c r="T491" s="108" t="s">
        <v>4025</v>
      </c>
      <c r="U491" s="4" t="s">
        <v>2160</v>
      </c>
      <c r="V491" s="43" t="s">
        <v>175</v>
      </c>
      <c r="W491" s="7">
        <v>900505419</v>
      </c>
      <c r="X491" s="100">
        <v>5</v>
      </c>
      <c r="Y491" s="162" t="s">
        <v>2162</v>
      </c>
      <c r="Z491" s="80">
        <v>0</v>
      </c>
      <c r="AA491" s="133" t="s">
        <v>2162</v>
      </c>
      <c r="AC491" s="4"/>
      <c r="AD491" s="4" t="s">
        <v>174</v>
      </c>
      <c r="AE491" s="8"/>
      <c r="AF491" s="4" t="s">
        <v>180</v>
      </c>
      <c r="AG491" s="6" t="s">
        <v>196</v>
      </c>
      <c r="AH491" s="6" t="s">
        <v>201</v>
      </c>
      <c r="AI491" s="108" t="s">
        <v>4029</v>
      </c>
      <c r="AJ491" s="108" t="s">
        <v>3614</v>
      </c>
      <c r="AK491" s="9" t="s">
        <v>3614</v>
      </c>
      <c r="AL491" s="9">
        <v>345000</v>
      </c>
      <c r="AM491" s="9">
        <v>345000</v>
      </c>
      <c r="AN491" s="112">
        <v>0</v>
      </c>
      <c r="AO491" s="4" t="s">
        <v>209</v>
      </c>
      <c r="AP491" s="6" t="s">
        <v>181</v>
      </c>
      <c r="AQ491" s="6" t="s">
        <v>168</v>
      </c>
      <c r="AR491" s="75"/>
      <c r="AS491" s="75"/>
      <c r="AT491" s="75"/>
      <c r="AU491" s="108">
        <v>21620</v>
      </c>
      <c r="AV491" s="162">
        <v>43971</v>
      </c>
      <c r="AW491" s="108">
        <v>154820</v>
      </c>
      <c r="AX491" s="163">
        <v>44012</v>
      </c>
      <c r="AY491" s="6" t="s">
        <v>215</v>
      </c>
      <c r="AZ491" s="6" t="s">
        <v>571</v>
      </c>
      <c r="BA491" s="6" t="s">
        <v>181</v>
      </c>
      <c r="BB491" s="75"/>
      <c r="BC491" s="75"/>
      <c r="BD491" s="6" t="s">
        <v>4027</v>
      </c>
      <c r="BE491" s="161" t="s">
        <v>4026</v>
      </c>
      <c r="BF491" s="162">
        <v>44009</v>
      </c>
      <c r="BG491" s="4" t="s">
        <v>220</v>
      </c>
      <c r="BH491" s="4" t="s">
        <v>220</v>
      </c>
      <c r="BI491" s="6" t="s">
        <v>221</v>
      </c>
      <c r="BJ491" s="6" t="s">
        <v>547</v>
      </c>
      <c r="BK491" s="6" t="s">
        <v>174</v>
      </c>
      <c r="BL491" s="12">
        <v>75068868</v>
      </c>
      <c r="BM491" s="4">
        <v>1</v>
      </c>
      <c r="BN491" s="95" t="s">
        <v>546</v>
      </c>
      <c r="BO491" s="95" t="s">
        <v>196</v>
      </c>
      <c r="BP491" s="4">
        <v>42131606</v>
      </c>
      <c r="BQ491" s="160" t="s">
        <v>3707</v>
      </c>
      <c r="BR491" s="162">
        <v>44009</v>
      </c>
      <c r="BS491" s="4" t="s">
        <v>181</v>
      </c>
      <c r="BT491" s="13" t="s">
        <v>235</v>
      </c>
      <c r="BU491" s="163" t="s">
        <v>168</v>
      </c>
      <c r="BV491" s="13" t="s">
        <v>256</v>
      </c>
      <c r="BW491" s="163">
        <v>44012</v>
      </c>
      <c r="BX491" s="163">
        <v>44012</v>
      </c>
      <c r="BY491" s="222">
        <v>44104</v>
      </c>
      <c r="BZ491" s="42">
        <f t="shared" ref="BZ491:BZ511" si="461">$BY491-$BX491</f>
        <v>92</v>
      </c>
      <c r="CA491" s="16">
        <f t="shared" si="415"/>
        <v>3.0666666666666669</v>
      </c>
      <c r="CC491" s="9">
        <f>BD_2!E489</f>
        <v>0</v>
      </c>
      <c r="CD491" s="9">
        <f>BD_2!BA489</f>
        <v>0</v>
      </c>
      <c r="CE491" s="4">
        <f>BD_2!BZ489</f>
        <v>0</v>
      </c>
      <c r="CF491" s="42" t="str">
        <f>BD_2!CA489</f>
        <v>2 NO</v>
      </c>
      <c r="CG491" s="163" t="str">
        <f>BD_2!CF489</f>
        <v>2 NO</v>
      </c>
      <c r="CH491" s="4" t="s">
        <v>181</v>
      </c>
      <c r="CI491">
        <f t="shared" si="350"/>
        <v>92</v>
      </c>
      <c r="CJ491" s="161">
        <f t="shared" si="351"/>
        <v>44012</v>
      </c>
      <c r="CK491" s="161">
        <f t="shared" si="352"/>
        <v>44104</v>
      </c>
      <c r="CL491" s="14">
        <f t="shared" ca="1" si="353"/>
        <v>3.3804347826086958</v>
      </c>
      <c r="CM491" s="112">
        <f t="shared" ref="CM491:CM497" si="462">$AM491+$CD491-$CC491</f>
        <v>345000</v>
      </c>
      <c r="CN491" s="42" t="str">
        <f t="shared" ref="CN491:CN497" ca="1" si="463">+IF($CK491&lt;=$F$1, "FINALIZADO","EJECUCIÓN")</f>
        <v>FINALIZADO</v>
      </c>
      <c r="CO491" s="115"/>
      <c r="CQ491" s="17"/>
      <c r="CR491" s="87"/>
      <c r="CT491" s="4" t="s">
        <v>1321</v>
      </c>
      <c r="CU491" s="4" t="s">
        <v>1322</v>
      </c>
      <c r="CV491" s="4" t="s">
        <v>3330</v>
      </c>
      <c r="CW491" s="42" t="str">
        <f t="shared" ref="CW491:CW497" si="464">TEXT(BF491,"MMMM")</f>
        <v>junio</v>
      </c>
      <c r="CX491" s="4"/>
      <c r="CY491" s="6" t="s">
        <v>361</v>
      </c>
      <c r="CZ491" s="6" t="s">
        <v>362</v>
      </c>
    </row>
    <row r="492" spans="1:104" x14ac:dyDescent="0.25">
      <c r="A492" s="110" t="str">
        <f t="shared" si="452"/>
        <v/>
      </c>
      <c r="B492" s="110" t="str">
        <f t="shared" si="453"/>
        <v/>
      </c>
      <c r="C492" s="42" t="str">
        <f t="shared" si="454"/>
        <v/>
      </c>
      <c r="D492" s="42" t="str">
        <f t="shared" si="455"/>
        <v/>
      </c>
      <c r="E492" s="110" t="str">
        <f t="shared" si="456"/>
        <v/>
      </c>
      <c r="F492" s="110" t="str">
        <f t="shared" ca="1" si="457"/>
        <v>F</v>
      </c>
      <c r="G492" s="19" t="str">
        <f t="shared" si="458"/>
        <v/>
      </c>
      <c r="H492" s="19" t="str">
        <f t="shared" si="459"/>
        <v>NE</v>
      </c>
      <c r="I492" s="164" t="str">
        <f t="shared" si="460"/>
        <v/>
      </c>
      <c r="J492" s="4">
        <v>2020</v>
      </c>
      <c r="K492" s="5">
        <v>482</v>
      </c>
      <c r="L492" s="13" t="s">
        <v>1433</v>
      </c>
      <c r="M492" s="4" t="s">
        <v>3610</v>
      </c>
      <c r="N492" s="6" t="s">
        <v>119</v>
      </c>
      <c r="O492" s="6" t="s">
        <v>139</v>
      </c>
      <c r="P492" s="6" t="s">
        <v>164</v>
      </c>
      <c r="Q492" s="6" t="s">
        <v>238</v>
      </c>
      <c r="R492" s="4">
        <v>51201</v>
      </c>
      <c r="S492" s="4" t="s">
        <v>168</v>
      </c>
      <c r="T492" s="108" t="s">
        <v>4028</v>
      </c>
      <c r="U492" s="4" t="s">
        <v>2160</v>
      </c>
      <c r="V492" s="43" t="s">
        <v>175</v>
      </c>
      <c r="W492" s="7">
        <v>900300970</v>
      </c>
      <c r="X492" s="100">
        <v>1</v>
      </c>
      <c r="Y492" s="162" t="s">
        <v>2162</v>
      </c>
      <c r="Z492" s="80">
        <v>0</v>
      </c>
      <c r="AA492" s="133" t="s">
        <v>2162</v>
      </c>
      <c r="AC492" s="4"/>
      <c r="AD492" s="4" t="s">
        <v>174</v>
      </c>
      <c r="AE492" s="8"/>
      <c r="AF492" s="4" t="s">
        <v>180</v>
      </c>
      <c r="AG492" s="6" t="s">
        <v>196</v>
      </c>
      <c r="AH492" s="6" t="s">
        <v>201</v>
      </c>
      <c r="AI492" s="108" t="s">
        <v>4029</v>
      </c>
      <c r="AJ492" s="108" t="s">
        <v>3614</v>
      </c>
      <c r="AK492" s="9" t="s">
        <v>3614</v>
      </c>
      <c r="AL492" s="9">
        <v>12524600</v>
      </c>
      <c r="AM492" s="9">
        <v>12524600</v>
      </c>
      <c r="AN492" s="112">
        <v>0</v>
      </c>
      <c r="AO492" s="4" t="s">
        <v>209</v>
      </c>
      <c r="AP492" s="6" t="s">
        <v>181</v>
      </c>
      <c r="AQ492" s="6" t="s">
        <v>168</v>
      </c>
      <c r="AR492" s="75"/>
      <c r="AS492" s="75"/>
      <c r="AT492" s="75"/>
      <c r="AU492" s="108">
        <v>21620</v>
      </c>
      <c r="AV492" s="162">
        <v>43971</v>
      </c>
      <c r="AW492" s="108">
        <v>154920</v>
      </c>
      <c r="AX492" s="163">
        <v>44012</v>
      </c>
      <c r="AY492" s="6" t="s">
        <v>215</v>
      </c>
      <c r="AZ492" s="6" t="s">
        <v>571</v>
      </c>
      <c r="BA492" s="6" t="s">
        <v>181</v>
      </c>
      <c r="BB492" s="75"/>
      <c r="BC492" s="75"/>
      <c r="BE492" s="161" t="s">
        <v>4030</v>
      </c>
      <c r="BF492" s="162">
        <v>44009</v>
      </c>
      <c r="BG492" s="4" t="s">
        <v>220</v>
      </c>
      <c r="BH492" s="4" t="s">
        <v>220</v>
      </c>
      <c r="BI492" s="6" t="s">
        <v>221</v>
      </c>
      <c r="BJ492" s="6" t="s">
        <v>547</v>
      </c>
      <c r="BK492" s="6" t="s">
        <v>174</v>
      </c>
      <c r="BL492" s="12">
        <v>75068868</v>
      </c>
      <c r="BM492" s="4">
        <v>1</v>
      </c>
      <c r="BN492" s="95" t="s">
        <v>546</v>
      </c>
      <c r="BO492" s="95" t="s">
        <v>196</v>
      </c>
      <c r="BP492" s="4">
        <v>42131606</v>
      </c>
      <c r="BQ492" s="160" t="s">
        <v>3707</v>
      </c>
      <c r="BR492" s="162">
        <v>44009</v>
      </c>
      <c r="BS492" s="4" t="s">
        <v>181</v>
      </c>
      <c r="BT492" s="13" t="s">
        <v>235</v>
      </c>
      <c r="BU492" s="163" t="s">
        <v>168</v>
      </c>
      <c r="BV492" s="13" t="s">
        <v>256</v>
      </c>
      <c r="BW492" s="163">
        <v>44012</v>
      </c>
      <c r="BX492" s="163">
        <v>44012</v>
      </c>
      <c r="BY492" s="222">
        <v>44104</v>
      </c>
      <c r="BZ492" s="42">
        <f t="shared" si="461"/>
        <v>92</v>
      </c>
      <c r="CA492" s="16">
        <f t="shared" si="415"/>
        <v>3.0666666666666669</v>
      </c>
      <c r="CC492" s="9">
        <f>BD_2!E490</f>
        <v>0</v>
      </c>
      <c r="CD492" s="9">
        <f>BD_2!BA490</f>
        <v>0</v>
      </c>
      <c r="CE492" s="4">
        <f>BD_2!BZ490</f>
        <v>0</v>
      </c>
      <c r="CF492" s="42" t="str">
        <f>BD_2!CA490</f>
        <v>2 NO</v>
      </c>
      <c r="CG492" s="163" t="str">
        <f>BD_2!CF490</f>
        <v>2 NO</v>
      </c>
      <c r="CH492" s="4" t="s">
        <v>181</v>
      </c>
      <c r="CI492">
        <f t="shared" si="350"/>
        <v>92</v>
      </c>
      <c r="CJ492" s="161">
        <f t="shared" si="351"/>
        <v>44012</v>
      </c>
      <c r="CK492" s="161">
        <f t="shared" si="352"/>
        <v>44104</v>
      </c>
      <c r="CL492" s="14">
        <f t="shared" ca="1" si="353"/>
        <v>3.3804347826086958</v>
      </c>
      <c r="CM492" s="112">
        <f t="shared" si="462"/>
        <v>12524600</v>
      </c>
      <c r="CN492" s="42" t="str">
        <f t="shared" ca="1" si="463"/>
        <v>FINALIZADO</v>
      </c>
      <c r="CO492" s="115"/>
      <c r="CQ492" s="17"/>
      <c r="CR492" s="87"/>
      <c r="CT492" s="4" t="s">
        <v>1321</v>
      </c>
      <c r="CU492" s="4" t="s">
        <v>1322</v>
      </c>
      <c r="CV492" s="4" t="s">
        <v>3330</v>
      </c>
      <c r="CW492" s="42" t="str">
        <f t="shared" si="464"/>
        <v>junio</v>
      </c>
      <c r="CX492" s="4"/>
      <c r="CY492" s="6" t="s">
        <v>361</v>
      </c>
      <c r="CZ492" s="6" t="s">
        <v>362</v>
      </c>
    </row>
    <row r="493" spans="1:104" x14ac:dyDescent="0.25">
      <c r="A493" s="110" t="str">
        <f t="shared" si="452"/>
        <v/>
      </c>
      <c r="B493" s="110" t="str">
        <f t="shared" si="453"/>
        <v/>
      </c>
      <c r="C493" s="42" t="str">
        <f t="shared" si="454"/>
        <v/>
      </c>
      <c r="D493" s="42" t="str">
        <f t="shared" si="455"/>
        <v/>
      </c>
      <c r="E493" s="110" t="str">
        <f t="shared" si="456"/>
        <v/>
      </c>
      <c r="F493" s="110" t="str">
        <f t="shared" ca="1" si="457"/>
        <v>F</v>
      </c>
      <c r="G493" s="19" t="str">
        <f t="shared" si="458"/>
        <v/>
      </c>
      <c r="H493" s="19" t="str">
        <f t="shared" si="459"/>
        <v>NE</v>
      </c>
      <c r="I493" s="164" t="str">
        <f t="shared" si="460"/>
        <v/>
      </c>
      <c r="J493" s="4">
        <v>2020</v>
      </c>
      <c r="K493" s="5">
        <v>483</v>
      </c>
      <c r="L493" s="13" t="s">
        <v>1433</v>
      </c>
      <c r="M493" s="4" t="s">
        <v>3610</v>
      </c>
      <c r="N493" s="6" t="s">
        <v>119</v>
      </c>
      <c r="O493" s="6" t="s">
        <v>139</v>
      </c>
      <c r="P493" s="6" t="s">
        <v>164</v>
      </c>
      <c r="Q493" s="6" t="s">
        <v>238</v>
      </c>
      <c r="R493" s="4">
        <v>51200</v>
      </c>
      <c r="S493" s="4" t="s">
        <v>168</v>
      </c>
      <c r="T493" s="108" t="s">
        <v>4031</v>
      </c>
      <c r="U493" s="4" t="s">
        <v>2160</v>
      </c>
      <c r="V493" s="43" t="s">
        <v>175</v>
      </c>
      <c r="W493" s="7">
        <v>900442577</v>
      </c>
      <c r="X493" s="100">
        <v>9</v>
      </c>
      <c r="Y493" s="162" t="s">
        <v>2162</v>
      </c>
      <c r="Z493" s="80">
        <v>0</v>
      </c>
      <c r="AA493" s="133" t="s">
        <v>2162</v>
      </c>
      <c r="AC493" s="4"/>
      <c r="AD493" s="4" t="s">
        <v>174</v>
      </c>
      <c r="AE493" s="8"/>
      <c r="AF493" s="4" t="s">
        <v>181</v>
      </c>
      <c r="AG493" s="6" t="s">
        <v>196</v>
      </c>
      <c r="AH493" s="6" t="s">
        <v>201</v>
      </c>
      <c r="AI493" s="6" t="s">
        <v>4032</v>
      </c>
      <c r="AJ493" s="108" t="s">
        <v>3614</v>
      </c>
      <c r="AK493" s="9" t="s">
        <v>3614</v>
      </c>
      <c r="AL493" s="9">
        <v>515000</v>
      </c>
      <c r="AM493" s="9">
        <v>515000</v>
      </c>
      <c r="AN493" s="112">
        <v>0</v>
      </c>
      <c r="AO493" s="4" t="s">
        <v>209</v>
      </c>
      <c r="AP493" s="6" t="s">
        <v>181</v>
      </c>
      <c r="AQ493" s="6" t="s">
        <v>168</v>
      </c>
      <c r="AR493" s="75"/>
      <c r="AS493" s="75"/>
      <c r="AT493" s="75"/>
      <c r="AU493" s="108">
        <v>21620</v>
      </c>
      <c r="AV493" s="162">
        <v>43971</v>
      </c>
      <c r="AW493" s="108">
        <v>155120</v>
      </c>
      <c r="AX493" s="163">
        <v>44012</v>
      </c>
      <c r="AY493" s="6" t="s">
        <v>215</v>
      </c>
      <c r="AZ493" s="6" t="s">
        <v>571</v>
      </c>
      <c r="BA493" s="6" t="s">
        <v>181</v>
      </c>
      <c r="BB493" s="75"/>
      <c r="BC493" s="75"/>
      <c r="BD493" s="6" t="s">
        <v>4034</v>
      </c>
      <c r="BE493" s="161" t="s">
        <v>4033</v>
      </c>
      <c r="BF493" s="162">
        <v>44009</v>
      </c>
      <c r="BG493" s="4" t="s">
        <v>220</v>
      </c>
      <c r="BH493" s="4" t="s">
        <v>220</v>
      </c>
      <c r="BI493" s="6" t="s">
        <v>221</v>
      </c>
      <c r="BJ493" s="6" t="s">
        <v>547</v>
      </c>
      <c r="BK493" s="6" t="s">
        <v>174</v>
      </c>
      <c r="BL493" s="12">
        <v>75068868</v>
      </c>
      <c r="BM493" s="4">
        <v>1</v>
      </c>
      <c r="BN493" s="95" t="s">
        <v>546</v>
      </c>
      <c r="BO493" s="95" t="s">
        <v>196</v>
      </c>
      <c r="BP493" s="4">
        <v>42131606</v>
      </c>
      <c r="BQ493" s="160" t="s">
        <v>3707</v>
      </c>
      <c r="BR493" s="162">
        <v>44009</v>
      </c>
      <c r="BS493" s="4" t="s">
        <v>181</v>
      </c>
      <c r="BT493" s="13" t="s">
        <v>235</v>
      </c>
      <c r="BU493" s="163" t="s">
        <v>168</v>
      </c>
      <c r="BV493" s="13" t="s">
        <v>256</v>
      </c>
      <c r="BW493" s="163">
        <v>44012</v>
      </c>
      <c r="BX493" s="163">
        <v>44012</v>
      </c>
      <c r="BY493" s="222">
        <v>44104</v>
      </c>
      <c r="BZ493" s="42">
        <f t="shared" si="461"/>
        <v>92</v>
      </c>
      <c r="CA493" s="16">
        <f t="shared" si="415"/>
        <v>3.0666666666666669</v>
      </c>
      <c r="CC493" s="9">
        <f>BD_2!E491</f>
        <v>0</v>
      </c>
      <c r="CD493" s="9">
        <f>BD_2!BA491</f>
        <v>0</v>
      </c>
      <c r="CE493" s="4">
        <f>BD_2!BZ491</f>
        <v>0</v>
      </c>
      <c r="CF493" s="42" t="str">
        <f>BD_2!CA491</f>
        <v>2 NO</v>
      </c>
      <c r="CG493" s="163" t="str">
        <f>BD_2!CF491</f>
        <v>2 NO</v>
      </c>
      <c r="CH493" s="4" t="s">
        <v>181</v>
      </c>
      <c r="CI493">
        <f t="shared" si="350"/>
        <v>92</v>
      </c>
      <c r="CJ493" s="161">
        <f t="shared" si="351"/>
        <v>44012</v>
      </c>
      <c r="CK493" s="161">
        <f t="shared" si="352"/>
        <v>44104</v>
      </c>
      <c r="CL493" s="14">
        <f t="shared" ca="1" si="353"/>
        <v>3.3804347826086958</v>
      </c>
      <c r="CM493" s="112">
        <f t="shared" si="462"/>
        <v>515000</v>
      </c>
      <c r="CN493" s="42" t="str">
        <f t="shared" ca="1" si="463"/>
        <v>FINALIZADO</v>
      </c>
      <c r="CO493" s="115"/>
      <c r="CQ493" s="17"/>
      <c r="CR493" s="87"/>
      <c r="CT493" s="4" t="s">
        <v>1321</v>
      </c>
      <c r="CU493" s="4" t="s">
        <v>1322</v>
      </c>
      <c r="CV493" s="4" t="s">
        <v>3330</v>
      </c>
      <c r="CW493" s="42" t="str">
        <f t="shared" si="464"/>
        <v>junio</v>
      </c>
      <c r="CX493" s="4"/>
      <c r="CY493" s="6" t="s">
        <v>361</v>
      </c>
      <c r="CZ493" s="6" t="s">
        <v>362</v>
      </c>
    </row>
    <row r="494" spans="1:104" x14ac:dyDescent="0.25">
      <c r="A494" s="110" t="str">
        <f t="shared" si="452"/>
        <v/>
      </c>
      <c r="B494" s="110" t="str">
        <f t="shared" si="453"/>
        <v/>
      </c>
      <c r="C494" s="42" t="str">
        <f t="shared" si="454"/>
        <v/>
      </c>
      <c r="D494" s="42" t="str">
        <f t="shared" si="455"/>
        <v/>
      </c>
      <c r="E494" s="110" t="str">
        <f t="shared" si="456"/>
        <v/>
      </c>
      <c r="F494" s="110" t="str">
        <f t="shared" ca="1" si="457"/>
        <v>F</v>
      </c>
      <c r="G494" s="19" t="str">
        <f t="shared" si="458"/>
        <v/>
      </c>
      <c r="H494" s="19" t="str">
        <f t="shared" si="459"/>
        <v>NE</v>
      </c>
      <c r="I494" s="164" t="str">
        <f t="shared" si="460"/>
        <v/>
      </c>
      <c r="J494" s="4">
        <v>2020</v>
      </c>
      <c r="K494" s="5">
        <v>484</v>
      </c>
      <c r="L494" s="13" t="s">
        <v>1433</v>
      </c>
      <c r="M494" s="4" t="s">
        <v>3610</v>
      </c>
      <c r="N494" s="6" t="s">
        <v>119</v>
      </c>
      <c r="O494" s="6" t="s">
        <v>139</v>
      </c>
      <c r="P494" s="6" t="s">
        <v>164</v>
      </c>
      <c r="Q494" s="6" t="s">
        <v>238</v>
      </c>
      <c r="R494" s="4">
        <v>51205</v>
      </c>
      <c r="S494" s="4" t="s">
        <v>168</v>
      </c>
      <c r="T494" s="108" t="s">
        <v>4035</v>
      </c>
      <c r="U494" s="4" t="s">
        <v>2160</v>
      </c>
      <c r="V494" s="43" t="s">
        <v>175</v>
      </c>
      <c r="W494" s="7">
        <v>901211678</v>
      </c>
      <c r="X494" s="100">
        <v>7</v>
      </c>
      <c r="Y494" s="162" t="s">
        <v>2162</v>
      </c>
      <c r="Z494" s="80">
        <v>0</v>
      </c>
      <c r="AA494" s="133" t="s">
        <v>2162</v>
      </c>
      <c r="AC494" s="4"/>
      <c r="AD494" s="4" t="s">
        <v>174</v>
      </c>
      <c r="AE494" s="8"/>
      <c r="AF494" s="4" t="s">
        <v>181</v>
      </c>
      <c r="AG494" s="6" t="s">
        <v>196</v>
      </c>
      <c r="AH494" s="6" t="s">
        <v>201</v>
      </c>
      <c r="AI494" s="108" t="s">
        <v>4032</v>
      </c>
      <c r="AJ494" s="108" t="s">
        <v>3614</v>
      </c>
      <c r="AK494" s="9" t="s">
        <v>3614</v>
      </c>
      <c r="AL494" s="9">
        <v>714250</v>
      </c>
      <c r="AM494" s="9">
        <v>714250</v>
      </c>
      <c r="AN494" s="112">
        <v>0</v>
      </c>
      <c r="AO494" s="4" t="s">
        <v>209</v>
      </c>
      <c r="AP494" s="6" t="s">
        <v>181</v>
      </c>
      <c r="AQ494" s="6" t="s">
        <v>168</v>
      </c>
      <c r="AR494" s="75"/>
      <c r="AS494" s="75"/>
      <c r="AT494" s="75"/>
      <c r="AU494" s="108">
        <v>21620</v>
      </c>
      <c r="AV494" s="162">
        <v>43971</v>
      </c>
      <c r="AW494" s="108">
        <v>155320</v>
      </c>
      <c r="AX494" s="163">
        <v>44013</v>
      </c>
      <c r="AY494" s="6" t="s">
        <v>215</v>
      </c>
      <c r="AZ494" s="6" t="s">
        <v>571</v>
      </c>
      <c r="BA494" s="6" t="s">
        <v>181</v>
      </c>
      <c r="BB494" s="75"/>
      <c r="BC494" s="75"/>
      <c r="BE494" s="161" t="s">
        <v>4036</v>
      </c>
      <c r="BF494" s="162">
        <v>44009</v>
      </c>
      <c r="BG494" s="4" t="s">
        <v>220</v>
      </c>
      <c r="BH494" s="4" t="s">
        <v>220</v>
      </c>
      <c r="BI494" s="6" t="s">
        <v>221</v>
      </c>
      <c r="BJ494" s="6" t="s">
        <v>547</v>
      </c>
      <c r="BK494" s="6" t="s">
        <v>174</v>
      </c>
      <c r="BL494" s="12">
        <v>75068868</v>
      </c>
      <c r="BM494" s="4">
        <v>1</v>
      </c>
      <c r="BN494" s="95" t="s">
        <v>546</v>
      </c>
      <c r="BO494" s="95" t="s">
        <v>196</v>
      </c>
      <c r="BP494" s="4">
        <v>42131606</v>
      </c>
      <c r="BQ494" s="160" t="s">
        <v>3707</v>
      </c>
      <c r="BR494" s="162">
        <v>44009</v>
      </c>
      <c r="BS494" s="4" t="s">
        <v>181</v>
      </c>
      <c r="BT494" s="13" t="s">
        <v>235</v>
      </c>
      <c r="BU494" s="163" t="s">
        <v>168</v>
      </c>
      <c r="BV494" s="13" t="s">
        <v>256</v>
      </c>
      <c r="BW494" s="163">
        <v>44013</v>
      </c>
      <c r="BX494" s="163">
        <v>44013</v>
      </c>
      <c r="BY494" s="222">
        <v>44104</v>
      </c>
      <c r="BZ494" s="42">
        <f t="shared" si="461"/>
        <v>91</v>
      </c>
      <c r="CA494" s="16">
        <f t="shared" si="415"/>
        <v>3.0333333333333332</v>
      </c>
      <c r="CC494" s="9">
        <f>BD_2!E492</f>
        <v>0</v>
      </c>
      <c r="CD494" s="9">
        <f>BD_2!BA492</f>
        <v>0</v>
      </c>
      <c r="CE494" s="4">
        <f>BD_2!BZ492</f>
        <v>0</v>
      </c>
      <c r="CF494" s="42" t="str">
        <f>BD_2!CA492</f>
        <v>2 NO</v>
      </c>
      <c r="CG494" s="163" t="str">
        <f>BD_2!CF492</f>
        <v>2 NO</v>
      </c>
      <c r="CH494" s="4" t="s">
        <v>181</v>
      </c>
      <c r="CI494">
        <f t="shared" si="350"/>
        <v>91</v>
      </c>
      <c r="CJ494" s="161">
        <f t="shared" si="351"/>
        <v>44013</v>
      </c>
      <c r="CK494" s="161">
        <f t="shared" si="352"/>
        <v>44104</v>
      </c>
      <c r="CL494" s="14">
        <f t="shared" ca="1" si="353"/>
        <v>3.4065934065934065</v>
      </c>
      <c r="CM494" s="112">
        <f t="shared" si="462"/>
        <v>714250</v>
      </c>
      <c r="CN494" s="42" t="str">
        <f t="shared" ca="1" si="463"/>
        <v>FINALIZADO</v>
      </c>
      <c r="CO494" s="115"/>
      <c r="CQ494" s="17"/>
      <c r="CR494" s="87"/>
      <c r="CT494" s="4" t="s">
        <v>1321</v>
      </c>
      <c r="CU494" s="4" t="s">
        <v>1322</v>
      </c>
      <c r="CV494" s="4" t="s">
        <v>3330</v>
      </c>
      <c r="CW494" s="42" t="str">
        <f t="shared" si="464"/>
        <v>junio</v>
      </c>
      <c r="CX494" s="4"/>
      <c r="CY494" s="6" t="s">
        <v>361</v>
      </c>
      <c r="CZ494" s="6" t="s">
        <v>362</v>
      </c>
    </row>
    <row r="495" spans="1:104" x14ac:dyDescent="0.25">
      <c r="A495" s="110" t="str">
        <f t="shared" si="452"/>
        <v/>
      </c>
      <c r="B495" s="110" t="str">
        <f t="shared" si="453"/>
        <v/>
      </c>
      <c r="C495" s="42" t="str">
        <f t="shared" si="454"/>
        <v/>
      </c>
      <c r="D495" s="42" t="str">
        <f t="shared" si="455"/>
        <v/>
      </c>
      <c r="E495" s="110" t="str">
        <f t="shared" si="456"/>
        <v/>
      </c>
      <c r="F495" s="110" t="str">
        <f t="shared" ca="1" si="457"/>
        <v>F</v>
      </c>
      <c r="G495" s="19" t="str">
        <f t="shared" si="458"/>
        <v/>
      </c>
      <c r="H495" s="19" t="str">
        <f t="shared" si="459"/>
        <v>NE</v>
      </c>
      <c r="I495" s="164" t="str">
        <f t="shared" si="460"/>
        <v/>
      </c>
      <c r="J495" s="4">
        <v>2020</v>
      </c>
      <c r="K495" s="5">
        <v>485</v>
      </c>
      <c r="L495" s="13" t="s">
        <v>1433</v>
      </c>
      <c r="M495" s="4" t="s">
        <v>3610</v>
      </c>
      <c r="N495" s="6" t="s">
        <v>119</v>
      </c>
      <c r="O495" s="6" t="s">
        <v>139</v>
      </c>
      <c r="P495" s="6" t="s">
        <v>164</v>
      </c>
      <c r="Q495" s="6" t="s">
        <v>238</v>
      </c>
      <c r="R495" s="4">
        <v>51206</v>
      </c>
      <c r="S495" s="4" t="s">
        <v>168</v>
      </c>
      <c r="T495" s="108" t="s">
        <v>4040</v>
      </c>
      <c r="U495" s="4" t="s">
        <v>2160</v>
      </c>
      <c r="V495" s="43" t="s">
        <v>175</v>
      </c>
      <c r="W495" s="7">
        <v>900292855</v>
      </c>
      <c r="X495" s="100">
        <v>7</v>
      </c>
      <c r="Y495" s="162" t="s">
        <v>2162</v>
      </c>
      <c r="Z495" s="80">
        <v>0</v>
      </c>
      <c r="AA495" s="133" t="s">
        <v>2162</v>
      </c>
      <c r="AC495" s="4"/>
      <c r="AD495" s="4"/>
      <c r="AE495" s="8"/>
      <c r="AF495" s="4" t="s">
        <v>181</v>
      </c>
      <c r="AG495" s="6" t="s">
        <v>196</v>
      </c>
      <c r="AH495" s="6" t="s">
        <v>201</v>
      </c>
      <c r="AI495" s="108" t="s">
        <v>4032</v>
      </c>
      <c r="AJ495" s="108" t="s">
        <v>3614</v>
      </c>
      <c r="AK495" s="9" t="s">
        <v>3614</v>
      </c>
      <c r="AL495" s="9">
        <v>375000</v>
      </c>
      <c r="AM495" s="9">
        <v>375000</v>
      </c>
      <c r="AN495" s="112">
        <v>0</v>
      </c>
      <c r="AO495" s="4" t="s">
        <v>209</v>
      </c>
      <c r="AP495" s="6" t="s">
        <v>181</v>
      </c>
      <c r="AQ495" s="6" t="s">
        <v>168</v>
      </c>
      <c r="AR495" s="75"/>
      <c r="AS495" s="75"/>
      <c r="AT495" s="75"/>
      <c r="AU495" s="108">
        <v>21620</v>
      </c>
      <c r="AV495" s="162">
        <v>43971</v>
      </c>
      <c r="AW495" s="108">
        <v>155020</v>
      </c>
      <c r="AX495" s="163">
        <v>44012</v>
      </c>
      <c r="AY495" s="6" t="s">
        <v>215</v>
      </c>
      <c r="AZ495" s="6" t="s">
        <v>571</v>
      </c>
      <c r="BA495" s="6" t="s">
        <v>181</v>
      </c>
      <c r="BB495" s="75"/>
      <c r="BC495" s="75"/>
      <c r="BE495" s="161" t="s">
        <v>4041</v>
      </c>
      <c r="BF495" s="162">
        <v>44009</v>
      </c>
      <c r="BG495" s="4" t="s">
        <v>220</v>
      </c>
      <c r="BH495" s="4" t="s">
        <v>220</v>
      </c>
      <c r="BI495" s="6" t="s">
        <v>221</v>
      </c>
      <c r="BJ495" s="6" t="s">
        <v>547</v>
      </c>
      <c r="BK495" s="6" t="s">
        <v>174</v>
      </c>
      <c r="BL495" s="12">
        <v>75068868</v>
      </c>
      <c r="BM495" s="4">
        <v>1</v>
      </c>
      <c r="BN495" s="95" t="s">
        <v>546</v>
      </c>
      <c r="BO495" s="95" t="s">
        <v>196</v>
      </c>
      <c r="BP495" s="4">
        <v>42131606</v>
      </c>
      <c r="BQ495" s="160" t="s">
        <v>3707</v>
      </c>
      <c r="BR495" s="162">
        <v>44009</v>
      </c>
      <c r="BS495" s="4" t="s">
        <v>181</v>
      </c>
      <c r="BT495" s="13" t="s">
        <v>235</v>
      </c>
      <c r="BU495" s="163" t="s">
        <v>168</v>
      </c>
      <c r="BV495" s="13" t="s">
        <v>256</v>
      </c>
      <c r="BW495" s="163">
        <v>44012</v>
      </c>
      <c r="BX495" s="163">
        <v>44012</v>
      </c>
      <c r="BY495" s="222">
        <v>44104</v>
      </c>
      <c r="BZ495" s="42">
        <f t="shared" si="461"/>
        <v>92</v>
      </c>
      <c r="CA495" s="16">
        <f t="shared" si="415"/>
        <v>3.0666666666666669</v>
      </c>
      <c r="CC495" s="9">
        <f>BD_2!E493</f>
        <v>0</v>
      </c>
      <c r="CD495" s="9">
        <f>BD_2!BA493</f>
        <v>0</v>
      </c>
      <c r="CE495" s="4">
        <f>BD_2!BZ493</f>
        <v>0</v>
      </c>
      <c r="CF495" s="42" t="str">
        <f>BD_2!CA493</f>
        <v>2 NO</v>
      </c>
      <c r="CG495" s="163" t="str">
        <f>BD_2!CF493</f>
        <v>2 NO</v>
      </c>
      <c r="CH495" s="4" t="s">
        <v>181</v>
      </c>
      <c r="CI495">
        <f t="shared" si="350"/>
        <v>92</v>
      </c>
      <c r="CJ495" s="161">
        <f t="shared" si="351"/>
        <v>44012</v>
      </c>
      <c r="CK495" s="161">
        <f t="shared" si="352"/>
        <v>44104</v>
      </c>
      <c r="CL495" s="14">
        <f t="shared" ca="1" si="353"/>
        <v>3.3804347826086958</v>
      </c>
      <c r="CM495" s="112">
        <f t="shared" si="462"/>
        <v>375000</v>
      </c>
      <c r="CN495" s="42" t="str">
        <f t="shared" ca="1" si="463"/>
        <v>FINALIZADO</v>
      </c>
      <c r="CO495" s="115"/>
      <c r="CQ495" s="17"/>
      <c r="CR495" s="87"/>
      <c r="CT495" s="4" t="s">
        <v>1321</v>
      </c>
      <c r="CU495" s="4" t="s">
        <v>1322</v>
      </c>
      <c r="CV495" s="4" t="s">
        <v>3330</v>
      </c>
      <c r="CW495" s="42" t="str">
        <f t="shared" si="464"/>
        <v>junio</v>
      </c>
      <c r="CX495" s="4"/>
      <c r="CY495" s="6" t="s">
        <v>361</v>
      </c>
      <c r="CZ495" s="6" t="s">
        <v>362</v>
      </c>
    </row>
    <row r="496" spans="1:104" x14ac:dyDescent="0.25">
      <c r="A496" s="110" t="str">
        <f t="shared" si="452"/>
        <v/>
      </c>
      <c r="B496" s="110" t="str">
        <f t="shared" si="453"/>
        <v/>
      </c>
      <c r="C496" s="42" t="str">
        <f t="shared" si="454"/>
        <v/>
      </c>
      <c r="D496" s="42" t="str">
        <f t="shared" si="455"/>
        <v/>
      </c>
      <c r="E496" s="110" t="str">
        <f t="shared" si="456"/>
        <v/>
      </c>
      <c r="F496" s="110" t="str">
        <f t="shared" ca="1" si="457"/>
        <v>F</v>
      </c>
      <c r="G496" s="19" t="str">
        <f t="shared" si="458"/>
        <v/>
      </c>
      <c r="H496" s="19" t="str">
        <f t="shared" si="459"/>
        <v>NE</v>
      </c>
      <c r="I496" s="164" t="str">
        <f t="shared" si="460"/>
        <v/>
      </c>
      <c r="J496" s="4">
        <v>2020</v>
      </c>
      <c r="K496" s="5">
        <v>486</v>
      </c>
      <c r="L496" s="13" t="s">
        <v>1433</v>
      </c>
      <c r="M496" s="4" t="s">
        <v>3610</v>
      </c>
      <c r="N496" s="6" t="s">
        <v>119</v>
      </c>
      <c r="O496" s="6" t="s">
        <v>139</v>
      </c>
      <c r="P496" s="6" t="s">
        <v>164</v>
      </c>
      <c r="Q496" s="6" t="s">
        <v>238</v>
      </c>
      <c r="R496" s="4">
        <v>51207</v>
      </c>
      <c r="S496" s="4" t="s">
        <v>168</v>
      </c>
      <c r="T496" s="108" t="s">
        <v>4037</v>
      </c>
      <c r="U496" s="4" t="s">
        <v>2160</v>
      </c>
      <c r="V496" s="43" t="s">
        <v>175</v>
      </c>
      <c r="W496" s="7">
        <v>830001338</v>
      </c>
      <c r="X496" s="100">
        <v>1</v>
      </c>
      <c r="Y496" s="162" t="s">
        <v>2162</v>
      </c>
      <c r="Z496" s="80">
        <v>0</v>
      </c>
      <c r="AA496" s="133" t="s">
        <v>2162</v>
      </c>
      <c r="AC496" s="4"/>
      <c r="AD496" s="4" t="s">
        <v>174</v>
      </c>
      <c r="AE496" s="8"/>
      <c r="AF496" s="4" t="s">
        <v>180</v>
      </c>
      <c r="AG496" s="6" t="s">
        <v>196</v>
      </c>
      <c r="AH496" s="6" t="s">
        <v>201</v>
      </c>
      <c r="AI496" s="108" t="s">
        <v>4032</v>
      </c>
      <c r="AJ496" s="108" t="s">
        <v>3614</v>
      </c>
      <c r="AK496" s="9" t="s">
        <v>3614</v>
      </c>
      <c r="AL496" s="9">
        <v>64728001</v>
      </c>
      <c r="AM496" s="9">
        <v>64728001</v>
      </c>
      <c r="AN496" s="112">
        <v>0</v>
      </c>
      <c r="AO496" s="4" t="s">
        <v>209</v>
      </c>
      <c r="AP496" s="6" t="s">
        <v>181</v>
      </c>
      <c r="AQ496" s="6" t="s">
        <v>168</v>
      </c>
      <c r="AR496" s="75"/>
      <c r="AS496" s="75"/>
      <c r="AT496" s="75"/>
      <c r="AU496" s="108">
        <v>21620</v>
      </c>
      <c r="AV496" s="162">
        <v>43971</v>
      </c>
      <c r="AW496" s="108">
        <v>155220</v>
      </c>
      <c r="AX496" s="163">
        <v>44013</v>
      </c>
      <c r="AY496" s="6" t="s">
        <v>215</v>
      </c>
      <c r="AZ496" s="6" t="s">
        <v>571</v>
      </c>
      <c r="BA496" s="6" t="s">
        <v>181</v>
      </c>
      <c r="BB496" s="75"/>
      <c r="BC496" s="75"/>
      <c r="BD496" s="6" t="s">
        <v>4038</v>
      </c>
      <c r="BE496" s="161" t="s">
        <v>4039</v>
      </c>
      <c r="BF496" s="162">
        <v>44009</v>
      </c>
      <c r="BG496" s="4" t="s">
        <v>220</v>
      </c>
      <c r="BH496" s="4" t="s">
        <v>220</v>
      </c>
      <c r="BI496" s="6" t="s">
        <v>221</v>
      </c>
      <c r="BJ496" s="6" t="s">
        <v>547</v>
      </c>
      <c r="BK496" s="6" t="s">
        <v>174</v>
      </c>
      <c r="BL496" s="12">
        <v>75068868</v>
      </c>
      <c r="BM496" s="4">
        <v>1</v>
      </c>
      <c r="BN496" s="95" t="s">
        <v>546</v>
      </c>
      <c r="BO496" s="95" t="s">
        <v>196</v>
      </c>
      <c r="BP496" s="4">
        <v>42131606</v>
      </c>
      <c r="BQ496" s="160" t="s">
        <v>3707</v>
      </c>
      <c r="BR496" s="162">
        <v>44009</v>
      </c>
      <c r="BS496" s="4" t="s">
        <v>181</v>
      </c>
      <c r="BT496" s="13" t="s">
        <v>235</v>
      </c>
      <c r="BU496" s="163" t="s">
        <v>168</v>
      </c>
      <c r="BV496" s="13" t="s">
        <v>256</v>
      </c>
      <c r="BW496" s="163">
        <v>44013</v>
      </c>
      <c r="BX496" s="163">
        <v>44013</v>
      </c>
      <c r="BY496" s="222">
        <v>44104</v>
      </c>
      <c r="BZ496" s="42">
        <f t="shared" si="461"/>
        <v>91</v>
      </c>
      <c r="CA496" s="16">
        <f t="shared" si="415"/>
        <v>3.0333333333333332</v>
      </c>
      <c r="CC496" s="9">
        <f>BD_2!E494</f>
        <v>0</v>
      </c>
      <c r="CD496" s="9">
        <f>BD_2!BA494</f>
        <v>0</v>
      </c>
      <c r="CE496" s="4">
        <f>BD_2!BZ494</f>
        <v>0</v>
      </c>
      <c r="CF496" s="42" t="str">
        <f>BD_2!CA494</f>
        <v>2 NO</v>
      </c>
      <c r="CG496" s="163" t="str">
        <f>BD_2!CF494</f>
        <v>2 NO</v>
      </c>
      <c r="CH496" s="4" t="s">
        <v>181</v>
      </c>
      <c r="CI496">
        <f t="shared" si="350"/>
        <v>91</v>
      </c>
      <c r="CJ496" s="161">
        <f t="shared" si="351"/>
        <v>44013</v>
      </c>
      <c r="CK496" s="161">
        <f t="shared" si="352"/>
        <v>44104</v>
      </c>
      <c r="CL496" s="14">
        <f t="shared" ca="1" si="353"/>
        <v>3.4065934065934065</v>
      </c>
      <c r="CM496" s="112">
        <f t="shared" si="462"/>
        <v>64728001</v>
      </c>
      <c r="CN496" s="42" t="str">
        <f t="shared" ca="1" si="463"/>
        <v>FINALIZADO</v>
      </c>
      <c r="CO496" s="115"/>
      <c r="CQ496" s="17"/>
      <c r="CR496" s="87"/>
      <c r="CT496" s="4" t="s">
        <v>1321</v>
      </c>
      <c r="CU496" s="4" t="s">
        <v>1322</v>
      </c>
      <c r="CV496" s="4" t="s">
        <v>3330</v>
      </c>
      <c r="CW496" s="42" t="str">
        <f t="shared" si="464"/>
        <v>junio</v>
      </c>
      <c r="CX496" s="4"/>
      <c r="CY496" s="6" t="s">
        <v>361</v>
      </c>
      <c r="CZ496" s="6" t="s">
        <v>362</v>
      </c>
    </row>
    <row r="497" spans="1:104" x14ac:dyDescent="0.25">
      <c r="A497" s="110" t="str">
        <f t="shared" si="452"/>
        <v>A</v>
      </c>
      <c r="B497" s="110" t="str">
        <f t="shared" si="453"/>
        <v>PR</v>
      </c>
      <c r="C497" s="42" t="str">
        <f t="shared" si="454"/>
        <v/>
      </c>
      <c r="D497" s="42" t="str">
        <f t="shared" si="455"/>
        <v/>
      </c>
      <c r="E497" s="110" t="str">
        <f t="shared" si="456"/>
        <v/>
      </c>
      <c r="F497" s="110" t="str">
        <f t="shared" ca="1" si="457"/>
        <v>F</v>
      </c>
      <c r="G497" s="19" t="str">
        <f t="shared" si="458"/>
        <v/>
      </c>
      <c r="H497" s="19" t="str">
        <f t="shared" si="459"/>
        <v/>
      </c>
      <c r="I497" s="164" t="str">
        <f t="shared" si="460"/>
        <v/>
      </c>
      <c r="J497" s="4">
        <v>2020</v>
      </c>
      <c r="K497" s="5">
        <v>487</v>
      </c>
      <c r="L497" s="13" t="s">
        <v>1439</v>
      </c>
      <c r="M497" s="4" t="s">
        <v>115</v>
      </c>
      <c r="N497" s="6" t="s">
        <v>116</v>
      </c>
      <c r="O497" s="6" t="s">
        <v>138</v>
      </c>
      <c r="P497" s="6" t="s">
        <v>150</v>
      </c>
      <c r="Q497" s="6" t="s">
        <v>249</v>
      </c>
      <c r="R497" s="4" t="s">
        <v>114</v>
      </c>
      <c r="S497" s="4" t="s">
        <v>166</v>
      </c>
      <c r="T497" s="108" t="s">
        <v>4055</v>
      </c>
      <c r="U497" s="4" t="s">
        <v>173</v>
      </c>
      <c r="V497" s="43" t="s">
        <v>174</v>
      </c>
      <c r="W497" s="7">
        <v>63489760</v>
      </c>
      <c r="X497" s="100">
        <v>8</v>
      </c>
      <c r="Y497" s="162">
        <v>26710</v>
      </c>
      <c r="Z497" s="80">
        <f ca="1">+($F$1-Tabla3[[#This Row],[FECHA DE NACIMIENTO]])/365</f>
        <v>48.254794520547946</v>
      </c>
      <c r="AA497" s="133" t="s">
        <v>1736</v>
      </c>
      <c r="AC497" s="4" t="s">
        <v>114</v>
      </c>
      <c r="AD497" s="4" t="s">
        <v>114</v>
      </c>
      <c r="AE497" s="8" t="s">
        <v>114</v>
      </c>
      <c r="AF497" s="4" t="s">
        <v>181</v>
      </c>
      <c r="AG497" s="6" t="s">
        <v>197</v>
      </c>
      <c r="AH497" s="6" t="s">
        <v>197</v>
      </c>
      <c r="AI497" s="6" t="s">
        <v>1404</v>
      </c>
      <c r="AJ497" s="108" t="s">
        <v>4056</v>
      </c>
      <c r="AK497" s="9" t="s">
        <v>3999</v>
      </c>
      <c r="AL497" s="9">
        <v>33450000</v>
      </c>
      <c r="AM497" s="9">
        <v>33450000</v>
      </c>
      <c r="AN497" s="112">
        <v>6690000</v>
      </c>
      <c r="AO497" s="4" t="s">
        <v>209</v>
      </c>
      <c r="AP497" s="6" t="s">
        <v>181</v>
      </c>
      <c r="AQ497" s="6" t="s">
        <v>168</v>
      </c>
      <c r="AR497" s="75"/>
      <c r="AS497" s="75"/>
      <c r="AT497" s="75"/>
      <c r="AU497" s="108">
        <v>5220</v>
      </c>
      <c r="AV497" s="162">
        <v>43839</v>
      </c>
      <c r="AW497" s="108">
        <v>156720</v>
      </c>
      <c r="AX497" s="163">
        <v>44015</v>
      </c>
      <c r="AY497" s="6" t="s">
        <v>215</v>
      </c>
      <c r="AZ497" s="6" t="s">
        <v>1072</v>
      </c>
      <c r="BA497" s="6" t="s">
        <v>181</v>
      </c>
      <c r="BB497" s="75"/>
      <c r="BC497" s="75"/>
      <c r="BD497" s="6" t="s">
        <v>4058</v>
      </c>
      <c r="BE497" s="161" t="s">
        <v>4057</v>
      </c>
      <c r="BF497" s="162">
        <v>44015</v>
      </c>
      <c r="BG497" s="4" t="s">
        <v>220</v>
      </c>
      <c r="BH497" s="4" t="s">
        <v>220</v>
      </c>
      <c r="BI497" s="6" t="s">
        <v>221</v>
      </c>
      <c r="BJ497" s="6" t="s">
        <v>3985</v>
      </c>
      <c r="BK497" s="6" t="s">
        <v>174</v>
      </c>
      <c r="BL497" s="12">
        <v>1020747214</v>
      </c>
      <c r="BM497" s="4">
        <v>1</v>
      </c>
      <c r="BN497" s="6" t="s">
        <v>2292</v>
      </c>
      <c r="BO497" s="6" t="s">
        <v>197</v>
      </c>
      <c r="BP497" s="4">
        <v>80101600</v>
      </c>
      <c r="BQ497" s="196" t="s">
        <v>4054</v>
      </c>
      <c r="BR497" s="162">
        <v>44015</v>
      </c>
      <c r="BS497" s="4" t="s">
        <v>180</v>
      </c>
      <c r="BT497" s="13" t="s">
        <v>230</v>
      </c>
      <c r="BU497" s="163">
        <v>44018</v>
      </c>
      <c r="BV497" s="13" t="s">
        <v>348</v>
      </c>
      <c r="BW497" s="163">
        <v>44018</v>
      </c>
      <c r="BX497" s="163">
        <v>44018</v>
      </c>
      <c r="BY497" s="222">
        <v>44170</v>
      </c>
      <c r="BZ497" s="42">
        <f t="shared" si="461"/>
        <v>152</v>
      </c>
      <c r="CA497" s="16">
        <f t="shared" si="415"/>
        <v>5.0666666666666664</v>
      </c>
      <c r="CB497" s="6" t="s">
        <v>4002</v>
      </c>
      <c r="CC497" s="9">
        <f>BD_2!E495</f>
        <v>0</v>
      </c>
      <c r="CD497" s="9">
        <f>BD_2!BA495</f>
        <v>5575000</v>
      </c>
      <c r="CE497" s="4">
        <f>BD_2!BZ495</f>
        <v>25</v>
      </c>
      <c r="CF497" s="42" t="str">
        <f>BD_2!CA495</f>
        <v>2 NO</v>
      </c>
      <c r="CG497" s="163" t="str">
        <f>BD_2!CF495</f>
        <v>2 NO</v>
      </c>
      <c r="CH497" s="4" t="s">
        <v>181</v>
      </c>
      <c r="CI497">
        <f t="shared" si="350"/>
        <v>177</v>
      </c>
      <c r="CJ497" s="161">
        <f t="shared" si="351"/>
        <v>44018</v>
      </c>
      <c r="CK497" s="161">
        <f t="shared" si="352"/>
        <v>44195</v>
      </c>
      <c r="CL497" s="14">
        <f t="shared" ca="1" si="353"/>
        <v>1.7231638418079096</v>
      </c>
      <c r="CM497" s="112">
        <f t="shared" si="462"/>
        <v>39025000</v>
      </c>
      <c r="CN497" s="42" t="str">
        <f t="shared" ca="1" si="463"/>
        <v>FINALIZADO</v>
      </c>
      <c r="CO497" s="115"/>
      <c r="CQ497" s="17"/>
      <c r="CR497" s="87"/>
      <c r="CT497" s="4" t="s">
        <v>1321</v>
      </c>
      <c r="CU497" s="4" t="s">
        <v>1322</v>
      </c>
      <c r="CV497" s="4" t="s">
        <v>3330</v>
      </c>
      <c r="CW497" s="42" t="str">
        <f t="shared" si="464"/>
        <v>julio</v>
      </c>
      <c r="CX497" s="4" t="s">
        <v>180</v>
      </c>
      <c r="CY497" s="6" t="s">
        <v>361</v>
      </c>
      <c r="CZ497" s="6" t="s">
        <v>362</v>
      </c>
    </row>
    <row r="498" spans="1:104" x14ac:dyDescent="0.25">
      <c r="A498" s="110" t="str">
        <f t="shared" ref="A498:A503" si="465">+IF($CM498&gt;$AM498,"A", "")</f>
        <v/>
      </c>
      <c r="B498" s="110" t="str">
        <f t="shared" ref="B498:B503" si="466">+IF(CK498&gt;BY498,"PR","")</f>
        <v/>
      </c>
      <c r="C498" s="42" t="str">
        <f t="shared" ref="C498:C503" si="467">IF($CG498= "1 SI", "T","")</f>
        <v/>
      </c>
      <c r="D498" s="42" t="str">
        <f t="shared" ref="D498:D503" si="468">+IF($CF498="1 SI","S","")</f>
        <v/>
      </c>
      <c r="E498" s="110" t="str">
        <f t="shared" ref="E498:E503" si="469">+IF(CH498="1 SI","C","")</f>
        <v/>
      </c>
      <c r="F498" s="110" t="str">
        <f t="shared" ref="F498:F503" ca="1" si="470">+IF($CK498&lt;=$F$1,"F","E")</f>
        <v>F</v>
      </c>
      <c r="G498" s="19" t="str">
        <f t="shared" ref="G498:G503" si="471">+IF($CO498="MUTUO ACUERDO", "L","")</f>
        <v/>
      </c>
      <c r="H498" s="19" t="str">
        <f t="shared" ref="H498:H503" si="472">IF($CX498="1 SI","","NE")</f>
        <v/>
      </c>
      <c r="I498" s="164" t="str">
        <f t="shared" ref="I498:I503" si="473">IF(CV498="1. SI","ANU","")</f>
        <v/>
      </c>
      <c r="J498" s="4">
        <v>2020</v>
      </c>
      <c r="K498" s="5">
        <v>488</v>
      </c>
      <c r="L498" s="13" t="s">
        <v>1435</v>
      </c>
      <c r="M498" s="4" t="s">
        <v>115</v>
      </c>
      <c r="N498" s="6" t="s">
        <v>116</v>
      </c>
      <c r="O498" s="6" t="s">
        <v>138</v>
      </c>
      <c r="P498" s="6" t="s">
        <v>150</v>
      </c>
      <c r="Q498" s="6" t="s">
        <v>249</v>
      </c>
      <c r="R498" s="4" t="s">
        <v>114</v>
      </c>
      <c r="S498" s="4" t="s">
        <v>166</v>
      </c>
      <c r="T498" s="108" t="s">
        <v>4060</v>
      </c>
      <c r="U498" s="4" t="s">
        <v>173</v>
      </c>
      <c r="V498" s="43" t="s">
        <v>174</v>
      </c>
      <c r="W498" s="7">
        <v>10235077</v>
      </c>
      <c r="X498" s="100">
        <v>2</v>
      </c>
      <c r="Y498" s="198">
        <v>19783</v>
      </c>
      <c r="Z498" s="80">
        <f ca="1">+($F$1-Tabla3[[#This Row],[FECHA DE NACIMIENTO]])/365</f>
        <v>67.232876712328761</v>
      </c>
      <c r="AA498" s="133" t="s">
        <v>2955</v>
      </c>
      <c r="AC498" s="4" t="s">
        <v>114</v>
      </c>
      <c r="AD498" s="4" t="s">
        <v>114</v>
      </c>
      <c r="AE498" s="8" t="s">
        <v>114</v>
      </c>
      <c r="AF498" s="4" t="s">
        <v>181</v>
      </c>
      <c r="AG498" s="105" t="s">
        <v>959</v>
      </c>
      <c r="AH498" s="6" t="s">
        <v>959</v>
      </c>
      <c r="AI498" s="6" t="s">
        <v>4061</v>
      </c>
      <c r="AJ498" s="108" t="s">
        <v>4062</v>
      </c>
      <c r="AK498" s="9" t="s">
        <v>4063</v>
      </c>
      <c r="AL498" s="9">
        <v>59400000</v>
      </c>
      <c r="AM498" s="9">
        <v>59400000</v>
      </c>
      <c r="AN498" s="112">
        <v>9900000</v>
      </c>
      <c r="AO498" s="4" t="s">
        <v>209</v>
      </c>
      <c r="AP498" s="6" t="s">
        <v>181</v>
      </c>
      <c r="AQ498" s="6" t="s">
        <v>168</v>
      </c>
      <c r="AR498" s="75"/>
      <c r="AS498" s="75"/>
      <c r="AT498" s="75"/>
      <c r="AU498" s="108">
        <v>20820</v>
      </c>
      <c r="AV498" s="198">
        <v>43888</v>
      </c>
      <c r="AW498" s="108">
        <v>155720</v>
      </c>
      <c r="AX498" s="199">
        <v>44014</v>
      </c>
      <c r="AY498" s="6" t="s">
        <v>215</v>
      </c>
      <c r="AZ498" s="6" t="s">
        <v>807</v>
      </c>
      <c r="BA498" s="6" t="s">
        <v>181</v>
      </c>
      <c r="BB498" s="75"/>
      <c r="BC498" s="75"/>
      <c r="BD498" s="6" t="s">
        <v>4064</v>
      </c>
      <c r="BE498" s="161" t="s">
        <v>4065</v>
      </c>
      <c r="BF498" s="198">
        <v>44013</v>
      </c>
      <c r="BG498" s="4" t="s">
        <v>220</v>
      </c>
      <c r="BH498" s="4" t="s">
        <v>220</v>
      </c>
      <c r="BI498" s="6" t="s">
        <v>221</v>
      </c>
      <c r="BJ498" s="6" t="s">
        <v>1246</v>
      </c>
      <c r="BK498" s="6" t="s">
        <v>174</v>
      </c>
      <c r="BL498" s="12">
        <v>79461036</v>
      </c>
      <c r="BM498" s="4">
        <v>1</v>
      </c>
      <c r="BN498" s="6" t="s">
        <v>1291</v>
      </c>
      <c r="BO498" s="6" t="s">
        <v>959</v>
      </c>
      <c r="BP498" s="4">
        <v>77101700</v>
      </c>
      <c r="BQ498" s="196" t="s">
        <v>4059</v>
      </c>
      <c r="BR498" s="198">
        <v>44013</v>
      </c>
      <c r="BS498" s="4" t="s">
        <v>180</v>
      </c>
      <c r="BT498" s="13" t="s">
        <v>230</v>
      </c>
      <c r="BU498" s="163">
        <v>44013</v>
      </c>
      <c r="BV498" s="13" t="s">
        <v>348</v>
      </c>
      <c r="BW498" s="163">
        <v>44014</v>
      </c>
      <c r="BX498" s="163">
        <v>44014</v>
      </c>
      <c r="BY498" s="222">
        <v>44196</v>
      </c>
      <c r="BZ498" s="42">
        <f t="shared" si="461"/>
        <v>182</v>
      </c>
      <c r="CA498" s="16">
        <f t="shared" si="415"/>
        <v>6.0666666666666664</v>
      </c>
      <c r="CB498" s="6" t="s">
        <v>2776</v>
      </c>
      <c r="CC498" s="9">
        <f>BD_2!E496</f>
        <v>0</v>
      </c>
      <c r="CD498" s="9">
        <f>BD_2!BA496</f>
        <v>0</v>
      </c>
      <c r="CE498" s="4">
        <f>BD_2!BZ496</f>
        <v>0</v>
      </c>
      <c r="CF498" s="42" t="str">
        <f>BD_2!CA496</f>
        <v>2 NO</v>
      </c>
      <c r="CG498" s="163" t="str">
        <f>BD_2!CF496</f>
        <v>2 NO</v>
      </c>
      <c r="CH498" s="4" t="s">
        <v>181</v>
      </c>
      <c r="CI498">
        <f t="shared" si="350"/>
        <v>182</v>
      </c>
      <c r="CJ498" s="161">
        <f t="shared" si="351"/>
        <v>44014</v>
      </c>
      <c r="CK498" s="161">
        <f t="shared" si="352"/>
        <v>44196</v>
      </c>
      <c r="CL498" s="14">
        <f t="shared" ca="1" si="353"/>
        <v>1.6978021978021978</v>
      </c>
      <c r="CM498" s="112">
        <f t="shared" ref="CM498:CM503" si="474">$AM498+$CD498-$CC498</f>
        <v>59400000</v>
      </c>
      <c r="CN498" s="42" t="str">
        <f t="shared" ref="CN498:CN503" ca="1" si="475">+IF($CK498&lt;=$F$1, "FINALIZADO","EJECUCIÓN")</f>
        <v>FINALIZADO</v>
      </c>
      <c r="CO498" s="115"/>
      <c r="CQ498" s="17"/>
      <c r="CR498" s="87"/>
      <c r="CT498" s="4" t="s">
        <v>1321</v>
      </c>
      <c r="CU498" s="4" t="s">
        <v>1322</v>
      </c>
      <c r="CV498" s="4" t="s">
        <v>3330</v>
      </c>
      <c r="CW498" s="42" t="str">
        <f t="shared" ref="CW498:CW503" si="476">TEXT(BF498,"MMMM")</f>
        <v>julio</v>
      </c>
      <c r="CX498" s="4" t="s">
        <v>180</v>
      </c>
      <c r="CY498" s="6" t="s">
        <v>361</v>
      </c>
      <c r="CZ498" s="6" t="s">
        <v>362</v>
      </c>
    </row>
    <row r="499" spans="1:104" x14ac:dyDescent="0.25">
      <c r="A499" s="110" t="str">
        <f t="shared" si="465"/>
        <v/>
      </c>
      <c r="B499" s="110" t="str">
        <f t="shared" si="466"/>
        <v/>
      </c>
      <c r="C499" s="42" t="str">
        <f t="shared" si="467"/>
        <v>T</v>
      </c>
      <c r="D499" s="42" t="str">
        <f t="shared" si="468"/>
        <v/>
      </c>
      <c r="E499" s="110" t="str">
        <f t="shared" si="469"/>
        <v/>
      </c>
      <c r="F499" s="110" t="str">
        <f t="shared" ca="1" si="470"/>
        <v>F</v>
      </c>
      <c r="G499" s="19" t="str">
        <f t="shared" si="471"/>
        <v/>
      </c>
      <c r="H499" s="19" t="str">
        <f t="shared" si="472"/>
        <v/>
      </c>
      <c r="I499" s="164" t="str">
        <f t="shared" si="473"/>
        <v/>
      </c>
      <c r="J499" s="4">
        <v>2020</v>
      </c>
      <c r="K499" s="5">
        <v>489</v>
      </c>
      <c r="L499" s="13" t="s">
        <v>1436</v>
      </c>
      <c r="M499" s="4" t="s">
        <v>115</v>
      </c>
      <c r="N499" s="6" t="s">
        <v>116</v>
      </c>
      <c r="O499" s="6" t="s">
        <v>138</v>
      </c>
      <c r="P499" s="6" t="s">
        <v>150</v>
      </c>
      <c r="Q499" s="6" t="s">
        <v>249</v>
      </c>
      <c r="R499" s="4" t="s">
        <v>114</v>
      </c>
      <c r="S499" s="4" t="s">
        <v>166</v>
      </c>
      <c r="T499" s="108" t="s">
        <v>4067</v>
      </c>
      <c r="U499" s="4" t="s">
        <v>173</v>
      </c>
      <c r="V499" s="43" t="s">
        <v>174</v>
      </c>
      <c r="W499" s="7">
        <v>1030605564</v>
      </c>
      <c r="X499" s="100">
        <v>1</v>
      </c>
      <c r="Y499" s="198">
        <v>33652</v>
      </c>
      <c r="Z499" s="80">
        <f ca="1">+($F$1-Tabla3[[#This Row],[FECHA DE NACIMIENTO]])/365</f>
        <v>29.235616438356164</v>
      </c>
      <c r="AA499" s="133" t="s">
        <v>4068</v>
      </c>
      <c r="AC499" s="4" t="s">
        <v>114</v>
      </c>
      <c r="AD499" s="4" t="s">
        <v>114</v>
      </c>
      <c r="AE499" s="8" t="s">
        <v>114</v>
      </c>
      <c r="AF499" s="4" t="s">
        <v>181</v>
      </c>
      <c r="AG499" s="13" t="s">
        <v>201</v>
      </c>
      <c r="AH499" s="6" t="s">
        <v>201</v>
      </c>
      <c r="AI499" s="6" t="s">
        <v>3989</v>
      </c>
      <c r="AJ499" s="108" t="s">
        <v>4069</v>
      </c>
      <c r="AK499" s="9" t="s">
        <v>4072</v>
      </c>
      <c r="AL499" s="9">
        <v>41400000</v>
      </c>
      <c r="AM499" s="9">
        <v>41400000</v>
      </c>
      <c r="AN499" s="112">
        <v>6900000</v>
      </c>
      <c r="AO499" s="4" t="s">
        <v>209</v>
      </c>
      <c r="AP499" s="6" t="s">
        <v>181</v>
      </c>
      <c r="AQ499" s="6" t="s">
        <v>168</v>
      </c>
      <c r="AR499" s="75"/>
      <c r="AS499" s="75"/>
      <c r="AT499" s="75"/>
      <c r="AU499" s="108">
        <v>3120</v>
      </c>
      <c r="AV499" s="198">
        <v>43838</v>
      </c>
      <c r="AW499" s="108">
        <v>155820</v>
      </c>
      <c r="AX499" s="199">
        <v>44014</v>
      </c>
      <c r="AY499" s="6" t="s">
        <v>215</v>
      </c>
      <c r="AZ499" s="6" t="s">
        <v>378</v>
      </c>
      <c r="BA499" s="6" t="s">
        <v>181</v>
      </c>
      <c r="BB499" s="75"/>
      <c r="BC499" s="75"/>
      <c r="BD499" s="6" t="s">
        <v>4071</v>
      </c>
      <c r="BE499" s="161" t="s">
        <v>4070</v>
      </c>
      <c r="BF499" s="198">
        <v>44013</v>
      </c>
      <c r="BG499" s="4" t="s">
        <v>220</v>
      </c>
      <c r="BH499" s="4" t="s">
        <v>220</v>
      </c>
      <c r="BI499" s="6" t="s">
        <v>221</v>
      </c>
      <c r="BJ499" s="6" t="s">
        <v>5545</v>
      </c>
      <c r="BK499" s="6" t="s">
        <v>174</v>
      </c>
      <c r="BL499" s="12" t="s">
        <v>5546</v>
      </c>
      <c r="BM499" s="4">
        <v>1</v>
      </c>
      <c r="BN499" s="6" t="s">
        <v>5547</v>
      </c>
      <c r="BO499" s="6" t="s">
        <v>5548</v>
      </c>
      <c r="BP499" s="4">
        <v>80101504</v>
      </c>
      <c r="BQ499" s="196" t="s">
        <v>4066</v>
      </c>
      <c r="BR499" s="198">
        <v>44013</v>
      </c>
      <c r="BS499" s="4" t="s">
        <v>180</v>
      </c>
      <c r="BT499" s="13" t="s">
        <v>230</v>
      </c>
      <c r="BU499" s="163">
        <v>44013</v>
      </c>
      <c r="BV499" s="13" t="s">
        <v>348</v>
      </c>
      <c r="BW499" s="163">
        <v>44014</v>
      </c>
      <c r="BX499" s="163">
        <v>44014</v>
      </c>
      <c r="BY499" s="222">
        <v>44196</v>
      </c>
      <c r="BZ499" s="42">
        <f t="shared" si="461"/>
        <v>182</v>
      </c>
      <c r="CA499" s="16">
        <f t="shared" si="415"/>
        <v>6.0666666666666664</v>
      </c>
      <c r="CB499" s="6" t="s">
        <v>3912</v>
      </c>
      <c r="CC499" s="9">
        <f>BD_2!E497</f>
        <v>6900000</v>
      </c>
      <c r="CD499" s="9">
        <f>BD_2!BA497</f>
        <v>0</v>
      </c>
      <c r="CE499" s="4">
        <f>BD_2!BZ497</f>
        <v>-28</v>
      </c>
      <c r="CF499" s="42" t="str">
        <f>BD_2!CA497</f>
        <v>2 NO</v>
      </c>
      <c r="CG499" s="163" t="str">
        <f>BD_2!CF497</f>
        <v>1 SI</v>
      </c>
      <c r="CH499" s="4" t="s">
        <v>181</v>
      </c>
      <c r="CI499">
        <f t="shared" si="350"/>
        <v>154</v>
      </c>
      <c r="CJ499" s="161">
        <f t="shared" si="351"/>
        <v>44014</v>
      </c>
      <c r="CK499" s="161">
        <f t="shared" si="352"/>
        <v>44168</v>
      </c>
      <c r="CL499" s="14">
        <f t="shared" ca="1" si="353"/>
        <v>2.0064935064935066</v>
      </c>
      <c r="CM499" s="112">
        <f t="shared" si="474"/>
        <v>34500000</v>
      </c>
      <c r="CN499" s="42" t="str">
        <f t="shared" ca="1" si="475"/>
        <v>FINALIZADO</v>
      </c>
      <c r="CO499" s="115"/>
      <c r="CQ499" s="17"/>
      <c r="CR499" s="87"/>
      <c r="CT499" s="4" t="s">
        <v>1321</v>
      </c>
      <c r="CU499" s="4" t="s">
        <v>1322</v>
      </c>
      <c r="CV499" s="4" t="s">
        <v>3330</v>
      </c>
      <c r="CW499" s="42" t="str">
        <f t="shared" si="476"/>
        <v>julio</v>
      </c>
      <c r="CX499" s="4" t="s">
        <v>180</v>
      </c>
      <c r="CY499" s="6" t="s">
        <v>361</v>
      </c>
      <c r="CZ499" s="6" t="s">
        <v>362</v>
      </c>
    </row>
    <row r="500" spans="1:104" x14ac:dyDescent="0.25">
      <c r="A500" s="110" t="str">
        <f t="shared" si="465"/>
        <v/>
      </c>
      <c r="B500" s="110" t="str">
        <f t="shared" si="466"/>
        <v/>
      </c>
      <c r="C500" s="42" t="str">
        <f t="shared" si="467"/>
        <v/>
      </c>
      <c r="D500" s="42" t="str">
        <f t="shared" si="468"/>
        <v/>
      </c>
      <c r="E500" s="110" t="str">
        <f t="shared" si="469"/>
        <v/>
      </c>
      <c r="F500" s="110" t="str">
        <f t="shared" ca="1" si="470"/>
        <v>F</v>
      </c>
      <c r="G500" s="19" t="str">
        <f t="shared" si="471"/>
        <v/>
      </c>
      <c r="H500" s="19" t="str">
        <f t="shared" si="472"/>
        <v/>
      </c>
      <c r="I500" s="164" t="str">
        <f t="shared" si="473"/>
        <v/>
      </c>
      <c r="J500" s="4">
        <v>2020</v>
      </c>
      <c r="K500" s="5">
        <v>490</v>
      </c>
      <c r="L500" s="13" t="s">
        <v>1437</v>
      </c>
      <c r="M500" s="4" t="s">
        <v>115</v>
      </c>
      <c r="N500" s="6" t="s">
        <v>119</v>
      </c>
      <c r="O500" t="s">
        <v>3789</v>
      </c>
      <c r="P500" s="6" t="s">
        <v>165</v>
      </c>
      <c r="Q500" s="6" t="s">
        <v>249</v>
      </c>
      <c r="R500" s="4" t="s">
        <v>4074</v>
      </c>
      <c r="S500" s="4" t="s">
        <v>168</v>
      </c>
      <c r="T500" s="108" t="s">
        <v>4075</v>
      </c>
      <c r="U500" s="4" t="s">
        <v>2160</v>
      </c>
      <c r="V500" s="43" t="s">
        <v>175</v>
      </c>
      <c r="W500" s="7">
        <v>830113914</v>
      </c>
      <c r="X500" s="100">
        <v>3</v>
      </c>
      <c r="Y500" s="162" t="s">
        <v>2162</v>
      </c>
      <c r="Z500" s="80">
        <v>0</v>
      </c>
      <c r="AA500" s="133" t="s">
        <v>2162</v>
      </c>
      <c r="AC500" s="4" t="s">
        <v>4076</v>
      </c>
      <c r="AD500" s="4" t="s">
        <v>174</v>
      </c>
      <c r="AE500" s="8">
        <v>52531242</v>
      </c>
      <c r="AF500" s="4" t="s">
        <v>180</v>
      </c>
      <c r="AG500" s="6" t="s">
        <v>195</v>
      </c>
      <c r="AH500" s="6" t="s">
        <v>201</v>
      </c>
      <c r="AI500" s="6" t="s">
        <v>4077</v>
      </c>
      <c r="AJ500" s="108" t="s">
        <v>4083</v>
      </c>
      <c r="AL500" s="9">
        <v>80000000</v>
      </c>
      <c r="AM500" s="9">
        <v>80000000</v>
      </c>
      <c r="AN500" s="112">
        <v>0</v>
      </c>
      <c r="AO500" s="4" t="s">
        <v>209</v>
      </c>
      <c r="AP500" s="6" t="s">
        <v>181</v>
      </c>
      <c r="AQ500" s="6" t="s">
        <v>168</v>
      </c>
      <c r="AR500" s="75"/>
      <c r="AS500" s="75"/>
      <c r="AT500" s="75"/>
      <c r="AU500" s="108">
        <v>7020</v>
      </c>
      <c r="AV500" s="198">
        <v>43843</v>
      </c>
      <c r="AW500" s="108">
        <v>156820</v>
      </c>
      <c r="AX500" s="199">
        <v>44015</v>
      </c>
      <c r="AY500" s="6" t="s">
        <v>214</v>
      </c>
      <c r="AZ500" s="6" t="s">
        <v>4082</v>
      </c>
      <c r="BA500" s="6" t="s">
        <v>181</v>
      </c>
      <c r="BB500" s="75"/>
      <c r="BC500" s="75"/>
      <c r="BD500" s="6" t="s">
        <v>4079</v>
      </c>
      <c r="BE500" s="161" t="s">
        <v>4078</v>
      </c>
      <c r="BF500" s="198">
        <v>44015</v>
      </c>
      <c r="BG500" s="4" t="s">
        <v>220</v>
      </c>
      <c r="BH500" s="4" t="s">
        <v>220</v>
      </c>
      <c r="BI500" s="6" t="s">
        <v>221</v>
      </c>
      <c r="BJ500" s="6" t="s">
        <v>4080</v>
      </c>
      <c r="BK500" s="6" t="s">
        <v>174</v>
      </c>
      <c r="BL500" s="12">
        <v>79308313</v>
      </c>
      <c r="BM500" s="4"/>
      <c r="BN500" s="6" t="s">
        <v>4081</v>
      </c>
      <c r="BO500" s="6" t="s">
        <v>195</v>
      </c>
      <c r="BP500" s="4">
        <v>14111506</v>
      </c>
      <c r="BQ500" s="196" t="s">
        <v>4073</v>
      </c>
      <c r="BR500" s="198">
        <v>44015</v>
      </c>
      <c r="BS500" s="4" t="s">
        <v>180</v>
      </c>
      <c r="BT500" s="13" t="s">
        <v>230</v>
      </c>
      <c r="BU500" s="199">
        <v>44015</v>
      </c>
      <c r="BV500" s="13" t="s">
        <v>350</v>
      </c>
      <c r="BW500" s="163">
        <v>44015</v>
      </c>
      <c r="BX500" s="163">
        <v>44015</v>
      </c>
      <c r="BY500" s="222">
        <v>44196</v>
      </c>
      <c r="BZ500" s="42">
        <f t="shared" si="461"/>
        <v>181</v>
      </c>
      <c r="CA500" s="16">
        <f t="shared" si="415"/>
        <v>6.0333333333333332</v>
      </c>
      <c r="CB500" s="6" t="s">
        <v>4084</v>
      </c>
      <c r="CC500" s="9">
        <f>BD_2!E498</f>
        <v>0</v>
      </c>
      <c r="CD500" s="9">
        <f>BD_2!BA498</f>
        <v>0</v>
      </c>
      <c r="CE500" s="4">
        <f>BD_2!BZ498</f>
        <v>0</v>
      </c>
      <c r="CF500" s="42" t="str">
        <f>BD_2!CA498</f>
        <v>2 NO</v>
      </c>
      <c r="CG500" s="163" t="str">
        <f>BD_2!CF498</f>
        <v>2 NO</v>
      </c>
      <c r="CH500" s="4" t="s">
        <v>181</v>
      </c>
      <c r="CI500">
        <f t="shared" si="350"/>
        <v>181</v>
      </c>
      <c r="CJ500" s="161">
        <f t="shared" si="351"/>
        <v>44015</v>
      </c>
      <c r="CK500" s="161">
        <f t="shared" si="352"/>
        <v>44196</v>
      </c>
      <c r="CL500" s="14">
        <f t="shared" ca="1" si="353"/>
        <v>1.701657458563536</v>
      </c>
      <c r="CM500" s="112">
        <f t="shared" si="474"/>
        <v>80000000</v>
      </c>
      <c r="CN500" s="42" t="str">
        <f t="shared" ca="1" si="475"/>
        <v>FINALIZADO</v>
      </c>
      <c r="CO500" s="115"/>
      <c r="CQ500" s="17"/>
      <c r="CR500" s="87"/>
      <c r="CT500" s="4" t="s">
        <v>1321</v>
      </c>
      <c r="CU500" s="4" t="s">
        <v>1322</v>
      </c>
      <c r="CV500" s="4" t="s">
        <v>3330</v>
      </c>
      <c r="CW500" s="42" t="str">
        <f t="shared" si="476"/>
        <v>julio</v>
      </c>
      <c r="CX500" s="4" t="s">
        <v>180</v>
      </c>
      <c r="CY500" s="6" t="s">
        <v>361</v>
      </c>
      <c r="CZ500" s="6" t="s">
        <v>362</v>
      </c>
    </row>
    <row r="501" spans="1:104" x14ac:dyDescent="0.25">
      <c r="A501" s="110" t="str">
        <f t="shared" si="465"/>
        <v>A</v>
      </c>
      <c r="B501" s="110" t="str">
        <f t="shared" si="466"/>
        <v>PR</v>
      </c>
      <c r="C501" s="42" t="str">
        <f t="shared" si="467"/>
        <v/>
      </c>
      <c r="D501" s="42" t="str">
        <f t="shared" si="468"/>
        <v/>
      </c>
      <c r="E501" s="110" t="str">
        <f t="shared" si="469"/>
        <v/>
      </c>
      <c r="F501" s="110" t="str">
        <f t="shared" ca="1" si="470"/>
        <v>F</v>
      </c>
      <c r="G501" s="19" t="str">
        <f t="shared" si="471"/>
        <v/>
      </c>
      <c r="H501" s="19" t="str">
        <f t="shared" si="472"/>
        <v/>
      </c>
      <c r="I501" s="164" t="str">
        <f t="shared" si="473"/>
        <v/>
      </c>
      <c r="J501" s="4">
        <v>2020</v>
      </c>
      <c r="K501" s="5">
        <v>491</v>
      </c>
      <c r="L501" s="13" t="s">
        <v>714</v>
      </c>
      <c r="M501" s="79" t="s">
        <v>115</v>
      </c>
      <c r="N501" t="s">
        <v>118</v>
      </c>
      <c r="O501" t="s">
        <v>129</v>
      </c>
      <c r="P501" t="s">
        <v>163</v>
      </c>
      <c r="Q501" t="s">
        <v>249</v>
      </c>
      <c r="R501" s="79" t="s">
        <v>4217</v>
      </c>
      <c r="S501" s="79" t="s">
        <v>168</v>
      </c>
      <c r="T501" s="108" t="s">
        <v>4085</v>
      </c>
      <c r="U501" s="4" t="s">
        <v>2160</v>
      </c>
      <c r="V501" s="43" t="s">
        <v>175</v>
      </c>
      <c r="W501" s="7">
        <v>900910140</v>
      </c>
      <c r="X501" s="100">
        <v>2</v>
      </c>
      <c r="Y501" s="162" t="s">
        <v>2162</v>
      </c>
      <c r="Z501" s="80">
        <v>0</v>
      </c>
      <c r="AA501" s="133" t="s">
        <v>2162</v>
      </c>
      <c r="AC501" s="4" t="s">
        <v>4218</v>
      </c>
      <c r="AD501" s="4" t="s">
        <v>174</v>
      </c>
      <c r="AE501" s="8"/>
      <c r="AF501" s="4" t="s">
        <v>180</v>
      </c>
      <c r="AG501" s="6" t="s">
        <v>195</v>
      </c>
      <c r="AH501" s="6" t="s">
        <v>201</v>
      </c>
      <c r="AI501" s="108" t="s">
        <v>4219</v>
      </c>
      <c r="AJ501" s="108" t="s">
        <v>4220</v>
      </c>
      <c r="AK501" s="9" t="s">
        <v>4221</v>
      </c>
      <c r="AL501" s="9">
        <v>6389287</v>
      </c>
      <c r="AM501" s="9">
        <v>3194643.5</v>
      </c>
      <c r="AN501" s="112">
        <v>0</v>
      </c>
      <c r="AO501" s="4" t="s">
        <v>209</v>
      </c>
      <c r="AP501" s="6" t="s">
        <v>180</v>
      </c>
      <c r="AQ501" s="6" t="s">
        <v>168</v>
      </c>
      <c r="AR501" s="9">
        <v>3194643.5</v>
      </c>
      <c r="AS501" s="75" t="s">
        <v>3847</v>
      </c>
      <c r="AT501" s="75" t="s">
        <v>3848</v>
      </c>
      <c r="AU501" s="108" t="s">
        <v>4223</v>
      </c>
      <c r="AV501" s="198" t="s">
        <v>4224</v>
      </c>
      <c r="AW501" s="108" t="s">
        <v>4225</v>
      </c>
      <c r="AX501" s="199">
        <v>44019</v>
      </c>
      <c r="AY501" s="6" t="s">
        <v>214</v>
      </c>
      <c r="AZ501" s="108" t="s">
        <v>4226</v>
      </c>
      <c r="BA501" s="6" t="s">
        <v>181</v>
      </c>
      <c r="BB501" s="75"/>
      <c r="BC501" s="75"/>
      <c r="BD501" s="6" t="s">
        <v>4222</v>
      </c>
      <c r="BE501" s="161"/>
      <c r="BF501" s="198">
        <v>44018</v>
      </c>
      <c r="BG501" s="4" t="s">
        <v>220</v>
      </c>
      <c r="BH501" s="4" t="s">
        <v>220</v>
      </c>
      <c r="BI501" s="6" t="s">
        <v>221</v>
      </c>
      <c r="BJ501" s="6" t="s">
        <v>370</v>
      </c>
      <c r="BK501" s="6" t="s">
        <v>174</v>
      </c>
      <c r="BL501" s="12">
        <v>63459707</v>
      </c>
      <c r="BM501" s="4">
        <v>9</v>
      </c>
      <c r="BN501" s="6" t="s">
        <v>225</v>
      </c>
      <c r="BO501" s="6" t="s">
        <v>195</v>
      </c>
      <c r="BP501" s="4">
        <v>72101506</v>
      </c>
      <c r="BQ501" s="196" t="s">
        <v>4227</v>
      </c>
      <c r="BR501" s="198">
        <v>44019</v>
      </c>
      <c r="BS501" s="4" t="s">
        <v>180</v>
      </c>
      <c r="BT501" s="13" t="s">
        <v>230</v>
      </c>
      <c r="BU501" s="199">
        <v>44022</v>
      </c>
      <c r="BV501" s="13" t="s">
        <v>350</v>
      </c>
      <c r="BW501" s="163">
        <v>44022</v>
      </c>
      <c r="BX501" s="163">
        <v>44022</v>
      </c>
      <c r="BY501" s="222">
        <v>44043</v>
      </c>
      <c r="BZ501" s="42">
        <f t="shared" si="461"/>
        <v>21</v>
      </c>
      <c r="CA501" s="16">
        <f t="shared" si="415"/>
        <v>0.7</v>
      </c>
      <c r="CB501" s="6" t="s">
        <v>4228</v>
      </c>
      <c r="CC501" s="9">
        <f>BD_2!E499</f>
        <v>0</v>
      </c>
      <c r="CD501" s="9">
        <f>BD_2!BA499</f>
        <v>1488575.5</v>
      </c>
      <c r="CE501" s="4">
        <f>BD_2!BZ499</f>
        <v>46</v>
      </c>
      <c r="CF501" s="42" t="str">
        <f>BD_2!CA499</f>
        <v>2 NO</v>
      </c>
      <c r="CG501" s="163" t="str">
        <f>BD_2!CF499</f>
        <v>2 NO</v>
      </c>
      <c r="CH501" s="4" t="s">
        <v>181</v>
      </c>
      <c r="CI501">
        <f t="shared" si="350"/>
        <v>67</v>
      </c>
      <c r="CJ501" s="161">
        <f t="shared" si="351"/>
        <v>44022</v>
      </c>
      <c r="CK501" s="161">
        <f t="shared" si="352"/>
        <v>44089</v>
      </c>
      <c r="CL501" s="14">
        <f t="shared" ca="1" si="353"/>
        <v>4.4925373134328357</v>
      </c>
      <c r="CM501" s="112">
        <f t="shared" si="474"/>
        <v>4683219</v>
      </c>
      <c r="CN501" s="42" t="str">
        <f t="shared" ca="1" si="475"/>
        <v>FINALIZADO</v>
      </c>
      <c r="CO501" s="115"/>
      <c r="CQ501" s="17"/>
      <c r="CR501" s="87"/>
      <c r="CT501" s="4" t="s">
        <v>1321</v>
      </c>
      <c r="CU501" s="4" t="s">
        <v>1322</v>
      </c>
      <c r="CV501" s="4" t="s">
        <v>3330</v>
      </c>
      <c r="CW501" s="42" t="str">
        <f t="shared" si="476"/>
        <v>julio</v>
      </c>
      <c r="CX501" s="4" t="s">
        <v>180</v>
      </c>
      <c r="CY501" s="6" t="s">
        <v>361</v>
      </c>
      <c r="CZ501" s="6" t="s">
        <v>362</v>
      </c>
    </row>
    <row r="502" spans="1:104" x14ac:dyDescent="0.25">
      <c r="A502" s="110" t="str">
        <f t="shared" si="465"/>
        <v/>
      </c>
      <c r="B502" s="110" t="str">
        <f t="shared" si="466"/>
        <v/>
      </c>
      <c r="C502" s="42" t="str">
        <f t="shared" si="467"/>
        <v/>
      </c>
      <c r="D502" s="42" t="str">
        <f t="shared" si="468"/>
        <v/>
      </c>
      <c r="E502" s="110" t="str">
        <f t="shared" si="469"/>
        <v/>
      </c>
      <c r="F502" s="110" t="str">
        <f t="shared" ca="1" si="470"/>
        <v>F</v>
      </c>
      <c r="G502" s="19" t="str">
        <f t="shared" si="471"/>
        <v/>
      </c>
      <c r="H502" s="19" t="str">
        <f t="shared" si="472"/>
        <v/>
      </c>
      <c r="I502" s="164" t="str">
        <f t="shared" si="473"/>
        <v/>
      </c>
      <c r="J502" s="4">
        <v>2020</v>
      </c>
      <c r="K502" s="5">
        <v>492</v>
      </c>
      <c r="L502" s="13" t="s">
        <v>1438</v>
      </c>
      <c r="M502" s="4" t="s">
        <v>115</v>
      </c>
      <c r="N502" s="6" t="s">
        <v>116</v>
      </c>
      <c r="O502" s="6" t="s">
        <v>138</v>
      </c>
      <c r="P502" s="6" t="s">
        <v>150</v>
      </c>
      <c r="Q502" s="6" t="s">
        <v>249</v>
      </c>
      <c r="R502" s="4" t="s">
        <v>114</v>
      </c>
      <c r="S502" s="4" t="s">
        <v>167</v>
      </c>
      <c r="T502" s="108" t="s">
        <v>4086</v>
      </c>
      <c r="U502" s="4" t="s">
        <v>173</v>
      </c>
      <c r="V502" s="43" t="s">
        <v>174</v>
      </c>
      <c r="W502" s="7">
        <v>51705569</v>
      </c>
      <c r="X502" s="100">
        <v>0</v>
      </c>
      <c r="Y502" s="198">
        <v>23296</v>
      </c>
      <c r="Z502" s="80">
        <f ca="1">+($F$1-Tabla3[[#This Row],[FECHA DE NACIMIENTO]])/365</f>
        <v>57.608219178082194</v>
      </c>
      <c r="AA502" s="133" t="s">
        <v>4093</v>
      </c>
      <c r="AC502" s="4" t="s">
        <v>114</v>
      </c>
      <c r="AD502" s="4" t="s">
        <v>114</v>
      </c>
      <c r="AE502" s="8" t="s">
        <v>114</v>
      </c>
      <c r="AF502" s="4" t="s">
        <v>181</v>
      </c>
      <c r="AG502" s="13" t="s">
        <v>186</v>
      </c>
      <c r="AH502" s="13" t="s">
        <v>186</v>
      </c>
      <c r="AI502" s="6" t="s">
        <v>4094</v>
      </c>
      <c r="AJ502" s="108" t="s">
        <v>4092</v>
      </c>
      <c r="AK502" s="9" t="s">
        <v>4095</v>
      </c>
      <c r="AL502" s="9">
        <v>16000000</v>
      </c>
      <c r="AM502" s="9">
        <v>16000000</v>
      </c>
      <c r="AN502" s="112">
        <v>3200000</v>
      </c>
      <c r="AO502" s="4" t="s">
        <v>209</v>
      </c>
      <c r="AP502" s="6" t="s">
        <v>181</v>
      </c>
      <c r="AQ502" s="6" t="s">
        <v>168</v>
      </c>
      <c r="AR502" s="75"/>
      <c r="AS502" s="75"/>
      <c r="AT502" s="75"/>
      <c r="AU502" s="108">
        <v>5120</v>
      </c>
      <c r="AV502" s="198">
        <v>43839</v>
      </c>
      <c r="AW502" s="108">
        <v>160720</v>
      </c>
      <c r="AX502" s="199">
        <v>44022</v>
      </c>
      <c r="AY502" s="6" t="s">
        <v>215</v>
      </c>
      <c r="AZ502" s="6" t="s">
        <v>807</v>
      </c>
      <c r="BA502" s="6" t="s">
        <v>181</v>
      </c>
      <c r="BB502" s="75"/>
      <c r="BC502" s="75"/>
      <c r="BD502" s="6" t="s">
        <v>4097</v>
      </c>
      <c r="BE502" s="161" t="s">
        <v>4096</v>
      </c>
      <c r="BF502" s="198">
        <v>44022</v>
      </c>
      <c r="BG502" s="4" t="s">
        <v>220</v>
      </c>
      <c r="BH502" s="4" t="s">
        <v>220</v>
      </c>
      <c r="BI502" s="6" t="s">
        <v>221</v>
      </c>
      <c r="BJ502" s="6" t="s">
        <v>2858</v>
      </c>
      <c r="BK502" s="6" t="s">
        <v>174</v>
      </c>
      <c r="BL502" s="12">
        <v>79366558</v>
      </c>
      <c r="BM502" s="4">
        <v>6</v>
      </c>
      <c r="BN502" s="6" t="s">
        <v>1476</v>
      </c>
      <c r="BO502" s="6" t="s">
        <v>825</v>
      </c>
      <c r="BP502" s="4">
        <v>80161506</v>
      </c>
      <c r="BQ502" s="196" t="s">
        <v>4091</v>
      </c>
      <c r="BR502" s="198">
        <v>44022</v>
      </c>
      <c r="BS502" s="4" t="s">
        <v>180</v>
      </c>
      <c r="BT502" s="13" t="s">
        <v>230</v>
      </c>
      <c r="BU502" s="163">
        <v>44022</v>
      </c>
      <c r="BV502" s="13" t="s">
        <v>348</v>
      </c>
      <c r="BW502" s="163">
        <v>44025</v>
      </c>
      <c r="BX502" s="163">
        <v>44025</v>
      </c>
      <c r="BY502" s="222">
        <v>44177</v>
      </c>
      <c r="BZ502" s="42">
        <f t="shared" si="461"/>
        <v>152</v>
      </c>
      <c r="CA502" s="16">
        <f t="shared" si="415"/>
        <v>5.0666666666666664</v>
      </c>
      <c r="CB502" s="6" t="s">
        <v>4098</v>
      </c>
      <c r="CC502" s="9">
        <f>BD_2!E500</f>
        <v>0</v>
      </c>
      <c r="CD502" s="9">
        <f>BD_2!BA500</f>
        <v>0</v>
      </c>
      <c r="CE502" s="4">
        <f>BD_2!BZ500</f>
        <v>0</v>
      </c>
      <c r="CF502" s="42" t="str">
        <f>BD_2!CA500</f>
        <v>2 NO</v>
      </c>
      <c r="CG502" s="163" t="str">
        <f>BD_2!CF500</f>
        <v>2 NO</v>
      </c>
      <c r="CH502" s="4" t="s">
        <v>181</v>
      </c>
      <c r="CI502">
        <f t="shared" si="350"/>
        <v>152</v>
      </c>
      <c r="CJ502" s="161">
        <f t="shared" si="351"/>
        <v>44025</v>
      </c>
      <c r="CK502" s="161">
        <f t="shared" si="352"/>
        <v>44177</v>
      </c>
      <c r="CL502" s="14">
        <f t="shared" ca="1" si="353"/>
        <v>1.9605263157894737</v>
      </c>
      <c r="CM502" s="112">
        <f t="shared" si="474"/>
        <v>16000000</v>
      </c>
      <c r="CN502" s="42" t="str">
        <f t="shared" ca="1" si="475"/>
        <v>FINALIZADO</v>
      </c>
      <c r="CO502" s="115"/>
      <c r="CQ502" s="17"/>
      <c r="CR502" s="87"/>
      <c r="CT502" s="4" t="s">
        <v>1321</v>
      </c>
      <c r="CU502" s="4" t="s">
        <v>1322</v>
      </c>
      <c r="CV502" s="4" t="s">
        <v>3330</v>
      </c>
      <c r="CW502" s="42" t="str">
        <f t="shared" si="476"/>
        <v>julio</v>
      </c>
      <c r="CX502" s="4" t="s">
        <v>180</v>
      </c>
      <c r="CY502" s="6" t="s">
        <v>361</v>
      </c>
      <c r="CZ502" s="6" t="s">
        <v>362</v>
      </c>
    </row>
    <row r="503" spans="1:104" x14ac:dyDescent="0.25">
      <c r="A503" s="110" t="str">
        <f t="shared" si="465"/>
        <v/>
      </c>
      <c r="B503" s="110" t="str">
        <f t="shared" si="466"/>
        <v/>
      </c>
      <c r="C503" s="42" t="str">
        <f t="shared" si="467"/>
        <v/>
      </c>
      <c r="D503" s="42" t="str">
        <f t="shared" si="468"/>
        <v/>
      </c>
      <c r="E503" s="110" t="str">
        <f t="shared" si="469"/>
        <v/>
      </c>
      <c r="F503" s="110" t="str">
        <f t="shared" ca="1" si="470"/>
        <v>F</v>
      </c>
      <c r="G503" s="19" t="str">
        <f t="shared" si="471"/>
        <v/>
      </c>
      <c r="H503" s="19" t="str">
        <f t="shared" si="472"/>
        <v/>
      </c>
      <c r="I503" s="164" t="str">
        <f t="shared" si="473"/>
        <v/>
      </c>
      <c r="J503" s="4">
        <v>2020</v>
      </c>
      <c r="K503" s="5">
        <v>493</v>
      </c>
      <c r="L503" s="13" t="s">
        <v>1435</v>
      </c>
      <c r="M503" s="4" t="s">
        <v>115</v>
      </c>
      <c r="N503" s="6" t="s">
        <v>116</v>
      </c>
      <c r="O503" s="6" t="s">
        <v>138</v>
      </c>
      <c r="P503" s="6" t="s">
        <v>150</v>
      </c>
      <c r="Q503" s="6" t="s">
        <v>249</v>
      </c>
      <c r="R503" s="4" t="s">
        <v>114</v>
      </c>
      <c r="S503" s="4" t="s">
        <v>166</v>
      </c>
      <c r="T503" s="108" t="s">
        <v>4087</v>
      </c>
      <c r="U503" s="4" t="s">
        <v>173</v>
      </c>
      <c r="V503" s="43" t="s">
        <v>174</v>
      </c>
      <c r="W503" s="7">
        <v>39705170</v>
      </c>
      <c r="X503" s="100">
        <v>2</v>
      </c>
      <c r="Y503" s="198">
        <v>23990</v>
      </c>
      <c r="Z503" s="80">
        <f ca="1">+($F$1-Tabla3[[#This Row],[FECHA DE NACIMIENTO]])/365</f>
        <v>55.706849315068496</v>
      </c>
      <c r="AA503" s="133" t="s">
        <v>4101</v>
      </c>
      <c r="AC503" s="4" t="s">
        <v>114</v>
      </c>
      <c r="AD503" s="4" t="s">
        <v>114</v>
      </c>
      <c r="AE503" s="8" t="s">
        <v>114</v>
      </c>
      <c r="AF503" s="4" t="s">
        <v>181</v>
      </c>
      <c r="AG503" s="105" t="s">
        <v>959</v>
      </c>
      <c r="AH503" s="6" t="s">
        <v>959</v>
      </c>
      <c r="AI503" s="6" t="s">
        <v>4061</v>
      </c>
      <c r="AJ503" s="108" t="s">
        <v>4100</v>
      </c>
      <c r="AK503" s="9" t="s">
        <v>2481</v>
      </c>
      <c r="AL503" s="9">
        <v>50000000</v>
      </c>
      <c r="AM503" s="9">
        <v>50000000</v>
      </c>
      <c r="AN503" s="112">
        <v>10000000</v>
      </c>
      <c r="AO503" s="4" t="s">
        <v>209</v>
      </c>
      <c r="AP503" s="6" t="s">
        <v>181</v>
      </c>
      <c r="AQ503" s="6" t="s">
        <v>168</v>
      </c>
      <c r="AR503" s="75"/>
      <c r="AS503" s="75"/>
      <c r="AT503" s="75"/>
      <c r="AU503" s="108">
        <v>20820</v>
      </c>
      <c r="AV503" s="198">
        <v>43888</v>
      </c>
      <c r="AW503" s="108">
        <v>161420</v>
      </c>
      <c r="AX503" s="199">
        <v>44029</v>
      </c>
      <c r="AY503" s="6" t="s">
        <v>215</v>
      </c>
      <c r="AZ503" s="6" t="s">
        <v>573</v>
      </c>
      <c r="BA503" s="6" t="s">
        <v>181</v>
      </c>
      <c r="BB503" s="75"/>
      <c r="BC503" s="75"/>
      <c r="BD503" s="6" t="s">
        <v>4102</v>
      </c>
      <c r="BE503" s="161" t="s">
        <v>4103</v>
      </c>
      <c r="BF503" s="198">
        <v>44028</v>
      </c>
      <c r="BG503" s="4" t="s">
        <v>220</v>
      </c>
      <c r="BH503" s="4" t="s">
        <v>220</v>
      </c>
      <c r="BI503" s="6" t="s">
        <v>221</v>
      </c>
      <c r="BJ503" s="6" t="s">
        <v>1246</v>
      </c>
      <c r="BK503" s="6" t="s">
        <v>174</v>
      </c>
      <c r="BL503" s="12">
        <v>79461036</v>
      </c>
      <c r="BM503" s="4">
        <v>1</v>
      </c>
      <c r="BN503" s="6" t="s">
        <v>1291</v>
      </c>
      <c r="BO503" s="6" t="s">
        <v>959</v>
      </c>
      <c r="BP503" s="4">
        <v>77101700</v>
      </c>
      <c r="BQ503" s="196" t="s">
        <v>4099</v>
      </c>
      <c r="BR503" s="198">
        <v>44028</v>
      </c>
      <c r="BS503" s="4" t="s">
        <v>180</v>
      </c>
      <c r="BT503" s="13" t="s">
        <v>230</v>
      </c>
      <c r="BU503" s="163">
        <v>44029</v>
      </c>
      <c r="BV503" s="13" t="s">
        <v>348</v>
      </c>
      <c r="BW503" s="163">
        <v>44029</v>
      </c>
      <c r="BX503" s="163">
        <v>44029</v>
      </c>
      <c r="BY503" s="222">
        <v>44181</v>
      </c>
      <c r="BZ503" s="42">
        <f t="shared" si="461"/>
        <v>152</v>
      </c>
      <c r="CA503" s="16">
        <f t="shared" si="415"/>
        <v>5.0666666666666664</v>
      </c>
      <c r="CB503" s="6" t="s">
        <v>4104</v>
      </c>
      <c r="CC503" s="9">
        <f>BD_2!E501</f>
        <v>0</v>
      </c>
      <c r="CD503" s="9">
        <f>BD_2!BA501</f>
        <v>0</v>
      </c>
      <c r="CE503" s="4">
        <f>BD_2!BZ501</f>
        <v>0</v>
      </c>
      <c r="CF503" s="42" t="str">
        <f>BD_2!CA501</f>
        <v>2 NO</v>
      </c>
      <c r="CG503" s="163" t="str">
        <f>BD_2!CF501</f>
        <v>2 NO</v>
      </c>
      <c r="CH503" s="4" t="s">
        <v>181</v>
      </c>
      <c r="CI503">
        <f t="shared" si="350"/>
        <v>152</v>
      </c>
      <c r="CJ503" s="161">
        <f t="shared" si="351"/>
        <v>44029</v>
      </c>
      <c r="CK503" s="161">
        <f t="shared" si="352"/>
        <v>44181</v>
      </c>
      <c r="CL503" s="14">
        <f t="shared" ca="1" si="353"/>
        <v>1.9342105263157894</v>
      </c>
      <c r="CM503" s="112">
        <f t="shared" si="474"/>
        <v>50000000</v>
      </c>
      <c r="CN503" s="42" t="str">
        <f t="shared" ca="1" si="475"/>
        <v>FINALIZADO</v>
      </c>
      <c r="CO503" s="115"/>
      <c r="CQ503" s="17"/>
      <c r="CR503" s="87"/>
      <c r="CT503" s="4" t="s">
        <v>1321</v>
      </c>
      <c r="CU503" s="4" t="s">
        <v>1322</v>
      </c>
      <c r="CV503" s="4" t="s">
        <v>3330</v>
      </c>
      <c r="CW503" s="42" t="str">
        <f t="shared" si="476"/>
        <v>julio</v>
      </c>
      <c r="CX503" s="4" t="s">
        <v>180</v>
      </c>
      <c r="CY503" s="6" t="s">
        <v>361</v>
      </c>
      <c r="CZ503" s="6" t="s">
        <v>362</v>
      </c>
    </row>
    <row r="504" spans="1:104" x14ac:dyDescent="0.25">
      <c r="A504" s="110" t="str">
        <f t="shared" ref="A504:A511" si="477">+IF($CM504&gt;$AM504,"A", "")</f>
        <v>A</v>
      </c>
      <c r="B504" s="110" t="str">
        <f t="shared" ref="B504:B511" si="478">+IF(CK504&gt;BY504,"PR","")</f>
        <v>PR</v>
      </c>
      <c r="C504" s="42" t="str">
        <f t="shared" ref="C504:C511" si="479">IF($CG504= "1 SI", "T","")</f>
        <v/>
      </c>
      <c r="D504" s="42" t="str">
        <f t="shared" ref="D504:D511" si="480">+IF($CF504="1 SI","S","")</f>
        <v/>
      </c>
      <c r="E504" s="110" t="str">
        <f t="shared" ref="E504:E511" si="481">+IF(CH504="1 SI","C","")</f>
        <v/>
      </c>
      <c r="F504" s="110" t="str">
        <f t="shared" ref="F504:F511" ca="1" si="482">+IF($CK504&lt;=$F$1,"F","E")</f>
        <v>F</v>
      </c>
      <c r="G504" s="19" t="str">
        <f t="shared" ref="G504:G511" si="483">+IF($CO504="MUTUO ACUERDO", "L","")</f>
        <v/>
      </c>
      <c r="H504" s="19" t="str">
        <f t="shared" ref="H504:H511" si="484">IF($CX504="1 SI","","NE")</f>
        <v/>
      </c>
      <c r="I504" s="164" t="str">
        <f t="shared" ref="I504:I511" si="485">IF(CV504="1. SI","ANU","")</f>
        <v/>
      </c>
      <c r="J504" s="4">
        <v>2020</v>
      </c>
      <c r="K504" s="5">
        <v>494</v>
      </c>
      <c r="L504" s="13" t="s">
        <v>1436</v>
      </c>
      <c r="M504" s="4" t="s">
        <v>115</v>
      </c>
      <c r="N504" s="6" t="s">
        <v>116</v>
      </c>
      <c r="O504" s="6" t="s">
        <v>138</v>
      </c>
      <c r="P504" s="6" t="s">
        <v>150</v>
      </c>
      <c r="Q504" s="6" t="s">
        <v>249</v>
      </c>
      <c r="R504" s="4" t="s">
        <v>114</v>
      </c>
      <c r="S504" s="4" t="s">
        <v>166</v>
      </c>
      <c r="T504" s="108" t="s">
        <v>4088</v>
      </c>
      <c r="U504" s="4" t="s">
        <v>173</v>
      </c>
      <c r="V504" s="43" t="s">
        <v>174</v>
      </c>
      <c r="W504" s="7">
        <v>79569590</v>
      </c>
      <c r="X504" s="100">
        <v>4</v>
      </c>
      <c r="Y504" s="198">
        <v>26487</v>
      </c>
      <c r="Z504" s="80">
        <f ca="1">+($F$1-Tabla3[[#This Row],[FECHA DE NACIMIENTO]])/365</f>
        <v>48.865753424657534</v>
      </c>
      <c r="AA504" s="133" t="s">
        <v>4068</v>
      </c>
      <c r="AC504" s="4" t="s">
        <v>114</v>
      </c>
      <c r="AD504" s="4" t="s">
        <v>114</v>
      </c>
      <c r="AE504" s="8" t="s">
        <v>114</v>
      </c>
      <c r="AF504" s="4" t="s">
        <v>181</v>
      </c>
      <c r="AG504" s="6" t="s">
        <v>196</v>
      </c>
      <c r="AH504" s="6" t="s">
        <v>201</v>
      </c>
      <c r="AI504" s="6" t="s">
        <v>4106</v>
      </c>
      <c r="AJ504" s="108" t="s">
        <v>4107</v>
      </c>
      <c r="AK504" s="9" t="s">
        <v>4108</v>
      </c>
      <c r="AL504" s="9">
        <v>35000000</v>
      </c>
      <c r="AM504" s="9">
        <v>35000000</v>
      </c>
      <c r="AN504" s="112">
        <v>7000000</v>
      </c>
      <c r="AO504" s="4" t="s">
        <v>209</v>
      </c>
      <c r="AP504" s="6" t="s">
        <v>181</v>
      </c>
      <c r="AQ504" s="6" t="s">
        <v>168</v>
      </c>
      <c r="AR504" s="75"/>
      <c r="AS504" s="75"/>
      <c r="AT504" s="75"/>
      <c r="AU504" s="108">
        <v>3620</v>
      </c>
      <c r="AV504" s="198">
        <v>43838</v>
      </c>
      <c r="AW504" s="108">
        <v>159720</v>
      </c>
      <c r="AX504" s="199">
        <v>44022</v>
      </c>
      <c r="AY504" s="6" t="s">
        <v>215</v>
      </c>
      <c r="AZ504" s="6" t="s">
        <v>571</v>
      </c>
      <c r="BA504" s="6" t="s">
        <v>181</v>
      </c>
      <c r="BB504" s="75"/>
      <c r="BC504" s="75"/>
      <c r="BD504" s="6" t="s">
        <v>4109</v>
      </c>
      <c r="BE504" s="161" t="s">
        <v>4110</v>
      </c>
      <c r="BF504" s="198">
        <v>44021</v>
      </c>
      <c r="BG504" s="4" t="s">
        <v>220</v>
      </c>
      <c r="BH504" s="4" t="s">
        <v>220</v>
      </c>
      <c r="BI504" s="6" t="s">
        <v>221</v>
      </c>
      <c r="BJ504" s="6" t="s">
        <v>547</v>
      </c>
      <c r="BK504" s="6" t="s">
        <v>174</v>
      </c>
      <c r="BL504" s="12">
        <v>75068868</v>
      </c>
      <c r="BM504" s="4">
        <v>1</v>
      </c>
      <c r="BN504" s="95" t="s">
        <v>546</v>
      </c>
      <c r="BO504" s="95" t="s">
        <v>196</v>
      </c>
      <c r="BP504" s="4">
        <v>93151507</v>
      </c>
      <c r="BQ504" s="196" t="s">
        <v>4105</v>
      </c>
      <c r="BR504" s="198">
        <v>44021</v>
      </c>
      <c r="BS504" s="4" t="s">
        <v>180</v>
      </c>
      <c r="BT504" s="13" t="s">
        <v>230</v>
      </c>
      <c r="BU504" s="163">
        <v>44021</v>
      </c>
      <c r="BV504" s="13" t="s">
        <v>348</v>
      </c>
      <c r="BW504" s="163">
        <v>44022</v>
      </c>
      <c r="BX504" s="163">
        <v>44022</v>
      </c>
      <c r="BY504" s="222">
        <v>44174</v>
      </c>
      <c r="BZ504" s="42">
        <f t="shared" si="461"/>
        <v>152</v>
      </c>
      <c r="CA504" s="16">
        <f t="shared" si="415"/>
        <v>5.0666666666666664</v>
      </c>
      <c r="CB504" s="6" t="s">
        <v>4111</v>
      </c>
      <c r="CC504" s="9">
        <f>BD_2!E502</f>
        <v>0</v>
      </c>
      <c r="CD504" s="9">
        <f>BD_2!BA502</f>
        <v>5133333</v>
      </c>
      <c r="CE504" s="4">
        <f>BD_2!BZ502</f>
        <v>22</v>
      </c>
      <c r="CF504" s="42" t="str">
        <f>BD_2!CA502</f>
        <v>2 NO</v>
      </c>
      <c r="CG504" s="163" t="str">
        <f>BD_2!CF502</f>
        <v>2 NO</v>
      </c>
      <c r="CH504" s="4" t="s">
        <v>181</v>
      </c>
      <c r="CI504">
        <f t="shared" si="350"/>
        <v>174</v>
      </c>
      <c r="CJ504" s="161">
        <f t="shared" si="351"/>
        <v>44022</v>
      </c>
      <c r="CK504" s="161">
        <f t="shared" si="352"/>
        <v>44196</v>
      </c>
      <c r="CL504" s="14">
        <f t="shared" ca="1" si="353"/>
        <v>1.7298850574712643</v>
      </c>
      <c r="CM504" s="112">
        <f t="shared" ref="CM504:CM511" si="486">$AM504+$CD504-$CC504</f>
        <v>40133333</v>
      </c>
      <c r="CN504" s="42" t="str">
        <f t="shared" ref="CN504:CN511" ca="1" si="487">+IF($CK504&lt;=$F$1, "FINALIZADO","EJECUCIÓN")</f>
        <v>FINALIZADO</v>
      </c>
      <c r="CO504" s="115"/>
      <c r="CQ504" s="17"/>
      <c r="CR504" s="87"/>
      <c r="CT504" s="4" t="s">
        <v>1321</v>
      </c>
      <c r="CU504" s="4" t="s">
        <v>1322</v>
      </c>
      <c r="CV504" s="4" t="s">
        <v>3330</v>
      </c>
      <c r="CW504" s="42" t="str">
        <f t="shared" ref="CW504:CW511" si="488">TEXT(BF504,"MMMM")</f>
        <v>julio</v>
      </c>
      <c r="CX504" s="4" t="s">
        <v>180</v>
      </c>
      <c r="CY504" s="6" t="s">
        <v>361</v>
      </c>
      <c r="CZ504" s="6" t="s">
        <v>362</v>
      </c>
    </row>
    <row r="505" spans="1:104" x14ac:dyDescent="0.25">
      <c r="A505" s="110" t="str">
        <f t="shared" si="477"/>
        <v/>
      </c>
      <c r="B505" s="110" t="str">
        <f t="shared" si="478"/>
        <v/>
      </c>
      <c r="C505" s="42" t="str">
        <f t="shared" si="479"/>
        <v/>
      </c>
      <c r="D505" s="42" t="str">
        <f t="shared" si="480"/>
        <v/>
      </c>
      <c r="E505" s="110" t="str">
        <f t="shared" si="481"/>
        <v/>
      </c>
      <c r="F505" s="110" t="str">
        <f t="shared" ca="1" si="482"/>
        <v>F</v>
      </c>
      <c r="G505" s="19" t="str">
        <f t="shared" si="483"/>
        <v/>
      </c>
      <c r="H505" s="19" t="str">
        <f t="shared" si="484"/>
        <v/>
      </c>
      <c r="I505" s="164" t="str">
        <f t="shared" si="485"/>
        <v/>
      </c>
      <c r="J505" s="4">
        <v>2020</v>
      </c>
      <c r="K505" s="5">
        <v>495</v>
      </c>
      <c r="L505" s="13" t="s">
        <v>1431</v>
      </c>
      <c r="M505" s="4" t="s">
        <v>115</v>
      </c>
      <c r="N505" s="6" t="s">
        <v>116</v>
      </c>
      <c r="O505" s="6" t="s">
        <v>138</v>
      </c>
      <c r="P505" s="6" t="s">
        <v>150</v>
      </c>
      <c r="Q505" s="6" t="s">
        <v>249</v>
      </c>
      <c r="R505" s="4" t="s">
        <v>114</v>
      </c>
      <c r="S505" s="4" t="s">
        <v>166</v>
      </c>
      <c r="T505" s="108" t="s">
        <v>4113</v>
      </c>
      <c r="U505" s="4" t="s">
        <v>173</v>
      </c>
      <c r="V505" s="43" t="s">
        <v>174</v>
      </c>
      <c r="W505" s="7">
        <v>1019053749</v>
      </c>
      <c r="X505" s="100">
        <v>5</v>
      </c>
      <c r="Y505" s="198">
        <v>33196</v>
      </c>
      <c r="Z505" s="80">
        <f ca="1">+($F$1-Tabla3[[#This Row],[FECHA DE NACIMIENTO]])/365</f>
        <v>30.484931506849314</v>
      </c>
      <c r="AA505" s="133" t="s">
        <v>598</v>
      </c>
      <c r="AC505" s="4" t="s">
        <v>114</v>
      </c>
      <c r="AD505" s="4" t="s">
        <v>114</v>
      </c>
      <c r="AE505" s="8" t="s">
        <v>114</v>
      </c>
      <c r="AF505" s="4" t="s">
        <v>181</v>
      </c>
      <c r="AG505" s="105" t="s">
        <v>959</v>
      </c>
      <c r="AH505" s="6" t="s">
        <v>959</v>
      </c>
      <c r="AI505" s="6" t="s">
        <v>3551</v>
      </c>
      <c r="AJ505" s="108" t="s">
        <v>4229</v>
      </c>
      <c r="AK505" s="9" t="s">
        <v>4230</v>
      </c>
      <c r="AL505" s="9">
        <v>34500000</v>
      </c>
      <c r="AM505" s="9">
        <v>34500000</v>
      </c>
      <c r="AN505" s="112">
        <v>6900000</v>
      </c>
      <c r="AO505" s="4" t="s">
        <v>209</v>
      </c>
      <c r="AP505" s="6" t="s">
        <v>181</v>
      </c>
      <c r="AQ505" s="6" t="s">
        <v>168</v>
      </c>
      <c r="AR505" s="75"/>
      <c r="AS505" s="75"/>
      <c r="AT505" s="75"/>
      <c r="AU505" s="108">
        <v>6120</v>
      </c>
      <c r="AV505" s="198">
        <v>43843</v>
      </c>
      <c r="AW505" s="108">
        <v>160820</v>
      </c>
      <c r="AX505" s="199">
        <v>44022</v>
      </c>
      <c r="AY505" s="6" t="s">
        <v>215</v>
      </c>
      <c r="AZ505" s="6" t="s">
        <v>2490</v>
      </c>
      <c r="BA505" s="6" t="s">
        <v>181</v>
      </c>
      <c r="BB505" s="75"/>
      <c r="BC505" s="75"/>
      <c r="BD505" s="6" t="s">
        <v>4114</v>
      </c>
      <c r="BE505" s="161" t="s">
        <v>4115</v>
      </c>
      <c r="BF505" s="198">
        <v>44022</v>
      </c>
      <c r="BG505" s="4" t="s">
        <v>220</v>
      </c>
      <c r="BH505" s="4" t="s">
        <v>220</v>
      </c>
      <c r="BI505" s="6" t="s">
        <v>221</v>
      </c>
      <c r="BJ505" s="6" t="s">
        <v>1246</v>
      </c>
      <c r="BK505" s="6" t="s">
        <v>174</v>
      </c>
      <c r="BL505" s="12">
        <v>79461036</v>
      </c>
      <c r="BM505" s="4">
        <v>1</v>
      </c>
      <c r="BN505" s="6" t="s">
        <v>1291</v>
      </c>
      <c r="BO505" s="6" t="s">
        <v>959</v>
      </c>
      <c r="BP505" s="4">
        <v>77101700</v>
      </c>
      <c r="BQ505" s="196" t="s">
        <v>4112</v>
      </c>
      <c r="BR505" s="198">
        <v>44021</v>
      </c>
      <c r="BS505" s="4" t="s">
        <v>180</v>
      </c>
      <c r="BT505" s="13" t="s">
        <v>230</v>
      </c>
      <c r="BU505" s="163">
        <v>44025</v>
      </c>
      <c r="BV505" s="13" t="s">
        <v>348</v>
      </c>
      <c r="BW505" s="163">
        <v>44026</v>
      </c>
      <c r="BX505" s="163">
        <v>44026</v>
      </c>
      <c r="BY505" s="222">
        <v>44178</v>
      </c>
      <c r="BZ505" s="42">
        <f t="shared" si="461"/>
        <v>152</v>
      </c>
      <c r="CA505" s="16">
        <f t="shared" si="415"/>
        <v>5.0666666666666664</v>
      </c>
      <c r="CB505" s="6" t="s">
        <v>4104</v>
      </c>
      <c r="CC505" s="9">
        <f>BD_2!E503</f>
        <v>0</v>
      </c>
      <c r="CD505" s="9">
        <f>BD_2!BA503</f>
        <v>0</v>
      </c>
      <c r="CE505" s="4">
        <f>BD_2!BZ503</f>
        <v>0</v>
      </c>
      <c r="CF505" s="42" t="str">
        <f>BD_2!CA503</f>
        <v>2 NO</v>
      </c>
      <c r="CG505" s="163" t="str">
        <f>BD_2!CF503</f>
        <v>2 NO</v>
      </c>
      <c r="CH505" s="4" t="s">
        <v>181</v>
      </c>
      <c r="CI505">
        <f t="shared" si="350"/>
        <v>152</v>
      </c>
      <c r="CJ505" s="161">
        <f t="shared" si="351"/>
        <v>44026</v>
      </c>
      <c r="CK505" s="161">
        <f t="shared" si="352"/>
        <v>44178</v>
      </c>
      <c r="CL505" s="14">
        <f t="shared" ca="1" si="353"/>
        <v>1.9539473684210527</v>
      </c>
      <c r="CM505" s="112">
        <f t="shared" si="486"/>
        <v>34500000</v>
      </c>
      <c r="CN505" s="42" t="str">
        <f t="shared" ca="1" si="487"/>
        <v>FINALIZADO</v>
      </c>
      <c r="CO505" s="115"/>
      <c r="CQ505" s="17"/>
      <c r="CR505" s="87"/>
      <c r="CT505" s="4" t="s">
        <v>1321</v>
      </c>
      <c r="CU505" s="4" t="s">
        <v>1322</v>
      </c>
      <c r="CV505" s="4" t="s">
        <v>3330</v>
      </c>
      <c r="CW505" s="42" t="str">
        <f t="shared" si="488"/>
        <v>julio</v>
      </c>
      <c r="CX505" s="4" t="s">
        <v>180</v>
      </c>
      <c r="CY505" s="6" t="s">
        <v>361</v>
      </c>
      <c r="CZ505" s="6" t="s">
        <v>362</v>
      </c>
    </row>
    <row r="506" spans="1:104" x14ac:dyDescent="0.25">
      <c r="A506" s="110" t="str">
        <f t="shared" si="477"/>
        <v/>
      </c>
      <c r="B506" s="110" t="str">
        <f t="shared" si="478"/>
        <v/>
      </c>
      <c r="C506" s="42" t="str">
        <f t="shared" si="479"/>
        <v/>
      </c>
      <c r="D506" s="42" t="str">
        <f t="shared" si="480"/>
        <v/>
      </c>
      <c r="E506" s="110" t="str">
        <f t="shared" si="481"/>
        <v/>
      </c>
      <c r="F506" s="110" t="str">
        <f t="shared" ca="1" si="482"/>
        <v>F</v>
      </c>
      <c r="G506" s="19" t="str">
        <f t="shared" si="483"/>
        <v/>
      </c>
      <c r="H506" s="19" t="str">
        <f t="shared" si="484"/>
        <v/>
      </c>
      <c r="I506" s="164" t="str">
        <f t="shared" si="485"/>
        <v/>
      </c>
      <c r="J506" s="4">
        <v>2020</v>
      </c>
      <c r="K506" s="5">
        <v>496</v>
      </c>
      <c r="L506" s="13" t="s">
        <v>1431</v>
      </c>
      <c r="M506" s="4" t="s">
        <v>115</v>
      </c>
      <c r="N506" s="6" t="s">
        <v>116</v>
      </c>
      <c r="O506" s="6" t="s">
        <v>138</v>
      </c>
      <c r="P506" s="6" t="s">
        <v>150</v>
      </c>
      <c r="Q506" s="6" t="s">
        <v>249</v>
      </c>
      <c r="R506" s="4" t="s">
        <v>114</v>
      </c>
      <c r="S506" s="4" t="s">
        <v>166</v>
      </c>
      <c r="T506" s="108" t="s">
        <v>4117</v>
      </c>
      <c r="U506" s="4" t="s">
        <v>173</v>
      </c>
      <c r="V506" s="43" t="s">
        <v>174</v>
      </c>
      <c r="W506" s="7">
        <v>1077865665</v>
      </c>
      <c r="X506" s="100">
        <v>0</v>
      </c>
      <c r="Y506" s="198">
        <v>34013</v>
      </c>
      <c r="Z506" s="80">
        <f ca="1">+($F$1-Tabla3[[#This Row],[FECHA DE NACIMIENTO]])/365</f>
        <v>28.246575342465754</v>
      </c>
      <c r="AA506" s="133" t="s">
        <v>540</v>
      </c>
      <c r="AC506" s="4" t="s">
        <v>114</v>
      </c>
      <c r="AD506" s="4" t="s">
        <v>114</v>
      </c>
      <c r="AE506" s="8" t="s">
        <v>114</v>
      </c>
      <c r="AF506" s="4" t="s">
        <v>181</v>
      </c>
      <c r="AG506" s="105" t="s">
        <v>959</v>
      </c>
      <c r="AH506" s="6" t="s">
        <v>959</v>
      </c>
      <c r="AI506" s="6" t="s">
        <v>3551</v>
      </c>
      <c r="AJ506" s="108" t="s">
        <v>4231</v>
      </c>
      <c r="AK506" s="9" t="s">
        <v>4232</v>
      </c>
      <c r="AL506" s="9">
        <v>22500005</v>
      </c>
      <c r="AM506" s="9">
        <v>22500005</v>
      </c>
      <c r="AN506" s="112">
        <v>4500001</v>
      </c>
      <c r="AO506" s="4" t="s">
        <v>209</v>
      </c>
      <c r="AP506" s="6" t="s">
        <v>181</v>
      </c>
      <c r="AQ506" s="6" t="s">
        <v>168</v>
      </c>
      <c r="AR506" s="75"/>
      <c r="AS506" s="75"/>
      <c r="AT506" s="75"/>
      <c r="AU506" s="108">
        <v>6120</v>
      </c>
      <c r="AV506" s="198">
        <v>43843</v>
      </c>
      <c r="AW506" s="108">
        <v>160920</v>
      </c>
      <c r="AX506" s="199">
        <v>44022</v>
      </c>
      <c r="AY506" s="6" t="s">
        <v>215</v>
      </c>
      <c r="AZ506" s="6" t="s">
        <v>1071</v>
      </c>
      <c r="BA506" s="6" t="s">
        <v>181</v>
      </c>
      <c r="BB506" s="75"/>
      <c r="BC506" s="75"/>
      <c r="BD506" s="6" t="s">
        <v>4118</v>
      </c>
      <c r="BE506" s="161" t="s">
        <v>4119</v>
      </c>
      <c r="BF506" s="198">
        <v>44022</v>
      </c>
      <c r="BG506" s="4" t="s">
        <v>220</v>
      </c>
      <c r="BH506" s="4" t="s">
        <v>220</v>
      </c>
      <c r="BI506" s="6" t="s">
        <v>221</v>
      </c>
      <c r="BJ506" s="6" t="s">
        <v>1246</v>
      </c>
      <c r="BK506" s="6" t="s">
        <v>174</v>
      </c>
      <c r="BL506" s="12">
        <v>79461036</v>
      </c>
      <c r="BM506" s="4">
        <v>1</v>
      </c>
      <c r="BN506" s="6" t="s">
        <v>1291</v>
      </c>
      <c r="BO506" s="6" t="s">
        <v>959</v>
      </c>
      <c r="BP506" s="4">
        <v>77101700</v>
      </c>
      <c r="BQ506" s="196" t="s">
        <v>4116</v>
      </c>
      <c r="BR506" s="198">
        <v>44022</v>
      </c>
      <c r="BS506" s="4" t="s">
        <v>180</v>
      </c>
      <c r="BT506" s="13" t="s">
        <v>230</v>
      </c>
      <c r="BU506" s="163">
        <v>44026</v>
      </c>
      <c r="BV506" s="13" t="s">
        <v>348</v>
      </c>
      <c r="BW506" s="163">
        <v>44027</v>
      </c>
      <c r="BX506" s="163">
        <v>44027</v>
      </c>
      <c r="BY506" s="222">
        <v>44179</v>
      </c>
      <c r="BZ506" s="42">
        <f t="shared" si="461"/>
        <v>152</v>
      </c>
      <c r="CA506" s="16">
        <f t="shared" si="415"/>
        <v>5.0666666666666664</v>
      </c>
      <c r="CB506" s="6" t="s">
        <v>2776</v>
      </c>
      <c r="CC506" s="9">
        <f>BD_2!E504</f>
        <v>0</v>
      </c>
      <c r="CD506" s="9">
        <f>BD_2!BA504</f>
        <v>0</v>
      </c>
      <c r="CE506" s="4">
        <f>BD_2!BZ504</f>
        <v>0</v>
      </c>
      <c r="CF506" s="42" t="str">
        <f>BD_2!CA504</f>
        <v>2 NO</v>
      </c>
      <c r="CG506" s="163" t="str">
        <f>BD_2!CF504</f>
        <v>2 NO</v>
      </c>
      <c r="CH506" s="4" t="s">
        <v>181</v>
      </c>
      <c r="CI506">
        <f t="shared" si="350"/>
        <v>152</v>
      </c>
      <c r="CJ506" s="161">
        <f t="shared" si="351"/>
        <v>44027</v>
      </c>
      <c r="CK506" s="161">
        <f t="shared" si="352"/>
        <v>44179</v>
      </c>
      <c r="CL506" s="14">
        <f t="shared" ca="1" si="353"/>
        <v>1.9473684210526316</v>
      </c>
      <c r="CM506" s="112">
        <f t="shared" si="486"/>
        <v>22500005</v>
      </c>
      <c r="CN506" s="42" t="str">
        <f t="shared" ca="1" si="487"/>
        <v>FINALIZADO</v>
      </c>
      <c r="CO506" s="115"/>
      <c r="CQ506" s="17"/>
      <c r="CR506" s="87"/>
      <c r="CT506" s="4" t="s">
        <v>1321</v>
      </c>
      <c r="CU506" s="4" t="s">
        <v>1322</v>
      </c>
      <c r="CV506" s="4" t="s">
        <v>3330</v>
      </c>
      <c r="CW506" s="42" t="str">
        <f t="shared" si="488"/>
        <v>julio</v>
      </c>
      <c r="CX506" s="4" t="s">
        <v>180</v>
      </c>
      <c r="CY506" s="6" t="s">
        <v>361</v>
      </c>
      <c r="CZ506" s="6" t="s">
        <v>362</v>
      </c>
    </row>
    <row r="507" spans="1:104" x14ac:dyDescent="0.25">
      <c r="A507" s="110" t="str">
        <f t="shared" si="477"/>
        <v/>
      </c>
      <c r="B507" s="110" t="str">
        <f t="shared" si="478"/>
        <v/>
      </c>
      <c r="C507" s="42" t="str">
        <f t="shared" si="479"/>
        <v/>
      </c>
      <c r="D507" s="42" t="str">
        <f t="shared" si="480"/>
        <v/>
      </c>
      <c r="E507" s="110" t="str">
        <f t="shared" si="481"/>
        <v/>
      </c>
      <c r="F507" s="110" t="str">
        <f t="shared" ca="1" si="482"/>
        <v>F</v>
      </c>
      <c r="G507" s="19" t="str">
        <f t="shared" si="483"/>
        <v/>
      </c>
      <c r="H507" s="19" t="str">
        <f t="shared" si="484"/>
        <v/>
      </c>
      <c r="I507" s="164" t="str">
        <f t="shared" si="485"/>
        <v/>
      </c>
      <c r="J507" s="4">
        <v>2020</v>
      </c>
      <c r="K507" s="5">
        <v>497</v>
      </c>
      <c r="L507" s="13" t="s">
        <v>1431</v>
      </c>
      <c r="M507" s="4" t="s">
        <v>115</v>
      </c>
      <c r="N507" s="6" t="s">
        <v>116</v>
      </c>
      <c r="O507" s="6" t="s">
        <v>138</v>
      </c>
      <c r="P507" s="6" t="s">
        <v>150</v>
      </c>
      <c r="Q507" s="6" t="s">
        <v>249</v>
      </c>
      <c r="R507" s="4" t="s">
        <v>114</v>
      </c>
      <c r="S507" s="4" t="s">
        <v>166</v>
      </c>
      <c r="T507" s="108" t="s">
        <v>4123</v>
      </c>
      <c r="U507" s="4" t="s">
        <v>173</v>
      </c>
      <c r="V507" s="43" t="s">
        <v>174</v>
      </c>
      <c r="W507" s="7">
        <v>1032447576</v>
      </c>
      <c r="X507" s="100">
        <v>7</v>
      </c>
      <c r="Y507" s="198">
        <v>33610</v>
      </c>
      <c r="Z507" s="80">
        <f ca="1">+($F$1-Tabla3[[#This Row],[FECHA DE NACIMIENTO]])/365</f>
        <v>29.350684931506848</v>
      </c>
      <c r="AA507" s="133" t="s">
        <v>558</v>
      </c>
      <c r="AC507" s="4" t="s">
        <v>114</v>
      </c>
      <c r="AD507" s="4" t="s">
        <v>114</v>
      </c>
      <c r="AE507" s="8" t="s">
        <v>114</v>
      </c>
      <c r="AF507" s="4" t="s">
        <v>181</v>
      </c>
      <c r="AG507" s="105" t="s">
        <v>959</v>
      </c>
      <c r="AH507" s="6" t="s">
        <v>959</v>
      </c>
      <c r="AI507" s="6" t="s">
        <v>3551</v>
      </c>
      <c r="AJ507" s="108" t="s">
        <v>4233</v>
      </c>
      <c r="AK507" s="9" t="s">
        <v>4234</v>
      </c>
      <c r="AL507" s="9">
        <v>26000000</v>
      </c>
      <c r="AM507" s="9">
        <v>26000000</v>
      </c>
      <c r="AN507" s="112">
        <v>5200000</v>
      </c>
      <c r="AO507" s="4" t="s">
        <v>209</v>
      </c>
      <c r="AP507" s="6" t="s">
        <v>181</v>
      </c>
      <c r="AQ507" s="6" t="s">
        <v>168</v>
      </c>
      <c r="AR507" s="75"/>
      <c r="AS507" s="75"/>
      <c r="AT507" s="75"/>
      <c r="AU507" s="108">
        <v>6120</v>
      </c>
      <c r="AV507" s="198">
        <v>43843</v>
      </c>
      <c r="AW507" s="108">
        <v>159820</v>
      </c>
      <c r="AX507" s="199">
        <v>44022</v>
      </c>
      <c r="AY507" s="6" t="s">
        <v>215</v>
      </c>
      <c r="AZ507" s="6" t="s">
        <v>2490</v>
      </c>
      <c r="BA507" s="6" t="s">
        <v>181</v>
      </c>
      <c r="BB507" s="75"/>
      <c r="BC507" s="75"/>
      <c r="BD507" s="6" t="s">
        <v>4235</v>
      </c>
      <c r="BE507" s="161" t="s">
        <v>4236</v>
      </c>
      <c r="BF507" s="198">
        <v>44021</v>
      </c>
      <c r="BG507" s="4" t="s">
        <v>220</v>
      </c>
      <c r="BH507" s="4" t="s">
        <v>220</v>
      </c>
      <c r="BI507" s="6" t="s">
        <v>221</v>
      </c>
      <c r="BJ507" s="6" t="s">
        <v>1246</v>
      </c>
      <c r="BK507" s="6" t="s">
        <v>174</v>
      </c>
      <c r="BL507" s="12">
        <v>79461036</v>
      </c>
      <c r="BM507" s="4">
        <v>1</v>
      </c>
      <c r="BN507" s="6" t="s">
        <v>1291</v>
      </c>
      <c r="BO507" s="6" t="s">
        <v>959</v>
      </c>
      <c r="BP507" s="4">
        <v>77101700</v>
      </c>
      <c r="BQ507" s="196" t="s">
        <v>4122</v>
      </c>
      <c r="BR507" s="198">
        <v>44021</v>
      </c>
      <c r="BS507" s="4" t="s">
        <v>180</v>
      </c>
      <c r="BT507" s="13" t="s">
        <v>230</v>
      </c>
      <c r="BU507" s="199">
        <v>44022</v>
      </c>
      <c r="BV507" s="13" t="s">
        <v>348</v>
      </c>
      <c r="BW507" s="163">
        <v>44023</v>
      </c>
      <c r="BX507" s="163">
        <v>44023</v>
      </c>
      <c r="BY507" s="222">
        <v>44175</v>
      </c>
      <c r="BZ507" s="42">
        <f t="shared" si="461"/>
        <v>152</v>
      </c>
      <c r="CA507" s="16">
        <f t="shared" si="415"/>
        <v>5.0666666666666664</v>
      </c>
      <c r="CB507" s="6" t="s">
        <v>4104</v>
      </c>
      <c r="CC507" s="9">
        <f>BD_2!E505</f>
        <v>0</v>
      </c>
      <c r="CD507" s="9">
        <f>BD_2!BA505</f>
        <v>0</v>
      </c>
      <c r="CE507" s="4">
        <f>BD_2!BZ505</f>
        <v>0</v>
      </c>
      <c r="CF507" s="42" t="str">
        <f>BD_2!CA505</f>
        <v>2 NO</v>
      </c>
      <c r="CG507" s="163" t="str">
        <f>BD_2!CF505</f>
        <v>2 NO</v>
      </c>
      <c r="CH507" s="4" t="s">
        <v>181</v>
      </c>
      <c r="CI507">
        <f t="shared" si="350"/>
        <v>152</v>
      </c>
      <c r="CJ507" s="161">
        <f t="shared" si="351"/>
        <v>44023</v>
      </c>
      <c r="CK507" s="161">
        <f t="shared" si="352"/>
        <v>44175</v>
      </c>
      <c r="CL507" s="14">
        <f t="shared" ca="1" si="353"/>
        <v>1.9736842105263157</v>
      </c>
      <c r="CM507" s="112">
        <f t="shared" si="486"/>
        <v>26000000</v>
      </c>
      <c r="CN507" s="42" t="str">
        <f t="shared" ca="1" si="487"/>
        <v>FINALIZADO</v>
      </c>
      <c r="CO507" s="115"/>
      <c r="CQ507" s="17"/>
      <c r="CR507" s="87"/>
      <c r="CT507" s="4" t="s">
        <v>1321</v>
      </c>
      <c r="CU507" s="4" t="s">
        <v>1322</v>
      </c>
      <c r="CV507" s="4" t="s">
        <v>3330</v>
      </c>
      <c r="CW507" s="42" t="str">
        <f t="shared" si="488"/>
        <v>julio</v>
      </c>
      <c r="CX507" s="4" t="s">
        <v>180</v>
      </c>
      <c r="CY507" s="6" t="s">
        <v>361</v>
      </c>
      <c r="CZ507" s="6" t="s">
        <v>362</v>
      </c>
    </row>
    <row r="508" spans="1:104" x14ac:dyDescent="0.25">
      <c r="A508" s="110" t="str">
        <f t="shared" si="477"/>
        <v/>
      </c>
      <c r="B508" s="110" t="str">
        <f t="shared" si="478"/>
        <v/>
      </c>
      <c r="C508" s="42" t="str">
        <f t="shared" si="479"/>
        <v/>
      </c>
      <c r="D508" s="42" t="str">
        <f t="shared" si="480"/>
        <v/>
      </c>
      <c r="E508" s="110" t="str">
        <f t="shared" si="481"/>
        <v/>
      </c>
      <c r="F508" s="110" t="str">
        <f t="shared" ca="1" si="482"/>
        <v>F</v>
      </c>
      <c r="G508" s="19" t="str">
        <f t="shared" si="483"/>
        <v/>
      </c>
      <c r="H508" s="19" t="str">
        <f t="shared" si="484"/>
        <v/>
      </c>
      <c r="I508" s="164" t="str">
        <f t="shared" si="485"/>
        <v/>
      </c>
      <c r="J508" s="4">
        <v>2020</v>
      </c>
      <c r="K508" s="5">
        <v>498</v>
      </c>
      <c r="L508" s="13" t="s">
        <v>1432</v>
      </c>
      <c r="M508" s="4" t="s">
        <v>115</v>
      </c>
      <c r="N508" s="6" t="s">
        <v>116</v>
      </c>
      <c r="O508" s="6" t="s">
        <v>138</v>
      </c>
      <c r="P508" s="6" t="s">
        <v>150</v>
      </c>
      <c r="Q508" s="6" t="s">
        <v>249</v>
      </c>
      <c r="R508" s="4" t="s">
        <v>114</v>
      </c>
      <c r="S508" s="4" t="s">
        <v>166</v>
      </c>
      <c r="T508" s="108" t="s">
        <v>4125</v>
      </c>
      <c r="U508" s="4" t="s">
        <v>173</v>
      </c>
      <c r="V508" s="43" t="s">
        <v>174</v>
      </c>
      <c r="W508" s="7">
        <v>1020815756</v>
      </c>
      <c r="X508" s="100">
        <v>1</v>
      </c>
      <c r="Y508" s="198">
        <v>35197</v>
      </c>
      <c r="Z508" s="80">
        <f ca="1">+($F$1-Tabla3[[#This Row],[FECHA DE NACIMIENTO]])/365</f>
        <v>25.002739726027396</v>
      </c>
      <c r="AA508" s="133" t="s">
        <v>854</v>
      </c>
      <c r="AC508" s="4" t="s">
        <v>114</v>
      </c>
      <c r="AD508" s="4" t="s">
        <v>114</v>
      </c>
      <c r="AE508" s="8" t="s">
        <v>114</v>
      </c>
      <c r="AF508" s="4" t="s">
        <v>181</v>
      </c>
      <c r="AG508" s="6" t="s">
        <v>183</v>
      </c>
      <c r="AH508" s="6" t="s">
        <v>183</v>
      </c>
      <c r="AI508" s="6" t="s">
        <v>4126</v>
      </c>
      <c r="AJ508" s="108" t="s">
        <v>4127</v>
      </c>
      <c r="AK508" s="9" t="s">
        <v>4128</v>
      </c>
      <c r="AL508" s="9">
        <v>22500005</v>
      </c>
      <c r="AM508" s="9">
        <v>22500005</v>
      </c>
      <c r="AN508" s="112">
        <v>4500001</v>
      </c>
      <c r="AO508" s="4" t="s">
        <v>209</v>
      </c>
      <c r="AP508" s="6" t="s">
        <v>181</v>
      </c>
      <c r="AQ508" s="6" t="s">
        <v>168</v>
      </c>
      <c r="AR508" s="75"/>
      <c r="AS508" s="75"/>
      <c r="AT508" s="75"/>
      <c r="AU508" s="108">
        <v>12220</v>
      </c>
      <c r="AV508" s="198">
        <v>43853</v>
      </c>
      <c r="AW508" s="108">
        <v>163420</v>
      </c>
      <c r="AX508" s="199">
        <v>44035</v>
      </c>
      <c r="AY508" s="6" t="s">
        <v>215</v>
      </c>
      <c r="AZ508" s="6" t="s">
        <v>806</v>
      </c>
      <c r="BA508" s="6" t="s">
        <v>181</v>
      </c>
      <c r="BB508" s="75"/>
      <c r="BC508" s="75"/>
      <c r="BD508" s="6" t="s">
        <v>4130</v>
      </c>
      <c r="BE508" s="161" t="s">
        <v>4129</v>
      </c>
      <c r="BF508" s="198">
        <v>44034</v>
      </c>
      <c r="BG508" s="4" t="s">
        <v>220</v>
      </c>
      <c r="BH508" s="4" t="s">
        <v>220</v>
      </c>
      <c r="BI508" s="6" t="s">
        <v>221</v>
      </c>
      <c r="BJ508" s="6" t="s">
        <v>1157</v>
      </c>
      <c r="BK508" s="6" t="s">
        <v>174</v>
      </c>
      <c r="BL508" s="12">
        <v>51982340</v>
      </c>
      <c r="BM508" s="4">
        <v>8</v>
      </c>
      <c r="BN508" s="6" t="s">
        <v>1160</v>
      </c>
      <c r="BO508" s="6" t="s">
        <v>3898</v>
      </c>
      <c r="BP508" s="4">
        <v>77101706</v>
      </c>
      <c r="BQ508" s="196" t="s">
        <v>4124</v>
      </c>
      <c r="BR508" s="198">
        <v>44034</v>
      </c>
      <c r="BS508" s="4" t="s">
        <v>180</v>
      </c>
      <c r="BT508" s="13" t="s">
        <v>230</v>
      </c>
      <c r="BU508" s="163">
        <v>44035</v>
      </c>
      <c r="BV508" s="13" t="s">
        <v>348</v>
      </c>
      <c r="BW508" s="163">
        <v>44035</v>
      </c>
      <c r="BX508" s="163">
        <v>44035</v>
      </c>
      <c r="BY508" s="222">
        <v>44187</v>
      </c>
      <c r="BZ508" s="42">
        <f t="shared" si="461"/>
        <v>152</v>
      </c>
      <c r="CA508" s="16">
        <f t="shared" si="415"/>
        <v>5.0666666666666664</v>
      </c>
      <c r="CB508" s="6" t="s">
        <v>4131</v>
      </c>
      <c r="CC508" s="9">
        <f>BD_2!E506</f>
        <v>0</v>
      </c>
      <c r="CD508" s="9">
        <f>BD_2!BA506</f>
        <v>0</v>
      </c>
      <c r="CE508" s="4">
        <f>BD_2!BZ506</f>
        <v>0</v>
      </c>
      <c r="CF508" s="42" t="str">
        <f>BD_2!CA506</f>
        <v>2 NO</v>
      </c>
      <c r="CG508" s="163" t="str">
        <f>BD_2!CF506</f>
        <v>2 NO</v>
      </c>
      <c r="CH508" s="4" t="s">
        <v>181</v>
      </c>
      <c r="CI508">
        <f t="shared" si="350"/>
        <v>152</v>
      </c>
      <c r="CJ508" s="161">
        <f t="shared" si="351"/>
        <v>44035</v>
      </c>
      <c r="CK508" s="161">
        <f t="shared" si="352"/>
        <v>44187</v>
      </c>
      <c r="CL508" s="14">
        <f t="shared" ca="1" si="353"/>
        <v>1.8947368421052631</v>
      </c>
      <c r="CM508" s="112">
        <f t="shared" si="486"/>
        <v>22500005</v>
      </c>
      <c r="CN508" s="42" t="str">
        <f t="shared" ca="1" si="487"/>
        <v>FINALIZADO</v>
      </c>
      <c r="CO508" s="115"/>
      <c r="CQ508" s="17"/>
      <c r="CR508" s="87"/>
      <c r="CT508" s="4" t="s">
        <v>1321</v>
      </c>
      <c r="CU508" s="4" t="s">
        <v>1322</v>
      </c>
      <c r="CV508" s="4" t="s">
        <v>3330</v>
      </c>
      <c r="CW508" s="42" t="str">
        <f t="shared" si="488"/>
        <v>julio</v>
      </c>
      <c r="CX508" s="4" t="s">
        <v>180</v>
      </c>
      <c r="CY508" s="6" t="s">
        <v>361</v>
      </c>
      <c r="CZ508" s="6" t="s">
        <v>362</v>
      </c>
    </row>
    <row r="509" spans="1:104" x14ac:dyDescent="0.25">
      <c r="A509" s="110" t="str">
        <f t="shared" si="477"/>
        <v/>
      </c>
      <c r="B509" s="110" t="str">
        <f t="shared" si="478"/>
        <v/>
      </c>
      <c r="C509" s="42" t="str">
        <f t="shared" si="479"/>
        <v>T</v>
      </c>
      <c r="D509" s="42" t="str">
        <f t="shared" si="480"/>
        <v/>
      </c>
      <c r="E509" s="110" t="str">
        <f t="shared" si="481"/>
        <v/>
      </c>
      <c r="F509" s="110" t="str">
        <f t="shared" ca="1" si="482"/>
        <v>F</v>
      </c>
      <c r="G509" s="19" t="str">
        <f t="shared" si="483"/>
        <v/>
      </c>
      <c r="H509" s="19" t="str">
        <f t="shared" si="484"/>
        <v/>
      </c>
      <c r="I509" s="164" t="str">
        <f t="shared" si="485"/>
        <v/>
      </c>
      <c r="J509" s="4">
        <v>2020</v>
      </c>
      <c r="K509" s="5">
        <v>499</v>
      </c>
      <c r="L509" s="13" t="s">
        <v>1439</v>
      </c>
      <c r="M509" s="4" t="s">
        <v>115</v>
      </c>
      <c r="N509" s="6" t="s">
        <v>116</v>
      </c>
      <c r="O509" s="6" t="s">
        <v>138</v>
      </c>
      <c r="P509" s="6" t="s">
        <v>150</v>
      </c>
      <c r="Q509" s="6" t="s">
        <v>249</v>
      </c>
      <c r="R509" s="4" t="s">
        <v>114</v>
      </c>
      <c r="S509" s="4" t="s">
        <v>166</v>
      </c>
      <c r="T509" s="108" t="s">
        <v>4133</v>
      </c>
      <c r="U509" s="4" t="s">
        <v>173</v>
      </c>
      <c r="V509" s="43" t="s">
        <v>174</v>
      </c>
      <c r="W509" s="7">
        <v>63539665</v>
      </c>
      <c r="X509" s="100">
        <v>1</v>
      </c>
      <c r="Y509" s="198">
        <v>30393</v>
      </c>
      <c r="Z509" s="80">
        <f ca="1">+($F$1-Tabla3[[#This Row],[FECHA DE NACIMIENTO]])/365</f>
        <v>38.164383561643838</v>
      </c>
      <c r="AA509" s="133" t="s">
        <v>553</v>
      </c>
      <c r="AC509" s="4" t="s">
        <v>114</v>
      </c>
      <c r="AD509" s="4" t="s">
        <v>114</v>
      </c>
      <c r="AE509" s="8" t="s">
        <v>114</v>
      </c>
      <c r="AF509" s="4" t="s">
        <v>181</v>
      </c>
      <c r="AG509" s="6" t="s">
        <v>197</v>
      </c>
      <c r="AH509" s="6" t="s">
        <v>197</v>
      </c>
      <c r="AI509" s="6" t="s">
        <v>696</v>
      </c>
      <c r="AJ509" s="108" t="s">
        <v>4237</v>
      </c>
      <c r="AK509" s="9" t="s">
        <v>4238</v>
      </c>
      <c r="AL509" s="9">
        <v>29050000</v>
      </c>
      <c r="AM509" s="9">
        <v>29050000</v>
      </c>
      <c r="AN509" s="112">
        <v>5810000</v>
      </c>
      <c r="AO509" s="4" t="s">
        <v>209</v>
      </c>
      <c r="AP509" s="6" t="s">
        <v>181</v>
      </c>
      <c r="AQ509" s="6" t="s">
        <v>168</v>
      </c>
      <c r="AR509" s="75"/>
      <c r="AS509" s="75"/>
      <c r="AT509" s="75"/>
      <c r="AU509" s="108">
        <v>5220</v>
      </c>
      <c r="AV509" s="198">
        <v>43839</v>
      </c>
      <c r="AW509" s="108">
        <v>161520</v>
      </c>
      <c r="AX509" s="199">
        <v>44029</v>
      </c>
      <c r="AY509" s="6" t="s">
        <v>215</v>
      </c>
      <c r="AZ509" s="6" t="s">
        <v>4134</v>
      </c>
      <c r="BA509" s="6" t="s">
        <v>181</v>
      </c>
      <c r="BB509" s="75"/>
      <c r="BC509" s="75"/>
      <c r="BD509" s="6" t="s">
        <v>4136</v>
      </c>
      <c r="BE509" s="161" t="s">
        <v>4135</v>
      </c>
      <c r="BF509" s="198">
        <v>44028</v>
      </c>
      <c r="BG509" s="4" t="s">
        <v>220</v>
      </c>
      <c r="BH509" s="4" t="s">
        <v>220</v>
      </c>
      <c r="BI509" s="6" t="s">
        <v>221</v>
      </c>
      <c r="BJ509" s="6" t="s">
        <v>4435</v>
      </c>
      <c r="BK509" s="6" t="s">
        <v>174</v>
      </c>
      <c r="BL509" s="12">
        <v>52005376</v>
      </c>
      <c r="BM509" s="4">
        <v>0</v>
      </c>
      <c r="BN509" s="95" t="s">
        <v>552</v>
      </c>
      <c r="BO509" s="95" t="s">
        <v>197</v>
      </c>
      <c r="BP509" s="4">
        <v>77101600</v>
      </c>
      <c r="BQ509" s="196" t="s">
        <v>4132</v>
      </c>
      <c r="BR509" s="198">
        <v>44028</v>
      </c>
      <c r="BS509" s="4" t="s">
        <v>180</v>
      </c>
      <c r="BT509" s="13" t="s">
        <v>230</v>
      </c>
      <c r="BU509" s="199">
        <v>44029</v>
      </c>
      <c r="BV509" s="13" t="s">
        <v>348</v>
      </c>
      <c r="BW509" s="163">
        <v>44029</v>
      </c>
      <c r="BX509" s="163">
        <v>44029</v>
      </c>
      <c r="BY509" s="222">
        <v>44181</v>
      </c>
      <c r="BZ509" s="42">
        <f t="shared" si="461"/>
        <v>152</v>
      </c>
      <c r="CA509" s="16">
        <f t="shared" si="415"/>
        <v>5.0666666666666664</v>
      </c>
      <c r="CB509" s="6" t="s">
        <v>4002</v>
      </c>
      <c r="CC509" s="9">
        <f>BD_2!E507</f>
        <v>11620000</v>
      </c>
      <c r="CD509" s="9">
        <f>BD_2!BA507</f>
        <v>0</v>
      </c>
      <c r="CE509" s="4">
        <f>BD_2!BZ507</f>
        <v>-60</v>
      </c>
      <c r="CF509" s="42" t="str">
        <f>BD_2!CA507</f>
        <v>2 NO</v>
      </c>
      <c r="CG509" s="163" t="str">
        <f>BD_2!CF507</f>
        <v>1 SI</v>
      </c>
      <c r="CH509" s="4" t="s">
        <v>181</v>
      </c>
      <c r="CI509">
        <f t="shared" si="350"/>
        <v>92</v>
      </c>
      <c r="CJ509" s="161">
        <f t="shared" si="351"/>
        <v>44029</v>
      </c>
      <c r="CK509" s="161">
        <f t="shared" si="352"/>
        <v>44121</v>
      </c>
      <c r="CL509" s="14">
        <f t="shared" ca="1" si="353"/>
        <v>3.1956521739130435</v>
      </c>
      <c r="CM509" s="112">
        <f t="shared" si="486"/>
        <v>17430000</v>
      </c>
      <c r="CN509" s="42" t="str">
        <f t="shared" ca="1" si="487"/>
        <v>FINALIZADO</v>
      </c>
      <c r="CO509" s="115"/>
      <c r="CQ509" s="17"/>
      <c r="CR509" s="87"/>
      <c r="CT509" s="4" t="s">
        <v>1321</v>
      </c>
      <c r="CU509" s="4" t="s">
        <v>1322</v>
      </c>
      <c r="CV509" s="4" t="s">
        <v>3330</v>
      </c>
      <c r="CW509" s="42" t="str">
        <f t="shared" si="488"/>
        <v>julio</v>
      </c>
      <c r="CX509" s="4" t="s">
        <v>180</v>
      </c>
      <c r="CY509" s="6" t="s">
        <v>361</v>
      </c>
      <c r="CZ509" s="6" t="s">
        <v>362</v>
      </c>
    </row>
    <row r="510" spans="1:104" x14ac:dyDescent="0.25">
      <c r="A510" s="110" t="str">
        <f t="shared" si="477"/>
        <v/>
      </c>
      <c r="B510" s="110" t="str">
        <f t="shared" si="478"/>
        <v/>
      </c>
      <c r="C510" s="42" t="str">
        <f t="shared" si="479"/>
        <v/>
      </c>
      <c r="D510" s="42" t="str">
        <f t="shared" si="480"/>
        <v/>
      </c>
      <c r="E510" s="110" t="str">
        <f t="shared" si="481"/>
        <v/>
      </c>
      <c r="F510" s="110" t="str">
        <f t="shared" ca="1" si="482"/>
        <v>F</v>
      </c>
      <c r="G510" s="19" t="str">
        <f t="shared" si="483"/>
        <v/>
      </c>
      <c r="H510" s="19" t="str">
        <f t="shared" si="484"/>
        <v/>
      </c>
      <c r="I510" s="164" t="str">
        <f t="shared" si="485"/>
        <v/>
      </c>
      <c r="J510" s="4">
        <v>2020</v>
      </c>
      <c r="K510" s="5">
        <v>500</v>
      </c>
      <c r="L510" s="13" t="s">
        <v>1432</v>
      </c>
      <c r="M510" s="4" t="s">
        <v>115</v>
      </c>
      <c r="N510" s="6" t="s">
        <v>116</v>
      </c>
      <c r="O510" s="6" t="s">
        <v>138</v>
      </c>
      <c r="P510" s="6" t="s">
        <v>150</v>
      </c>
      <c r="Q510" s="6" t="s">
        <v>249</v>
      </c>
      <c r="R510" s="4" t="s">
        <v>114</v>
      </c>
      <c r="S510" s="4" t="s">
        <v>166</v>
      </c>
      <c r="T510" s="108" t="s">
        <v>4089</v>
      </c>
      <c r="U510" s="4" t="s">
        <v>173</v>
      </c>
      <c r="V510" s="43" t="s">
        <v>174</v>
      </c>
      <c r="W510" s="7">
        <v>51823143</v>
      </c>
      <c r="X510" s="100">
        <v>2</v>
      </c>
      <c r="Y510" s="198">
        <v>23691</v>
      </c>
      <c r="Z510" s="80">
        <f ca="1">+($F$1-Tabla3[[#This Row],[FECHA DE NACIMIENTO]])/365</f>
        <v>56.526027397260272</v>
      </c>
      <c r="AA510" s="133" t="s">
        <v>178</v>
      </c>
      <c r="AC510" s="4" t="s">
        <v>114</v>
      </c>
      <c r="AD510" s="4" t="s">
        <v>114</v>
      </c>
      <c r="AE510" s="8" t="s">
        <v>114</v>
      </c>
      <c r="AF510" s="4" t="s">
        <v>181</v>
      </c>
      <c r="AG510" s="13" t="s">
        <v>185</v>
      </c>
      <c r="AH510" s="13" t="s">
        <v>185</v>
      </c>
      <c r="AI510" s="6" t="s">
        <v>4138</v>
      </c>
      <c r="AJ510" s="108" t="s">
        <v>4139</v>
      </c>
      <c r="AK510" s="9" t="s">
        <v>4140</v>
      </c>
      <c r="AL510" s="9">
        <v>40000000</v>
      </c>
      <c r="AM510" s="9">
        <v>40000000</v>
      </c>
      <c r="AN510" s="112">
        <v>8000000</v>
      </c>
      <c r="AO510" s="4" t="s">
        <v>209</v>
      </c>
      <c r="AP510" s="6" t="s">
        <v>181</v>
      </c>
      <c r="AQ510" s="6" t="s">
        <v>168</v>
      </c>
      <c r="AR510" s="75"/>
      <c r="AS510" s="75"/>
      <c r="AT510" s="75"/>
      <c r="AU510" s="108">
        <v>12720</v>
      </c>
      <c r="AV510" s="198">
        <v>43858</v>
      </c>
      <c r="AW510" s="108">
        <v>163520</v>
      </c>
      <c r="AX510" s="199">
        <v>44035</v>
      </c>
      <c r="AY510" s="6" t="s">
        <v>215</v>
      </c>
      <c r="AZ510" s="6" t="s">
        <v>810</v>
      </c>
      <c r="BA510" s="6" t="s">
        <v>181</v>
      </c>
      <c r="BB510" s="75"/>
      <c r="BC510" s="75"/>
      <c r="BD510" s="6" t="s">
        <v>4142</v>
      </c>
      <c r="BE510" s="161" t="s">
        <v>4141</v>
      </c>
      <c r="BF510" s="198">
        <v>44034</v>
      </c>
      <c r="BG510" s="4" t="s">
        <v>220</v>
      </c>
      <c r="BH510" s="4" t="s">
        <v>220</v>
      </c>
      <c r="BI510" s="6" t="s">
        <v>221</v>
      </c>
      <c r="BJ510" s="6" t="s">
        <v>1157</v>
      </c>
      <c r="BK510" s="6" t="s">
        <v>174</v>
      </c>
      <c r="BL510" s="12">
        <v>51982340</v>
      </c>
      <c r="BM510" s="4">
        <v>8</v>
      </c>
      <c r="BN510" s="6" t="s">
        <v>1160</v>
      </c>
      <c r="BO510" s="6" t="s">
        <v>3898</v>
      </c>
      <c r="BP510" s="4">
        <v>77101706</v>
      </c>
      <c r="BQ510" s="196" t="s">
        <v>4137</v>
      </c>
      <c r="BR510" s="198">
        <v>44034</v>
      </c>
      <c r="BS510" s="4" t="s">
        <v>180</v>
      </c>
      <c r="BT510" s="13" t="s">
        <v>230</v>
      </c>
      <c r="BU510" s="163">
        <v>44035</v>
      </c>
      <c r="BV510" s="13" t="s">
        <v>348</v>
      </c>
      <c r="BW510" s="163">
        <v>44035</v>
      </c>
      <c r="BX510" s="163">
        <v>44035</v>
      </c>
      <c r="BY510" s="222">
        <v>44187</v>
      </c>
      <c r="BZ510" s="42">
        <f t="shared" si="461"/>
        <v>152</v>
      </c>
      <c r="CA510" s="16">
        <f t="shared" si="415"/>
        <v>5.0666666666666664</v>
      </c>
      <c r="CB510" s="6" t="s">
        <v>4143</v>
      </c>
      <c r="CC510" s="9">
        <f>BD_2!E508</f>
        <v>0</v>
      </c>
      <c r="CD510" s="9">
        <f>BD_2!BA508</f>
        <v>0</v>
      </c>
      <c r="CE510" s="4">
        <f>BD_2!BZ508</f>
        <v>0</v>
      </c>
      <c r="CF510" s="42" t="str">
        <f>BD_2!CA508</f>
        <v>2 NO</v>
      </c>
      <c r="CG510" s="163" t="str">
        <f>BD_2!CF508</f>
        <v>2 NO</v>
      </c>
      <c r="CH510" s="4" t="s">
        <v>181</v>
      </c>
      <c r="CI510">
        <f t="shared" si="350"/>
        <v>152</v>
      </c>
      <c r="CJ510" s="161">
        <f t="shared" si="351"/>
        <v>44035</v>
      </c>
      <c r="CK510" s="161">
        <f t="shared" si="352"/>
        <v>44187</v>
      </c>
      <c r="CL510" s="14">
        <f t="shared" ca="1" si="353"/>
        <v>1.8947368421052631</v>
      </c>
      <c r="CM510" s="112">
        <f t="shared" si="486"/>
        <v>40000000</v>
      </c>
      <c r="CN510" s="42" t="str">
        <f t="shared" ca="1" si="487"/>
        <v>FINALIZADO</v>
      </c>
      <c r="CO510" s="115"/>
      <c r="CQ510" s="17"/>
      <c r="CR510" s="87"/>
      <c r="CT510" s="4" t="s">
        <v>1321</v>
      </c>
      <c r="CU510" s="4" t="s">
        <v>1322</v>
      </c>
      <c r="CV510" s="4" t="s">
        <v>3330</v>
      </c>
      <c r="CW510" s="42" t="str">
        <f t="shared" si="488"/>
        <v>julio</v>
      </c>
      <c r="CX510" s="4" t="s">
        <v>180</v>
      </c>
      <c r="CY510" s="6" t="s">
        <v>361</v>
      </c>
      <c r="CZ510" s="6" t="s">
        <v>362</v>
      </c>
    </row>
    <row r="511" spans="1:104" x14ac:dyDescent="0.25">
      <c r="A511" s="110" t="str">
        <f t="shared" si="477"/>
        <v/>
      </c>
      <c r="B511" s="110" t="str">
        <f t="shared" si="478"/>
        <v>PR</v>
      </c>
      <c r="C511" s="42" t="str">
        <f t="shared" si="479"/>
        <v/>
      </c>
      <c r="D511" s="42" t="str">
        <f t="shared" si="480"/>
        <v/>
      </c>
      <c r="E511" s="110" t="str">
        <f t="shared" si="481"/>
        <v/>
      </c>
      <c r="F511" s="110" t="str">
        <f t="shared" ca="1" si="482"/>
        <v>F</v>
      </c>
      <c r="G511" s="19" t="str">
        <f t="shared" si="483"/>
        <v/>
      </c>
      <c r="H511" s="19" t="str">
        <f t="shared" si="484"/>
        <v/>
      </c>
      <c r="I511" s="164" t="str">
        <f t="shared" si="485"/>
        <v/>
      </c>
      <c r="J511" s="4">
        <v>2020</v>
      </c>
      <c r="K511" s="5">
        <v>501</v>
      </c>
      <c r="L511" s="13" t="s">
        <v>714</v>
      </c>
      <c r="M511" s="79" t="s">
        <v>115</v>
      </c>
      <c r="N511" t="s">
        <v>118</v>
      </c>
      <c r="O511" t="s">
        <v>129</v>
      </c>
      <c r="P511" t="s">
        <v>163</v>
      </c>
      <c r="Q511" t="s">
        <v>249</v>
      </c>
      <c r="R511" s="79" t="s">
        <v>4239</v>
      </c>
      <c r="S511" s="79" t="s">
        <v>168</v>
      </c>
      <c r="T511" s="108" t="s">
        <v>4090</v>
      </c>
      <c r="U511" s="4" t="s">
        <v>2160</v>
      </c>
      <c r="V511" s="43" t="s">
        <v>175</v>
      </c>
      <c r="W511" s="7">
        <v>900152368</v>
      </c>
      <c r="X511" s="100">
        <v>1</v>
      </c>
      <c r="Y511" s="162" t="s">
        <v>2162</v>
      </c>
      <c r="Z511" s="80">
        <v>0</v>
      </c>
      <c r="AA511" s="133" t="s">
        <v>2162</v>
      </c>
      <c r="AC511" s="4" t="s">
        <v>4241</v>
      </c>
      <c r="AD511" s="4" t="s">
        <v>174</v>
      </c>
      <c r="AE511" s="8">
        <v>51960994</v>
      </c>
      <c r="AF511" s="4" t="s">
        <v>180</v>
      </c>
      <c r="AG511" s="6" t="s">
        <v>195</v>
      </c>
      <c r="AH511" s="6" t="s">
        <v>201</v>
      </c>
      <c r="AI511" s="6" t="s">
        <v>4240</v>
      </c>
      <c r="AJ511" s="108" t="s">
        <v>4243</v>
      </c>
      <c r="AK511" s="100" t="s">
        <v>4242</v>
      </c>
      <c r="AL511" s="9">
        <v>37723261</v>
      </c>
      <c r="AM511" s="9">
        <v>18861630.5</v>
      </c>
      <c r="AN511" s="112">
        <v>0</v>
      </c>
      <c r="AO511" s="4" t="s">
        <v>209</v>
      </c>
      <c r="AP511" s="6" t="s">
        <v>180</v>
      </c>
      <c r="AQ511" s="6" t="s">
        <v>168</v>
      </c>
      <c r="AR511" s="9">
        <v>18861630.5</v>
      </c>
      <c r="AS511" s="75" t="s">
        <v>3847</v>
      </c>
      <c r="AT511" s="75" t="s">
        <v>3848</v>
      </c>
      <c r="AU511" s="108" t="s">
        <v>4244</v>
      </c>
      <c r="AV511" s="198" t="s">
        <v>4245</v>
      </c>
      <c r="AW511" s="108" t="s">
        <v>4246</v>
      </c>
      <c r="AX511" s="199" t="s">
        <v>4247</v>
      </c>
      <c r="AY511" s="108" t="s">
        <v>214</v>
      </c>
      <c r="AZ511" s="108" t="s">
        <v>3849</v>
      </c>
      <c r="BA511" s="6" t="s">
        <v>181</v>
      </c>
      <c r="BB511" s="75"/>
      <c r="BC511" s="75"/>
      <c r="BD511" s="6" t="s">
        <v>4248</v>
      </c>
      <c r="BE511" s="161" t="s">
        <v>4249</v>
      </c>
      <c r="BF511" s="198">
        <v>44028</v>
      </c>
      <c r="BG511" s="4" t="s">
        <v>220</v>
      </c>
      <c r="BH511" s="4" t="s">
        <v>220</v>
      </c>
      <c r="BI511" s="6" t="s">
        <v>221</v>
      </c>
      <c r="BJ511" s="6" t="s">
        <v>370</v>
      </c>
      <c r="BK511" s="6" t="s">
        <v>174</v>
      </c>
      <c r="BL511" s="12">
        <v>63459707</v>
      </c>
      <c r="BM511" s="4">
        <v>9</v>
      </c>
      <c r="BN511" s="6" t="s">
        <v>225</v>
      </c>
      <c r="BO511" s="6" t="s">
        <v>195</v>
      </c>
      <c r="BP511" s="4">
        <v>76121701</v>
      </c>
      <c r="BQ511" s="196" t="s">
        <v>4250</v>
      </c>
      <c r="BR511" s="198">
        <v>44028</v>
      </c>
      <c r="BS511" s="4" t="s">
        <v>180</v>
      </c>
      <c r="BT511" s="13" t="s">
        <v>230</v>
      </c>
      <c r="BU511" s="199">
        <v>44029</v>
      </c>
      <c r="BV511" s="13" t="s">
        <v>350</v>
      </c>
      <c r="BW511" s="163">
        <v>44029</v>
      </c>
      <c r="BX511" s="163">
        <v>44029</v>
      </c>
      <c r="BY511" s="222">
        <v>44043</v>
      </c>
      <c r="BZ511" s="42">
        <f t="shared" si="461"/>
        <v>14</v>
      </c>
      <c r="CA511" s="16">
        <f t="shared" si="415"/>
        <v>0.46666666666666667</v>
      </c>
      <c r="CB511" s="6" t="s">
        <v>3853</v>
      </c>
      <c r="CC511" s="9">
        <f>BD_2!E509</f>
        <v>0</v>
      </c>
      <c r="CD511" s="9">
        <f>BD_2!BA509</f>
        <v>0</v>
      </c>
      <c r="CE511" s="4">
        <f>BD_2!BZ509</f>
        <v>75</v>
      </c>
      <c r="CF511" s="42" t="str">
        <f>BD_2!CA509</f>
        <v>2 NO</v>
      </c>
      <c r="CG511" s="163" t="str">
        <f>BD_2!CF509</f>
        <v>2 NO</v>
      </c>
      <c r="CH511" s="4" t="s">
        <v>181</v>
      </c>
      <c r="CI511">
        <f t="shared" si="350"/>
        <v>89</v>
      </c>
      <c r="CJ511" s="161">
        <f t="shared" si="351"/>
        <v>44029</v>
      </c>
      <c r="CK511" s="161">
        <f t="shared" si="352"/>
        <v>44118</v>
      </c>
      <c r="CL511" s="14">
        <f t="shared" ca="1" si="353"/>
        <v>3.303370786516854</v>
      </c>
      <c r="CM511" s="112">
        <f t="shared" si="486"/>
        <v>18861630.5</v>
      </c>
      <c r="CN511" s="42" t="str">
        <f t="shared" ca="1" si="487"/>
        <v>FINALIZADO</v>
      </c>
      <c r="CO511" s="115"/>
      <c r="CQ511" s="17"/>
      <c r="CR511" s="87"/>
      <c r="CT511" s="4" t="s">
        <v>1321</v>
      </c>
      <c r="CU511" s="4" t="s">
        <v>1322</v>
      </c>
      <c r="CV511" s="4" t="s">
        <v>3330</v>
      </c>
      <c r="CW511" s="42" t="str">
        <f t="shared" si="488"/>
        <v>julio</v>
      </c>
      <c r="CX511" s="4" t="s">
        <v>180</v>
      </c>
      <c r="CY511" s="6" t="s">
        <v>361</v>
      </c>
      <c r="CZ511" s="6" t="s">
        <v>362</v>
      </c>
    </row>
    <row r="512" spans="1:104" x14ac:dyDescent="0.25">
      <c r="A512" s="110" t="str">
        <f t="shared" ref="A512:A515" si="489">+IF($CM512&gt;$AM512,"A", "")</f>
        <v/>
      </c>
      <c r="B512" s="110" t="str">
        <f t="shared" ref="B512:B515" si="490">+IF(CK512&gt;BY512,"PR","")</f>
        <v/>
      </c>
      <c r="C512" s="42" t="str">
        <f t="shared" ref="C512:C515" si="491">IF($CG512= "1 SI", "T","")</f>
        <v/>
      </c>
      <c r="D512" s="42" t="str">
        <f t="shared" ref="D512:D515" si="492">+IF($CF512="1 SI","S","")</f>
        <v/>
      </c>
      <c r="E512" s="110" t="str">
        <f t="shared" ref="E512:E515" si="493">+IF(CH512="1 SI","C","")</f>
        <v/>
      </c>
      <c r="F512" s="110" t="str">
        <f t="shared" ref="F512:F515" ca="1" si="494">+IF($CK512&lt;=$F$1,"F","E")</f>
        <v>F</v>
      </c>
      <c r="G512" s="19" t="str">
        <f t="shared" ref="G512:G515" si="495">+IF($CO512="MUTUO ACUERDO", "L","")</f>
        <v/>
      </c>
      <c r="H512" s="19" t="str">
        <f t="shared" ref="H512:H515" si="496">IF($CX512="1 SI","","NE")</f>
        <v/>
      </c>
      <c r="I512" s="164" t="str">
        <f t="shared" ref="I512:I515" si="497">IF(CV512="1. SI","ANU","")</f>
        <v/>
      </c>
      <c r="J512" s="4">
        <v>2020</v>
      </c>
      <c r="K512" s="5">
        <v>502</v>
      </c>
      <c r="L512" s="13" t="s">
        <v>1438</v>
      </c>
      <c r="M512" s="4" t="s">
        <v>115</v>
      </c>
      <c r="N512" s="6" t="s">
        <v>116</v>
      </c>
      <c r="O512" s="6" t="s">
        <v>138</v>
      </c>
      <c r="P512" s="6" t="s">
        <v>150</v>
      </c>
      <c r="Q512" s="6" t="s">
        <v>249</v>
      </c>
      <c r="R512" s="4" t="s">
        <v>114</v>
      </c>
      <c r="S512" s="4" t="s">
        <v>166</v>
      </c>
      <c r="T512" s="108" t="s">
        <v>4145</v>
      </c>
      <c r="U512" s="4" t="s">
        <v>173</v>
      </c>
      <c r="V512" s="43" t="s">
        <v>174</v>
      </c>
      <c r="W512" s="7">
        <v>1010172941</v>
      </c>
      <c r="X512" s="100">
        <v>0</v>
      </c>
      <c r="Y512" s="198">
        <v>32012</v>
      </c>
      <c r="Z512" s="80">
        <f ca="1">+($F$1-Tabla3[[#This Row],[FECHA DE NACIMIENTO]])/365</f>
        <v>33.728767123287675</v>
      </c>
      <c r="AA512" s="133" t="s">
        <v>1765</v>
      </c>
      <c r="AC512" s="4" t="s">
        <v>114</v>
      </c>
      <c r="AD512" s="4" t="s">
        <v>114</v>
      </c>
      <c r="AE512" s="8" t="s">
        <v>114</v>
      </c>
      <c r="AF512" s="4" t="s">
        <v>181</v>
      </c>
      <c r="AG512" s="13" t="s">
        <v>186</v>
      </c>
      <c r="AH512" s="13" t="s">
        <v>186</v>
      </c>
      <c r="AI512" s="6" t="s">
        <v>1615</v>
      </c>
      <c r="AJ512" s="108" t="s">
        <v>4146</v>
      </c>
      <c r="AK512" s="9" t="s">
        <v>4147</v>
      </c>
      <c r="AL512" s="9">
        <v>34350000</v>
      </c>
      <c r="AM512" s="9">
        <v>34350000</v>
      </c>
      <c r="AN512" s="112">
        <v>6870000</v>
      </c>
      <c r="AO512" s="4" t="s">
        <v>209</v>
      </c>
      <c r="AP512" s="6" t="s">
        <v>181</v>
      </c>
      <c r="AQ512" s="6" t="s">
        <v>168</v>
      </c>
      <c r="AR512" s="75"/>
      <c r="AS512" s="75"/>
      <c r="AT512" s="75"/>
      <c r="AU512" s="108">
        <v>5120</v>
      </c>
      <c r="AV512" s="198">
        <v>43839</v>
      </c>
      <c r="AW512" s="108">
        <v>163320</v>
      </c>
      <c r="AX512" s="199">
        <v>44035</v>
      </c>
      <c r="AY512" s="6" t="s">
        <v>215</v>
      </c>
      <c r="AZ512" s="6" t="s">
        <v>807</v>
      </c>
      <c r="BA512" s="6" t="s">
        <v>181</v>
      </c>
      <c r="BB512" s="75"/>
      <c r="BC512" s="75"/>
      <c r="BD512" s="6" t="s">
        <v>4149</v>
      </c>
      <c r="BE512" s="161" t="s">
        <v>4148</v>
      </c>
      <c r="BF512" s="198">
        <v>44034</v>
      </c>
      <c r="BG512" s="4" t="s">
        <v>220</v>
      </c>
      <c r="BH512" s="4" t="s">
        <v>220</v>
      </c>
      <c r="BI512" s="6" t="s">
        <v>221</v>
      </c>
      <c r="BJ512" s="6" t="s">
        <v>823</v>
      </c>
      <c r="BK512" s="6" t="s">
        <v>174</v>
      </c>
      <c r="BL512" s="12">
        <v>80082348</v>
      </c>
      <c r="BM512" s="4">
        <v>1</v>
      </c>
      <c r="BN512" s="6" t="s">
        <v>824</v>
      </c>
      <c r="BO512" s="6" t="s">
        <v>825</v>
      </c>
      <c r="BP512" s="4">
        <v>77102000</v>
      </c>
      <c r="BQ512" s="196" t="s">
        <v>4144</v>
      </c>
      <c r="BR512" s="198">
        <v>44034</v>
      </c>
      <c r="BS512" s="4" t="s">
        <v>180</v>
      </c>
      <c r="BT512" s="13" t="s">
        <v>230</v>
      </c>
      <c r="BU512" s="163">
        <v>44035</v>
      </c>
      <c r="BV512" s="13" t="s">
        <v>348</v>
      </c>
      <c r="BW512" s="163">
        <v>44035</v>
      </c>
      <c r="BX512" s="163">
        <v>44035</v>
      </c>
      <c r="BY512" s="222">
        <v>44187</v>
      </c>
      <c r="BZ512" s="42">
        <f t="shared" ref="BZ512:BZ533" si="498">$BY512-$BX512</f>
        <v>152</v>
      </c>
      <c r="CA512" s="16">
        <f t="shared" si="415"/>
        <v>5.0666666666666664</v>
      </c>
      <c r="CB512" s="6" t="s">
        <v>4150</v>
      </c>
      <c r="CC512" s="9">
        <f>BD_2!E510</f>
        <v>0</v>
      </c>
      <c r="CD512" s="9">
        <f>BD_2!BA510</f>
        <v>0</v>
      </c>
      <c r="CE512" s="4">
        <f>BD_2!BZ510</f>
        <v>0</v>
      </c>
      <c r="CF512" s="42" t="str">
        <f>BD_2!CA510</f>
        <v>2 NO</v>
      </c>
      <c r="CG512" s="163" t="str">
        <f>BD_2!CF510</f>
        <v>2 NO</v>
      </c>
      <c r="CH512" s="4" t="s">
        <v>181</v>
      </c>
      <c r="CI512">
        <f t="shared" si="350"/>
        <v>152</v>
      </c>
      <c r="CJ512" s="161">
        <f t="shared" si="351"/>
        <v>44035</v>
      </c>
      <c r="CK512" s="161">
        <f t="shared" si="352"/>
        <v>44187</v>
      </c>
      <c r="CL512" s="14">
        <f t="shared" ca="1" si="353"/>
        <v>1.8947368421052631</v>
      </c>
      <c r="CM512" s="112">
        <f t="shared" ref="CM512:CM515" si="499">$AM512+$CD512-$CC512</f>
        <v>34350000</v>
      </c>
      <c r="CN512" s="42" t="str">
        <f t="shared" ref="CN512:CN515" ca="1" si="500">+IF($CK512&lt;=$F$1, "FINALIZADO","EJECUCIÓN")</f>
        <v>FINALIZADO</v>
      </c>
      <c r="CO512" s="115"/>
      <c r="CQ512" s="17"/>
      <c r="CR512" s="87"/>
      <c r="CT512" s="4" t="s">
        <v>1321</v>
      </c>
      <c r="CU512" s="4" t="s">
        <v>1322</v>
      </c>
      <c r="CV512" s="4" t="s">
        <v>3330</v>
      </c>
      <c r="CW512" s="42" t="str">
        <f t="shared" ref="CW512" si="501">TEXT(BF512,"MMMM")</f>
        <v>julio</v>
      </c>
      <c r="CX512" s="4" t="s">
        <v>180</v>
      </c>
      <c r="CY512" s="6" t="s">
        <v>361</v>
      </c>
      <c r="CZ512" s="6" t="s">
        <v>362</v>
      </c>
    </row>
    <row r="513" spans="1:104" x14ac:dyDescent="0.25">
      <c r="A513" s="110" t="str">
        <f t="shared" si="489"/>
        <v/>
      </c>
      <c r="B513" s="110" t="str">
        <f t="shared" si="490"/>
        <v/>
      </c>
      <c r="C513" s="42" t="str">
        <f t="shared" si="491"/>
        <v/>
      </c>
      <c r="D513" s="42" t="str">
        <f t="shared" si="492"/>
        <v/>
      </c>
      <c r="E513" s="110" t="str">
        <f t="shared" si="493"/>
        <v/>
      </c>
      <c r="F513" s="110" t="str">
        <f t="shared" ca="1" si="494"/>
        <v>F</v>
      </c>
      <c r="G513" s="19" t="str">
        <f t="shared" si="495"/>
        <v/>
      </c>
      <c r="H513" s="19" t="str">
        <f t="shared" si="496"/>
        <v/>
      </c>
      <c r="I513" s="164" t="str">
        <f t="shared" si="497"/>
        <v/>
      </c>
      <c r="J513" s="4">
        <v>2020</v>
      </c>
      <c r="K513" s="5">
        <v>503</v>
      </c>
      <c r="L513" s="13" t="s">
        <v>1431</v>
      </c>
      <c r="M513" s="4" t="s">
        <v>115</v>
      </c>
      <c r="N513" s="6" t="s">
        <v>116</v>
      </c>
      <c r="O513" s="6" t="s">
        <v>138</v>
      </c>
      <c r="P513" s="6" t="s">
        <v>150</v>
      </c>
      <c r="Q513" s="6" t="s">
        <v>249</v>
      </c>
      <c r="R513" s="4" t="s">
        <v>114</v>
      </c>
      <c r="S513" s="4" t="s">
        <v>167</v>
      </c>
      <c r="T513" s="108" t="s">
        <v>4152</v>
      </c>
      <c r="U513" s="4" t="s">
        <v>2160</v>
      </c>
      <c r="V513" s="43" t="s">
        <v>175</v>
      </c>
      <c r="W513" s="7">
        <v>860066942</v>
      </c>
      <c r="X513" s="100">
        <v>7</v>
      </c>
      <c r="Y513" s="162" t="s">
        <v>2162</v>
      </c>
      <c r="Z513" s="80">
        <v>0</v>
      </c>
      <c r="AA513" s="133" t="s">
        <v>2162</v>
      </c>
      <c r="AC513" s="4" t="s">
        <v>4155</v>
      </c>
      <c r="AD513" s="4" t="s">
        <v>174</v>
      </c>
      <c r="AE513" s="8">
        <v>79541640</v>
      </c>
      <c r="AF513" s="4" t="s">
        <v>180</v>
      </c>
      <c r="AG513" s="6" t="s">
        <v>196</v>
      </c>
      <c r="AH513" s="6" t="s">
        <v>201</v>
      </c>
      <c r="AI513" s="6" t="s">
        <v>4154</v>
      </c>
      <c r="AJ513" s="108" t="s">
        <v>4153</v>
      </c>
      <c r="AK513" s="100" t="s">
        <v>4156</v>
      </c>
      <c r="AL513" s="9">
        <v>132000000</v>
      </c>
      <c r="AM513" s="9">
        <v>132000000</v>
      </c>
      <c r="AN513" s="112">
        <v>0</v>
      </c>
      <c r="AO513" s="4" t="s">
        <v>209</v>
      </c>
      <c r="AP513" s="6" t="s">
        <v>181</v>
      </c>
      <c r="AQ513" s="6" t="s">
        <v>168</v>
      </c>
      <c r="AR513" s="75"/>
      <c r="AS513" s="75"/>
      <c r="AT513" s="75"/>
      <c r="AU513" s="108">
        <v>4020</v>
      </c>
      <c r="AV513" s="198">
        <v>43839</v>
      </c>
      <c r="AW513" s="108">
        <v>165220</v>
      </c>
      <c r="AX513" s="199">
        <v>44043</v>
      </c>
      <c r="AY513" s="6" t="s">
        <v>214</v>
      </c>
      <c r="AZ513" s="6" t="s">
        <v>4368</v>
      </c>
      <c r="BA513" s="6" t="s">
        <v>181</v>
      </c>
      <c r="BB513" s="75"/>
      <c r="BC513" s="75"/>
      <c r="BD513" s="6" t="s">
        <v>4158</v>
      </c>
      <c r="BE513" s="161" t="s">
        <v>4157</v>
      </c>
      <c r="BF513" s="198">
        <v>44043</v>
      </c>
      <c r="BG513" s="4" t="s">
        <v>220</v>
      </c>
      <c r="BH513" s="4" t="s">
        <v>220</v>
      </c>
      <c r="BI513" s="6" t="s">
        <v>221</v>
      </c>
      <c r="BJ513" s="6" t="s">
        <v>547</v>
      </c>
      <c r="BK513" s="6" t="s">
        <v>174</v>
      </c>
      <c r="BL513" s="12">
        <v>75068868</v>
      </c>
      <c r="BM513" s="4">
        <v>1</v>
      </c>
      <c r="BN513" s="95" t="s">
        <v>546</v>
      </c>
      <c r="BO513" s="95" t="s">
        <v>196</v>
      </c>
      <c r="BP513" s="4">
        <v>93141506</v>
      </c>
      <c r="BQ513" s="196" t="s">
        <v>4151</v>
      </c>
      <c r="BR513" s="198">
        <v>44043</v>
      </c>
      <c r="BS513" s="4" t="s">
        <v>180</v>
      </c>
      <c r="BT513" s="13" t="s">
        <v>230</v>
      </c>
      <c r="BU513" s="199">
        <v>44046</v>
      </c>
      <c r="BV513" s="13" t="s">
        <v>350</v>
      </c>
      <c r="BW513" s="163">
        <v>44047</v>
      </c>
      <c r="BX513" s="163">
        <v>44047</v>
      </c>
      <c r="BY513" s="222">
        <v>44196</v>
      </c>
      <c r="BZ513" s="42">
        <f t="shared" si="498"/>
        <v>149</v>
      </c>
      <c r="CA513" s="16">
        <f t="shared" si="415"/>
        <v>4.9666666666666668</v>
      </c>
      <c r="CB513" s="6" t="s">
        <v>4159</v>
      </c>
      <c r="CC513" s="9">
        <f>BD_2!E511</f>
        <v>0</v>
      </c>
      <c r="CD513" s="9">
        <f>BD_2!BA511</f>
        <v>0</v>
      </c>
      <c r="CE513" s="4">
        <f>BD_2!BZ511</f>
        <v>0</v>
      </c>
      <c r="CF513" s="42" t="str">
        <f>BD_2!CA511</f>
        <v>2 NO</v>
      </c>
      <c r="CG513" s="163" t="str">
        <f>BD_2!CF511</f>
        <v>2 NO</v>
      </c>
      <c r="CH513" s="4" t="s">
        <v>181</v>
      </c>
      <c r="CI513">
        <f t="shared" si="350"/>
        <v>149</v>
      </c>
      <c r="CJ513" s="161">
        <f t="shared" si="351"/>
        <v>44047</v>
      </c>
      <c r="CK513" s="161">
        <f t="shared" si="352"/>
        <v>44196</v>
      </c>
      <c r="CL513" s="14">
        <f t="shared" ca="1" si="353"/>
        <v>1.8523489932885906</v>
      </c>
      <c r="CM513" s="112">
        <f t="shared" si="499"/>
        <v>132000000</v>
      </c>
      <c r="CN513" s="42" t="str">
        <f t="shared" ca="1" si="500"/>
        <v>FINALIZADO</v>
      </c>
      <c r="CO513" s="115"/>
      <c r="CQ513" s="17"/>
      <c r="CR513" s="87"/>
      <c r="CT513" s="4" t="s">
        <v>1321</v>
      </c>
      <c r="CU513" s="4" t="s">
        <v>1322</v>
      </c>
      <c r="CV513" s="4" t="s">
        <v>3330</v>
      </c>
      <c r="CW513" s="42" t="str">
        <f t="shared" ref="CW513:CW515" si="502">TEXT(BF513,"MMMM")</f>
        <v>julio</v>
      </c>
      <c r="CX513" s="4" t="s">
        <v>180</v>
      </c>
      <c r="CY513" s="6" t="s">
        <v>361</v>
      </c>
      <c r="CZ513" s="6" t="s">
        <v>362</v>
      </c>
    </row>
    <row r="514" spans="1:104" x14ac:dyDescent="0.25">
      <c r="A514" s="110" t="str">
        <f t="shared" si="489"/>
        <v/>
      </c>
      <c r="B514" s="110" t="str">
        <f t="shared" si="490"/>
        <v/>
      </c>
      <c r="C514" s="42" t="str">
        <f t="shared" si="491"/>
        <v/>
      </c>
      <c r="D514" s="42" t="str">
        <f t="shared" si="492"/>
        <v/>
      </c>
      <c r="E514" s="110" t="str">
        <f t="shared" si="493"/>
        <v/>
      </c>
      <c r="F514" s="110" t="str">
        <f t="shared" ca="1" si="494"/>
        <v>F</v>
      </c>
      <c r="G514" s="19" t="str">
        <f t="shared" si="495"/>
        <v/>
      </c>
      <c r="H514" s="19" t="str">
        <f t="shared" si="496"/>
        <v/>
      </c>
      <c r="I514" s="164" t="str">
        <f t="shared" si="497"/>
        <v/>
      </c>
      <c r="J514" s="4">
        <v>2020</v>
      </c>
      <c r="K514" s="5">
        <v>504</v>
      </c>
      <c r="L514" s="13" t="s">
        <v>1438</v>
      </c>
      <c r="M514" s="4" t="s">
        <v>115</v>
      </c>
      <c r="N514" s="6" t="s">
        <v>116</v>
      </c>
      <c r="O514" s="6" t="s">
        <v>138</v>
      </c>
      <c r="P514" s="6" t="s">
        <v>150</v>
      </c>
      <c r="Q514" s="6" t="s">
        <v>249</v>
      </c>
      <c r="R514" s="4" t="s">
        <v>114</v>
      </c>
      <c r="S514" s="4" t="s">
        <v>166</v>
      </c>
      <c r="T514" s="108" t="s">
        <v>4161</v>
      </c>
      <c r="U514" s="4" t="s">
        <v>173</v>
      </c>
      <c r="V514" s="43" t="s">
        <v>174</v>
      </c>
      <c r="W514" s="7">
        <v>79308133</v>
      </c>
      <c r="X514" s="100">
        <v>2</v>
      </c>
      <c r="Y514" s="198">
        <v>23447</v>
      </c>
      <c r="Z514" s="80">
        <f ca="1">+($F$1-Tabla3[[#This Row],[FECHA DE NACIMIENTO]])/365</f>
        <v>57.194520547945203</v>
      </c>
      <c r="AA514" s="133" t="s">
        <v>1736</v>
      </c>
      <c r="AC514" s="4" t="s">
        <v>114</v>
      </c>
      <c r="AD514" s="4" t="s">
        <v>114</v>
      </c>
      <c r="AE514" s="8" t="s">
        <v>114</v>
      </c>
      <c r="AF514" s="4" t="s">
        <v>181</v>
      </c>
      <c r="AG514" s="105" t="s">
        <v>958</v>
      </c>
      <c r="AH514" s="6" t="s">
        <v>958</v>
      </c>
      <c r="AI514" s="6" t="s">
        <v>4162</v>
      </c>
      <c r="AJ514" s="108" t="s">
        <v>4163</v>
      </c>
      <c r="AK514" s="9" t="s">
        <v>4164</v>
      </c>
      <c r="AL514" s="9">
        <v>47500000</v>
      </c>
      <c r="AM514" s="9">
        <v>47500000</v>
      </c>
      <c r="AN514" s="112">
        <v>9500000</v>
      </c>
      <c r="AO514" s="4" t="s">
        <v>209</v>
      </c>
      <c r="AP514" s="6" t="s">
        <v>181</v>
      </c>
      <c r="AQ514" s="6" t="s">
        <v>168</v>
      </c>
      <c r="AR514" s="75"/>
      <c r="AS514" s="75"/>
      <c r="AT514" s="75"/>
      <c r="AU514" s="108">
        <v>5720</v>
      </c>
      <c r="AV514" s="198">
        <v>43840</v>
      </c>
      <c r="AW514" s="108">
        <v>163320</v>
      </c>
      <c r="AX514" s="199">
        <v>44035</v>
      </c>
      <c r="AY514" s="6" t="s">
        <v>215</v>
      </c>
      <c r="AZ514" s="6" t="s">
        <v>1070</v>
      </c>
      <c r="BA514" s="6" t="s">
        <v>181</v>
      </c>
      <c r="BB514" s="75"/>
      <c r="BC514" s="75"/>
      <c r="BD514" s="6" t="s">
        <v>4165</v>
      </c>
      <c r="BE514" s="161" t="s">
        <v>4166</v>
      </c>
      <c r="BF514" s="198">
        <v>44034</v>
      </c>
      <c r="BG514" s="4" t="s">
        <v>220</v>
      </c>
      <c r="BH514" s="4" t="s">
        <v>220</v>
      </c>
      <c r="BI514" s="6" t="s">
        <v>221</v>
      </c>
      <c r="BJ514" s="6" t="s">
        <v>2151</v>
      </c>
      <c r="BK514" s="6" t="s">
        <v>174</v>
      </c>
      <c r="BL514" s="12">
        <v>71580559</v>
      </c>
      <c r="BM514" s="4">
        <v>0</v>
      </c>
      <c r="BN514" s="6" t="s">
        <v>3857</v>
      </c>
      <c r="BO514" s="6" t="s">
        <v>187</v>
      </c>
      <c r="BP514" s="4">
        <v>77101700</v>
      </c>
      <c r="BQ514" s="196" t="s">
        <v>4160</v>
      </c>
      <c r="BR514" s="198">
        <v>44034</v>
      </c>
      <c r="BS514" s="4" t="s">
        <v>180</v>
      </c>
      <c r="BT514" s="13" t="s">
        <v>230</v>
      </c>
      <c r="BU514" s="163">
        <v>44035</v>
      </c>
      <c r="BV514" s="13" t="s">
        <v>348</v>
      </c>
      <c r="BW514" s="163">
        <v>44035</v>
      </c>
      <c r="BX514" s="163">
        <v>44035</v>
      </c>
      <c r="BY514" s="222">
        <v>44187</v>
      </c>
      <c r="BZ514" s="42">
        <f t="shared" si="498"/>
        <v>152</v>
      </c>
      <c r="CA514" s="16">
        <f t="shared" si="415"/>
        <v>5.0666666666666664</v>
      </c>
      <c r="CB514" s="6" t="s">
        <v>4167</v>
      </c>
      <c r="CC514" s="9">
        <f>BD_2!E512</f>
        <v>0</v>
      </c>
      <c r="CD514" s="9">
        <f>BD_2!BA512</f>
        <v>0</v>
      </c>
      <c r="CE514" s="4">
        <f>BD_2!BZ512</f>
        <v>0</v>
      </c>
      <c r="CF514" s="42" t="str">
        <f>BD_2!CA512</f>
        <v>2 NO</v>
      </c>
      <c r="CG514" s="163" t="str">
        <f>BD_2!CF512</f>
        <v>2 NO</v>
      </c>
      <c r="CH514" s="4" t="s">
        <v>181</v>
      </c>
      <c r="CI514">
        <f t="shared" si="350"/>
        <v>152</v>
      </c>
      <c r="CJ514" s="161">
        <f t="shared" si="351"/>
        <v>44035</v>
      </c>
      <c r="CK514" s="161">
        <f t="shared" si="352"/>
        <v>44187</v>
      </c>
      <c r="CL514" s="14">
        <f t="shared" ca="1" si="353"/>
        <v>1.8947368421052631</v>
      </c>
      <c r="CM514" s="112">
        <f t="shared" si="499"/>
        <v>47500000</v>
      </c>
      <c r="CN514" s="42" t="str">
        <f t="shared" ca="1" si="500"/>
        <v>FINALIZADO</v>
      </c>
      <c r="CO514" s="115"/>
      <c r="CQ514" s="17"/>
      <c r="CR514" s="87"/>
      <c r="CT514" s="4" t="s">
        <v>1321</v>
      </c>
      <c r="CU514" s="4" t="s">
        <v>1322</v>
      </c>
      <c r="CV514" s="4" t="s">
        <v>3330</v>
      </c>
      <c r="CW514" s="42" t="str">
        <f t="shared" si="502"/>
        <v>julio</v>
      </c>
      <c r="CX514" s="4" t="s">
        <v>180</v>
      </c>
      <c r="CY514" s="6" t="s">
        <v>361</v>
      </c>
      <c r="CZ514" s="6" t="s">
        <v>362</v>
      </c>
    </row>
    <row r="515" spans="1:104" x14ac:dyDescent="0.25">
      <c r="A515" s="110" t="str">
        <f t="shared" si="489"/>
        <v/>
      </c>
      <c r="B515" s="110" t="str">
        <f t="shared" si="490"/>
        <v/>
      </c>
      <c r="C515" s="42" t="str">
        <f t="shared" si="491"/>
        <v/>
      </c>
      <c r="D515" s="42" t="str">
        <f t="shared" si="492"/>
        <v/>
      </c>
      <c r="E515" s="110" t="str">
        <f t="shared" si="493"/>
        <v/>
      </c>
      <c r="F515" s="110" t="str">
        <f t="shared" ca="1" si="494"/>
        <v>F</v>
      </c>
      <c r="G515" s="19" t="str">
        <f t="shared" si="495"/>
        <v/>
      </c>
      <c r="H515" s="19" t="str">
        <f t="shared" si="496"/>
        <v/>
      </c>
      <c r="I515" s="164" t="str">
        <f t="shared" si="497"/>
        <v/>
      </c>
      <c r="J515" s="4">
        <v>2020</v>
      </c>
      <c r="K515" s="5">
        <v>505</v>
      </c>
      <c r="L515" s="13" t="s">
        <v>1438</v>
      </c>
      <c r="M515" s="4" t="s">
        <v>115</v>
      </c>
      <c r="N515" s="6" t="s">
        <v>116</v>
      </c>
      <c r="O515" s="6" t="s">
        <v>138</v>
      </c>
      <c r="P515" s="6" t="s">
        <v>150</v>
      </c>
      <c r="Q515" s="6" t="s">
        <v>249</v>
      </c>
      <c r="R515" s="4" t="s">
        <v>114</v>
      </c>
      <c r="S515" s="4" t="s">
        <v>167</v>
      </c>
      <c r="T515" s="108" t="s">
        <v>4169</v>
      </c>
      <c r="U515" s="4" t="s">
        <v>173</v>
      </c>
      <c r="V515" s="43" t="s">
        <v>174</v>
      </c>
      <c r="W515" s="7">
        <v>1010198608</v>
      </c>
      <c r="X515" s="100">
        <v>5</v>
      </c>
      <c r="Y515" s="198">
        <v>33425</v>
      </c>
      <c r="Z515" s="80">
        <f ca="1">+($F$1-Tabla3[[#This Row],[FECHA DE NACIMIENTO]])/365</f>
        <v>29.857534246575341</v>
      </c>
      <c r="AA515" s="133" t="s">
        <v>4101</v>
      </c>
      <c r="AC515" s="4" t="s">
        <v>114</v>
      </c>
      <c r="AD515" s="4" t="s">
        <v>114</v>
      </c>
      <c r="AE515" s="8" t="s">
        <v>114</v>
      </c>
      <c r="AF515" s="4" t="s">
        <v>181</v>
      </c>
      <c r="AG515" s="6" t="s">
        <v>193</v>
      </c>
      <c r="AH515" s="6" t="s">
        <v>201</v>
      </c>
      <c r="AI515" s="6" t="s">
        <v>605</v>
      </c>
      <c r="AJ515" s="108" t="s">
        <v>4170</v>
      </c>
      <c r="AK515" s="9" t="s">
        <v>4171</v>
      </c>
      <c r="AL515" s="9">
        <v>11000000</v>
      </c>
      <c r="AM515" s="9">
        <v>11000000</v>
      </c>
      <c r="AN515" s="112">
        <v>2200000</v>
      </c>
      <c r="AO515" s="4" t="s">
        <v>209</v>
      </c>
      <c r="AP515" s="6" t="s">
        <v>181</v>
      </c>
      <c r="AQ515" s="6" t="s">
        <v>168</v>
      </c>
      <c r="AR515" s="75"/>
      <c r="AS515" s="75"/>
      <c r="AT515" s="75"/>
      <c r="AU515" s="108">
        <v>3520</v>
      </c>
      <c r="AV515" s="198">
        <v>43838</v>
      </c>
      <c r="AW515" s="108">
        <v>164220</v>
      </c>
      <c r="AX515" s="199">
        <v>44040</v>
      </c>
      <c r="AY515" s="6" t="s">
        <v>215</v>
      </c>
      <c r="AZ515" s="6" t="s">
        <v>581</v>
      </c>
      <c r="BA515" s="6" t="s">
        <v>181</v>
      </c>
      <c r="BB515" s="75"/>
      <c r="BC515" s="75"/>
      <c r="BD515" s="6" t="s">
        <v>4173</v>
      </c>
      <c r="BE515" s="161" t="s">
        <v>4172</v>
      </c>
      <c r="BF515" s="198">
        <v>44039</v>
      </c>
      <c r="BG515" s="4" t="s">
        <v>220</v>
      </c>
      <c r="BH515" s="4" t="s">
        <v>220</v>
      </c>
      <c r="BI515" s="6" t="s">
        <v>221</v>
      </c>
      <c r="BJ515" s="6" t="s">
        <v>582</v>
      </c>
      <c r="BK515" s="6" t="s">
        <v>174</v>
      </c>
      <c r="BL515" s="12">
        <v>53093005</v>
      </c>
      <c r="BM515" s="4">
        <v>8</v>
      </c>
      <c r="BN515" t="s">
        <v>622</v>
      </c>
      <c r="BO515" t="s">
        <v>193</v>
      </c>
      <c r="BP515" s="4">
        <v>80161501</v>
      </c>
      <c r="BQ515" s="196" t="s">
        <v>4168</v>
      </c>
      <c r="BR515" s="198">
        <v>44039</v>
      </c>
      <c r="BS515" s="4" t="s">
        <v>180</v>
      </c>
      <c r="BT515" s="13" t="s">
        <v>230</v>
      </c>
      <c r="BU515" s="163">
        <v>44039</v>
      </c>
      <c r="BV515" s="13" t="s">
        <v>348</v>
      </c>
      <c r="BW515" s="163">
        <v>44040</v>
      </c>
      <c r="BX515" s="163">
        <v>44040</v>
      </c>
      <c r="BY515" s="222">
        <v>44192</v>
      </c>
      <c r="BZ515" s="42">
        <f t="shared" si="498"/>
        <v>152</v>
      </c>
      <c r="CA515" s="16">
        <f t="shared" si="415"/>
        <v>5.0666666666666664</v>
      </c>
      <c r="CB515" s="6" t="s">
        <v>4174</v>
      </c>
      <c r="CC515" s="9">
        <f>BD_2!E513</f>
        <v>0</v>
      </c>
      <c r="CD515" s="9">
        <f>BD_2!BA513</f>
        <v>0</v>
      </c>
      <c r="CE515" s="4">
        <f>BD_2!BZ513</f>
        <v>0</v>
      </c>
      <c r="CF515" s="42" t="str">
        <f>BD_2!CA513</f>
        <v>2 NO</v>
      </c>
      <c r="CG515" s="163" t="str">
        <f>BD_2!CF513</f>
        <v>2 NO</v>
      </c>
      <c r="CH515" s="4" t="s">
        <v>181</v>
      </c>
      <c r="CI515">
        <f t="shared" si="350"/>
        <v>152</v>
      </c>
      <c r="CJ515" s="161">
        <f t="shared" si="351"/>
        <v>44040</v>
      </c>
      <c r="CK515" s="161">
        <f t="shared" si="352"/>
        <v>44192</v>
      </c>
      <c r="CL515" s="14">
        <f t="shared" ca="1" si="353"/>
        <v>1.861842105263158</v>
      </c>
      <c r="CM515" s="112">
        <f t="shared" si="499"/>
        <v>11000000</v>
      </c>
      <c r="CN515" s="42" t="str">
        <f t="shared" ca="1" si="500"/>
        <v>FINALIZADO</v>
      </c>
      <c r="CO515" s="115"/>
      <c r="CQ515" s="17"/>
      <c r="CR515" s="87"/>
      <c r="CT515" s="4" t="s">
        <v>1321</v>
      </c>
      <c r="CU515" s="4" t="s">
        <v>1322</v>
      </c>
      <c r="CV515" s="4" t="s">
        <v>3330</v>
      </c>
      <c r="CW515" s="42" t="str">
        <f t="shared" si="502"/>
        <v>julio</v>
      </c>
      <c r="CX515" s="4" t="s">
        <v>180</v>
      </c>
      <c r="CY515" s="6" t="s">
        <v>361</v>
      </c>
      <c r="CZ515" s="6" t="s">
        <v>362</v>
      </c>
    </row>
    <row r="516" spans="1:104" x14ac:dyDescent="0.25">
      <c r="A516" s="110" t="str">
        <f t="shared" ref="A516:A518" si="503">+IF($CM516&gt;$AM516,"A", "")</f>
        <v/>
      </c>
      <c r="B516" s="110" t="str">
        <f t="shared" ref="B516:B518" si="504">+IF(CK516&gt;BY516,"PR","")</f>
        <v/>
      </c>
      <c r="C516" s="42" t="str">
        <f t="shared" ref="C516:C518" si="505">IF($CG516= "1 SI", "T","")</f>
        <v/>
      </c>
      <c r="D516" s="42" t="str">
        <f t="shared" ref="D516:D518" si="506">+IF($CF516="1 SI","S","")</f>
        <v/>
      </c>
      <c r="E516" s="110" t="str">
        <f t="shared" ref="E516:E518" si="507">+IF(CH516="1 SI","C","")</f>
        <v/>
      </c>
      <c r="F516" s="110" t="str">
        <f t="shared" ref="F516:F518" ca="1" si="508">+IF($CK516&lt;=$F$1,"F","E")</f>
        <v>F</v>
      </c>
      <c r="G516" s="19" t="str">
        <f t="shared" ref="G516:G518" si="509">+IF($CO516="MUTUO ACUERDO", "L","")</f>
        <v/>
      </c>
      <c r="H516" s="19" t="str">
        <f t="shared" ref="H516:H518" si="510">IF($CX516="1 SI","","NE")</f>
        <v/>
      </c>
      <c r="I516" s="164" t="str">
        <f t="shared" ref="I516:I518" si="511">IF(CV516="1. SI","ANU","")</f>
        <v/>
      </c>
      <c r="J516" s="4">
        <v>2020</v>
      </c>
      <c r="K516" s="5">
        <v>506</v>
      </c>
      <c r="L516" s="13" t="s">
        <v>1435</v>
      </c>
      <c r="M516" s="4" t="s">
        <v>115</v>
      </c>
      <c r="N516" s="6" t="s">
        <v>116</v>
      </c>
      <c r="O516" s="6" t="s">
        <v>138</v>
      </c>
      <c r="P516" s="6" t="s">
        <v>150</v>
      </c>
      <c r="Q516" s="6" t="s">
        <v>249</v>
      </c>
      <c r="R516" s="4" t="s">
        <v>114</v>
      </c>
      <c r="S516" s="4" t="s">
        <v>166</v>
      </c>
      <c r="T516" s="108" t="s">
        <v>4176</v>
      </c>
      <c r="U516" s="4" t="s">
        <v>173</v>
      </c>
      <c r="V516" s="43" t="s">
        <v>174</v>
      </c>
      <c r="W516" s="7">
        <v>52718789</v>
      </c>
      <c r="X516" s="100">
        <v>4</v>
      </c>
      <c r="Y516" s="198">
        <v>30096</v>
      </c>
      <c r="Z516" s="80">
        <f ca="1">+($F$1-Tabla3[[#This Row],[FECHA DE NACIMIENTO]])/365</f>
        <v>38.978082191780821</v>
      </c>
      <c r="AA516" s="133" t="s">
        <v>1821</v>
      </c>
      <c r="AC516" s="4" t="s">
        <v>114</v>
      </c>
      <c r="AD516" s="4" t="s">
        <v>114</v>
      </c>
      <c r="AE516" s="8" t="s">
        <v>114</v>
      </c>
      <c r="AF516" s="4" t="s">
        <v>181</v>
      </c>
      <c r="AG516" s="105" t="s">
        <v>959</v>
      </c>
      <c r="AH516" s="6" t="s">
        <v>959</v>
      </c>
      <c r="AI516" s="6" t="s">
        <v>4177</v>
      </c>
      <c r="AJ516" s="108" t="s">
        <v>4178</v>
      </c>
      <c r="AK516" s="9" t="s">
        <v>4179</v>
      </c>
      <c r="AL516" s="9">
        <v>33000000</v>
      </c>
      <c r="AM516" s="9">
        <v>33000000</v>
      </c>
      <c r="AN516" s="112">
        <v>6600000</v>
      </c>
      <c r="AO516" s="4" t="s">
        <v>209</v>
      </c>
      <c r="AP516" s="6" t="s">
        <v>181</v>
      </c>
      <c r="AQ516" s="6" t="s">
        <v>168</v>
      </c>
      <c r="AR516" s="75"/>
      <c r="AS516" s="75"/>
      <c r="AT516" s="75"/>
      <c r="AU516" s="108">
        <v>6120</v>
      </c>
      <c r="AV516" s="198">
        <v>43843</v>
      </c>
      <c r="AW516" s="108">
        <v>164520</v>
      </c>
      <c r="AX516" s="199">
        <v>44041</v>
      </c>
      <c r="AY516" s="6" t="s">
        <v>215</v>
      </c>
      <c r="AZ516" s="6" t="s">
        <v>1071</v>
      </c>
      <c r="BA516" s="6" t="s">
        <v>181</v>
      </c>
      <c r="BB516" s="75"/>
      <c r="BC516" s="75"/>
      <c r="BD516" s="6" t="s">
        <v>4181</v>
      </c>
      <c r="BE516" s="161" t="s">
        <v>4180</v>
      </c>
      <c r="BF516" s="198">
        <v>44040</v>
      </c>
      <c r="BG516" s="4" t="s">
        <v>220</v>
      </c>
      <c r="BH516" s="4" t="s">
        <v>220</v>
      </c>
      <c r="BI516" s="6" t="s">
        <v>221</v>
      </c>
      <c r="BJ516" s="6" t="s">
        <v>1246</v>
      </c>
      <c r="BK516" s="6" t="s">
        <v>174</v>
      </c>
      <c r="BL516" s="12">
        <v>79461036</v>
      </c>
      <c r="BM516" s="4">
        <v>1</v>
      </c>
      <c r="BN516" s="6" t="s">
        <v>1291</v>
      </c>
      <c r="BO516" s="6" t="s">
        <v>959</v>
      </c>
      <c r="BP516" s="4">
        <v>77101700</v>
      </c>
      <c r="BQ516" s="196" t="s">
        <v>4175</v>
      </c>
      <c r="BR516" s="198">
        <v>44040</v>
      </c>
      <c r="BS516" s="4" t="s">
        <v>180</v>
      </c>
      <c r="BT516" s="13" t="s">
        <v>230</v>
      </c>
      <c r="BU516" s="163">
        <v>44041</v>
      </c>
      <c r="BV516" s="13" t="s">
        <v>348</v>
      </c>
      <c r="BW516" s="163">
        <v>44041</v>
      </c>
      <c r="BX516" s="163">
        <v>44041</v>
      </c>
      <c r="BY516" s="222">
        <v>44193</v>
      </c>
      <c r="BZ516" s="42">
        <f t="shared" si="498"/>
        <v>152</v>
      </c>
      <c r="CA516" s="16">
        <f t="shared" si="415"/>
        <v>5.0666666666666664</v>
      </c>
      <c r="CB516" s="6" t="s">
        <v>4182</v>
      </c>
      <c r="CC516" s="9">
        <f>BD_2!E514</f>
        <v>0</v>
      </c>
      <c r="CD516" s="9">
        <f>BD_2!BA514</f>
        <v>0</v>
      </c>
      <c r="CE516" s="4">
        <f>BD_2!BZ514</f>
        <v>0</v>
      </c>
      <c r="CF516" s="42" t="str">
        <f>BD_2!CA514</f>
        <v>2 NO</v>
      </c>
      <c r="CG516" s="163" t="str">
        <f>BD_2!CF514</f>
        <v>2 NO</v>
      </c>
      <c r="CH516" s="4" t="s">
        <v>181</v>
      </c>
      <c r="CI516">
        <f t="shared" si="350"/>
        <v>152</v>
      </c>
      <c r="CJ516" s="161">
        <f t="shared" si="351"/>
        <v>44041</v>
      </c>
      <c r="CK516" s="161">
        <f t="shared" si="352"/>
        <v>44193</v>
      </c>
      <c r="CL516" s="14">
        <f t="shared" ca="1" si="353"/>
        <v>1.8552631578947369</v>
      </c>
      <c r="CM516" s="112">
        <f t="shared" ref="CM516:CM518" si="512">$AM516+$CD516-$CC516</f>
        <v>33000000</v>
      </c>
      <c r="CN516" s="42" t="str">
        <f t="shared" ref="CN516:CN518" ca="1" si="513">+IF($CK516&lt;=$F$1, "FINALIZADO","EJECUCIÓN")</f>
        <v>FINALIZADO</v>
      </c>
      <c r="CO516" s="115"/>
      <c r="CQ516" s="17"/>
      <c r="CR516" s="87"/>
      <c r="CT516" s="4" t="s">
        <v>1321</v>
      </c>
      <c r="CU516" s="4" t="s">
        <v>1322</v>
      </c>
      <c r="CV516" s="4" t="s">
        <v>3330</v>
      </c>
      <c r="CW516" s="42" t="str">
        <f t="shared" ref="CW516:CW517" si="514">TEXT(BF516,"MMMM")</f>
        <v>julio</v>
      </c>
      <c r="CX516" s="4" t="s">
        <v>180</v>
      </c>
      <c r="CY516" s="6" t="s">
        <v>361</v>
      </c>
      <c r="CZ516" s="6" t="s">
        <v>362</v>
      </c>
    </row>
    <row r="517" spans="1:104" x14ac:dyDescent="0.25">
      <c r="A517" s="110" t="str">
        <f t="shared" si="503"/>
        <v/>
      </c>
      <c r="B517" s="110" t="str">
        <f t="shared" si="504"/>
        <v/>
      </c>
      <c r="C517" s="42" t="str">
        <f t="shared" si="505"/>
        <v/>
      </c>
      <c r="D517" s="42" t="str">
        <f t="shared" si="506"/>
        <v/>
      </c>
      <c r="E517" s="110" t="str">
        <f t="shared" si="507"/>
        <v/>
      </c>
      <c r="F517" s="110" t="str">
        <f t="shared" ca="1" si="508"/>
        <v>F</v>
      </c>
      <c r="G517" s="19" t="str">
        <f t="shared" si="509"/>
        <v/>
      </c>
      <c r="H517" s="19" t="str">
        <f t="shared" si="510"/>
        <v/>
      </c>
      <c r="I517" s="164" t="str">
        <f t="shared" si="511"/>
        <v/>
      </c>
      <c r="J517" s="4">
        <v>2020</v>
      </c>
      <c r="K517" s="5">
        <v>507</v>
      </c>
      <c r="L517" s="13" t="s">
        <v>1435</v>
      </c>
      <c r="M517" s="4" t="s">
        <v>115</v>
      </c>
      <c r="N517" s="6" t="s">
        <v>116</v>
      </c>
      <c r="O517" s="6" t="s">
        <v>138</v>
      </c>
      <c r="P517" s="6" t="s">
        <v>150</v>
      </c>
      <c r="Q517" s="6" t="s">
        <v>249</v>
      </c>
      <c r="R517" s="4" t="s">
        <v>114</v>
      </c>
      <c r="S517" s="4" t="s">
        <v>166</v>
      </c>
      <c r="T517" s="108" t="s">
        <v>4184</v>
      </c>
      <c r="U517" s="4" t="s">
        <v>173</v>
      </c>
      <c r="V517" s="43" t="s">
        <v>174</v>
      </c>
      <c r="W517" s="7">
        <v>1026292915</v>
      </c>
      <c r="X517" s="100">
        <v>1</v>
      </c>
      <c r="Y517" s="198">
        <v>35001</v>
      </c>
      <c r="Z517" s="80">
        <f ca="1">+($F$1-Tabla3[[#This Row],[FECHA DE NACIMIENTO]])/365</f>
        <v>25.539726027397261</v>
      </c>
      <c r="AA517" s="133" t="s">
        <v>558</v>
      </c>
      <c r="AC517" s="4" t="s">
        <v>114</v>
      </c>
      <c r="AD517" s="4" t="s">
        <v>114</v>
      </c>
      <c r="AE517" s="8" t="s">
        <v>114</v>
      </c>
      <c r="AF517" s="4" t="s">
        <v>181</v>
      </c>
      <c r="AG517" s="105" t="s">
        <v>959</v>
      </c>
      <c r="AH517" s="6" t="s">
        <v>959</v>
      </c>
      <c r="AI517" s="6" t="s">
        <v>4185</v>
      </c>
      <c r="AJ517" s="108" t="s">
        <v>4186</v>
      </c>
      <c r="AK517" s="9" t="s">
        <v>4128</v>
      </c>
      <c r="AL517" s="9">
        <v>22500005</v>
      </c>
      <c r="AM517" s="9">
        <v>22500005</v>
      </c>
      <c r="AN517" s="112">
        <v>4500001</v>
      </c>
      <c r="AO517" s="4" t="s">
        <v>209</v>
      </c>
      <c r="AP517" s="6" t="s">
        <v>181</v>
      </c>
      <c r="AQ517" s="6" t="s">
        <v>168</v>
      </c>
      <c r="AR517" s="75"/>
      <c r="AS517" s="75"/>
      <c r="AT517" s="75"/>
      <c r="AU517" s="108">
        <v>6120</v>
      </c>
      <c r="AV517" s="198">
        <v>43843</v>
      </c>
      <c r="AW517" s="108">
        <v>164420</v>
      </c>
      <c r="AX517" s="199">
        <v>44041</v>
      </c>
      <c r="AY517" s="6" t="s">
        <v>215</v>
      </c>
      <c r="AZ517" s="6" t="s">
        <v>1071</v>
      </c>
      <c r="BA517" s="6" t="s">
        <v>181</v>
      </c>
      <c r="BB517" s="75"/>
      <c r="BC517" s="75"/>
      <c r="BD517" s="6" t="s">
        <v>4187</v>
      </c>
      <c r="BE517" s="161" t="s">
        <v>4188</v>
      </c>
      <c r="BF517" s="198">
        <v>44040</v>
      </c>
      <c r="BG517" s="4" t="s">
        <v>220</v>
      </c>
      <c r="BH517" s="4" t="s">
        <v>220</v>
      </c>
      <c r="BI517" s="6" t="s">
        <v>221</v>
      </c>
      <c r="BJ517" s="6" t="s">
        <v>1246</v>
      </c>
      <c r="BK517" s="6" t="s">
        <v>174</v>
      </c>
      <c r="BL517" s="12">
        <v>79461036</v>
      </c>
      <c r="BM517" s="4">
        <v>1</v>
      </c>
      <c r="BN517" s="6" t="s">
        <v>1291</v>
      </c>
      <c r="BO517" s="6" t="s">
        <v>959</v>
      </c>
      <c r="BP517" s="4">
        <v>77101700</v>
      </c>
      <c r="BQ517" s="196" t="s">
        <v>4183</v>
      </c>
      <c r="BR517" s="198">
        <v>44040</v>
      </c>
      <c r="BS517" s="4" t="s">
        <v>180</v>
      </c>
      <c r="BT517" s="13" t="s">
        <v>230</v>
      </c>
      <c r="BU517" s="163">
        <v>44041</v>
      </c>
      <c r="BV517" s="13" t="s">
        <v>348</v>
      </c>
      <c r="BW517" s="163">
        <v>44041</v>
      </c>
      <c r="BX517" s="163">
        <v>44041</v>
      </c>
      <c r="BY517" s="222">
        <v>44193</v>
      </c>
      <c r="BZ517" s="42">
        <f t="shared" si="498"/>
        <v>152</v>
      </c>
      <c r="CA517" s="16">
        <f t="shared" si="415"/>
        <v>5.0666666666666664</v>
      </c>
      <c r="CB517" s="6" t="s">
        <v>4182</v>
      </c>
      <c r="CC517" s="9">
        <f>BD_2!E515</f>
        <v>0</v>
      </c>
      <c r="CD517" s="9">
        <f>BD_2!BA515</f>
        <v>0</v>
      </c>
      <c r="CE517" s="4">
        <f>BD_2!BZ515</f>
        <v>0</v>
      </c>
      <c r="CF517" s="42" t="str">
        <f>BD_2!CA515</f>
        <v>2 NO</v>
      </c>
      <c r="CG517" s="163" t="str">
        <f>BD_2!CF515</f>
        <v>2 NO</v>
      </c>
      <c r="CH517" s="4" t="s">
        <v>181</v>
      </c>
      <c r="CI517">
        <f t="shared" si="350"/>
        <v>152</v>
      </c>
      <c r="CJ517" s="161">
        <f t="shared" si="351"/>
        <v>44041</v>
      </c>
      <c r="CK517" s="161">
        <f t="shared" si="352"/>
        <v>44193</v>
      </c>
      <c r="CL517" s="14">
        <f t="shared" ca="1" si="353"/>
        <v>1.8552631578947369</v>
      </c>
      <c r="CM517" s="112">
        <f t="shared" si="512"/>
        <v>22500005</v>
      </c>
      <c r="CN517" s="42" t="str">
        <f t="shared" ca="1" si="513"/>
        <v>FINALIZADO</v>
      </c>
      <c r="CO517" s="115"/>
      <c r="CQ517" s="17"/>
      <c r="CR517" s="87"/>
      <c r="CT517" s="4" t="s">
        <v>1321</v>
      </c>
      <c r="CU517" s="4" t="s">
        <v>1322</v>
      </c>
      <c r="CV517" s="4" t="s">
        <v>3330</v>
      </c>
      <c r="CW517" s="42" t="str">
        <f t="shared" si="514"/>
        <v>julio</v>
      </c>
      <c r="CX517" s="4" t="s">
        <v>180</v>
      </c>
      <c r="CY517" s="6" t="s">
        <v>361</v>
      </c>
      <c r="CZ517" s="6" t="s">
        <v>362</v>
      </c>
    </row>
    <row r="518" spans="1:104" x14ac:dyDescent="0.25">
      <c r="A518" s="110" t="str">
        <f t="shared" si="503"/>
        <v/>
      </c>
      <c r="B518" s="110" t="str">
        <f t="shared" si="504"/>
        <v/>
      </c>
      <c r="C518" s="42" t="str">
        <f t="shared" si="505"/>
        <v/>
      </c>
      <c r="D518" s="42" t="str">
        <f t="shared" si="506"/>
        <v/>
      </c>
      <c r="E518" s="110" t="str">
        <f t="shared" si="507"/>
        <v/>
      </c>
      <c r="F518" s="110" t="str">
        <f t="shared" ca="1" si="508"/>
        <v>F</v>
      </c>
      <c r="G518" s="19" t="str">
        <f t="shared" si="509"/>
        <v/>
      </c>
      <c r="H518" s="19" t="str">
        <f t="shared" si="510"/>
        <v/>
      </c>
      <c r="I518" s="164" t="str">
        <f t="shared" si="511"/>
        <v/>
      </c>
      <c r="J518" s="4">
        <v>2020</v>
      </c>
      <c r="K518" s="5">
        <v>508</v>
      </c>
      <c r="L518" s="13" t="s">
        <v>1438</v>
      </c>
      <c r="M518" s="4" t="s">
        <v>115</v>
      </c>
      <c r="N518" s="6" t="s">
        <v>116</v>
      </c>
      <c r="O518" s="6" t="s">
        <v>138</v>
      </c>
      <c r="P518" s="6" t="s">
        <v>150</v>
      </c>
      <c r="Q518" s="6" t="s">
        <v>249</v>
      </c>
      <c r="R518" s="4" t="s">
        <v>114</v>
      </c>
      <c r="S518" s="4" t="s">
        <v>166</v>
      </c>
      <c r="T518" s="108" t="s">
        <v>4189</v>
      </c>
      <c r="U518" s="4" t="s">
        <v>173</v>
      </c>
      <c r="V518" s="43" t="s">
        <v>174</v>
      </c>
      <c r="W518" s="7">
        <v>10301460</v>
      </c>
      <c r="X518" s="100">
        <v>3</v>
      </c>
      <c r="Y518" s="198">
        <v>30621</v>
      </c>
      <c r="Z518" s="80">
        <f ca="1">+($F$1-Tabla3[[#This Row],[FECHA DE NACIMIENTO]])/365</f>
        <v>37.539726027397258</v>
      </c>
      <c r="AA518" s="133" t="s">
        <v>4191</v>
      </c>
      <c r="AC518" s="4" t="s">
        <v>114</v>
      </c>
      <c r="AD518" s="4" t="s">
        <v>114</v>
      </c>
      <c r="AE518" s="8" t="s">
        <v>114</v>
      </c>
      <c r="AF518" s="4" t="s">
        <v>181</v>
      </c>
      <c r="AG518" s="105" t="s">
        <v>958</v>
      </c>
      <c r="AH518" s="6" t="s">
        <v>958</v>
      </c>
      <c r="AI518" s="6" t="s">
        <v>4192</v>
      </c>
      <c r="AJ518" s="108" t="s">
        <v>4193</v>
      </c>
      <c r="AK518" s="9" t="s">
        <v>4194</v>
      </c>
      <c r="AL518" s="9">
        <v>32500000</v>
      </c>
      <c r="AM518" s="9">
        <v>32500000</v>
      </c>
      <c r="AN518" s="112">
        <v>6500000</v>
      </c>
      <c r="AO518" s="4" t="s">
        <v>209</v>
      </c>
      <c r="AP518" s="6" t="s">
        <v>181</v>
      </c>
      <c r="AQ518" s="6" t="s">
        <v>168</v>
      </c>
      <c r="AR518" s="75"/>
      <c r="AS518" s="75"/>
      <c r="AT518" s="75"/>
      <c r="AU518" s="108">
        <v>5720</v>
      </c>
      <c r="AV518" s="198">
        <v>43840</v>
      </c>
      <c r="AW518" s="108">
        <v>164320</v>
      </c>
      <c r="AX518" s="199">
        <v>44040</v>
      </c>
      <c r="AY518" s="6" t="s">
        <v>215</v>
      </c>
      <c r="AZ518" s="6" t="s">
        <v>1070</v>
      </c>
      <c r="BA518" s="6" t="s">
        <v>181</v>
      </c>
      <c r="BB518" s="75"/>
      <c r="BC518" s="75"/>
      <c r="BD518" s="6" t="s">
        <v>4196</v>
      </c>
      <c r="BE518" s="161" t="s">
        <v>4195</v>
      </c>
      <c r="BF518" s="198">
        <v>44039</v>
      </c>
      <c r="BG518" s="4" t="s">
        <v>220</v>
      </c>
      <c r="BH518" s="4" t="s">
        <v>220</v>
      </c>
      <c r="BI518" s="6" t="s">
        <v>221</v>
      </c>
      <c r="BJ518" s="6" t="s">
        <v>2151</v>
      </c>
      <c r="BK518" s="6" t="s">
        <v>174</v>
      </c>
      <c r="BL518" s="12">
        <v>71580559</v>
      </c>
      <c r="BM518" s="4">
        <v>0</v>
      </c>
      <c r="BN518" s="6" t="s">
        <v>3857</v>
      </c>
      <c r="BO518" s="6" t="s">
        <v>187</v>
      </c>
      <c r="BP518" s="4">
        <v>77101700</v>
      </c>
      <c r="BQ518" s="196" t="s">
        <v>4190</v>
      </c>
      <c r="BR518" s="198">
        <v>44039</v>
      </c>
      <c r="BS518" s="4" t="s">
        <v>180</v>
      </c>
      <c r="BT518" s="13" t="s">
        <v>230</v>
      </c>
      <c r="BU518" s="163">
        <v>44039</v>
      </c>
      <c r="BV518" s="13" t="s">
        <v>348</v>
      </c>
      <c r="BW518" s="163">
        <v>44040</v>
      </c>
      <c r="BX518" s="163">
        <v>44040</v>
      </c>
      <c r="BY518" s="222">
        <v>44192</v>
      </c>
      <c r="BZ518" s="42">
        <f t="shared" si="498"/>
        <v>152</v>
      </c>
      <c r="CA518" s="16">
        <f t="shared" si="415"/>
        <v>5.0666666666666664</v>
      </c>
      <c r="CB518" s="6" t="s">
        <v>4197</v>
      </c>
      <c r="CC518" s="9">
        <f>BD_2!E516</f>
        <v>0</v>
      </c>
      <c r="CD518" s="9">
        <f>BD_2!BA516</f>
        <v>0</v>
      </c>
      <c r="CE518" s="4">
        <f>BD_2!BZ516</f>
        <v>0</v>
      </c>
      <c r="CF518" s="42" t="str">
        <f>BD_2!CA516</f>
        <v>2 NO</v>
      </c>
      <c r="CG518" s="163" t="str">
        <f>BD_2!CF516</f>
        <v>2 NO</v>
      </c>
      <c r="CH518" s="4" t="s">
        <v>181</v>
      </c>
      <c r="CI518">
        <f t="shared" si="350"/>
        <v>152</v>
      </c>
      <c r="CJ518" s="161">
        <f t="shared" si="351"/>
        <v>44040</v>
      </c>
      <c r="CK518" s="161">
        <f t="shared" si="352"/>
        <v>44192</v>
      </c>
      <c r="CL518" s="14">
        <f t="shared" ca="1" si="353"/>
        <v>1.861842105263158</v>
      </c>
      <c r="CM518" s="112">
        <f t="shared" si="512"/>
        <v>32500000</v>
      </c>
      <c r="CN518" s="42" t="str">
        <f t="shared" ca="1" si="513"/>
        <v>FINALIZADO</v>
      </c>
      <c r="CO518" s="115"/>
      <c r="CQ518" s="17"/>
      <c r="CR518" s="87"/>
      <c r="CT518" s="4" t="s">
        <v>1321</v>
      </c>
      <c r="CU518" s="4" t="s">
        <v>1322</v>
      </c>
      <c r="CV518" s="4" t="s">
        <v>3330</v>
      </c>
      <c r="CW518" s="42" t="str">
        <f t="shared" ref="CW518" si="515">TEXT(BF518,"MMMM")</f>
        <v>julio</v>
      </c>
      <c r="CX518" s="4" t="s">
        <v>180</v>
      </c>
      <c r="CY518" s="6" t="s">
        <v>361</v>
      </c>
      <c r="CZ518" s="6" t="s">
        <v>362</v>
      </c>
    </row>
    <row r="519" spans="1:104" x14ac:dyDescent="0.25">
      <c r="A519" s="110" t="str">
        <f t="shared" ref="A519:A533" si="516">+IF($CM519&gt;$AM519,"A", "")</f>
        <v/>
      </c>
      <c r="B519" s="110" t="str">
        <f t="shared" ref="B519:B533" si="517">+IF(CK519&gt;BY519,"PR","")</f>
        <v/>
      </c>
      <c r="C519" s="42" t="str">
        <f t="shared" ref="C519:C533" si="518">IF($CG519= "1 SI", "T","")</f>
        <v/>
      </c>
      <c r="D519" s="42" t="str">
        <f t="shared" ref="D519:D533" si="519">+IF($CF519="1 SI","S","")</f>
        <v/>
      </c>
      <c r="E519" s="110" t="str">
        <f t="shared" ref="E519:E533" si="520">+IF(CH519="1 SI","C","")</f>
        <v/>
      </c>
      <c r="F519" s="110" t="str">
        <f t="shared" ref="F519:F533" ca="1" si="521">+IF($CK519&lt;=$F$1,"F","E")</f>
        <v>F</v>
      </c>
      <c r="G519" s="19" t="str">
        <f t="shared" ref="G519:G533" si="522">+IF($CO519="MUTUO ACUERDO", "L","")</f>
        <v/>
      </c>
      <c r="H519" s="19" t="str">
        <f t="shared" ref="H519:H533" si="523">IF($CX519="1 SI","","NE")</f>
        <v/>
      </c>
      <c r="I519" s="164" t="str">
        <f t="shared" ref="I519:I533" si="524">IF(CV519="1. SI","ANU","")</f>
        <v/>
      </c>
      <c r="J519" s="4">
        <v>2020</v>
      </c>
      <c r="K519" s="5">
        <v>509</v>
      </c>
      <c r="L519" s="13" t="s">
        <v>1435</v>
      </c>
      <c r="M519" s="4" t="s">
        <v>115</v>
      </c>
      <c r="N519" s="6" t="s">
        <v>116</v>
      </c>
      <c r="O519" s="6" t="s">
        <v>138</v>
      </c>
      <c r="P519" s="6" t="s">
        <v>150</v>
      </c>
      <c r="Q519" s="6" t="s">
        <v>249</v>
      </c>
      <c r="R519" s="4" t="s">
        <v>114</v>
      </c>
      <c r="S519" s="4" t="s">
        <v>166</v>
      </c>
      <c r="T519" s="108" t="s">
        <v>4253</v>
      </c>
      <c r="U519" s="4" t="s">
        <v>173</v>
      </c>
      <c r="V519" s="43" t="s">
        <v>174</v>
      </c>
      <c r="W519" s="7">
        <v>52366063</v>
      </c>
      <c r="X519" s="100">
        <v>4</v>
      </c>
      <c r="Y519" s="198">
        <v>27934</v>
      </c>
      <c r="Z519" s="80">
        <f ca="1">+($F$1-Tabla3[[#This Row],[FECHA DE NACIMIENTO]])/365</f>
        <v>44.901369863013699</v>
      </c>
      <c r="AA519" s="133" t="s">
        <v>576</v>
      </c>
      <c r="AC519" s="4" t="s">
        <v>114</v>
      </c>
      <c r="AD519" s="4" t="s">
        <v>114</v>
      </c>
      <c r="AE519" s="8" t="s">
        <v>114</v>
      </c>
      <c r="AF519" s="4" t="s">
        <v>181</v>
      </c>
      <c r="AG519" s="13" t="s">
        <v>185</v>
      </c>
      <c r="AH519" s="13" t="s">
        <v>185</v>
      </c>
      <c r="AI519" s="6" t="s">
        <v>4254</v>
      </c>
      <c r="AJ519" s="108" t="s">
        <v>4255</v>
      </c>
      <c r="AK519" s="9" t="s">
        <v>4256</v>
      </c>
      <c r="AL519" s="9">
        <v>16500000</v>
      </c>
      <c r="AM519" s="9">
        <v>16500000</v>
      </c>
      <c r="AN519" s="112">
        <v>5500000</v>
      </c>
      <c r="AO519" s="4" t="s">
        <v>209</v>
      </c>
      <c r="AP519" s="6" t="s">
        <v>181</v>
      </c>
      <c r="AQ519" s="6" t="s">
        <v>168</v>
      </c>
      <c r="AR519" s="75"/>
      <c r="AS519" s="75"/>
      <c r="AT519" s="75"/>
      <c r="AU519" s="108">
        <v>9220</v>
      </c>
      <c r="AV519" s="198">
        <v>43844</v>
      </c>
      <c r="AW519" s="108">
        <v>165320</v>
      </c>
      <c r="AX519" s="199">
        <v>44043</v>
      </c>
      <c r="AY519" s="6" t="s">
        <v>215</v>
      </c>
      <c r="AZ519" s="6" t="s">
        <v>812</v>
      </c>
      <c r="BA519" s="6" t="s">
        <v>181</v>
      </c>
      <c r="BB519" s="75"/>
      <c r="BC519" s="75"/>
      <c r="BD519" s="6" t="s">
        <v>4258</v>
      </c>
      <c r="BE519" s="161" t="s">
        <v>4257</v>
      </c>
      <c r="BF519" s="198">
        <v>44043</v>
      </c>
      <c r="BG519" s="4" t="s">
        <v>220</v>
      </c>
      <c r="BH519" s="4" t="s">
        <v>220</v>
      </c>
      <c r="BI519" s="6" t="s">
        <v>221</v>
      </c>
      <c r="BJ519" s="6" t="s">
        <v>1224</v>
      </c>
      <c r="BK519" s="6" t="s">
        <v>174</v>
      </c>
      <c r="BL519" s="12">
        <v>80407547</v>
      </c>
      <c r="BM519" s="4">
        <v>6</v>
      </c>
      <c r="BN519" s="6" t="s">
        <v>1290</v>
      </c>
      <c r="BO519" s="6" t="s">
        <v>957</v>
      </c>
      <c r="BP519" s="4">
        <v>81111808</v>
      </c>
      <c r="BQ519" s="196" t="s">
        <v>4259</v>
      </c>
      <c r="BR519" s="198">
        <v>44043</v>
      </c>
      <c r="BS519" s="4" t="s">
        <v>180</v>
      </c>
      <c r="BT519" s="13" t="s">
        <v>230</v>
      </c>
      <c r="BU519" s="163">
        <v>44057</v>
      </c>
      <c r="BV519" s="13" t="s">
        <v>348</v>
      </c>
      <c r="BW519" s="163">
        <v>44057</v>
      </c>
      <c r="BX519" s="163">
        <v>44057</v>
      </c>
      <c r="BY519" s="222">
        <v>44148</v>
      </c>
      <c r="BZ519" s="42">
        <f t="shared" si="498"/>
        <v>91</v>
      </c>
      <c r="CA519" s="16">
        <f t="shared" si="415"/>
        <v>3.0333333333333332</v>
      </c>
      <c r="CB519" s="6" t="s">
        <v>4400</v>
      </c>
      <c r="CC519" s="9">
        <f>BD_2!E517</f>
        <v>0</v>
      </c>
      <c r="CD519" s="9">
        <f>BD_2!BA517</f>
        <v>0</v>
      </c>
      <c r="CE519" s="4">
        <f>BD_2!BZ517</f>
        <v>0</v>
      </c>
      <c r="CF519" s="42" t="str">
        <f>BD_2!CA517</f>
        <v>2 NO</v>
      </c>
      <c r="CG519" s="163" t="str">
        <f>BD_2!CF517</f>
        <v>2 NO</v>
      </c>
      <c r="CH519" s="4" t="s">
        <v>181</v>
      </c>
      <c r="CI519">
        <f t="shared" ref="CI519:CI582" si="525">$CK519-$CJ519</f>
        <v>91</v>
      </c>
      <c r="CJ519" s="161">
        <f t="shared" ref="CJ519:CJ582" si="526">$BX519</f>
        <v>44057</v>
      </c>
      <c r="CK519" s="161">
        <f t="shared" ref="CK519:CK582" si="527">$BY519+$CE519</f>
        <v>44148</v>
      </c>
      <c r="CL519" s="14">
        <f t="shared" ref="CL519:CL582" ca="1" si="528">(($F$1-$CJ519)/($CK519-$CJ519))</f>
        <v>2.9230769230769229</v>
      </c>
      <c r="CM519" s="112">
        <f t="shared" ref="CM519:CM533" si="529">$AM519+$CD519-$CC519</f>
        <v>16500000</v>
      </c>
      <c r="CN519" s="42" t="str">
        <f t="shared" ref="CN519:CN533" ca="1" si="530">+IF($CK519&lt;=$F$1, "FINALIZADO","EJECUCIÓN")</f>
        <v>FINALIZADO</v>
      </c>
      <c r="CO519" s="115"/>
      <c r="CQ519" s="17"/>
      <c r="CR519" s="87"/>
      <c r="CT519" s="4" t="s">
        <v>1321</v>
      </c>
      <c r="CU519" s="4" t="s">
        <v>1322</v>
      </c>
      <c r="CV519" s="4" t="s">
        <v>3330</v>
      </c>
      <c r="CW519" s="42" t="str">
        <f t="shared" ref="CW519:CW533" si="531">TEXT(BF519,"MMMM")</f>
        <v>julio</v>
      </c>
      <c r="CX519" s="4" t="s">
        <v>180</v>
      </c>
      <c r="CY519" s="6" t="s">
        <v>361</v>
      </c>
      <c r="CZ519" s="6" t="s">
        <v>362</v>
      </c>
    </row>
    <row r="520" spans="1:104" x14ac:dyDescent="0.25">
      <c r="A520" s="110" t="str">
        <f t="shared" si="516"/>
        <v/>
      </c>
      <c r="B520" s="110" t="str">
        <f t="shared" si="517"/>
        <v/>
      </c>
      <c r="C520" s="42" t="str">
        <f t="shared" si="518"/>
        <v/>
      </c>
      <c r="D520" s="42" t="str">
        <f t="shared" si="519"/>
        <v/>
      </c>
      <c r="E520" s="110" t="str">
        <f t="shared" si="520"/>
        <v/>
      </c>
      <c r="F520" s="110" t="str">
        <f t="shared" ca="1" si="521"/>
        <v>F</v>
      </c>
      <c r="G520" s="19" t="str">
        <f t="shared" si="522"/>
        <v/>
      </c>
      <c r="H520" s="19" t="str">
        <f t="shared" si="523"/>
        <v/>
      </c>
      <c r="I520" s="164" t="str">
        <f t="shared" si="524"/>
        <v/>
      </c>
      <c r="J520" s="4">
        <v>2020</v>
      </c>
      <c r="K520" s="5">
        <v>510</v>
      </c>
      <c r="L520" s="13" t="s">
        <v>1435</v>
      </c>
      <c r="M520" s="4" t="s">
        <v>115</v>
      </c>
      <c r="N520" s="6" t="s">
        <v>116</v>
      </c>
      <c r="O520" s="6" t="s">
        <v>138</v>
      </c>
      <c r="P520" s="6" t="s">
        <v>150</v>
      </c>
      <c r="Q520" s="6" t="s">
        <v>249</v>
      </c>
      <c r="R520" s="4" t="s">
        <v>114</v>
      </c>
      <c r="S520" s="4" t="s">
        <v>166</v>
      </c>
      <c r="T520" s="108" t="s">
        <v>4261</v>
      </c>
      <c r="U520" s="4" t="s">
        <v>173</v>
      </c>
      <c r="V520" s="43" t="s">
        <v>174</v>
      </c>
      <c r="W520" s="7">
        <v>1010212966</v>
      </c>
      <c r="X520" s="100">
        <v>7</v>
      </c>
      <c r="Y520" s="198">
        <v>34339</v>
      </c>
      <c r="Z520" s="80">
        <f ca="1">+($F$1-Tabla3[[#This Row],[FECHA DE NACIMIENTO]])/365</f>
        <v>27.353424657534248</v>
      </c>
      <c r="AA520" s="133" t="s">
        <v>540</v>
      </c>
      <c r="AC520" s="4" t="s">
        <v>114</v>
      </c>
      <c r="AD520" s="4" t="s">
        <v>114</v>
      </c>
      <c r="AE520" s="8" t="s">
        <v>114</v>
      </c>
      <c r="AF520" s="4" t="s">
        <v>181</v>
      </c>
      <c r="AG520" s="13" t="s">
        <v>185</v>
      </c>
      <c r="AH520" s="13" t="s">
        <v>185</v>
      </c>
      <c r="AI520" s="6" t="s">
        <v>4262</v>
      </c>
      <c r="AJ520" s="108" t="s">
        <v>4263</v>
      </c>
      <c r="AK520" s="9" t="s">
        <v>2065</v>
      </c>
      <c r="AL520" s="9">
        <v>22925000</v>
      </c>
      <c r="AM520" s="9">
        <v>22925000</v>
      </c>
      <c r="AN520" s="112">
        <v>4585000</v>
      </c>
      <c r="AO520" s="4" t="s">
        <v>209</v>
      </c>
      <c r="AP520" s="6" t="s">
        <v>181</v>
      </c>
      <c r="AQ520" s="6" t="s">
        <v>168</v>
      </c>
      <c r="AR520" s="75"/>
      <c r="AS520" s="75"/>
      <c r="AT520" s="75"/>
      <c r="AU520" s="108">
        <v>9020</v>
      </c>
      <c r="AV520" s="198">
        <v>43844</v>
      </c>
      <c r="AW520" s="108">
        <v>165020</v>
      </c>
      <c r="AX520" s="199">
        <v>44043</v>
      </c>
      <c r="AY520" s="6" t="s">
        <v>215</v>
      </c>
      <c r="AZ520" s="6" t="s">
        <v>810</v>
      </c>
      <c r="BA520" s="6" t="s">
        <v>181</v>
      </c>
      <c r="BB520" s="75"/>
      <c r="BC520" s="75"/>
      <c r="BD520" s="6" t="s">
        <v>4264</v>
      </c>
      <c r="BE520" s="161" t="s">
        <v>2100</v>
      </c>
      <c r="BF520" s="198">
        <v>44042</v>
      </c>
      <c r="BG520" s="4" t="s">
        <v>220</v>
      </c>
      <c r="BH520" s="4" t="s">
        <v>220</v>
      </c>
      <c r="BI520" s="6" t="s">
        <v>221</v>
      </c>
      <c r="BJ520" s="6" t="s">
        <v>1163</v>
      </c>
      <c r="BK520" s="6" t="s">
        <v>174</v>
      </c>
      <c r="BL520" s="12">
        <v>79403515</v>
      </c>
      <c r="BM520" s="4">
        <v>9</v>
      </c>
      <c r="BN520" s="6" t="s">
        <v>1286</v>
      </c>
      <c r="BO520" s="13" t="s">
        <v>185</v>
      </c>
      <c r="BP520" s="4">
        <v>77101701</v>
      </c>
      <c r="BQ520" s="196" t="s">
        <v>4260</v>
      </c>
      <c r="BR520" s="198">
        <v>44042</v>
      </c>
      <c r="BS520" s="4" t="s">
        <v>180</v>
      </c>
      <c r="BT520" s="13" t="s">
        <v>230</v>
      </c>
      <c r="BU520" s="199">
        <v>44042</v>
      </c>
      <c r="BV520" s="13" t="s">
        <v>348</v>
      </c>
      <c r="BW520" s="163">
        <v>44043</v>
      </c>
      <c r="BX520" s="163">
        <v>44043</v>
      </c>
      <c r="BY520" s="222">
        <v>44195</v>
      </c>
      <c r="BZ520" s="42">
        <f t="shared" si="498"/>
        <v>152</v>
      </c>
      <c r="CA520" s="16">
        <f t="shared" si="415"/>
        <v>5.0666666666666664</v>
      </c>
      <c r="CB520" s="6" t="s">
        <v>4265</v>
      </c>
      <c r="CC520" s="9">
        <f>BD_2!E518</f>
        <v>0</v>
      </c>
      <c r="CD520" s="9">
        <f>BD_2!BA518</f>
        <v>0</v>
      </c>
      <c r="CE520" s="4">
        <f>BD_2!BZ518</f>
        <v>0</v>
      </c>
      <c r="CF520" s="42" t="str">
        <f>BD_2!CA518</f>
        <v>2 NO</v>
      </c>
      <c r="CG520" s="163" t="str">
        <f>BD_2!CF518</f>
        <v>2 NO</v>
      </c>
      <c r="CH520" s="4" t="s">
        <v>181</v>
      </c>
      <c r="CI520">
        <f t="shared" si="525"/>
        <v>152</v>
      </c>
      <c r="CJ520" s="161">
        <f t="shared" si="526"/>
        <v>44043</v>
      </c>
      <c r="CK520" s="161">
        <f t="shared" si="527"/>
        <v>44195</v>
      </c>
      <c r="CL520" s="14">
        <f t="shared" ca="1" si="528"/>
        <v>1.8421052631578947</v>
      </c>
      <c r="CM520" s="112">
        <f t="shared" si="529"/>
        <v>22925000</v>
      </c>
      <c r="CN520" s="42" t="str">
        <f t="shared" ca="1" si="530"/>
        <v>FINALIZADO</v>
      </c>
      <c r="CO520" s="115"/>
      <c r="CQ520" s="17"/>
      <c r="CR520" s="87"/>
      <c r="CT520" s="4" t="s">
        <v>1321</v>
      </c>
      <c r="CU520" s="4" t="s">
        <v>1322</v>
      </c>
      <c r="CV520" s="4" t="s">
        <v>3330</v>
      </c>
      <c r="CW520" s="42" t="str">
        <f t="shared" si="531"/>
        <v>julio</v>
      </c>
      <c r="CX520" s="4" t="s">
        <v>180</v>
      </c>
      <c r="CY520" s="6" t="s">
        <v>361</v>
      </c>
      <c r="CZ520" s="6" t="s">
        <v>362</v>
      </c>
    </row>
    <row r="521" spans="1:104" x14ac:dyDescent="0.25">
      <c r="A521" s="110" t="str">
        <f t="shared" si="516"/>
        <v>A</v>
      </c>
      <c r="B521" s="110" t="str">
        <f t="shared" si="517"/>
        <v>PR</v>
      </c>
      <c r="C521" s="42" t="str">
        <f t="shared" si="518"/>
        <v/>
      </c>
      <c r="D521" s="42" t="str">
        <f t="shared" si="519"/>
        <v/>
      </c>
      <c r="E521" s="110" t="str">
        <f t="shared" si="520"/>
        <v/>
      </c>
      <c r="F521" s="110" t="str">
        <f t="shared" ca="1" si="521"/>
        <v>F</v>
      </c>
      <c r="G521" s="19" t="str">
        <f t="shared" si="522"/>
        <v/>
      </c>
      <c r="H521" s="19" t="str">
        <f t="shared" si="523"/>
        <v/>
      </c>
      <c r="I521" s="164" t="str">
        <f t="shared" si="524"/>
        <v/>
      </c>
      <c r="J521" s="4">
        <v>2020</v>
      </c>
      <c r="K521" s="5">
        <v>511</v>
      </c>
      <c r="L521" s="13" t="s">
        <v>1440</v>
      </c>
      <c r="M521" s="4" t="s">
        <v>115</v>
      </c>
      <c r="N521" s="6" t="s">
        <v>116</v>
      </c>
      <c r="O521" s="6" t="s">
        <v>138</v>
      </c>
      <c r="P521" s="6" t="s">
        <v>150</v>
      </c>
      <c r="Q521" s="6" t="s">
        <v>249</v>
      </c>
      <c r="R521" s="4" t="s">
        <v>114</v>
      </c>
      <c r="S521" s="4" t="s">
        <v>166</v>
      </c>
      <c r="T521" s="108" t="s">
        <v>4267</v>
      </c>
      <c r="U521" s="4" t="s">
        <v>173</v>
      </c>
      <c r="V521" s="43" t="s">
        <v>174</v>
      </c>
      <c r="W521" s="7">
        <v>1032392675</v>
      </c>
      <c r="X521" s="100">
        <v>1</v>
      </c>
      <c r="Y521" s="198">
        <v>31974</v>
      </c>
      <c r="Z521" s="80">
        <f ca="1">+($F$1-Tabla3[[#This Row],[FECHA DE NACIMIENTO]])/365</f>
        <v>33.832876712328769</v>
      </c>
      <c r="AA521" s="133" t="s">
        <v>3767</v>
      </c>
      <c r="AC521" s="4" t="s">
        <v>114</v>
      </c>
      <c r="AD521" s="4" t="s">
        <v>114</v>
      </c>
      <c r="AE521" s="8" t="s">
        <v>114</v>
      </c>
      <c r="AF521" s="4" t="s">
        <v>181</v>
      </c>
      <c r="AG521" s="6" t="s">
        <v>183</v>
      </c>
      <c r="AH521" s="6" t="s">
        <v>183</v>
      </c>
      <c r="AI521" s="6" t="s">
        <v>4268</v>
      </c>
      <c r="AJ521" s="108" t="s">
        <v>4269</v>
      </c>
      <c r="AK521" s="9" t="s">
        <v>4270</v>
      </c>
      <c r="AL521" s="9">
        <v>39224000</v>
      </c>
      <c r="AM521" s="9">
        <v>39224000</v>
      </c>
      <c r="AN521" s="112">
        <v>9806000</v>
      </c>
      <c r="AO521" s="4" t="s">
        <v>209</v>
      </c>
      <c r="AP521" s="6" t="s">
        <v>181</v>
      </c>
      <c r="AQ521" s="6" t="s">
        <v>168</v>
      </c>
      <c r="AR521" s="75"/>
      <c r="AS521" s="75"/>
      <c r="AT521" s="75"/>
      <c r="AU521" s="108">
        <v>4620</v>
      </c>
      <c r="AV521" s="198">
        <v>43839</v>
      </c>
      <c r="AW521" s="108">
        <v>165420</v>
      </c>
      <c r="AX521" s="199">
        <v>44043</v>
      </c>
      <c r="AY521" s="6" t="s">
        <v>215</v>
      </c>
      <c r="AZ521" s="6" t="s">
        <v>2360</v>
      </c>
      <c r="BA521" s="6" t="s">
        <v>181</v>
      </c>
      <c r="BB521" s="75"/>
      <c r="BC521" s="75"/>
      <c r="BD521" s="6" t="s">
        <v>4272</v>
      </c>
      <c r="BE521" s="161" t="s">
        <v>4271</v>
      </c>
      <c r="BF521" s="198">
        <v>44043</v>
      </c>
      <c r="BG521" s="4" t="s">
        <v>220</v>
      </c>
      <c r="BH521" s="4" t="s">
        <v>220</v>
      </c>
      <c r="BI521" s="6" t="s">
        <v>221</v>
      </c>
      <c r="BJ521" s="6" t="s">
        <v>2253</v>
      </c>
      <c r="BK521" s="6" t="s">
        <v>174</v>
      </c>
      <c r="BL521" s="12">
        <v>80196438</v>
      </c>
      <c r="BM521" s="4">
        <v>4</v>
      </c>
      <c r="BN521" s="6" t="s">
        <v>2767</v>
      </c>
      <c r="BO521" s="6" t="s">
        <v>183</v>
      </c>
      <c r="BP521" s="4">
        <v>77101600</v>
      </c>
      <c r="BQ521" s="196" t="s">
        <v>4266</v>
      </c>
      <c r="BR521" s="198">
        <v>44043</v>
      </c>
      <c r="BS521" s="4" t="s">
        <v>180</v>
      </c>
      <c r="BT521" s="13" t="s">
        <v>230</v>
      </c>
      <c r="BU521" s="199">
        <v>44046</v>
      </c>
      <c r="BV521" s="13" t="s">
        <v>348</v>
      </c>
      <c r="BW521" s="163">
        <v>44047</v>
      </c>
      <c r="BX521" s="163">
        <v>44047</v>
      </c>
      <c r="BY521" s="222">
        <v>44168</v>
      </c>
      <c r="BZ521" s="42">
        <f t="shared" si="498"/>
        <v>121</v>
      </c>
      <c r="CA521" s="16">
        <f t="shared" si="415"/>
        <v>4.0333333333333332</v>
      </c>
      <c r="CB521" s="6" t="s">
        <v>2371</v>
      </c>
      <c r="CC521" s="9">
        <f>BD_2!E519</f>
        <v>0</v>
      </c>
      <c r="CD521" s="9">
        <f>BD_2!BA519</f>
        <v>6537333</v>
      </c>
      <c r="CE521" s="4">
        <f>BD_2!BZ519</f>
        <v>21</v>
      </c>
      <c r="CF521" s="42" t="str">
        <f>BD_2!CA519</f>
        <v>2 NO</v>
      </c>
      <c r="CG521" s="163" t="str">
        <f>BD_2!CF519</f>
        <v>2 NO</v>
      </c>
      <c r="CH521" s="4" t="s">
        <v>181</v>
      </c>
      <c r="CI521">
        <f t="shared" si="525"/>
        <v>142</v>
      </c>
      <c r="CJ521" s="161">
        <f t="shared" si="526"/>
        <v>44047</v>
      </c>
      <c r="CK521" s="161">
        <f t="shared" si="527"/>
        <v>44189</v>
      </c>
      <c r="CL521" s="14">
        <f t="shared" ca="1" si="528"/>
        <v>1.943661971830986</v>
      </c>
      <c r="CM521" s="112">
        <f t="shared" si="529"/>
        <v>45761333</v>
      </c>
      <c r="CN521" s="42" t="str">
        <f t="shared" ca="1" si="530"/>
        <v>FINALIZADO</v>
      </c>
      <c r="CO521" s="115"/>
      <c r="CQ521" s="17"/>
      <c r="CR521" s="87"/>
      <c r="CT521" s="4" t="s">
        <v>1321</v>
      </c>
      <c r="CU521" s="4" t="s">
        <v>1322</v>
      </c>
      <c r="CV521" s="4" t="s">
        <v>3330</v>
      </c>
      <c r="CW521" s="42" t="str">
        <f t="shared" si="531"/>
        <v>julio</v>
      </c>
      <c r="CX521" s="4" t="s">
        <v>180</v>
      </c>
      <c r="CY521" s="6" t="s">
        <v>361</v>
      </c>
      <c r="CZ521" s="6" t="s">
        <v>362</v>
      </c>
    </row>
    <row r="522" spans="1:104" x14ac:dyDescent="0.25">
      <c r="A522" s="110" t="str">
        <f t="shared" si="516"/>
        <v/>
      </c>
      <c r="B522" s="110" t="str">
        <f t="shared" si="517"/>
        <v/>
      </c>
      <c r="C522" s="42" t="str">
        <f t="shared" si="518"/>
        <v/>
      </c>
      <c r="D522" s="42" t="str">
        <f t="shared" si="519"/>
        <v/>
      </c>
      <c r="E522" s="110" t="str">
        <f t="shared" si="520"/>
        <v/>
      </c>
      <c r="F522" s="110" t="str">
        <f t="shared" ca="1" si="521"/>
        <v>F</v>
      </c>
      <c r="G522" s="19" t="str">
        <f t="shared" si="522"/>
        <v/>
      </c>
      <c r="H522" s="19" t="str">
        <f t="shared" si="523"/>
        <v/>
      </c>
      <c r="I522" s="164" t="str">
        <f t="shared" si="524"/>
        <v/>
      </c>
      <c r="J522" s="4">
        <v>2020</v>
      </c>
      <c r="K522" s="5">
        <v>512</v>
      </c>
      <c r="L522" s="13" t="s">
        <v>1432</v>
      </c>
      <c r="M522" s="4" t="s">
        <v>115</v>
      </c>
      <c r="N522" s="6" t="s">
        <v>116</v>
      </c>
      <c r="O522" s="6" t="s">
        <v>138</v>
      </c>
      <c r="P522" s="6" t="s">
        <v>150</v>
      </c>
      <c r="Q522" s="6" t="s">
        <v>249</v>
      </c>
      <c r="R522" s="4" t="s">
        <v>114</v>
      </c>
      <c r="S522" s="4" t="s">
        <v>166</v>
      </c>
      <c r="T522" s="108" t="s">
        <v>4273</v>
      </c>
      <c r="U522" s="4" t="s">
        <v>173</v>
      </c>
      <c r="V522" s="43" t="s">
        <v>174</v>
      </c>
      <c r="W522" s="7">
        <v>51992938</v>
      </c>
      <c r="X522" s="100">
        <v>4</v>
      </c>
      <c r="Y522" s="198">
        <v>25078</v>
      </c>
      <c r="Z522" s="80">
        <f ca="1">+($F$1-Tabla3[[#This Row],[FECHA DE NACIMIENTO]])/365</f>
        <v>52.726027397260275</v>
      </c>
      <c r="AA522" s="133" t="s">
        <v>178</v>
      </c>
      <c r="AC522" s="4" t="s">
        <v>114</v>
      </c>
      <c r="AD522" s="4" t="s">
        <v>114</v>
      </c>
      <c r="AE522" s="8" t="s">
        <v>114</v>
      </c>
      <c r="AF522" s="4" t="s">
        <v>181</v>
      </c>
      <c r="AG522" s="13" t="s">
        <v>2944</v>
      </c>
      <c r="AH522" s="13" t="s">
        <v>2944</v>
      </c>
      <c r="AI522" s="6" t="s">
        <v>4275</v>
      </c>
      <c r="AJ522" s="108" t="s">
        <v>4276</v>
      </c>
      <c r="AK522" s="9" t="s">
        <v>4277</v>
      </c>
      <c r="AL522" s="9">
        <v>50000000</v>
      </c>
      <c r="AM522" s="9">
        <v>50000000</v>
      </c>
      <c r="AN522" s="112">
        <v>10000000</v>
      </c>
      <c r="AO522" s="4" t="s">
        <v>209</v>
      </c>
      <c r="AP522" s="6" t="s">
        <v>181</v>
      </c>
      <c r="AQ522" s="6" t="s">
        <v>168</v>
      </c>
      <c r="AR522" s="75"/>
      <c r="AS522" s="75"/>
      <c r="AT522" s="75"/>
      <c r="AU522" s="108">
        <v>10920</v>
      </c>
      <c r="AV522" s="198">
        <v>43847</v>
      </c>
      <c r="AW522" s="108">
        <v>165520</v>
      </c>
      <c r="AX522" s="199">
        <v>44043</v>
      </c>
      <c r="AY522" s="6" t="s">
        <v>215</v>
      </c>
      <c r="AZ522" s="6" t="s">
        <v>813</v>
      </c>
      <c r="BA522" s="6" t="s">
        <v>181</v>
      </c>
      <c r="BB522" s="75"/>
      <c r="BC522" s="75"/>
      <c r="BD522" s="6" t="s">
        <v>4279</v>
      </c>
      <c r="BE522" s="161" t="s">
        <v>4278</v>
      </c>
      <c r="BF522" s="198">
        <v>44043</v>
      </c>
      <c r="BG522" s="4" t="s">
        <v>220</v>
      </c>
      <c r="BH522" s="4" t="s">
        <v>220</v>
      </c>
      <c r="BI522" s="6" t="s">
        <v>221</v>
      </c>
      <c r="BJ522" s="6" t="s">
        <v>1157</v>
      </c>
      <c r="BK522" s="6" t="s">
        <v>174</v>
      </c>
      <c r="BL522" s="12">
        <v>51982340</v>
      </c>
      <c r="BM522" s="4">
        <v>8</v>
      </c>
      <c r="BN522" s="6" t="s">
        <v>1160</v>
      </c>
      <c r="BO522" s="6" t="s">
        <v>3898</v>
      </c>
      <c r="BP522" s="4">
        <v>77101706</v>
      </c>
      <c r="BQ522" s="196" t="s">
        <v>4274</v>
      </c>
      <c r="BR522" s="198">
        <v>44043</v>
      </c>
      <c r="BS522" s="4" t="s">
        <v>180</v>
      </c>
      <c r="BT522" s="13" t="s">
        <v>230</v>
      </c>
      <c r="BU522" s="199">
        <v>44044</v>
      </c>
      <c r="BV522" s="13" t="s">
        <v>348</v>
      </c>
      <c r="BW522" s="163">
        <v>44044</v>
      </c>
      <c r="BX522" s="163">
        <v>44044</v>
      </c>
      <c r="BY522" s="222">
        <v>44196</v>
      </c>
      <c r="BZ522" s="42">
        <f t="shared" si="498"/>
        <v>152</v>
      </c>
      <c r="CA522" s="16">
        <f t="shared" si="415"/>
        <v>5.0666666666666664</v>
      </c>
      <c r="CB522" s="6" t="s">
        <v>4143</v>
      </c>
      <c r="CC522" s="9">
        <f>BD_2!E520</f>
        <v>0</v>
      </c>
      <c r="CD522" s="9">
        <f>BD_2!BA520</f>
        <v>0</v>
      </c>
      <c r="CE522" s="4">
        <f>BD_2!BZ520</f>
        <v>0</v>
      </c>
      <c r="CF522" s="42" t="str">
        <f>BD_2!CA520</f>
        <v>2 NO</v>
      </c>
      <c r="CG522" s="163" t="str">
        <f>BD_2!CF520</f>
        <v>2 NO</v>
      </c>
      <c r="CH522" s="4" t="s">
        <v>181</v>
      </c>
      <c r="CI522">
        <f t="shared" si="525"/>
        <v>152</v>
      </c>
      <c r="CJ522" s="161">
        <f t="shared" si="526"/>
        <v>44044</v>
      </c>
      <c r="CK522" s="161">
        <f t="shared" si="527"/>
        <v>44196</v>
      </c>
      <c r="CL522" s="14">
        <f t="shared" ca="1" si="528"/>
        <v>1.8355263157894737</v>
      </c>
      <c r="CM522" s="112">
        <f t="shared" si="529"/>
        <v>50000000</v>
      </c>
      <c r="CN522" s="42" t="str">
        <f t="shared" ca="1" si="530"/>
        <v>FINALIZADO</v>
      </c>
      <c r="CO522" s="115"/>
      <c r="CQ522" s="17"/>
      <c r="CR522" s="87"/>
      <c r="CT522" s="4" t="s">
        <v>1321</v>
      </c>
      <c r="CU522" s="4" t="s">
        <v>1322</v>
      </c>
      <c r="CV522" s="4" t="s">
        <v>3330</v>
      </c>
      <c r="CW522" s="42" t="str">
        <f t="shared" si="531"/>
        <v>julio</v>
      </c>
      <c r="CX522" s="4" t="s">
        <v>180</v>
      </c>
      <c r="CY522" s="6" t="s">
        <v>361</v>
      </c>
      <c r="CZ522" s="6" t="s">
        <v>362</v>
      </c>
    </row>
    <row r="523" spans="1:104" x14ac:dyDescent="0.25">
      <c r="A523" s="110" t="str">
        <f t="shared" si="516"/>
        <v/>
      </c>
      <c r="B523" s="110" t="str">
        <f t="shared" si="517"/>
        <v/>
      </c>
      <c r="C523" s="42" t="str">
        <f t="shared" si="518"/>
        <v/>
      </c>
      <c r="D523" s="42" t="str">
        <f t="shared" si="519"/>
        <v/>
      </c>
      <c r="E523" s="110" t="str">
        <f t="shared" si="520"/>
        <v/>
      </c>
      <c r="F523" s="110" t="str">
        <f t="shared" ca="1" si="521"/>
        <v>F</v>
      </c>
      <c r="G523" s="19" t="str">
        <f t="shared" si="522"/>
        <v/>
      </c>
      <c r="H523" s="19" t="str">
        <f t="shared" si="523"/>
        <v/>
      </c>
      <c r="I523" s="164" t="str">
        <f t="shared" si="524"/>
        <v/>
      </c>
      <c r="J523" s="4">
        <v>2020</v>
      </c>
      <c r="K523" s="5">
        <v>513</v>
      </c>
      <c r="L523" s="13" t="s">
        <v>714</v>
      </c>
      <c r="M523" s="4" t="s">
        <v>115</v>
      </c>
      <c r="N523" s="6" t="s">
        <v>116</v>
      </c>
      <c r="O523" s="6" t="s">
        <v>138</v>
      </c>
      <c r="P523" s="6" t="s">
        <v>150</v>
      </c>
      <c r="Q523" s="6" t="s">
        <v>249</v>
      </c>
      <c r="R523" s="4" t="s">
        <v>114</v>
      </c>
      <c r="S523" s="4" t="s">
        <v>166</v>
      </c>
      <c r="T523" s="108" t="s">
        <v>4281</v>
      </c>
      <c r="U523" s="4" t="s">
        <v>173</v>
      </c>
      <c r="V523" s="43" t="s">
        <v>174</v>
      </c>
      <c r="W523" s="7">
        <v>1018438343</v>
      </c>
      <c r="X523" s="100">
        <v>9</v>
      </c>
      <c r="Y523" s="198">
        <v>33149</v>
      </c>
      <c r="Z523" s="80">
        <f ca="1">+($F$1-Tabla3[[#This Row],[FECHA DE NACIMIENTO]])/365</f>
        <v>30.613698630136987</v>
      </c>
      <c r="AA523" s="133" t="s">
        <v>540</v>
      </c>
      <c r="AC523" s="4" t="s">
        <v>114</v>
      </c>
      <c r="AD523" s="4" t="s">
        <v>114</v>
      </c>
      <c r="AE523" s="8" t="s">
        <v>114</v>
      </c>
      <c r="AF523" s="4" t="s">
        <v>181</v>
      </c>
      <c r="AG523" s="105" t="s">
        <v>958</v>
      </c>
      <c r="AH523" s="6" t="s">
        <v>958</v>
      </c>
      <c r="AI523" s="6" t="s">
        <v>4282</v>
      </c>
      <c r="AJ523" s="108" t="s">
        <v>4283</v>
      </c>
      <c r="AK523" s="9" t="s">
        <v>4284</v>
      </c>
      <c r="AL523" s="9">
        <v>25000000</v>
      </c>
      <c r="AM523" s="9">
        <v>25000000</v>
      </c>
      <c r="AN523" s="112">
        <v>5000000</v>
      </c>
      <c r="AO523" s="4" t="s">
        <v>209</v>
      </c>
      <c r="AP523" s="6" t="s">
        <v>181</v>
      </c>
      <c r="AQ523" s="6" t="s">
        <v>168</v>
      </c>
      <c r="AR523" s="75"/>
      <c r="AS523" s="75"/>
      <c r="AT523" s="75"/>
      <c r="AU523" s="108">
        <v>5720</v>
      </c>
      <c r="AV523" s="198">
        <v>43840</v>
      </c>
      <c r="AW523" s="108">
        <v>165620</v>
      </c>
      <c r="AX523" s="199">
        <v>44043</v>
      </c>
      <c r="AY523" s="6" t="s">
        <v>215</v>
      </c>
      <c r="AZ523" s="6" t="s">
        <v>1070</v>
      </c>
      <c r="BA523" s="6" t="s">
        <v>181</v>
      </c>
      <c r="BB523" s="75"/>
      <c r="BC523" s="75"/>
      <c r="BD523" s="6" t="s">
        <v>4286</v>
      </c>
      <c r="BE523" s="161" t="s">
        <v>4285</v>
      </c>
      <c r="BF523" s="198">
        <v>44043</v>
      </c>
      <c r="BG523" s="4" t="s">
        <v>220</v>
      </c>
      <c r="BH523" s="4" t="s">
        <v>220</v>
      </c>
      <c r="BI523" s="6" t="s">
        <v>221</v>
      </c>
      <c r="BJ523" s="6" t="s">
        <v>2151</v>
      </c>
      <c r="BK523" s="6" t="s">
        <v>174</v>
      </c>
      <c r="BL523" s="12">
        <v>71580559</v>
      </c>
      <c r="BM523" s="4">
        <v>0</v>
      </c>
      <c r="BN523" s="6" t="s">
        <v>3857</v>
      </c>
      <c r="BO523" s="6" t="s">
        <v>187</v>
      </c>
      <c r="BP523" s="4">
        <v>77101700</v>
      </c>
      <c r="BQ523" s="196" t="s">
        <v>4280</v>
      </c>
      <c r="BR523" s="198">
        <v>44043</v>
      </c>
      <c r="BS523" s="4" t="s">
        <v>180</v>
      </c>
      <c r="BT523" s="13" t="s">
        <v>230</v>
      </c>
      <c r="BU523" s="199">
        <v>44043</v>
      </c>
      <c r="BV523" s="13" t="s">
        <v>348</v>
      </c>
      <c r="BW523" s="163">
        <v>44044</v>
      </c>
      <c r="BX523" s="163">
        <v>44044</v>
      </c>
      <c r="BY523" s="222">
        <v>44196</v>
      </c>
      <c r="BZ523" s="42">
        <f t="shared" si="498"/>
        <v>152</v>
      </c>
      <c r="CA523" s="16">
        <f t="shared" si="415"/>
        <v>5.0666666666666664</v>
      </c>
      <c r="CB523" s="6" t="s">
        <v>4167</v>
      </c>
      <c r="CC523" s="9">
        <f>BD_2!E521</f>
        <v>0</v>
      </c>
      <c r="CD523" s="9">
        <f>BD_2!BA521</f>
        <v>0</v>
      </c>
      <c r="CE523" s="4">
        <f>BD_2!BZ521</f>
        <v>0</v>
      </c>
      <c r="CF523" s="42" t="str">
        <f>BD_2!CA521</f>
        <v>2 NO</v>
      </c>
      <c r="CG523" s="163" t="str">
        <f>BD_2!CF521</f>
        <v>2 NO</v>
      </c>
      <c r="CH523" s="4" t="s">
        <v>181</v>
      </c>
      <c r="CI523">
        <f t="shared" si="525"/>
        <v>152</v>
      </c>
      <c r="CJ523" s="161">
        <f t="shared" si="526"/>
        <v>44044</v>
      </c>
      <c r="CK523" s="161">
        <f t="shared" si="527"/>
        <v>44196</v>
      </c>
      <c r="CL523" s="14">
        <f t="shared" ca="1" si="528"/>
        <v>1.8355263157894737</v>
      </c>
      <c r="CM523" s="112">
        <f t="shared" si="529"/>
        <v>25000000</v>
      </c>
      <c r="CN523" s="42" t="str">
        <f t="shared" ca="1" si="530"/>
        <v>FINALIZADO</v>
      </c>
      <c r="CO523" s="115"/>
      <c r="CQ523" s="17"/>
      <c r="CR523" s="87"/>
      <c r="CT523" s="4" t="s">
        <v>1321</v>
      </c>
      <c r="CU523" s="4" t="s">
        <v>1322</v>
      </c>
      <c r="CV523" s="4" t="s">
        <v>3330</v>
      </c>
      <c r="CW523" s="42" t="str">
        <f t="shared" si="531"/>
        <v>julio</v>
      </c>
      <c r="CX523" s="4" t="s">
        <v>180</v>
      </c>
      <c r="CY523" s="6" t="s">
        <v>361</v>
      </c>
      <c r="CZ523" s="6" t="s">
        <v>362</v>
      </c>
    </row>
    <row r="524" spans="1:104" x14ac:dyDescent="0.25">
      <c r="A524" s="110" t="str">
        <f t="shared" si="516"/>
        <v/>
      </c>
      <c r="B524" s="110" t="str">
        <f t="shared" si="517"/>
        <v/>
      </c>
      <c r="C524" s="42" t="str">
        <f t="shared" si="518"/>
        <v/>
      </c>
      <c r="D524" s="42" t="str">
        <f t="shared" si="519"/>
        <v/>
      </c>
      <c r="E524" s="110" t="str">
        <f t="shared" si="520"/>
        <v/>
      </c>
      <c r="F524" s="110" t="str">
        <f t="shared" ca="1" si="521"/>
        <v>F</v>
      </c>
      <c r="G524" s="19" t="str">
        <f t="shared" si="522"/>
        <v/>
      </c>
      <c r="H524" s="19" t="str">
        <f t="shared" si="523"/>
        <v/>
      </c>
      <c r="I524" s="164" t="str">
        <f t="shared" si="524"/>
        <v/>
      </c>
      <c r="J524" s="4">
        <v>2020</v>
      </c>
      <c r="K524" s="5">
        <v>514</v>
      </c>
      <c r="L524" s="13" t="s">
        <v>1437</v>
      </c>
      <c r="M524" s="4" t="s">
        <v>115</v>
      </c>
      <c r="N524" s="6" t="s">
        <v>116</v>
      </c>
      <c r="O524" s="6" t="s">
        <v>138</v>
      </c>
      <c r="P524" s="6" t="s">
        <v>150</v>
      </c>
      <c r="Q524" s="6" t="s">
        <v>249</v>
      </c>
      <c r="R524" s="4" t="s">
        <v>114</v>
      </c>
      <c r="S524" s="4" t="s">
        <v>166</v>
      </c>
      <c r="T524" s="108" t="s">
        <v>4288</v>
      </c>
      <c r="U524" s="4" t="s">
        <v>173</v>
      </c>
      <c r="V524" s="43" t="s">
        <v>174</v>
      </c>
      <c r="W524" s="7">
        <v>20645395</v>
      </c>
      <c r="X524" s="100">
        <v>5</v>
      </c>
      <c r="Y524" s="198">
        <v>28070</v>
      </c>
      <c r="Z524" s="80">
        <f ca="1">+($F$1-Tabla3[[#This Row],[FECHA DE NACIMIENTO]])/365</f>
        <v>44.528767123287672</v>
      </c>
      <c r="AA524" s="133" t="s">
        <v>2263</v>
      </c>
      <c r="AC524" s="4" t="s">
        <v>114</v>
      </c>
      <c r="AD524" s="4" t="s">
        <v>114</v>
      </c>
      <c r="AE524" s="8" t="s">
        <v>114</v>
      </c>
      <c r="AF524" s="4" t="s">
        <v>181</v>
      </c>
      <c r="AG524" s="13" t="s">
        <v>185</v>
      </c>
      <c r="AH524" s="13" t="s">
        <v>185</v>
      </c>
      <c r="AI524" s="6" t="s">
        <v>1376</v>
      </c>
      <c r="AJ524" s="108" t="s">
        <v>4291</v>
      </c>
      <c r="AK524" s="9" t="s">
        <v>4292</v>
      </c>
      <c r="AL524" s="9">
        <v>30900000</v>
      </c>
      <c r="AM524" s="9">
        <v>30900000</v>
      </c>
      <c r="AN524" s="112">
        <v>6180000</v>
      </c>
      <c r="AO524" s="4" t="s">
        <v>209</v>
      </c>
      <c r="AP524" s="6" t="s">
        <v>181</v>
      </c>
      <c r="AQ524" s="6" t="s">
        <v>168</v>
      </c>
      <c r="AR524" s="75"/>
      <c r="AS524" s="75"/>
      <c r="AT524" s="75"/>
      <c r="AU524" s="108">
        <v>9020</v>
      </c>
      <c r="AV524" s="198">
        <v>43844</v>
      </c>
      <c r="AW524" s="108">
        <v>165720</v>
      </c>
      <c r="AX524" s="199">
        <v>44043</v>
      </c>
      <c r="AY524" s="6" t="s">
        <v>215</v>
      </c>
      <c r="AZ524" s="6" t="s">
        <v>810</v>
      </c>
      <c r="BA524" s="6" t="s">
        <v>181</v>
      </c>
      <c r="BB524" s="75"/>
      <c r="BC524" s="75"/>
      <c r="BD524" s="6" t="s">
        <v>4290</v>
      </c>
      <c r="BE524" s="161" t="s">
        <v>4289</v>
      </c>
      <c r="BF524" s="198">
        <v>44043</v>
      </c>
      <c r="BG524" s="4" t="s">
        <v>220</v>
      </c>
      <c r="BH524" s="4" t="s">
        <v>220</v>
      </c>
      <c r="BI524" s="6" t="s">
        <v>221</v>
      </c>
      <c r="BJ524" s="6" t="s">
        <v>1224</v>
      </c>
      <c r="BK524" s="6" t="s">
        <v>174</v>
      </c>
      <c r="BL524" s="12">
        <v>80407547</v>
      </c>
      <c r="BM524" s="4">
        <v>6</v>
      </c>
      <c r="BN524" s="6" t="s">
        <v>1290</v>
      </c>
      <c r="BO524" s="6" t="s">
        <v>957</v>
      </c>
      <c r="BP524" s="4">
        <v>77101700</v>
      </c>
      <c r="BQ524" s="196" t="s">
        <v>4287</v>
      </c>
      <c r="BR524" s="198">
        <v>44043</v>
      </c>
      <c r="BS524" s="4" t="s">
        <v>180</v>
      </c>
      <c r="BT524" s="13" t="s">
        <v>230</v>
      </c>
      <c r="BU524" s="199">
        <v>44043</v>
      </c>
      <c r="BV524" s="13" t="s">
        <v>348</v>
      </c>
      <c r="BW524" s="163">
        <v>44044</v>
      </c>
      <c r="BX524" s="163">
        <v>44044</v>
      </c>
      <c r="BY524" s="222">
        <v>44196</v>
      </c>
      <c r="BZ524" s="42">
        <f t="shared" si="498"/>
        <v>152</v>
      </c>
      <c r="CA524" s="16">
        <f t="shared" si="415"/>
        <v>5.0666666666666664</v>
      </c>
      <c r="CB524" s="6" t="s">
        <v>1932</v>
      </c>
      <c r="CC524" s="9">
        <f>BD_2!E522</f>
        <v>0</v>
      </c>
      <c r="CD524" s="9">
        <f>BD_2!BA522</f>
        <v>0</v>
      </c>
      <c r="CE524" s="4">
        <f>BD_2!BZ522</f>
        <v>0</v>
      </c>
      <c r="CF524" s="42" t="str">
        <f>BD_2!CA522</f>
        <v>2 NO</v>
      </c>
      <c r="CG524" s="163" t="str">
        <f>BD_2!CF522</f>
        <v>2 NO</v>
      </c>
      <c r="CH524" s="4" t="s">
        <v>181</v>
      </c>
      <c r="CI524">
        <f t="shared" si="525"/>
        <v>152</v>
      </c>
      <c r="CJ524" s="161">
        <f t="shared" si="526"/>
        <v>44044</v>
      </c>
      <c r="CK524" s="161">
        <f t="shared" si="527"/>
        <v>44196</v>
      </c>
      <c r="CL524" s="14">
        <f t="shared" ca="1" si="528"/>
        <v>1.8355263157894737</v>
      </c>
      <c r="CM524" s="112">
        <f t="shared" si="529"/>
        <v>30900000</v>
      </c>
      <c r="CN524" s="42" t="str">
        <f t="shared" ca="1" si="530"/>
        <v>FINALIZADO</v>
      </c>
      <c r="CO524" s="115"/>
      <c r="CQ524" s="17"/>
      <c r="CR524" s="87"/>
      <c r="CT524" s="4" t="s">
        <v>1321</v>
      </c>
      <c r="CU524" s="4" t="s">
        <v>1322</v>
      </c>
      <c r="CV524" s="4" t="s">
        <v>3330</v>
      </c>
      <c r="CW524" s="42" t="str">
        <f t="shared" si="531"/>
        <v>julio</v>
      </c>
      <c r="CX524" s="4" t="s">
        <v>180</v>
      </c>
      <c r="CY524" s="6" t="s">
        <v>361</v>
      </c>
      <c r="CZ524" s="6" t="s">
        <v>362</v>
      </c>
    </row>
    <row r="525" spans="1:104" x14ac:dyDescent="0.25">
      <c r="A525" s="110" t="str">
        <f t="shared" si="516"/>
        <v/>
      </c>
      <c r="B525" s="110" t="str">
        <f t="shared" si="517"/>
        <v/>
      </c>
      <c r="C525" s="42" t="str">
        <f t="shared" si="518"/>
        <v/>
      </c>
      <c r="D525" s="42" t="str">
        <f t="shared" si="519"/>
        <v/>
      </c>
      <c r="E525" s="110" t="str">
        <f t="shared" si="520"/>
        <v/>
      </c>
      <c r="F525" s="110" t="str">
        <f t="shared" ca="1" si="521"/>
        <v>E</v>
      </c>
      <c r="G525" s="19" t="str">
        <f t="shared" si="522"/>
        <v/>
      </c>
      <c r="H525" s="19" t="str">
        <f t="shared" si="523"/>
        <v/>
      </c>
      <c r="I525" s="164" t="str">
        <f t="shared" si="524"/>
        <v/>
      </c>
      <c r="J525" s="4">
        <v>2020</v>
      </c>
      <c r="K525" s="5">
        <v>515</v>
      </c>
      <c r="L525" s="13" t="s">
        <v>1432</v>
      </c>
      <c r="M525" s="79" t="s">
        <v>115</v>
      </c>
      <c r="N525" t="s">
        <v>126</v>
      </c>
      <c r="O525" t="s">
        <v>138</v>
      </c>
      <c r="P525" t="s">
        <v>150</v>
      </c>
      <c r="Q525" t="s">
        <v>249</v>
      </c>
      <c r="R525" s="79" t="s">
        <v>4293</v>
      </c>
      <c r="S525" s="79" t="s">
        <v>168</v>
      </c>
      <c r="T525" s="108" t="s">
        <v>4295</v>
      </c>
      <c r="U525" s="4" t="s">
        <v>2160</v>
      </c>
      <c r="V525" s="43" t="s">
        <v>175</v>
      </c>
      <c r="W525" s="7">
        <v>901398422</v>
      </c>
      <c r="X525" s="100">
        <v>1</v>
      </c>
      <c r="Y525" s="162" t="s">
        <v>2162</v>
      </c>
      <c r="Z525" s="80">
        <v>0</v>
      </c>
      <c r="AA525" s="133" t="s">
        <v>2162</v>
      </c>
      <c r="AC525" s="4" t="s">
        <v>4297</v>
      </c>
      <c r="AD525" s="4" t="s">
        <v>174</v>
      </c>
      <c r="AE525" s="8">
        <v>52368373</v>
      </c>
      <c r="AF525" s="4" t="s">
        <v>181</v>
      </c>
      <c r="AG525" s="6" t="s">
        <v>195</v>
      </c>
      <c r="AH525" s="6" t="s">
        <v>201</v>
      </c>
      <c r="AI525" s="6" t="s">
        <v>4296</v>
      </c>
      <c r="AJ525" s="108" t="s">
        <v>4298</v>
      </c>
      <c r="AL525" s="9">
        <v>2477533842</v>
      </c>
      <c r="AM525" s="9">
        <v>2477533842</v>
      </c>
      <c r="AN525" s="112">
        <v>0</v>
      </c>
      <c r="AO525" s="4" t="s">
        <v>209</v>
      </c>
      <c r="AP525" s="6" t="s">
        <v>181</v>
      </c>
      <c r="AQ525" s="6" t="s">
        <v>168</v>
      </c>
      <c r="AR525" s="75"/>
      <c r="AS525" s="75"/>
      <c r="AT525" s="75"/>
      <c r="AU525" s="108" t="s">
        <v>4301</v>
      </c>
      <c r="AV525" s="198" t="s">
        <v>4302</v>
      </c>
      <c r="AW525" s="108" t="s">
        <v>4303</v>
      </c>
      <c r="AX525" s="199">
        <v>44043</v>
      </c>
      <c r="AY525" s="108" t="s">
        <v>214</v>
      </c>
      <c r="AZ525" s="108" t="s">
        <v>419</v>
      </c>
      <c r="BA525" s="108" t="s">
        <v>181</v>
      </c>
      <c r="BB525" s="75"/>
      <c r="BC525" s="75"/>
      <c r="BD525" s="6" t="s">
        <v>4300</v>
      </c>
      <c r="BE525" s="161" t="s">
        <v>4299</v>
      </c>
      <c r="BF525" s="198">
        <v>44042</v>
      </c>
      <c r="BG525" s="4" t="s">
        <v>220</v>
      </c>
      <c r="BH525" s="4" t="s">
        <v>220</v>
      </c>
      <c r="BI525" s="6" t="s">
        <v>221</v>
      </c>
      <c r="BJ525" s="6" t="s">
        <v>370</v>
      </c>
      <c r="BK525" s="6" t="s">
        <v>174</v>
      </c>
      <c r="BL525" s="12">
        <v>63459707</v>
      </c>
      <c r="BM525" s="4">
        <v>9</v>
      </c>
      <c r="BN525" s="6" t="s">
        <v>225</v>
      </c>
      <c r="BO525" s="6" t="s">
        <v>195</v>
      </c>
      <c r="BP525" s="4">
        <v>92121500</v>
      </c>
      <c r="BQ525" s="196" t="s">
        <v>4294</v>
      </c>
      <c r="BR525" s="198">
        <v>44042</v>
      </c>
      <c r="BS525" s="4" t="s">
        <v>180</v>
      </c>
      <c r="BT525" s="13" t="s">
        <v>230</v>
      </c>
      <c r="BU525" s="199">
        <v>44043</v>
      </c>
      <c r="BV525" s="13" t="s">
        <v>350</v>
      </c>
      <c r="BW525" s="163">
        <v>44043</v>
      </c>
      <c r="BX525" s="163">
        <v>44043</v>
      </c>
      <c r="BY525" s="222">
        <v>44773</v>
      </c>
      <c r="BZ525" s="42">
        <f t="shared" si="498"/>
        <v>730</v>
      </c>
      <c r="CA525" s="16">
        <f t="shared" si="415"/>
        <v>24.333333333333332</v>
      </c>
      <c r="CB525" s="6" t="s">
        <v>4304</v>
      </c>
      <c r="CC525" s="9">
        <f>BD_2!E523</f>
        <v>0</v>
      </c>
      <c r="CD525" s="9">
        <f>BD_2!BA523</f>
        <v>0</v>
      </c>
      <c r="CE525" s="4">
        <f>BD_2!BZ523</f>
        <v>0</v>
      </c>
      <c r="CF525" s="42" t="str">
        <f>BD_2!CA523</f>
        <v>2 NO</v>
      </c>
      <c r="CG525" s="163" t="str">
        <f>BD_2!CF523</f>
        <v>2 NO</v>
      </c>
      <c r="CH525" s="4" t="s">
        <v>181</v>
      </c>
      <c r="CI525">
        <f t="shared" si="525"/>
        <v>730</v>
      </c>
      <c r="CJ525" s="161">
        <f t="shared" si="526"/>
        <v>44043</v>
      </c>
      <c r="CK525" s="161">
        <f t="shared" si="527"/>
        <v>44773</v>
      </c>
      <c r="CL525" s="14">
        <f t="shared" ca="1" si="528"/>
        <v>0.38356164383561642</v>
      </c>
      <c r="CM525" s="112">
        <f t="shared" si="529"/>
        <v>2477533842</v>
      </c>
      <c r="CN525" s="42" t="str">
        <f t="shared" ca="1" si="530"/>
        <v>EJECUCIÓN</v>
      </c>
      <c r="CO525" s="115"/>
      <c r="CQ525" s="17"/>
      <c r="CR525" s="87"/>
      <c r="CT525" s="4" t="s">
        <v>1321</v>
      </c>
      <c r="CU525" s="4" t="s">
        <v>1322</v>
      </c>
      <c r="CV525" s="4" t="s">
        <v>3330</v>
      </c>
      <c r="CW525" s="42" t="str">
        <f t="shared" si="531"/>
        <v>julio</v>
      </c>
      <c r="CX525" s="4" t="s">
        <v>180</v>
      </c>
      <c r="CY525" s="6" t="s">
        <v>361</v>
      </c>
      <c r="CZ525" s="6" t="s">
        <v>362</v>
      </c>
    </row>
    <row r="526" spans="1:104" x14ac:dyDescent="0.25">
      <c r="A526" s="110" t="str">
        <f t="shared" si="516"/>
        <v/>
      </c>
      <c r="B526" s="110" t="str">
        <f t="shared" si="517"/>
        <v/>
      </c>
      <c r="C526" s="42" t="str">
        <f t="shared" si="518"/>
        <v/>
      </c>
      <c r="D526" s="42" t="str">
        <f t="shared" si="519"/>
        <v/>
      </c>
      <c r="E526" s="110" t="str">
        <f t="shared" si="520"/>
        <v/>
      </c>
      <c r="F526" s="110" t="str">
        <f t="shared" ca="1" si="521"/>
        <v>F</v>
      </c>
      <c r="G526" s="19" t="str">
        <f t="shared" si="522"/>
        <v/>
      </c>
      <c r="H526" s="19" t="str">
        <f t="shared" si="523"/>
        <v/>
      </c>
      <c r="I526" s="164" t="str">
        <f t="shared" si="524"/>
        <v/>
      </c>
      <c r="J526" s="4">
        <v>2020</v>
      </c>
      <c r="K526" s="5">
        <v>516</v>
      </c>
      <c r="L526" s="13" t="s">
        <v>515</v>
      </c>
      <c r="M526" s="4" t="s">
        <v>115</v>
      </c>
      <c r="N526" s="6" t="s">
        <v>116</v>
      </c>
      <c r="O526" s="6" t="s">
        <v>138</v>
      </c>
      <c r="P526" s="6" t="s">
        <v>150</v>
      </c>
      <c r="Q526" s="6" t="s">
        <v>249</v>
      </c>
      <c r="R526" s="4" t="s">
        <v>114</v>
      </c>
      <c r="S526" s="4" t="s">
        <v>166</v>
      </c>
      <c r="T526" s="108" t="s">
        <v>4306</v>
      </c>
      <c r="U526" s="4" t="s">
        <v>173</v>
      </c>
      <c r="V526" s="43" t="s">
        <v>174</v>
      </c>
      <c r="W526" s="7">
        <v>1136881581</v>
      </c>
      <c r="X526" s="100">
        <v>1</v>
      </c>
      <c r="Y526" s="198">
        <v>32738</v>
      </c>
      <c r="Z526" s="80">
        <f ca="1">+($F$1-Tabla3[[#This Row],[FECHA DE NACIMIENTO]])/365</f>
        <v>31.739726027397261</v>
      </c>
      <c r="AA526" s="133" t="s">
        <v>854</v>
      </c>
      <c r="AC526" s="4" t="s">
        <v>114</v>
      </c>
      <c r="AD526" s="4" t="s">
        <v>114</v>
      </c>
      <c r="AE526" s="8" t="s">
        <v>114</v>
      </c>
      <c r="AF526" s="4" t="s">
        <v>181</v>
      </c>
      <c r="AG526" s="13" t="s">
        <v>185</v>
      </c>
      <c r="AH526" s="13" t="s">
        <v>185</v>
      </c>
      <c r="AI526" s="6" t="s">
        <v>4012</v>
      </c>
      <c r="AJ526" s="108" t="s">
        <v>4307</v>
      </c>
      <c r="AK526" s="9" t="s">
        <v>4308</v>
      </c>
      <c r="AL526" s="9">
        <v>22500005</v>
      </c>
      <c r="AM526" s="9">
        <v>22500005</v>
      </c>
      <c r="AN526" s="112">
        <v>4500001</v>
      </c>
      <c r="AO526" s="4" t="s">
        <v>209</v>
      </c>
      <c r="AP526" s="6" t="s">
        <v>181</v>
      </c>
      <c r="AQ526" s="6" t="s">
        <v>168</v>
      </c>
      <c r="AR526" s="75"/>
      <c r="AS526" s="75"/>
      <c r="AT526" s="75"/>
      <c r="AU526" s="108">
        <v>9020</v>
      </c>
      <c r="AV526" s="198">
        <v>43844</v>
      </c>
      <c r="AW526" s="108">
        <v>165820</v>
      </c>
      <c r="AX526" s="199">
        <v>44043</v>
      </c>
      <c r="AY526" s="6" t="s">
        <v>215</v>
      </c>
      <c r="AZ526" s="6" t="s">
        <v>810</v>
      </c>
      <c r="BA526" s="108" t="s">
        <v>181</v>
      </c>
      <c r="BB526" s="75"/>
      <c r="BC526" s="75"/>
      <c r="BD526" s="6" t="s">
        <v>4310</v>
      </c>
      <c r="BE526" s="161" t="s">
        <v>4309</v>
      </c>
      <c r="BF526" s="198">
        <v>44043</v>
      </c>
      <c r="BG526" s="4" t="s">
        <v>220</v>
      </c>
      <c r="BH526" s="4" t="s">
        <v>220</v>
      </c>
      <c r="BI526" s="6" t="s">
        <v>221</v>
      </c>
      <c r="BJ526" s="6" t="s">
        <v>1163</v>
      </c>
      <c r="BK526" s="6" t="s">
        <v>174</v>
      </c>
      <c r="BL526" s="12">
        <v>79403515</v>
      </c>
      <c r="BM526" s="4">
        <v>9</v>
      </c>
      <c r="BN526" s="6" t="s">
        <v>1286</v>
      </c>
      <c r="BO526" s="13" t="s">
        <v>185</v>
      </c>
      <c r="BP526" s="4">
        <v>77101706</v>
      </c>
      <c r="BQ526" s="196" t="s">
        <v>4305</v>
      </c>
      <c r="BR526" s="198">
        <v>44043</v>
      </c>
      <c r="BS526" s="4" t="s">
        <v>180</v>
      </c>
      <c r="BT526" s="13" t="s">
        <v>230</v>
      </c>
      <c r="BU526" s="199">
        <v>44043</v>
      </c>
      <c r="BV526" s="13" t="s">
        <v>348</v>
      </c>
      <c r="BW526" s="163">
        <v>44047</v>
      </c>
      <c r="BX526" s="163">
        <v>44047</v>
      </c>
      <c r="BY526" s="222">
        <v>44196</v>
      </c>
      <c r="BZ526" s="42">
        <f t="shared" si="498"/>
        <v>149</v>
      </c>
      <c r="CA526" s="16">
        <f t="shared" si="415"/>
        <v>4.9666666666666668</v>
      </c>
      <c r="CB526" s="6" t="s">
        <v>4024</v>
      </c>
      <c r="CC526" s="9">
        <f>BD_2!E524</f>
        <v>450000</v>
      </c>
      <c r="CD526" s="9">
        <f>BD_2!BA524</f>
        <v>0</v>
      </c>
      <c r="CE526" s="4">
        <f>BD_2!BZ524</f>
        <v>0</v>
      </c>
      <c r="CF526" s="42" t="str">
        <f>BD_2!CA524</f>
        <v>2 NO</v>
      </c>
      <c r="CG526" s="163" t="str">
        <f>BD_2!CF524</f>
        <v>2 NO</v>
      </c>
      <c r="CH526" s="4" t="s">
        <v>181</v>
      </c>
      <c r="CI526">
        <f t="shared" si="525"/>
        <v>149</v>
      </c>
      <c r="CJ526" s="161">
        <f t="shared" si="526"/>
        <v>44047</v>
      </c>
      <c r="CK526" s="161">
        <f t="shared" si="527"/>
        <v>44196</v>
      </c>
      <c r="CL526" s="14">
        <f t="shared" ca="1" si="528"/>
        <v>1.8523489932885906</v>
      </c>
      <c r="CM526" s="112">
        <f t="shared" si="529"/>
        <v>22050005</v>
      </c>
      <c r="CN526" s="42" t="str">
        <f t="shared" ca="1" si="530"/>
        <v>FINALIZADO</v>
      </c>
      <c r="CO526" s="115"/>
      <c r="CQ526" s="17"/>
      <c r="CR526" s="87"/>
      <c r="CT526" s="4" t="s">
        <v>1321</v>
      </c>
      <c r="CU526" s="4" t="s">
        <v>1322</v>
      </c>
      <c r="CV526" s="4" t="s">
        <v>3330</v>
      </c>
      <c r="CW526" s="42" t="str">
        <f t="shared" si="531"/>
        <v>julio</v>
      </c>
      <c r="CX526" s="4" t="s">
        <v>180</v>
      </c>
      <c r="CY526" s="6" t="s">
        <v>361</v>
      </c>
      <c r="CZ526" s="6" t="s">
        <v>362</v>
      </c>
    </row>
    <row r="527" spans="1:104" x14ac:dyDescent="0.25">
      <c r="A527" s="110" t="str">
        <f t="shared" si="516"/>
        <v/>
      </c>
      <c r="B527" s="110" t="str">
        <f t="shared" si="517"/>
        <v/>
      </c>
      <c r="C527" s="42" t="str">
        <f t="shared" si="518"/>
        <v/>
      </c>
      <c r="D527" s="42" t="str">
        <f t="shared" si="519"/>
        <v/>
      </c>
      <c r="E527" s="110" t="str">
        <f t="shared" si="520"/>
        <v/>
      </c>
      <c r="F527" s="110" t="str">
        <f t="shared" ca="1" si="521"/>
        <v>F</v>
      </c>
      <c r="G527" s="19" t="str">
        <f t="shared" si="522"/>
        <v/>
      </c>
      <c r="H527" s="19" t="str">
        <f t="shared" si="523"/>
        <v/>
      </c>
      <c r="I527" s="164" t="str">
        <f t="shared" si="524"/>
        <v/>
      </c>
      <c r="J527" s="4">
        <v>2020</v>
      </c>
      <c r="K527" s="5">
        <v>517</v>
      </c>
      <c r="L527" s="13" t="s">
        <v>1438</v>
      </c>
      <c r="M527" s="4" t="s">
        <v>115</v>
      </c>
      <c r="N527" s="6" t="s">
        <v>116</v>
      </c>
      <c r="O527" s="6" t="s">
        <v>138</v>
      </c>
      <c r="P527" s="6" t="s">
        <v>150</v>
      </c>
      <c r="Q527" s="6" t="s">
        <v>249</v>
      </c>
      <c r="R527" s="4" t="s">
        <v>114</v>
      </c>
      <c r="S527" s="4" t="s">
        <v>166</v>
      </c>
      <c r="T527" s="108" t="s">
        <v>4312</v>
      </c>
      <c r="U527" s="4" t="s">
        <v>173</v>
      </c>
      <c r="V527" s="43" t="s">
        <v>174</v>
      </c>
      <c r="W527" s="7">
        <v>80245757</v>
      </c>
      <c r="X527" s="100">
        <v>1</v>
      </c>
      <c r="Y527" s="198">
        <v>30471</v>
      </c>
      <c r="Z527" s="80">
        <f ca="1">+($F$1-Tabla3[[#This Row],[FECHA DE NACIMIENTO]])/365</f>
        <v>37.950684931506849</v>
      </c>
      <c r="AA527" s="133" t="s">
        <v>576</v>
      </c>
      <c r="AC527" s="4" t="s">
        <v>114</v>
      </c>
      <c r="AD527" s="4" t="s">
        <v>114</v>
      </c>
      <c r="AE527" s="8" t="s">
        <v>114</v>
      </c>
      <c r="AF527" s="4" t="s">
        <v>181</v>
      </c>
      <c r="AG527" s="13" t="s">
        <v>185</v>
      </c>
      <c r="AH527" s="13" t="s">
        <v>185</v>
      </c>
      <c r="AI527" s="6" t="s">
        <v>4313</v>
      </c>
      <c r="AJ527" s="108" t="s">
        <v>4314</v>
      </c>
      <c r="AK527" s="9" t="s">
        <v>4315</v>
      </c>
      <c r="AL527" s="9">
        <v>27500000</v>
      </c>
      <c r="AM527" s="9">
        <v>27500000</v>
      </c>
      <c r="AN527" s="112">
        <v>5500000</v>
      </c>
      <c r="AO527" s="4" t="s">
        <v>209</v>
      </c>
      <c r="AP527" s="6" t="s">
        <v>181</v>
      </c>
      <c r="AQ527" s="6" t="s">
        <v>168</v>
      </c>
      <c r="AR527" s="75"/>
      <c r="AS527" s="75"/>
      <c r="AT527" s="75"/>
      <c r="AU527" s="108">
        <v>9220</v>
      </c>
      <c r="AV527" s="198">
        <v>43844</v>
      </c>
      <c r="AW527" s="108">
        <v>166020</v>
      </c>
      <c r="AX527" s="199">
        <v>44044</v>
      </c>
      <c r="AY527" s="6" t="s">
        <v>215</v>
      </c>
      <c r="AZ527" s="6" t="s">
        <v>812</v>
      </c>
      <c r="BA527" s="108" t="s">
        <v>181</v>
      </c>
      <c r="BB527" s="75"/>
      <c r="BC527" s="75"/>
      <c r="BD527" s="6" t="s">
        <v>4317</v>
      </c>
      <c r="BE527" s="161" t="s">
        <v>4316</v>
      </c>
      <c r="BF527" s="198">
        <v>44043</v>
      </c>
      <c r="BG527" s="4" t="s">
        <v>220</v>
      </c>
      <c r="BH527" s="4" t="s">
        <v>220</v>
      </c>
      <c r="BI527" s="6" t="s">
        <v>221</v>
      </c>
      <c r="BJ527" s="6" t="s">
        <v>1163</v>
      </c>
      <c r="BK527" s="6" t="s">
        <v>174</v>
      </c>
      <c r="BL527" s="12">
        <v>79403515</v>
      </c>
      <c r="BM527" s="4">
        <v>9</v>
      </c>
      <c r="BN527" s="6" t="s">
        <v>1286</v>
      </c>
      <c r="BO527" s="13" t="s">
        <v>185</v>
      </c>
      <c r="BP527" s="4">
        <v>81111808</v>
      </c>
      <c r="BQ527" s="196" t="s">
        <v>4311</v>
      </c>
      <c r="BR527" s="198">
        <v>44043</v>
      </c>
      <c r="BS527" s="4" t="s">
        <v>180</v>
      </c>
      <c r="BT527" s="13" t="s">
        <v>230</v>
      </c>
      <c r="BU527" s="199">
        <v>44043</v>
      </c>
      <c r="BV527" s="13" t="s">
        <v>348</v>
      </c>
      <c r="BW527" s="163">
        <v>44044</v>
      </c>
      <c r="BX527" s="163">
        <v>44044</v>
      </c>
      <c r="BY527" s="222">
        <v>44196</v>
      </c>
      <c r="BZ527" s="42">
        <f t="shared" si="498"/>
        <v>152</v>
      </c>
      <c r="CA527" s="16">
        <f t="shared" si="415"/>
        <v>5.0666666666666664</v>
      </c>
      <c r="CB527" s="6" t="s">
        <v>4318</v>
      </c>
      <c r="CC527" s="9">
        <f>BD_2!E525</f>
        <v>0</v>
      </c>
      <c r="CD527" s="9">
        <f>BD_2!BA525</f>
        <v>0</v>
      </c>
      <c r="CE527" s="4">
        <f>BD_2!BZ525</f>
        <v>0</v>
      </c>
      <c r="CF527" s="42" t="str">
        <f>BD_2!CA525</f>
        <v>2 NO</v>
      </c>
      <c r="CG527" s="163" t="str">
        <f>BD_2!CF525</f>
        <v>2 NO</v>
      </c>
      <c r="CH527" s="4" t="s">
        <v>181</v>
      </c>
      <c r="CI527">
        <f t="shared" si="525"/>
        <v>152</v>
      </c>
      <c r="CJ527" s="161">
        <f t="shared" si="526"/>
        <v>44044</v>
      </c>
      <c r="CK527" s="161">
        <f t="shared" si="527"/>
        <v>44196</v>
      </c>
      <c r="CL527" s="14">
        <f t="shared" ca="1" si="528"/>
        <v>1.8355263157894737</v>
      </c>
      <c r="CM527" s="112">
        <f t="shared" si="529"/>
        <v>27500000</v>
      </c>
      <c r="CN527" s="42" t="str">
        <f t="shared" ca="1" si="530"/>
        <v>FINALIZADO</v>
      </c>
      <c r="CO527" s="115"/>
      <c r="CQ527" s="17"/>
      <c r="CR527" s="87"/>
      <c r="CT527" s="4" t="s">
        <v>1321</v>
      </c>
      <c r="CU527" s="4" t="s">
        <v>1322</v>
      </c>
      <c r="CV527" s="4" t="s">
        <v>3330</v>
      </c>
      <c r="CW527" s="42" t="str">
        <f t="shared" si="531"/>
        <v>julio</v>
      </c>
      <c r="CX527" s="4" t="s">
        <v>180</v>
      </c>
      <c r="CY527" s="6" t="s">
        <v>361</v>
      </c>
      <c r="CZ527" s="6" t="s">
        <v>362</v>
      </c>
    </row>
    <row r="528" spans="1:104" x14ac:dyDescent="0.25">
      <c r="A528" s="110" t="str">
        <f t="shared" si="516"/>
        <v/>
      </c>
      <c r="B528" s="110" t="str">
        <f t="shared" si="517"/>
        <v/>
      </c>
      <c r="C528" s="42" t="str">
        <f t="shared" si="518"/>
        <v/>
      </c>
      <c r="D528" s="42" t="str">
        <f t="shared" si="519"/>
        <v/>
      </c>
      <c r="E528" s="110" t="str">
        <f t="shared" si="520"/>
        <v/>
      </c>
      <c r="F528" s="110" t="str">
        <f t="shared" ca="1" si="521"/>
        <v>F</v>
      </c>
      <c r="G528" s="19" t="str">
        <f t="shared" si="522"/>
        <v/>
      </c>
      <c r="H528" s="19" t="str">
        <f t="shared" si="523"/>
        <v/>
      </c>
      <c r="I528" s="164" t="str">
        <f t="shared" si="524"/>
        <v/>
      </c>
      <c r="J528" s="4">
        <v>2020</v>
      </c>
      <c r="K528" s="5">
        <v>518</v>
      </c>
      <c r="L528" s="13" t="s">
        <v>1435</v>
      </c>
      <c r="M528" s="4" t="s">
        <v>115</v>
      </c>
      <c r="N528" s="6" t="s">
        <v>116</v>
      </c>
      <c r="O528" s="6" t="s">
        <v>138</v>
      </c>
      <c r="P528" s="6" t="s">
        <v>150</v>
      </c>
      <c r="Q528" s="6" t="s">
        <v>249</v>
      </c>
      <c r="R528" s="4" t="s">
        <v>114</v>
      </c>
      <c r="S528" s="4" t="s">
        <v>166</v>
      </c>
      <c r="T528" s="108" t="s">
        <v>4320</v>
      </c>
      <c r="U528" s="4" t="s">
        <v>173</v>
      </c>
      <c r="V528" s="43" t="s">
        <v>174</v>
      </c>
      <c r="W528" s="7">
        <v>1020803811</v>
      </c>
      <c r="X528" s="100">
        <v>7</v>
      </c>
      <c r="Y528" s="198">
        <v>34796</v>
      </c>
      <c r="Z528" s="80">
        <f ca="1">+($F$1-Tabla3[[#This Row],[FECHA DE NACIMIENTO]])/365</f>
        <v>26.101369863013698</v>
      </c>
      <c r="AA528" s="133" t="s">
        <v>1821</v>
      </c>
      <c r="AC528" s="4" t="s">
        <v>114</v>
      </c>
      <c r="AD528" s="4" t="s">
        <v>114</v>
      </c>
      <c r="AE528" s="8" t="s">
        <v>114</v>
      </c>
      <c r="AF528" s="4" t="s">
        <v>181</v>
      </c>
      <c r="AG528" s="13" t="s">
        <v>185</v>
      </c>
      <c r="AH528" s="13" t="s">
        <v>185</v>
      </c>
      <c r="AI528" s="6" t="s">
        <v>4321</v>
      </c>
      <c r="AJ528" s="108" t="s">
        <v>4322</v>
      </c>
      <c r="AK528" s="9" t="s">
        <v>4323</v>
      </c>
      <c r="AL528" s="9">
        <v>22500005</v>
      </c>
      <c r="AM528" s="9">
        <v>22500005</v>
      </c>
      <c r="AN528" s="112">
        <v>4500001</v>
      </c>
      <c r="AO528" s="4" t="s">
        <v>209</v>
      </c>
      <c r="AP528" s="6" t="s">
        <v>181</v>
      </c>
      <c r="AQ528" s="6" t="s">
        <v>168</v>
      </c>
      <c r="AR528" s="75"/>
      <c r="AS528" s="75"/>
      <c r="AT528" s="75"/>
      <c r="AU528" s="108">
        <v>9020</v>
      </c>
      <c r="AV528" s="198">
        <v>43844</v>
      </c>
      <c r="AW528" s="108">
        <v>166120</v>
      </c>
      <c r="AX528" s="199">
        <v>44044</v>
      </c>
      <c r="AY528" s="6" t="s">
        <v>215</v>
      </c>
      <c r="AZ528" s="6" t="s">
        <v>810</v>
      </c>
      <c r="BA528" s="108" t="s">
        <v>181</v>
      </c>
      <c r="BB528" s="75"/>
      <c r="BC528" s="75"/>
      <c r="BD528" s="6" t="s">
        <v>4325</v>
      </c>
      <c r="BE528" s="161" t="s">
        <v>4324</v>
      </c>
      <c r="BF528" s="198">
        <v>44043</v>
      </c>
      <c r="BG528" s="4" t="s">
        <v>220</v>
      </c>
      <c r="BH528" s="4" t="s">
        <v>220</v>
      </c>
      <c r="BI528" s="6" t="s">
        <v>221</v>
      </c>
      <c r="BJ528" s="6" t="s">
        <v>1163</v>
      </c>
      <c r="BK528" s="6" t="s">
        <v>174</v>
      </c>
      <c r="BL528" s="12">
        <v>79403515</v>
      </c>
      <c r="BM528" s="4">
        <v>9</v>
      </c>
      <c r="BN528" s="6" t="s">
        <v>1286</v>
      </c>
      <c r="BO528" s="13" t="s">
        <v>185</v>
      </c>
      <c r="BP528" s="4">
        <v>77101701</v>
      </c>
      <c r="BQ528" s="196" t="s">
        <v>4319</v>
      </c>
      <c r="BR528" s="198">
        <v>44043</v>
      </c>
      <c r="BS528" s="4" t="s">
        <v>180</v>
      </c>
      <c r="BT528" s="13" t="s">
        <v>230</v>
      </c>
      <c r="BU528" s="199">
        <v>44044</v>
      </c>
      <c r="BV528" s="13" t="s">
        <v>348</v>
      </c>
      <c r="BW528" s="163">
        <v>44044</v>
      </c>
      <c r="BX528" s="163">
        <v>44044</v>
      </c>
      <c r="BY528" s="222">
        <v>44196</v>
      </c>
      <c r="BZ528" s="42">
        <f t="shared" si="498"/>
        <v>152</v>
      </c>
      <c r="CA528" s="16">
        <f t="shared" si="415"/>
        <v>5.0666666666666664</v>
      </c>
      <c r="CB528" s="6" t="s">
        <v>4024</v>
      </c>
      <c r="CC528" s="9">
        <f>BD_2!E526</f>
        <v>0</v>
      </c>
      <c r="CD528" s="9">
        <f>BD_2!BA526</f>
        <v>0</v>
      </c>
      <c r="CE528" s="4">
        <f>BD_2!BZ526</f>
        <v>0</v>
      </c>
      <c r="CF528" s="42" t="str">
        <f>BD_2!CA526</f>
        <v>2 NO</v>
      </c>
      <c r="CG528" s="163" t="str">
        <f>BD_2!CF526</f>
        <v>2 NO</v>
      </c>
      <c r="CH528" s="4" t="s">
        <v>181</v>
      </c>
      <c r="CI528">
        <f t="shared" si="525"/>
        <v>152</v>
      </c>
      <c r="CJ528" s="161">
        <f t="shared" si="526"/>
        <v>44044</v>
      </c>
      <c r="CK528" s="161">
        <f t="shared" si="527"/>
        <v>44196</v>
      </c>
      <c r="CL528" s="14">
        <f t="shared" ca="1" si="528"/>
        <v>1.8355263157894737</v>
      </c>
      <c r="CM528" s="112">
        <f t="shared" si="529"/>
        <v>22500005</v>
      </c>
      <c r="CN528" s="42" t="str">
        <f t="shared" ca="1" si="530"/>
        <v>FINALIZADO</v>
      </c>
      <c r="CO528" s="115"/>
      <c r="CQ528" s="17"/>
      <c r="CR528" s="87"/>
      <c r="CT528" s="4" t="s">
        <v>1321</v>
      </c>
      <c r="CU528" s="4" t="s">
        <v>1322</v>
      </c>
      <c r="CV528" s="4" t="s">
        <v>3330</v>
      </c>
      <c r="CW528" s="42" t="str">
        <f t="shared" si="531"/>
        <v>julio</v>
      </c>
      <c r="CX528" s="4" t="s">
        <v>180</v>
      </c>
      <c r="CY528" s="6" t="s">
        <v>361</v>
      </c>
      <c r="CZ528" s="6" t="s">
        <v>362</v>
      </c>
    </row>
    <row r="529" spans="1:104" x14ac:dyDescent="0.25">
      <c r="A529" s="110" t="str">
        <f t="shared" si="516"/>
        <v>A</v>
      </c>
      <c r="B529" s="110" t="str">
        <f t="shared" si="517"/>
        <v>PR</v>
      </c>
      <c r="C529" s="42" t="str">
        <f t="shared" si="518"/>
        <v/>
      </c>
      <c r="D529" s="42" t="str">
        <f t="shared" si="519"/>
        <v/>
      </c>
      <c r="E529" s="110" t="str">
        <f t="shared" si="520"/>
        <v/>
      </c>
      <c r="F529" s="110" t="str">
        <f t="shared" ca="1" si="521"/>
        <v>F</v>
      </c>
      <c r="G529" s="19" t="str">
        <f t="shared" si="522"/>
        <v/>
      </c>
      <c r="H529" s="19" t="str">
        <f t="shared" si="523"/>
        <v/>
      </c>
      <c r="I529" s="164" t="str">
        <f t="shared" si="524"/>
        <v/>
      </c>
      <c r="J529" s="4">
        <v>2020</v>
      </c>
      <c r="K529" s="5">
        <v>519</v>
      </c>
      <c r="L529" s="13" t="s">
        <v>1440</v>
      </c>
      <c r="M529" s="4" t="s">
        <v>115</v>
      </c>
      <c r="N529" s="6" t="s">
        <v>116</v>
      </c>
      <c r="O529" s="6" t="s">
        <v>138</v>
      </c>
      <c r="P529" s="6" t="s">
        <v>150</v>
      </c>
      <c r="Q529" s="6" t="s">
        <v>249</v>
      </c>
      <c r="R529" s="4" t="s">
        <v>114</v>
      </c>
      <c r="S529" s="4" t="s">
        <v>166</v>
      </c>
      <c r="T529" s="108" t="s">
        <v>1604</v>
      </c>
      <c r="U529" s="4" t="s">
        <v>173</v>
      </c>
      <c r="V529" s="43" t="s">
        <v>174</v>
      </c>
      <c r="W529" s="7">
        <v>20740128</v>
      </c>
      <c r="X529" s="100">
        <v>1</v>
      </c>
      <c r="Y529" s="198">
        <v>29276</v>
      </c>
      <c r="Z529" s="80">
        <f ca="1">+($F$1-Tabla3[[#This Row],[FECHA DE NACIMIENTO]])/365</f>
        <v>41.224657534246575</v>
      </c>
      <c r="AA529" s="133" t="s">
        <v>540</v>
      </c>
      <c r="AC529" s="4" t="s">
        <v>114</v>
      </c>
      <c r="AD529" s="4" t="s">
        <v>114</v>
      </c>
      <c r="AE529" s="8" t="s">
        <v>114</v>
      </c>
      <c r="AF529" s="4" t="s">
        <v>181</v>
      </c>
      <c r="AG529" s="6" t="s">
        <v>183</v>
      </c>
      <c r="AH529" s="6" t="s">
        <v>183</v>
      </c>
      <c r="AI529" s="6" t="s">
        <v>4327</v>
      </c>
      <c r="AJ529" s="108" t="s">
        <v>4328</v>
      </c>
      <c r="AK529" s="9" t="s">
        <v>2368</v>
      </c>
      <c r="AL529" s="9">
        <v>33036000</v>
      </c>
      <c r="AM529" s="9">
        <v>33036000</v>
      </c>
      <c r="AN529" s="112">
        <v>8259000</v>
      </c>
      <c r="AO529" s="4" t="s">
        <v>209</v>
      </c>
      <c r="AP529" s="6" t="s">
        <v>181</v>
      </c>
      <c r="AQ529" s="6" t="s">
        <v>168</v>
      </c>
      <c r="AR529" s="75"/>
      <c r="AS529" s="75"/>
      <c r="AT529" s="75"/>
      <c r="AU529" s="108">
        <v>4920</v>
      </c>
      <c r="AV529" s="198">
        <v>43839</v>
      </c>
      <c r="AW529" s="108">
        <v>166520</v>
      </c>
      <c r="AX529" s="199">
        <v>44047</v>
      </c>
      <c r="AY529" s="6" t="s">
        <v>215</v>
      </c>
      <c r="AZ529" s="6" t="s">
        <v>2510</v>
      </c>
      <c r="BA529" s="108" t="s">
        <v>181</v>
      </c>
      <c r="BB529" s="75"/>
      <c r="BC529" s="75"/>
      <c r="BD529" s="6" t="s">
        <v>4329</v>
      </c>
      <c r="BE529" s="161" t="s">
        <v>2370</v>
      </c>
      <c r="BF529" s="198">
        <v>44046</v>
      </c>
      <c r="BG529" s="4" t="s">
        <v>220</v>
      </c>
      <c r="BH529" s="4" t="s">
        <v>220</v>
      </c>
      <c r="BI529" s="6" t="s">
        <v>221</v>
      </c>
      <c r="BJ529" s="6" t="s">
        <v>1463</v>
      </c>
      <c r="BK529" s="6" t="s">
        <v>174</v>
      </c>
      <c r="BL529" s="12">
        <v>12119466</v>
      </c>
      <c r="BM529" s="4">
        <v>5</v>
      </c>
      <c r="BN529" s="6" t="s">
        <v>2503</v>
      </c>
      <c r="BO529" s="6" t="s">
        <v>183</v>
      </c>
      <c r="BP529" s="4">
        <v>77101600</v>
      </c>
      <c r="BQ529" s="196" t="s">
        <v>4326</v>
      </c>
      <c r="BR529" s="198">
        <v>44046</v>
      </c>
      <c r="BS529" s="4" t="s">
        <v>180</v>
      </c>
      <c r="BT529" s="13" t="s">
        <v>230</v>
      </c>
      <c r="BU529" s="199">
        <v>44047</v>
      </c>
      <c r="BV529" s="13" t="s">
        <v>348</v>
      </c>
      <c r="BW529" s="163">
        <v>44048</v>
      </c>
      <c r="BX529" s="163">
        <v>44048</v>
      </c>
      <c r="BY529" s="222">
        <v>44169</v>
      </c>
      <c r="BZ529" s="42">
        <f t="shared" si="498"/>
        <v>121</v>
      </c>
      <c r="CA529" s="16">
        <f t="shared" si="415"/>
        <v>4.0333333333333332</v>
      </c>
      <c r="CB529" s="6" t="s">
        <v>2371</v>
      </c>
      <c r="CC529" s="9">
        <f>BD_2!E527</f>
        <v>0</v>
      </c>
      <c r="CD529" s="9">
        <f>BD_2!BA527</f>
        <v>4955000</v>
      </c>
      <c r="CE529" s="4">
        <f>BD_2!BZ527</f>
        <v>19</v>
      </c>
      <c r="CF529" s="42" t="str">
        <f>BD_2!CA527</f>
        <v>2 NO</v>
      </c>
      <c r="CG529" s="163" t="str">
        <f>BD_2!CF527</f>
        <v>2 NO</v>
      </c>
      <c r="CH529" s="4" t="s">
        <v>181</v>
      </c>
      <c r="CI529">
        <f t="shared" si="525"/>
        <v>140</v>
      </c>
      <c r="CJ529" s="161">
        <f t="shared" si="526"/>
        <v>44048</v>
      </c>
      <c r="CK529" s="161">
        <f t="shared" si="527"/>
        <v>44188</v>
      </c>
      <c r="CL529" s="14">
        <f t="shared" ca="1" si="528"/>
        <v>1.9642857142857142</v>
      </c>
      <c r="CM529" s="112">
        <f t="shared" si="529"/>
        <v>37991000</v>
      </c>
      <c r="CN529" s="42" t="str">
        <f t="shared" ca="1" si="530"/>
        <v>FINALIZADO</v>
      </c>
      <c r="CO529" s="115"/>
      <c r="CQ529" s="17"/>
      <c r="CR529" s="87"/>
      <c r="CT529" s="4" t="s">
        <v>1321</v>
      </c>
      <c r="CU529" s="4" t="s">
        <v>1322</v>
      </c>
      <c r="CV529" s="4" t="s">
        <v>3330</v>
      </c>
      <c r="CW529" s="42" t="str">
        <f t="shared" si="531"/>
        <v>agosto</v>
      </c>
      <c r="CX529" s="4" t="s">
        <v>180</v>
      </c>
      <c r="CY529" s="6" t="s">
        <v>361</v>
      </c>
      <c r="CZ529" s="6" t="s">
        <v>362</v>
      </c>
    </row>
    <row r="530" spans="1:104" x14ac:dyDescent="0.25">
      <c r="A530" s="110" t="str">
        <f t="shared" si="516"/>
        <v/>
      </c>
      <c r="B530" s="110" t="str">
        <f t="shared" si="517"/>
        <v/>
      </c>
      <c r="C530" s="42" t="str">
        <f t="shared" si="518"/>
        <v/>
      </c>
      <c r="D530" s="42" t="str">
        <f t="shared" si="519"/>
        <v/>
      </c>
      <c r="E530" s="110" t="str">
        <f t="shared" si="520"/>
        <v/>
      </c>
      <c r="F530" s="110" t="str">
        <f t="shared" ca="1" si="521"/>
        <v>F</v>
      </c>
      <c r="G530" s="19" t="str">
        <f t="shared" si="522"/>
        <v/>
      </c>
      <c r="H530" s="19" t="str">
        <f t="shared" si="523"/>
        <v/>
      </c>
      <c r="I530" s="164" t="str">
        <f t="shared" si="524"/>
        <v/>
      </c>
      <c r="J530" s="4">
        <v>2020</v>
      </c>
      <c r="K530" s="5">
        <v>520</v>
      </c>
      <c r="L530" s="13" t="s">
        <v>714</v>
      </c>
      <c r="M530" s="4" t="s">
        <v>115</v>
      </c>
      <c r="N530" s="6" t="s">
        <v>116</v>
      </c>
      <c r="O530" s="6" t="s">
        <v>138</v>
      </c>
      <c r="P530" s="6" t="s">
        <v>150</v>
      </c>
      <c r="Q530" s="6" t="s">
        <v>249</v>
      </c>
      <c r="R530" s="4" t="s">
        <v>114</v>
      </c>
      <c r="S530" s="4" t="s">
        <v>166</v>
      </c>
      <c r="T530" s="108" t="s">
        <v>4331</v>
      </c>
      <c r="U530" s="4" t="s">
        <v>173</v>
      </c>
      <c r="V530" s="43" t="s">
        <v>174</v>
      </c>
      <c r="W530" s="7">
        <v>72219829</v>
      </c>
      <c r="X530" s="100">
        <v>2</v>
      </c>
      <c r="Y530" s="198">
        <v>27836</v>
      </c>
      <c r="Z530" s="80">
        <f ca="1">+($F$1-Tabla3[[#This Row],[FECHA DE NACIMIENTO]])/365</f>
        <v>45.169863013698631</v>
      </c>
      <c r="AA530" s="133" t="s">
        <v>178</v>
      </c>
      <c r="AC530" s="4" t="s">
        <v>114</v>
      </c>
      <c r="AD530" s="4" t="s">
        <v>114</v>
      </c>
      <c r="AE530" s="8" t="s">
        <v>114</v>
      </c>
      <c r="AF530" s="4" t="s">
        <v>181</v>
      </c>
      <c r="AG530" s="105" t="s">
        <v>958</v>
      </c>
      <c r="AH530" s="6" t="s">
        <v>958</v>
      </c>
      <c r="AI530" s="6" t="s">
        <v>4332</v>
      </c>
      <c r="AJ530" s="108" t="s">
        <v>4333</v>
      </c>
      <c r="AK530" s="9" t="s">
        <v>4334</v>
      </c>
      <c r="AL530" s="9">
        <v>42500000</v>
      </c>
      <c r="AM530" s="9">
        <v>42500000</v>
      </c>
      <c r="AN530" s="112">
        <v>8500000</v>
      </c>
      <c r="AO530" s="4" t="s">
        <v>209</v>
      </c>
      <c r="AP530" s="6" t="s">
        <v>181</v>
      </c>
      <c r="AQ530" s="6" t="s">
        <v>168</v>
      </c>
      <c r="AR530" s="75"/>
      <c r="AS530" s="75"/>
      <c r="AT530" s="75"/>
      <c r="AU530" s="108">
        <v>5720</v>
      </c>
      <c r="AV530" s="198">
        <v>43840</v>
      </c>
      <c r="AW530" s="108">
        <v>165920</v>
      </c>
      <c r="AX530" s="199">
        <v>44043</v>
      </c>
      <c r="AY530" s="6" t="s">
        <v>215</v>
      </c>
      <c r="AZ530" s="6" t="s">
        <v>1070</v>
      </c>
      <c r="BA530" s="6" t="s">
        <v>181</v>
      </c>
      <c r="BB530" s="75"/>
      <c r="BC530" s="75"/>
      <c r="BD530" s="6" t="s">
        <v>4336</v>
      </c>
      <c r="BE530" s="161" t="s">
        <v>4335</v>
      </c>
      <c r="BF530" s="198">
        <v>44043</v>
      </c>
      <c r="BG530" s="4" t="s">
        <v>220</v>
      </c>
      <c r="BH530" s="4" t="s">
        <v>220</v>
      </c>
      <c r="BI530" s="6" t="s">
        <v>221</v>
      </c>
      <c r="BJ530" s="6" t="s">
        <v>2151</v>
      </c>
      <c r="BK530" s="6" t="s">
        <v>174</v>
      </c>
      <c r="BL530" s="12">
        <v>71580559</v>
      </c>
      <c r="BM530" s="4">
        <v>0</v>
      </c>
      <c r="BN530" s="6" t="s">
        <v>3857</v>
      </c>
      <c r="BO530" s="6" t="s">
        <v>187</v>
      </c>
      <c r="BP530" s="4">
        <v>77101700</v>
      </c>
      <c r="BQ530" s="196" t="s">
        <v>4330</v>
      </c>
      <c r="BR530" s="198">
        <v>44043</v>
      </c>
      <c r="BS530" s="4" t="s">
        <v>180</v>
      </c>
      <c r="BT530" s="13" t="s">
        <v>230</v>
      </c>
      <c r="BU530" s="199">
        <v>44043</v>
      </c>
      <c r="BV530" s="13" t="s">
        <v>348</v>
      </c>
      <c r="BW530" s="163">
        <v>44044</v>
      </c>
      <c r="BX530" s="163">
        <v>44044</v>
      </c>
      <c r="BY530" s="222">
        <v>44196</v>
      </c>
      <c r="BZ530" s="42">
        <f t="shared" si="498"/>
        <v>152</v>
      </c>
      <c r="CA530" s="16">
        <f t="shared" si="415"/>
        <v>5.0666666666666664</v>
      </c>
      <c r="CB530" s="6" t="s">
        <v>4167</v>
      </c>
      <c r="CC530" s="9">
        <f>BD_2!E528</f>
        <v>0</v>
      </c>
      <c r="CD530" s="9">
        <f>BD_2!BA528</f>
        <v>0</v>
      </c>
      <c r="CE530" s="4">
        <f>BD_2!BZ528</f>
        <v>0</v>
      </c>
      <c r="CF530" s="42" t="str">
        <f>BD_2!CA528</f>
        <v>2 NO</v>
      </c>
      <c r="CG530" s="163" t="str">
        <f>BD_2!CF528</f>
        <v>2 NO</v>
      </c>
      <c r="CH530" s="4" t="s">
        <v>181</v>
      </c>
      <c r="CI530">
        <f t="shared" si="525"/>
        <v>152</v>
      </c>
      <c r="CJ530" s="161">
        <f t="shared" si="526"/>
        <v>44044</v>
      </c>
      <c r="CK530" s="161">
        <f t="shared" si="527"/>
        <v>44196</v>
      </c>
      <c r="CL530" s="14">
        <f t="shared" ca="1" si="528"/>
        <v>1.8355263157894737</v>
      </c>
      <c r="CM530" s="112">
        <f t="shared" si="529"/>
        <v>42500000</v>
      </c>
      <c r="CN530" s="42" t="str">
        <f t="shared" ca="1" si="530"/>
        <v>FINALIZADO</v>
      </c>
      <c r="CO530" s="115"/>
      <c r="CQ530" s="17"/>
      <c r="CR530" s="87"/>
      <c r="CT530" s="4" t="s">
        <v>1321</v>
      </c>
      <c r="CU530" s="4" t="s">
        <v>1322</v>
      </c>
      <c r="CV530" s="4" t="s">
        <v>3330</v>
      </c>
      <c r="CW530" s="42" t="str">
        <f t="shared" si="531"/>
        <v>julio</v>
      </c>
      <c r="CX530" s="4" t="s">
        <v>180</v>
      </c>
      <c r="CY530" s="6" t="s">
        <v>361</v>
      </c>
      <c r="CZ530" s="6" t="s">
        <v>362</v>
      </c>
    </row>
    <row r="531" spans="1:104" x14ac:dyDescent="0.25">
      <c r="A531" s="110" t="str">
        <f t="shared" si="516"/>
        <v/>
      </c>
      <c r="B531" s="110" t="str">
        <f t="shared" si="517"/>
        <v/>
      </c>
      <c r="C531" s="42" t="str">
        <f t="shared" si="518"/>
        <v/>
      </c>
      <c r="D531" s="42" t="str">
        <f t="shared" si="519"/>
        <v/>
      </c>
      <c r="E531" s="110" t="str">
        <f t="shared" si="520"/>
        <v/>
      </c>
      <c r="F531" s="110" t="str">
        <f t="shared" ca="1" si="521"/>
        <v>F</v>
      </c>
      <c r="G531" s="19" t="str">
        <f t="shared" si="522"/>
        <v/>
      </c>
      <c r="H531" s="19" t="str">
        <f t="shared" si="523"/>
        <v/>
      </c>
      <c r="I531" s="164" t="str">
        <f t="shared" si="524"/>
        <v/>
      </c>
      <c r="J531" s="4">
        <v>2020</v>
      </c>
      <c r="K531" s="5">
        <v>521</v>
      </c>
      <c r="L531" s="13" t="s">
        <v>1435</v>
      </c>
      <c r="M531" s="79" t="s">
        <v>2159</v>
      </c>
      <c r="N531" t="s">
        <v>116</v>
      </c>
      <c r="O531" t="s">
        <v>136</v>
      </c>
      <c r="P531" t="s">
        <v>150</v>
      </c>
      <c r="Q531" t="s">
        <v>255</v>
      </c>
      <c r="R531" s="79" t="s">
        <v>114</v>
      </c>
      <c r="S531" s="79" t="s">
        <v>168</v>
      </c>
      <c r="T531" s="108" t="s">
        <v>4369</v>
      </c>
      <c r="U531" s="4" t="s">
        <v>2160</v>
      </c>
      <c r="V531" s="43" t="s">
        <v>175</v>
      </c>
      <c r="W531" s="202" t="s">
        <v>4370</v>
      </c>
      <c r="X531" s="100">
        <v>0</v>
      </c>
      <c r="Y531" s="162" t="s">
        <v>2162</v>
      </c>
      <c r="Z531" s="80">
        <v>0</v>
      </c>
      <c r="AA531" s="133" t="s">
        <v>2162</v>
      </c>
      <c r="AC531" s="4" t="s">
        <v>4371</v>
      </c>
      <c r="AD531" s="4" t="s">
        <v>174</v>
      </c>
      <c r="AE531" s="8">
        <v>79146703</v>
      </c>
      <c r="AF531" s="4" t="s">
        <v>180</v>
      </c>
      <c r="AG531" s="13" t="s">
        <v>4372</v>
      </c>
      <c r="AH531" s="13" t="s">
        <v>4372</v>
      </c>
      <c r="AI531" s="6" t="s">
        <v>4373</v>
      </c>
      <c r="AJ531" s="108" t="s">
        <v>4374</v>
      </c>
      <c r="AK531" s="9" t="s">
        <v>4375</v>
      </c>
      <c r="AL531" s="9">
        <v>658660348</v>
      </c>
      <c r="AM531" s="9">
        <v>549586875</v>
      </c>
      <c r="AN531" s="112">
        <v>0</v>
      </c>
      <c r="AO531" s="4" t="s">
        <v>209</v>
      </c>
      <c r="AP531" s="6" t="s">
        <v>180</v>
      </c>
      <c r="AQ531" s="6" t="s">
        <v>212</v>
      </c>
      <c r="AR531" s="195">
        <v>109073473</v>
      </c>
      <c r="AS531" s="108" t="s">
        <v>4369</v>
      </c>
      <c r="AT531" s="202" t="s">
        <v>4370</v>
      </c>
      <c r="AU531" s="108" t="s">
        <v>4448</v>
      </c>
      <c r="AV531" s="198" t="s">
        <v>4451</v>
      </c>
      <c r="AW531" s="108" t="s">
        <v>4432</v>
      </c>
      <c r="AX531" s="199">
        <v>44048</v>
      </c>
      <c r="AY531" s="108" t="s">
        <v>215</v>
      </c>
      <c r="AZ531" s="108" t="s">
        <v>4449</v>
      </c>
      <c r="BA531" s="108" t="s">
        <v>181</v>
      </c>
      <c r="BB531" s="75"/>
      <c r="BC531" s="75"/>
      <c r="BD531" s="6" t="s">
        <v>4376</v>
      </c>
      <c r="BE531" s="161" t="s">
        <v>4377</v>
      </c>
      <c r="BF531" s="198">
        <v>44047</v>
      </c>
      <c r="BG531" s="4" t="s">
        <v>220</v>
      </c>
      <c r="BH531" s="4" t="s">
        <v>220</v>
      </c>
      <c r="BI531" s="6" t="s">
        <v>221</v>
      </c>
      <c r="BJ531" s="6" t="s">
        <v>5607</v>
      </c>
      <c r="BK531" s="6" t="s">
        <v>174</v>
      </c>
      <c r="BL531" s="12" t="s">
        <v>5608</v>
      </c>
      <c r="BM531" s="4"/>
      <c r="BN531" s="6" t="s">
        <v>5609</v>
      </c>
      <c r="BO531" s="6" t="s">
        <v>4378</v>
      </c>
      <c r="BP531" s="4">
        <v>77101701</v>
      </c>
      <c r="BQ531" s="196" t="s">
        <v>4379</v>
      </c>
      <c r="BR531" s="198">
        <v>44047</v>
      </c>
      <c r="BS531" s="4" t="s">
        <v>181</v>
      </c>
      <c r="BT531" s="13" t="s">
        <v>235</v>
      </c>
      <c r="BU531" s="199" t="s">
        <v>168</v>
      </c>
      <c r="BV531" s="13" t="s">
        <v>256</v>
      </c>
      <c r="BW531" s="163">
        <v>44048</v>
      </c>
      <c r="BX531" s="163">
        <v>44048</v>
      </c>
      <c r="BY531" s="222">
        <v>44196</v>
      </c>
      <c r="BZ531" s="42">
        <f t="shared" si="498"/>
        <v>148</v>
      </c>
      <c r="CA531" s="16">
        <f t="shared" si="415"/>
        <v>4.9333333333333336</v>
      </c>
      <c r="CB531" s="6" t="s">
        <v>4450</v>
      </c>
      <c r="CC531" s="9">
        <f>BD_2!E529</f>
        <v>0</v>
      </c>
      <c r="CD531" s="9">
        <f>BD_2!BA529</f>
        <v>0</v>
      </c>
      <c r="CE531" s="4">
        <f>BD_2!BZ529</f>
        <v>0</v>
      </c>
      <c r="CF531" s="42" t="str">
        <f>BD_2!CA529</f>
        <v>2 NO</v>
      </c>
      <c r="CG531" s="163" t="str">
        <f>BD_2!CF529</f>
        <v>2 NO</v>
      </c>
      <c r="CH531" s="4" t="s">
        <v>181</v>
      </c>
      <c r="CI531">
        <f t="shared" si="525"/>
        <v>148</v>
      </c>
      <c r="CJ531" s="161">
        <f t="shared" si="526"/>
        <v>44048</v>
      </c>
      <c r="CK531" s="161">
        <f t="shared" si="527"/>
        <v>44196</v>
      </c>
      <c r="CL531" s="14">
        <f t="shared" ca="1" si="528"/>
        <v>1.8581081081081081</v>
      </c>
      <c r="CM531" s="112">
        <f t="shared" si="529"/>
        <v>549586875</v>
      </c>
      <c r="CN531" s="42" t="str">
        <f t="shared" ca="1" si="530"/>
        <v>FINALIZADO</v>
      </c>
      <c r="CO531" s="115"/>
      <c r="CQ531" s="17"/>
      <c r="CR531" s="87"/>
      <c r="CT531" s="4" t="s">
        <v>1321</v>
      </c>
      <c r="CU531" s="4" t="s">
        <v>1322</v>
      </c>
      <c r="CV531" s="4" t="s">
        <v>3330</v>
      </c>
      <c r="CW531" s="42" t="str">
        <f t="shared" si="531"/>
        <v>agosto</v>
      </c>
      <c r="CX531" s="4" t="s">
        <v>180</v>
      </c>
      <c r="CY531" s="6" t="s">
        <v>361</v>
      </c>
      <c r="CZ531" s="6" t="s">
        <v>362</v>
      </c>
    </row>
    <row r="532" spans="1:104" x14ac:dyDescent="0.25">
      <c r="A532" s="110" t="str">
        <f t="shared" si="516"/>
        <v/>
      </c>
      <c r="B532" s="110" t="str">
        <f t="shared" si="517"/>
        <v/>
      </c>
      <c r="C532" s="42" t="str">
        <f t="shared" si="518"/>
        <v/>
      </c>
      <c r="D532" s="42" t="str">
        <f t="shared" si="519"/>
        <v/>
      </c>
      <c r="E532" s="110" t="str">
        <f t="shared" si="520"/>
        <v/>
      </c>
      <c r="F532" s="110" t="str">
        <f t="shared" ca="1" si="521"/>
        <v>F</v>
      </c>
      <c r="G532" s="19" t="str">
        <f t="shared" si="522"/>
        <v/>
      </c>
      <c r="H532" s="19" t="str">
        <f t="shared" si="523"/>
        <v/>
      </c>
      <c r="I532" s="164" t="str">
        <f t="shared" si="524"/>
        <v/>
      </c>
      <c r="J532" s="4">
        <v>2020</v>
      </c>
      <c r="K532" s="5">
        <v>522</v>
      </c>
      <c r="L532" s="13" t="s">
        <v>1440</v>
      </c>
      <c r="M532" s="79" t="s">
        <v>2159</v>
      </c>
      <c r="N532" t="s">
        <v>116</v>
      </c>
      <c r="O532" t="s">
        <v>132</v>
      </c>
      <c r="P532" t="s">
        <v>158</v>
      </c>
      <c r="Q532"/>
      <c r="R532" s="79" t="s">
        <v>114</v>
      </c>
      <c r="S532" s="79" t="s">
        <v>168</v>
      </c>
      <c r="T532" s="108" t="s">
        <v>4338</v>
      </c>
      <c r="U532" s="4" t="s">
        <v>2160</v>
      </c>
      <c r="V532" s="43" t="s">
        <v>175</v>
      </c>
      <c r="W532" s="7">
        <v>891480035</v>
      </c>
      <c r="X532" s="100">
        <v>9</v>
      </c>
      <c r="Y532" s="162" t="s">
        <v>2162</v>
      </c>
      <c r="Z532" s="80">
        <v>0</v>
      </c>
      <c r="AA532" s="133" t="s">
        <v>2162</v>
      </c>
      <c r="AC532" s="4" t="s">
        <v>4341</v>
      </c>
      <c r="AD532" s="4" t="s">
        <v>174</v>
      </c>
      <c r="AE532" s="8">
        <v>10098659</v>
      </c>
      <c r="AF532" s="4" t="s">
        <v>180</v>
      </c>
      <c r="AG532" s="6" t="s">
        <v>183</v>
      </c>
      <c r="AH532" s="6" t="s">
        <v>183</v>
      </c>
      <c r="AI532" s="6" t="s">
        <v>4342</v>
      </c>
      <c r="AJ532" s="108" t="s">
        <v>4343</v>
      </c>
      <c r="AK532" s="9" t="s">
        <v>4344</v>
      </c>
      <c r="AL532" s="9">
        <v>250000000</v>
      </c>
      <c r="AM532" s="9">
        <v>250000000</v>
      </c>
      <c r="AN532" s="112">
        <v>0</v>
      </c>
      <c r="AO532" s="4" t="s">
        <v>209</v>
      </c>
      <c r="AP532" s="6" t="s">
        <v>181</v>
      </c>
      <c r="AQ532" s="6" t="s">
        <v>168</v>
      </c>
      <c r="AR532" s="75"/>
      <c r="AS532" s="75"/>
      <c r="AT532" s="75"/>
      <c r="AU532" s="108">
        <v>22120</v>
      </c>
      <c r="AV532" s="198">
        <v>44041</v>
      </c>
      <c r="AW532" s="108">
        <v>166220</v>
      </c>
      <c r="AX532" s="199">
        <v>44044</v>
      </c>
      <c r="AY532" s="6" t="s">
        <v>215</v>
      </c>
      <c r="AZ532" s="6" t="s">
        <v>3195</v>
      </c>
      <c r="BA532" s="6" t="s">
        <v>181</v>
      </c>
      <c r="BB532" s="75"/>
      <c r="BC532" s="75"/>
      <c r="BD532" s="6" t="s">
        <v>4340</v>
      </c>
      <c r="BE532" s="161" t="s">
        <v>4339</v>
      </c>
      <c r="BF532" s="198">
        <v>44043</v>
      </c>
      <c r="BG532" s="4" t="s">
        <v>220</v>
      </c>
      <c r="BH532" s="4" t="s">
        <v>220</v>
      </c>
      <c r="BI532" s="6" t="s">
        <v>221</v>
      </c>
      <c r="BJ532" s="6" t="s">
        <v>4121</v>
      </c>
      <c r="BK532" s="6" t="s">
        <v>174</v>
      </c>
      <c r="BL532" s="12">
        <v>52827756</v>
      </c>
      <c r="BM532" s="4"/>
      <c r="BN532" s="6" t="s">
        <v>2767</v>
      </c>
      <c r="BO532" s="6" t="s">
        <v>183</v>
      </c>
      <c r="BP532" s="4">
        <v>77101600</v>
      </c>
      <c r="BQ532" s="196" t="s">
        <v>4337</v>
      </c>
      <c r="BR532" s="198">
        <v>44043</v>
      </c>
      <c r="BS532" s="4" t="s">
        <v>180</v>
      </c>
      <c r="BT532" s="13" t="s">
        <v>230</v>
      </c>
      <c r="BU532" s="199">
        <v>44046</v>
      </c>
      <c r="BV532" s="13" t="s">
        <v>350</v>
      </c>
      <c r="BW532" s="163">
        <v>44046</v>
      </c>
      <c r="BX532" s="163">
        <v>44046</v>
      </c>
      <c r="BY532" s="222">
        <v>44196</v>
      </c>
      <c r="BZ532" s="42">
        <f t="shared" si="498"/>
        <v>150</v>
      </c>
      <c r="CA532" s="16">
        <f t="shared" si="415"/>
        <v>5</v>
      </c>
      <c r="CB532" s="6" t="s">
        <v>4345</v>
      </c>
      <c r="CC532" s="9">
        <f>BD_2!E530</f>
        <v>0</v>
      </c>
      <c r="CD532" s="9">
        <f>BD_2!BA530</f>
        <v>0</v>
      </c>
      <c r="CE532" s="4">
        <f>BD_2!BZ530</f>
        <v>0</v>
      </c>
      <c r="CF532" s="42" t="str">
        <f>BD_2!CA530</f>
        <v>2 NO</v>
      </c>
      <c r="CG532" s="163" t="str">
        <f>BD_2!CF530</f>
        <v>2 NO</v>
      </c>
      <c r="CH532" s="4" t="s">
        <v>181</v>
      </c>
      <c r="CI532">
        <f t="shared" si="525"/>
        <v>150</v>
      </c>
      <c r="CJ532" s="161">
        <f t="shared" si="526"/>
        <v>44046</v>
      </c>
      <c r="CK532" s="161">
        <f t="shared" si="527"/>
        <v>44196</v>
      </c>
      <c r="CL532" s="14">
        <f t="shared" ca="1" si="528"/>
        <v>1.8466666666666667</v>
      </c>
      <c r="CM532" s="112">
        <f t="shared" si="529"/>
        <v>250000000</v>
      </c>
      <c r="CN532" s="42" t="str">
        <f t="shared" ca="1" si="530"/>
        <v>FINALIZADO</v>
      </c>
      <c r="CO532" s="115"/>
      <c r="CQ532" s="17"/>
      <c r="CR532" s="87"/>
      <c r="CT532" s="4" t="s">
        <v>1321</v>
      </c>
      <c r="CU532" s="4" t="s">
        <v>1322</v>
      </c>
      <c r="CV532" s="4" t="s">
        <v>3330</v>
      </c>
      <c r="CW532" s="42" t="str">
        <f t="shared" si="531"/>
        <v>julio</v>
      </c>
      <c r="CX532" s="4" t="s">
        <v>180</v>
      </c>
      <c r="CY532" s="6" t="s">
        <v>361</v>
      </c>
      <c r="CZ532" s="6" t="s">
        <v>362</v>
      </c>
    </row>
    <row r="533" spans="1:104" x14ac:dyDescent="0.25">
      <c r="A533" s="110" t="str">
        <f t="shared" si="516"/>
        <v/>
      </c>
      <c r="B533" s="110" t="str">
        <f t="shared" si="517"/>
        <v/>
      </c>
      <c r="C533" s="42" t="str">
        <f t="shared" si="518"/>
        <v/>
      </c>
      <c r="D533" s="42" t="str">
        <f t="shared" si="519"/>
        <v/>
      </c>
      <c r="E533" s="110" t="str">
        <f t="shared" si="520"/>
        <v/>
      </c>
      <c r="F533" s="110" t="str">
        <f t="shared" ca="1" si="521"/>
        <v>F</v>
      </c>
      <c r="G533" s="19" t="str">
        <f t="shared" si="522"/>
        <v/>
      </c>
      <c r="H533" s="19" t="str">
        <f t="shared" si="523"/>
        <v/>
      </c>
      <c r="I533" s="164" t="str">
        <f t="shared" si="524"/>
        <v/>
      </c>
      <c r="J533" s="4">
        <v>2020</v>
      </c>
      <c r="K533" s="5">
        <v>523</v>
      </c>
      <c r="L533" s="13" t="s">
        <v>1434</v>
      </c>
      <c r="M533" s="79" t="s">
        <v>2159</v>
      </c>
      <c r="N533" t="s">
        <v>116</v>
      </c>
      <c r="O533" t="s">
        <v>136</v>
      </c>
      <c r="P533" t="s">
        <v>150</v>
      </c>
      <c r="Q533" t="s">
        <v>255</v>
      </c>
      <c r="R533" s="79" t="s">
        <v>114</v>
      </c>
      <c r="S533" s="79" t="s">
        <v>168</v>
      </c>
      <c r="T533" s="108" t="s">
        <v>4201</v>
      </c>
      <c r="U533" s="4" t="s">
        <v>2160</v>
      </c>
      <c r="V533" s="43" t="s">
        <v>175</v>
      </c>
      <c r="W533" s="7">
        <v>823000050</v>
      </c>
      <c r="X533" s="100">
        <v>4</v>
      </c>
      <c r="Y533" s="162" t="s">
        <v>2162</v>
      </c>
      <c r="Z533" s="80">
        <v>0</v>
      </c>
      <c r="AA533" s="133" t="s">
        <v>2162</v>
      </c>
      <c r="AC533" s="4" t="s">
        <v>4202</v>
      </c>
      <c r="AD533" s="4" t="s">
        <v>174</v>
      </c>
      <c r="AE533" s="8">
        <v>92527991</v>
      </c>
      <c r="AF533" s="4" t="s">
        <v>181</v>
      </c>
      <c r="AG533" s="13" t="s">
        <v>185</v>
      </c>
      <c r="AH533" s="13" t="s">
        <v>185</v>
      </c>
      <c r="AI533" s="6" t="s">
        <v>4203</v>
      </c>
      <c r="AJ533" s="108" t="s">
        <v>4205</v>
      </c>
      <c r="AK533" s="9" t="s">
        <v>4204</v>
      </c>
      <c r="AL533" s="9">
        <v>585244174</v>
      </c>
      <c r="AM533" s="9">
        <v>468148299</v>
      </c>
      <c r="AN533" s="112">
        <v>0</v>
      </c>
      <c r="AO533" s="4" t="s">
        <v>210</v>
      </c>
      <c r="AP533" s="6" t="s">
        <v>180</v>
      </c>
      <c r="AQ533" s="6" t="s">
        <v>212</v>
      </c>
      <c r="AR533" s="195">
        <v>117095875</v>
      </c>
      <c r="AS533" s="108" t="s">
        <v>4201</v>
      </c>
      <c r="AT533" s="7">
        <v>823000050</v>
      </c>
      <c r="AU533" s="108">
        <v>420</v>
      </c>
      <c r="AV533" s="198">
        <v>43937</v>
      </c>
      <c r="AW533" s="108">
        <v>520</v>
      </c>
      <c r="AX533" s="199">
        <v>44044</v>
      </c>
      <c r="AY533" s="6" t="s">
        <v>215</v>
      </c>
      <c r="AZ533" s="6" t="s">
        <v>4346</v>
      </c>
      <c r="BA533" s="6" t="s">
        <v>181</v>
      </c>
      <c r="BB533" s="75"/>
      <c r="BC533" s="75"/>
      <c r="BD533" s="6" t="s">
        <v>4206</v>
      </c>
      <c r="BE533" s="161"/>
      <c r="BF533" s="198">
        <v>44043</v>
      </c>
      <c r="BG533" s="4" t="s">
        <v>220</v>
      </c>
      <c r="BH533" s="4" t="s">
        <v>220</v>
      </c>
      <c r="BI533" s="6" t="s">
        <v>221</v>
      </c>
      <c r="BJ533" s="6" t="s">
        <v>1224</v>
      </c>
      <c r="BK533" s="6" t="s">
        <v>174</v>
      </c>
      <c r="BL533" s="12">
        <v>80407547</v>
      </c>
      <c r="BM533" s="4">
        <v>6</v>
      </c>
      <c r="BN533" s="6" t="s">
        <v>1290</v>
      </c>
      <c r="BO533" s="6" t="s">
        <v>957</v>
      </c>
      <c r="BP533" s="4">
        <v>77101700</v>
      </c>
      <c r="BQ533" s="163" t="s">
        <v>4216</v>
      </c>
      <c r="BR533" s="198">
        <v>44043</v>
      </c>
      <c r="BS533" s="4" t="s">
        <v>181</v>
      </c>
      <c r="BT533" s="13" t="s">
        <v>235</v>
      </c>
      <c r="BU533" s="199" t="s">
        <v>168</v>
      </c>
      <c r="BV533" s="13" t="s">
        <v>256</v>
      </c>
      <c r="BW533" s="163">
        <v>44044</v>
      </c>
      <c r="BX533" s="163">
        <v>44044</v>
      </c>
      <c r="BY533" s="222">
        <v>44196</v>
      </c>
      <c r="BZ533" s="42">
        <f t="shared" si="498"/>
        <v>152</v>
      </c>
      <c r="CA533" s="16">
        <f t="shared" si="415"/>
        <v>5.0666666666666664</v>
      </c>
      <c r="CB533" s="6" t="s">
        <v>4207</v>
      </c>
      <c r="CC533" s="9">
        <f>BD_2!E531</f>
        <v>0</v>
      </c>
      <c r="CD533" s="9">
        <f>BD_2!BA531</f>
        <v>0</v>
      </c>
      <c r="CE533" s="4">
        <f>BD_2!BZ531</f>
        <v>0</v>
      </c>
      <c r="CF533" s="42" t="str">
        <f>BD_2!CA531</f>
        <v>2 NO</v>
      </c>
      <c r="CG533" s="163" t="str">
        <f>BD_2!CF531</f>
        <v>2 NO</v>
      </c>
      <c r="CH533" s="4" t="s">
        <v>181</v>
      </c>
      <c r="CI533">
        <f t="shared" si="525"/>
        <v>152</v>
      </c>
      <c r="CJ533" s="161">
        <f t="shared" si="526"/>
        <v>44044</v>
      </c>
      <c r="CK533" s="161">
        <f t="shared" si="527"/>
        <v>44196</v>
      </c>
      <c r="CL533" s="14">
        <f t="shared" ca="1" si="528"/>
        <v>1.8355263157894737</v>
      </c>
      <c r="CM533" s="112">
        <f t="shared" si="529"/>
        <v>468148299</v>
      </c>
      <c r="CN533" s="42" t="str">
        <f t="shared" ca="1" si="530"/>
        <v>FINALIZADO</v>
      </c>
      <c r="CO533" s="115"/>
      <c r="CQ533" s="17"/>
      <c r="CR533" s="87"/>
      <c r="CT533" s="4" t="s">
        <v>1321</v>
      </c>
      <c r="CU533" s="4" t="s">
        <v>1322</v>
      </c>
      <c r="CV533" s="4" t="s">
        <v>3330</v>
      </c>
      <c r="CW533" s="42" t="str">
        <f t="shared" si="531"/>
        <v>julio</v>
      </c>
      <c r="CX533" s="4" t="s">
        <v>180</v>
      </c>
      <c r="CY533" t="s">
        <v>4251</v>
      </c>
      <c r="CZ533" t="s">
        <v>4252</v>
      </c>
    </row>
    <row r="534" spans="1:104" x14ac:dyDescent="0.25">
      <c r="A534" s="110" t="str">
        <f>+IF($CM534&gt;$AM534,"A", "")</f>
        <v/>
      </c>
      <c r="B534" s="110" t="str">
        <f>+IF(CK534&gt;BY534,"PR","")</f>
        <v>PR</v>
      </c>
      <c r="C534" s="42" t="str">
        <f>IF($CG534= "1 SI", "T","")</f>
        <v/>
      </c>
      <c r="D534" s="42" t="str">
        <f>+IF($CF534="1 SI","S","")</f>
        <v/>
      </c>
      <c r="E534" s="110" t="str">
        <f>+IF(CH534="1 SI","C","")</f>
        <v/>
      </c>
      <c r="F534" s="110" t="str">
        <f ca="1">+IF($CK534&lt;=$F$1,"F","E")</f>
        <v>F</v>
      </c>
      <c r="G534" s="19" t="str">
        <f>+IF($CO534="MUTUO ACUERDO", "L","")</f>
        <v/>
      </c>
      <c r="H534" s="19" t="str">
        <f>IF($CX534="1 SI","","NE")</f>
        <v/>
      </c>
      <c r="I534" s="164" t="str">
        <f>IF(CV534="1. SI","ANU","")</f>
        <v/>
      </c>
      <c r="J534" s="4">
        <v>2020</v>
      </c>
      <c r="K534" s="5">
        <v>524</v>
      </c>
      <c r="L534" s="13" t="s">
        <v>1434</v>
      </c>
      <c r="M534" s="79" t="s">
        <v>2159</v>
      </c>
      <c r="N534" t="s">
        <v>116</v>
      </c>
      <c r="O534" t="s">
        <v>136</v>
      </c>
      <c r="P534" t="s">
        <v>150</v>
      </c>
      <c r="Q534" t="s">
        <v>255</v>
      </c>
      <c r="R534" s="79" t="s">
        <v>114</v>
      </c>
      <c r="S534" s="79" t="s">
        <v>168</v>
      </c>
      <c r="T534" s="108" t="s">
        <v>4208</v>
      </c>
      <c r="U534" s="4" t="s">
        <v>2160</v>
      </c>
      <c r="V534" s="43" t="s">
        <v>175</v>
      </c>
      <c r="W534" s="7">
        <v>891222322</v>
      </c>
      <c r="X534" s="100">
        <v>2</v>
      </c>
      <c r="Y534" s="162" t="s">
        <v>2162</v>
      </c>
      <c r="Z534" s="80">
        <v>0</v>
      </c>
      <c r="AA534" s="133" t="s">
        <v>2162</v>
      </c>
      <c r="AC534" s="4" t="s">
        <v>4209</v>
      </c>
      <c r="AD534" s="4" t="s">
        <v>174</v>
      </c>
      <c r="AE534" s="8">
        <v>98385929</v>
      </c>
      <c r="AF534" s="4" t="s">
        <v>181</v>
      </c>
      <c r="AG534" s="13" t="s">
        <v>185</v>
      </c>
      <c r="AH534" s="13" t="s">
        <v>185</v>
      </c>
      <c r="AI534" s="6" t="s">
        <v>4210</v>
      </c>
      <c r="AJ534" s="108" t="s">
        <v>4211</v>
      </c>
      <c r="AK534" s="9" t="s">
        <v>4212</v>
      </c>
      <c r="AL534" s="9">
        <v>724872529</v>
      </c>
      <c r="AM534" s="9">
        <v>579710446</v>
      </c>
      <c r="AN534" s="112">
        <v>0</v>
      </c>
      <c r="AO534" s="4" t="s">
        <v>210</v>
      </c>
      <c r="AP534" s="6" t="s">
        <v>180</v>
      </c>
      <c r="AQ534" s="6" t="s">
        <v>212</v>
      </c>
      <c r="AR534" s="195">
        <v>145162083</v>
      </c>
      <c r="AS534" s="108" t="s">
        <v>4208</v>
      </c>
      <c r="AT534" s="7">
        <v>891222322</v>
      </c>
      <c r="AU534" s="108">
        <v>420</v>
      </c>
      <c r="AV534" s="198">
        <v>43937</v>
      </c>
      <c r="AW534" s="108">
        <v>420</v>
      </c>
      <c r="AX534" s="199">
        <v>44044</v>
      </c>
      <c r="AY534" s="6" t="s">
        <v>215</v>
      </c>
      <c r="AZ534" s="6" t="s">
        <v>4346</v>
      </c>
      <c r="BA534" s="6" t="s">
        <v>181</v>
      </c>
      <c r="BB534" s="75"/>
      <c r="BC534" s="75"/>
      <c r="BD534" s="6" t="s">
        <v>4213</v>
      </c>
      <c r="BE534" s="161"/>
      <c r="BF534" s="198">
        <v>44043</v>
      </c>
      <c r="BG534" s="4" t="s">
        <v>220</v>
      </c>
      <c r="BH534" s="4" t="s">
        <v>220</v>
      </c>
      <c r="BI534" s="6" t="s">
        <v>221</v>
      </c>
      <c r="BJ534" s="6" t="s">
        <v>1224</v>
      </c>
      <c r="BK534" s="6" t="s">
        <v>174</v>
      </c>
      <c r="BL534" s="12">
        <v>80407547</v>
      </c>
      <c r="BM534" s="4">
        <v>6</v>
      </c>
      <c r="BN534" s="6" t="s">
        <v>1290</v>
      </c>
      <c r="BO534" s="6" t="s">
        <v>957</v>
      </c>
      <c r="BP534" s="4">
        <v>77101700</v>
      </c>
      <c r="BQ534" s="163" t="s">
        <v>4215</v>
      </c>
      <c r="BR534" s="198">
        <v>44043</v>
      </c>
      <c r="BS534" s="4" t="s">
        <v>181</v>
      </c>
      <c r="BT534" s="13" t="s">
        <v>235</v>
      </c>
      <c r="BU534" s="199" t="s">
        <v>168</v>
      </c>
      <c r="BV534" s="13" t="s">
        <v>256</v>
      </c>
      <c r="BW534" s="163">
        <v>44044</v>
      </c>
      <c r="BX534" s="163">
        <v>44044</v>
      </c>
      <c r="BY534" s="222">
        <v>44196</v>
      </c>
      <c r="BZ534" s="42">
        <f>$BY534-$BX534</f>
        <v>152</v>
      </c>
      <c r="CA534" s="16">
        <f t="shared" si="415"/>
        <v>5.0666666666666664</v>
      </c>
      <c r="CB534" s="6" t="s">
        <v>4214</v>
      </c>
      <c r="CC534" s="9">
        <f>BD_2!E532</f>
        <v>0</v>
      </c>
      <c r="CD534" s="9">
        <f>BD_2!BA532</f>
        <v>0</v>
      </c>
      <c r="CE534" s="4">
        <f>BD_2!BZ532</f>
        <v>90</v>
      </c>
      <c r="CF534" s="42" t="str">
        <f>BD_2!CA532</f>
        <v>2 NO</v>
      </c>
      <c r="CG534" s="163" t="str">
        <f>BD_2!CF532</f>
        <v>2 NO</v>
      </c>
      <c r="CH534" s="4" t="s">
        <v>181</v>
      </c>
      <c r="CI534">
        <f t="shared" si="525"/>
        <v>242</v>
      </c>
      <c r="CJ534" s="161">
        <f t="shared" si="526"/>
        <v>44044</v>
      </c>
      <c r="CK534" s="161">
        <f t="shared" si="527"/>
        <v>44286</v>
      </c>
      <c r="CL534" s="14">
        <f t="shared" ca="1" si="528"/>
        <v>1.1528925619834711</v>
      </c>
      <c r="CM534" s="112">
        <f>$AM534+$CD534-$CC534</f>
        <v>579710446</v>
      </c>
      <c r="CN534" s="42" t="str">
        <f ca="1">+IF($CK534&lt;=$F$1, "FINALIZADO","EJECUCIÓN")</f>
        <v>FINALIZADO</v>
      </c>
      <c r="CO534" s="115"/>
      <c r="CQ534" s="17"/>
      <c r="CR534" s="87"/>
      <c r="CT534" s="4" t="s">
        <v>1321</v>
      </c>
      <c r="CU534" s="4" t="s">
        <v>1322</v>
      </c>
      <c r="CV534" s="4" t="s">
        <v>3330</v>
      </c>
      <c r="CW534" s="42" t="str">
        <f>TEXT(BF534,"MMMM")</f>
        <v>julio</v>
      </c>
      <c r="CX534" s="4" t="s">
        <v>180</v>
      </c>
      <c r="CY534" t="s">
        <v>4251</v>
      </c>
      <c r="CZ534" t="s">
        <v>4252</v>
      </c>
    </row>
    <row r="535" spans="1:104" x14ac:dyDescent="0.25">
      <c r="A535" s="110" t="str">
        <f>+IF($CM535&gt;$AM535,"A", "")</f>
        <v/>
      </c>
      <c r="B535" s="110" t="str">
        <f>+IF(CK535&gt;BY535,"PR","")</f>
        <v>PR</v>
      </c>
      <c r="C535" s="42" t="str">
        <f>IF($CG535= "1 SI", "T","")</f>
        <v/>
      </c>
      <c r="D535" s="42" t="str">
        <f>+IF($CF535="1 SI","S","")</f>
        <v/>
      </c>
      <c r="E535" s="110" t="str">
        <f>+IF(CH535="1 SI","C","")</f>
        <v/>
      </c>
      <c r="F535" s="110" t="str">
        <f ca="1">+IF($CK535&lt;=$F$1,"F","E")</f>
        <v>E</v>
      </c>
      <c r="G535" s="19" t="str">
        <f>+IF($CO535="MUTUO ACUERDO", "L","")</f>
        <v/>
      </c>
      <c r="H535" s="19" t="str">
        <f>IF($CX535="1 SI","","NE")</f>
        <v/>
      </c>
      <c r="I535" s="164" t="str">
        <f>IF(CV535="1. SI","ANU","")</f>
        <v/>
      </c>
      <c r="J535" s="4">
        <v>2020</v>
      </c>
      <c r="K535" s="5">
        <v>525</v>
      </c>
      <c r="L535" s="13" t="s">
        <v>1434</v>
      </c>
      <c r="M535" s="79" t="s">
        <v>2159</v>
      </c>
      <c r="N535" t="s">
        <v>116</v>
      </c>
      <c r="O535" t="s">
        <v>136</v>
      </c>
      <c r="P535" t="s">
        <v>150</v>
      </c>
      <c r="Q535" t="s">
        <v>255</v>
      </c>
      <c r="R535" s="79" t="s">
        <v>114</v>
      </c>
      <c r="S535" s="79" t="s">
        <v>168</v>
      </c>
      <c r="T535" s="108" t="s">
        <v>4348</v>
      </c>
      <c r="U535" s="4" t="s">
        <v>2160</v>
      </c>
      <c r="V535" s="43" t="s">
        <v>175</v>
      </c>
      <c r="W535" s="7" t="s">
        <v>4598</v>
      </c>
      <c r="X535" s="100"/>
      <c r="Y535" s="162" t="s">
        <v>2162</v>
      </c>
      <c r="Z535" s="80">
        <v>0</v>
      </c>
      <c r="AA535" s="133" t="s">
        <v>2162</v>
      </c>
      <c r="AC535" s="4" t="s">
        <v>4347</v>
      </c>
      <c r="AD535" s="4" t="s">
        <v>174</v>
      </c>
      <c r="AE535" s="8" t="s">
        <v>4350</v>
      </c>
      <c r="AF535" s="4" t="s">
        <v>181</v>
      </c>
      <c r="AG535" s="13" t="s">
        <v>4351</v>
      </c>
      <c r="AH535" s="13" t="s">
        <v>4351</v>
      </c>
      <c r="AI535" s="6" t="s">
        <v>4352</v>
      </c>
      <c r="AJ535" s="108" t="s">
        <v>4353</v>
      </c>
      <c r="AK535" s="100" t="s">
        <v>4354</v>
      </c>
      <c r="AL535" s="9">
        <v>5175000000</v>
      </c>
      <c r="AM535" s="9">
        <v>4500000000</v>
      </c>
      <c r="AN535" s="112">
        <v>0</v>
      </c>
      <c r="AO535" s="4" t="s">
        <v>4355</v>
      </c>
      <c r="AP535" s="6" t="s">
        <v>180</v>
      </c>
      <c r="AQ535" s="6" t="s">
        <v>212</v>
      </c>
      <c r="AR535" s="201" t="s">
        <v>4356</v>
      </c>
      <c r="AS535" s="102" t="s">
        <v>4348</v>
      </c>
      <c r="AT535" s="8" t="s">
        <v>4349</v>
      </c>
      <c r="AU535" s="108" t="s">
        <v>4357</v>
      </c>
      <c r="AV535" s="198" t="s">
        <v>4358</v>
      </c>
      <c r="AW535" s="108" t="s">
        <v>4359</v>
      </c>
      <c r="AX535" s="199">
        <v>44047</v>
      </c>
      <c r="AY535" s="108" t="s">
        <v>215</v>
      </c>
      <c r="AZ535" s="108" t="s">
        <v>4360</v>
      </c>
      <c r="BA535" s="6" t="s">
        <v>181</v>
      </c>
      <c r="BB535" s="75"/>
      <c r="BC535" s="75"/>
      <c r="BD535" s="6" t="s">
        <v>4361</v>
      </c>
      <c r="BE535" s="161"/>
      <c r="BF535" s="198">
        <v>44046</v>
      </c>
      <c r="BG535" s="4" t="s">
        <v>220</v>
      </c>
      <c r="BH535" s="4" t="s">
        <v>220</v>
      </c>
      <c r="BI535" s="6" t="s">
        <v>221</v>
      </c>
      <c r="BJ535" s="6" t="s">
        <v>4362</v>
      </c>
      <c r="BK535" s="6" t="s">
        <v>174</v>
      </c>
      <c r="BL535" s="12" t="s">
        <v>4363</v>
      </c>
      <c r="BM535" s="4">
        <v>6</v>
      </c>
      <c r="BN535" s="6" t="s">
        <v>4364</v>
      </c>
      <c r="BO535" s="6" t="s">
        <v>4365</v>
      </c>
      <c r="BP535" s="4">
        <v>77101600</v>
      </c>
      <c r="BQ535" s="163" t="s">
        <v>4367</v>
      </c>
      <c r="BR535" s="198">
        <v>44048</v>
      </c>
      <c r="BS535" s="4" t="s">
        <v>180</v>
      </c>
      <c r="BT535" s="13" t="s">
        <v>230</v>
      </c>
      <c r="BU535" s="199">
        <v>44047</v>
      </c>
      <c r="BV535" s="13" t="s">
        <v>350</v>
      </c>
      <c r="BW535" s="163">
        <v>44047</v>
      </c>
      <c r="BX535" s="163">
        <v>44047</v>
      </c>
      <c r="BY535" s="222">
        <v>44196</v>
      </c>
      <c r="BZ535" s="42">
        <f>$BY535-$BX535</f>
        <v>149</v>
      </c>
      <c r="CA535" s="16">
        <f>$BZ535/30</f>
        <v>4.9666666666666668</v>
      </c>
      <c r="CB535" s="6" t="s">
        <v>4366</v>
      </c>
      <c r="CC535" s="9">
        <f>BD_2!E533</f>
        <v>0</v>
      </c>
      <c r="CD535" s="9">
        <f>BD_2!BA533</f>
        <v>0</v>
      </c>
      <c r="CE535" s="4">
        <f>BD_2!BZ533</f>
        <v>166</v>
      </c>
      <c r="CF535" s="42" t="str">
        <f>BD_2!CA533</f>
        <v>2 NO</v>
      </c>
      <c r="CG535" s="163" t="str">
        <f>BD_2!CF533</f>
        <v>2 NO</v>
      </c>
      <c r="CH535" s="4" t="s">
        <v>181</v>
      </c>
      <c r="CI535">
        <f t="shared" si="525"/>
        <v>315</v>
      </c>
      <c r="CJ535" s="161">
        <f t="shared" si="526"/>
        <v>44047</v>
      </c>
      <c r="CK535" s="161">
        <f t="shared" si="527"/>
        <v>44362</v>
      </c>
      <c r="CL535" s="14">
        <f t="shared" ca="1" si="528"/>
        <v>0.87619047619047619</v>
      </c>
      <c r="CM535" s="112">
        <f>$AM535+$CD535-$CC535</f>
        <v>4500000000</v>
      </c>
      <c r="CN535" s="42" t="str">
        <f ca="1">+IF($CK535&lt;=$F$1, "FINALIZADO","EJECUCIÓN")</f>
        <v>EJECUCIÓN</v>
      </c>
      <c r="CO535" s="115"/>
      <c r="CQ535" s="17"/>
      <c r="CR535" s="87"/>
      <c r="CT535" s="4" t="s">
        <v>1321</v>
      </c>
      <c r="CU535" s="4" t="s">
        <v>1322</v>
      </c>
      <c r="CV535" s="4" t="s">
        <v>3330</v>
      </c>
      <c r="CW535" s="42" t="str">
        <f>TEXT(BF535,"MMMM")</f>
        <v>agosto</v>
      </c>
      <c r="CX535" s="4" t="s">
        <v>180</v>
      </c>
      <c r="CY535" s="6" t="s">
        <v>4380</v>
      </c>
      <c r="CZ535" s="6" t="s">
        <v>4381</v>
      </c>
    </row>
    <row r="536" spans="1:104" x14ac:dyDescent="0.25">
      <c r="A536" s="110" t="str">
        <f>+IF($CM536&gt;$AM536,"A", "")</f>
        <v/>
      </c>
      <c r="B536" s="110" t="str">
        <f>+IF(CK536&gt;BY536,"PR","")</f>
        <v/>
      </c>
      <c r="C536" s="42" t="str">
        <f>IF($CG536= "1 SI", "T","")</f>
        <v/>
      </c>
      <c r="D536" s="42" t="str">
        <f>+IF($CF536="1 SI","S","")</f>
        <v/>
      </c>
      <c r="E536" s="110" t="str">
        <f>+IF(CH536="1 SI","C","")</f>
        <v/>
      </c>
      <c r="F536" s="110" t="str">
        <f ca="1">+IF($CK536&lt;=$F$1,"F","E")</f>
        <v>F</v>
      </c>
      <c r="G536" s="19" t="str">
        <f>+IF($CO536="MUTUO ACUERDO", "L","")</f>
        <v/>
      </c>
      <c r="H536" s="19" t="str">
        <f>IF($CX536="1 SI","","NE")</f>
        <v/>
      </c>
      <c r="I536" s="164" t="str">
        <f>IF(CV536="1. SI","ANU","")</f>
        <v/>
      </c>
      <c r="J536" s="4">
        <v>2020</v>
      </c>
      <c r="K536" s="5">
        <v>526</v>
      </c>
      <c r="L536" s="13" t="s">
        <v>1433</v>
      </c>
      <c r="M536" s="4" t="s">
        <v>115</v>
      </c>
      <c r="N536" s="6" t="s">
        <v>116</v>
      </c>
      <c r="O536" s="6" t="s">
        <v>138</v>
      </c>
      <c r="P536" s="6" t="s">
        <v>150</v>
      </c>
      <c r="Q536" s="6" t="s">
        <v>249</v>
      </c>
      <c r="R536" s="4" t="s">
        <v>114</v>
      </c>
      <c r="S536" s="4" t="s">
        <v>166</v>
      </c>
      <c r="T536" s="108" t="s">
        <v>4395</v>
      </c>
      <c r="U536" s="4" t="s">
        <v>173</v>
      </c>
      <c r="V536" s="43" t="s">
        <v>174</v>
      </c>
      <c r="W536" s="7">
        <v>42160394</v>
      </c>
      <c r="X536" s="100">
        <v>5</v>
      </c>
      <c r="Y536" s="198">
        <v>30994</v>
      </c>
      <c r="Z536" s="80">
        <f ca="1">+($F$1-Tabla3[[#This Row],[FECHA DE NACIMIENTO]])/365</f>
        <v>36.517808219178079</v>
      </c>
      <c r="AA536" s="133" t="s">
        <v>1442</v>
      </c>
      <c r="AC536" s="4" t="s">
        <v>114</v>
      </c>
      <c r="AD536" s="4" t="s">
        <v>114</v>
      </c>
      <c r="AE536" s="8" t="s">
        <v>114</v>
      </c>
      <c r="AF536" s="4" t="s">
        <v>181</v>
      </c>
      <c r="AG536" s="13" t="s">
        <v>185</v>
      </c>
      <c r="AH536" s="13" t="s">
        <v>185</v>
      </c>
      <c r="AI536" s="6" t="s">
        <v>4254</v>
      </c>
      <c r="AJ536" s="108" t="s">
        <v>4396</v>
      </c>
      <c r="AK536" s="100" t="s">
        <v>4397</v>
      </c>
      <c r="AL536" s="9">
        <v>19404000</v>
      </c>
      <c r="AM536" s="9">
        <v>19404000</v>
      </c>
      <c r="AN536" s="112">
        <v>6468000</v>
      </c>
      <c r="AO536" s="4" t="s">
        <v>209</v>
      </c>
      <c r="AP536" s="6" t="s">
        <v>181</v>
      </c>
      <c r="AQ536" s="6" t="s">
        <v>168</v>
      </c>
      <c r="AR536" s="201"/>
      <c r="AS536" s="102"/>
      <c r="AT536" s="8"/>
      <c r="AU536" s="108">
        <v>9220</v>
      </c>
      <c r="AV536" s="198">
        <v>43844</v>
      </c>
      <c r="AW536" s="108">
        <v>167420</v>
      </c>
      <c r="AX536" s="199">
        <v>44049</v>
      </c>
      <c r="AY536" s="108" t="s">
        <v>215</v>
      </c>
      <c r="AZ536" s="108" t="s">
        <v>812</v>
      </c>
      <c r="BA536" s="6" t="s">
        <v>181</v>
      </c>
      <c r="BB536" s="75"/>
      <c r="BC536" s="75"/>
      <c r="BD536" s="6" t="s">
        <v>4399</v>
      </c>
      <c r="BE536" s="161" t="s">
        <v>4398</v>
      </c>
      <c r="BF536" s="198">
        <v>44048</v>
      </c>
      <c r="BG536" s="4" t="s">
        <v>220</v>
      </c>
      <c r="BH536" s="4" t="s">
        <v>220</v>
      </c>
      <c r="BI536" s="6" t="s">
        <v>221</v>
      </c>
      <c r="BJ536" s="6" t="s">
        <v>1163</v>
      </c>
      <c r="BK536" s="6" t="s">
        <v>174</v>
      </c>
      <c r="BL536" s="12">
        <v>79403515</v>
      </c>
      <c r="BM536" s="4">
        <v>9</v>
      </c>
      <c r="BN536" s="6" t="s">
        <v>1286</v>
      </c>
      <c r="BO536" s="13" t="s">
        <v>185</v>
      </c>
      <c r="BP536" s="4">
        <v>77101705</v>
      </c>
      <c r="BQ536" s="196" t="s">
        <v>4394</v>
      </c>
      <c r="BR536" s="198">
        <v>44048</v>
      </c>
      <c r="BS536" s="4" t="s">
        <v>180</v>
      </c>
      <c r="BT536" s="13" t="s">
        <v>230</v>
      </c>
      <c r="BU536" s="199">
        <v>44049</v>
      </c>
      <c r="BV536" s="13" t="s">
        <v>348</v>
      </c>
      <c r="BW536" s="163">
        <v>44049</v>
      </c>
      <c r="BX536" s="163">
        <v>44049</v>
      </c>
      <c r="BY536" s="222">
        <v>44140</v>
      </c>
      <c r="BZ536" s="42">
        <f>$BY536-$BX536</f>
        <v>91</v>
      </c>
      <c r="CA536" s="16">
        <f t="shared" ref="CA536:CA587" si="532">$BZ536/30</f>
        <v>3.0333333333333332</v>
      </c>
      <c r="CB536" s="6" t="s">
        <v>4400</v>
      </c>
      <c r="CC536" s="9">
        <f>BD_2!E534</f>
        <v>0</v>
      </c>
      <c r="CD536" s="9">
        <f>BD_2!BA534</f>
        <v>0</v>
      </c>
      <c r="CE536" s="4">
        <f>BD_2!BZ534</f>
        <v>0</v>
      </c>
      <c r="CF536" s="42" t="str">
        <f>BD_2!CA534</f>
        <v>2 NO</v>
      </c>
      <c r="CG536" s="163" t="str">
        <f>BD_2!CF534</f>
        <v>2 NO</v>
      </c>
      <c r="CH536" s="4" t="s">
        <v>181</v>
      </c>
      <c r="CI536">
        <f t="shared" si="525"/>
        <v>91</v>
      </c>
      <c r="CJ536" s="161">
        <f t="shared" si="526"/>
        <v>44049</v>
      </c>
      <c r="CK536" s="161">
        <f t="shared" si="527"/>
        <v>44140</v>
      </c>
      <c r="CL536" s="14">
        <f t="shared" ca="1" si="528"/>
        <v>3.0109890109890109</v>
      </c>
      <c r="CM536" s="112">
        <f t="shared" ref="CM536:CM539" si="533">$AM536+$CD536-$CC536</f>
        <v>19404000</v>
      </c>
      <c r="CN536" s="42" t="str">
        <f ca="1">+IF($CK536&lt;=$F$1, "FINALIZADO","EJECUCIÓN")</f>
        <v>FINALIZADO</v>
      </c>
      <c r="CO536" s="115"/>
      <c r="CQ536" s="17"/>
      <c r="CR536" s="87"/>
      <c r="CT536" s="4" t="s">
        <v>1321</v>
      </c>
      <c r="CU536" s="4" t="s">
        <v>1322</v>
      </c>
      <c r="CV536" s="4" t="s">
        <v>3330</v>
      </c>
      <c r="CW536" s="42" t="str">
        <f>TEXT(BF536,"MMMM")</f>
        <v>agosto</v>
      </c>
      <c r="CX536" s="4" t="s">
        <v>180</v>
      </c>
      <c r="CY536" s="6" t="s">
        <v>361</v>
      </c>
      <c r="CZ536" s="6" t="s">
        <v>362</v>
      </c>
    </row>
    <row r="537" spans="1:104" x14ac:dyDescent="0.25">
      <c r="A537" s="110" t="str">
        <f t="shared" ref="A537:A539" si="534">+IF($CM537&gt;$AM537,"A", "")</f>
        <v/>
      </c>
      <c r="B537" s="110" t="str">
        <f t="shared" ref="B537:B539" si="535">+IF(CK537&gt;BY537,"PR","")</f>
        <v/>
      </c>
      <c r="C537" s="42" t="str">
        <f t="shared" ref="C537:C539" si="536">IF($CG537= "1 SI", "T","")</f>
        <v/>
      </c>
      <c r="D537" s="42" t="str">
        <f t="shared" ref="D537:D539" si="537">+IF($CF537="1 SI","S","")</f>
        <v/>
      </c>
      <c r="E537" s="110" t="str">
        <f t="shared" ref="E537:E539" si="538">+IF(CH537="1 SI","C","")</f>
        <v/>
      </c>
      <c r="F537" s="110" t="str">
        <f t="shared" ref="F537:F539" ca="1" si="539">+IF($CK537&lt;=$F$1,"F","E")</f>
        <v>F</v>
      </c>
      <c r="G537" s="19" t="str">
        <f t="shared" ref="G537:G539" si="540">+IF($CO537="MUTUO ACUERDO", "L","")</f>
        <v/>
      </c>
      <c r="H537" s="19" t="str">
        <f t="shared" ref="H537:H539" si="541">IF($CX537="1 SI","","NE")</f>
        <v/>
      </c>
      <c r="I537" s="164" t="str">
        <f t="shared" ref="I537:I539" si="542">IF(CV537="1. SI","ANU","")</f>
        <v/>
      </c>
      <c r="J537" s="4">
        <v>2020</v>
      </c>
      <c r="K537" s="5">
        <v>527</v>
      </c>
      <c r="L537" s="13" t="s">
        <v>1433</v>
      </c>
      <c r="M537" s="4" t="s">
        <v>115</v>
      </c>
      <c r="N537" s="6" t="s">
        <v>116</v>
      </c>
      <c r="O537" s="6" t="s">
        <v>138</v>
      </c>
      <c r="P537" s="6" t="s">
        <v>150</v>
      </c>
      <c r="Q537" s="6" t="s">
        <v>249</v>
      </c>
      <c r="R537" s="4" t="s">
        <v>114</v>
      </c>
      <c r="S537" s="4" t="s">
        <v>166</v>
      </c>
      <c r="T537" s="108" t="s">
        <v>4453</v>
      </c>
      <c r="U537" s="4" t="s">
        <v>173</v>
      </c>
      <c r="V537" s="43" t="s">
        <v>174</v>
      </c>
      <c r="W537" s="7">
        <v>80067505</v>
      </c>
      <c r="X537" s="100">
        <v>7</v>
      </c>
      <c r="Y537" s="198">
        <v>29171</v>
      </c>
      <c r="Z537" s="80">
        <f ca="1">+($F$1-Tabla3[[#This Row],[FECHA DE NACIMIENTO]])/365</f>
        <v>41.512328767123286</v>
      </c>
      <c r="AA537" s="133" t="s">
        <v>4456</v>
      </c>
      <c r="AC537" s="4" t="s">
        <v>114</v>
      </c>
      <c r="AD537" s="4" t="s">
        <v>114</v>
      </c>
      <c r="AE537" s="8" t="s">
        <v>114</v>
      </c>
      <c r="AF537" s="4" t="s">
        <v>181</v>
      </c>
      <c r="AG537" s="13" t="s">
        <v>185</v>
      </c>
      <c r="AH537" s="13" t="s">
        <v>185</v>
      </c>
      <c r="AI537" s="6" t="s">
        <v>4454</v>
      </c>
      <c r="AJ537" s="108" t="s">
        <v>4455</v>
      </c>
      <c r="AK537" s="101" t="s">
        <v>4457</v>
      </c>
      <c r="AL537" s="9">
        <v>20000000</v>
      </c>
      <c r="AM537" s="9">
        <v>20000000</v>
      </c>
      <c r="AN537" s="112">
        <v>5000000</v>
      </c>
      <c r="AO537" s="4" t="s">
        <v>209</v>
      </c>
      <c r="AP537" s="6" t="s">
        <v>181</v>
      </c>
      <c r="AQ537" s="6" t="s">
        <v>168</v>
      </c>
      <c r="AR537" s="201"/>
      <c r="AS537" s="102"/>
      <c r="AT537" s="8"/>
      <c r="AU537" s="108">
        <v>9020</v>
      </c>
      <c r="AV537" s="198">
        <v>43844</v>
      </c>
      <c r="AW537" s="108">
        <v>172420</v>
      </c>
      <c r="AX537" s="199">
        <v>44064</v>
      </c>
      <c r="AY537" s="108" t="s">
        <v>215</v>
      </c>
      <c r="AZ537" s="108" t="s">
        <v>810</v>
      </c>
      <c r="BA537" s="6" t="s">
        <v>181</v>
      </c>
      <c r="BB537" s="75"/>
      <c r="BC537" s="75"/>
      <c r="BD537" s="6" t="s">
        <v>4459</v>
      </c>
      <c r="BE537" s="161" t="s">
        <v>4458</v>
      </c>
      <c r="BF537" s="198">
        <v>44063</v>
      </c>
      <c r="BG537" s="4" t="s">
        <v>220</v>
      </c>
      <c r="BH537" s="4" t="s">
        <v>220</v>
      </c>
      <c r="BI537" s="6" t="s">
        <v>221</v>
      </c>
      <c r="BJ537" s="6" t="s">
        <v>4199</v>
      </c>
      <c r="BK537" s="6" t="s">
        <v>174</v>
      </c>
      <c r="BL537" s="12">
        <v>91423177</v>
      </c>
      <c r="BM537" s="4">
        <v>6</v>
      </c>
      <c r="BN537" s="6" t="s">
        <v>4200</v>
      </c>
      <c r="BO537" s="6" t="s">
        <v>957</v>
      </c>
      <c r="BP537" s="4">
        <v>77101701</v>
      </c>
      <c r="BQ537" s="196" t="s">
        <v>4452</v>
      </c>
      <c r="BR537" s="198">
        <v>44063</v>
      </c>
      <c r="BS537" s="4" t="s">
        <v>180</v>
      </c>
      <c r="BT537" s="13" t="s">
        <v>230</v>
      </c>
      <c r="BU537" s="199">
        <v>44064</v>
      </c>
      <c r="BV537" s="13" t="s">
        <v>348</v>
      </c>
      <c r="BW537" s="163">
        <v>44064</v>
      </c>
      <c r="BX537" s="163">
        <v>44064</v>
      </c>
      <c r="BY537" s="222">
        <v>44185</v>
      </c>
      <c r="BZ537" s="42">
        <f t="shared" ref="BZ537:BZ539" si="543">$BY537-$BX537</f>
        <v>121</v>
      </c>
      <c r="CA537" s="16">
        <f t="shared" si="532"/>
        <v>4.0333333333333332</v>
      </c>
      <c r="CB537" s="6" t="s">
        <v>4460</v>
      </c>
      <c r="CC537" s="9">
        <f>BD_2!E535</f>
        <v>0</v>
      </c>
      <c r="CD537" s="9">
        <f>BD_2!BA535</f>
        <v>0</v>
      </c>
      <c r="CE537" s="4">
        <f>BD_2!BZ535</f>
        <v>0</v>
      </c>
      <c r="CF537" s="42" t="str">
        <f>BD_2!CA535</f>
        <v>2 NO</v>
      </c>
      <c r="CG537" s="163" t="str">
        <f>BD_2!CF535</f>
        <v>2 NO</v>
      </c>
      <c r="CH537" s="4" t="s">
        <v>181</v>
      </c>
      <c r="CI537">
        <f t="shared" si="525"/>
        <v>121</v>
      </c>
      <c r="CJ537" s="161">
        <f t="shared" si="526"/>
        <v>44064</v>
      </c>
      <c r="CK537" s="161">
        <f t="shared" si="527"/>
        <v>44185</v>
      </c>
      <c r="CL537" s="14">
        <f t="shared" ca="1" si="528"/>
        <v>2.1404958677685952</v>
      </c>
      <c r="CM537" s="112">
        <f t="shared" si="533"/>
        <v>20000000</v>
      </c>
      <c r="CN537" s="42" t="str">
        <f t="shared" ref="CN537:CN539" ca="1" si="544">+IF($CK537&lt;=$F$1, "FINALIZADO","EJECUCIÓN")</f>
        <v>FINALIZADO</v>
      </c>
      <c r="CO537" s="115"/>
      <c r="CQ537" s="17"/>
      <c r="CR537" s="87"/>
      <c r="CT537" s="4" t="s">
        <v>1321</v>
      </c>
      <c r="CU537" s="4" t="s">
        <v>1322</v>
      </c>
      <c r="CV537" s="4" t="s">
        <v>3330</v>
      </c>
      <c r="CW537" s="42" t="str">
        <f t="shared" ref="CW537" si="545">TEXT(BF537,"MMMM")</f>
        <v>agosto</v>
      </c>
      <c r="CX537" s="4" t="s">
        <v>180</v>
      </c>
      <c r="CY537" s="6" t="s">
        <v>361</v>
      </c>
      <c r="CZ537" s="6" t="s">
        <v>362</v>
      </c>
    </row>
    <row r="538" spans="1:104" x14ac:dyDescent="0.25">
      <c r="A538" s="110" t="str">
        <f t="shared" si="534"/>
        <v/>
      </c>
      <c r="B538" s="110" t="str">
        <f t="shared" si="535"/>
        <v/>
      </c>
      <c r="C538" s="42" t="str">
        <f t="shared" si="536"/>
        <v/>
      </c>
      <c r="D538" s="42" t="str">
        <f t="shared" si="537"/>
        <v/>
      </c>
      <c r="E538" s="110" t="str">
        <f t="shared" si="538"/>
        <v/>
      </c>
      <c r="F538" s="110" t="str">
        <f t="shared" ca="1" si="539"/>
        <v>F</v>
      </c>
      <c r="G538" s="19" t="str">
        <f t="shared" si="540"/>
        <v/>
      </c>
      <c r="H538" s="19" t="str">
        <f t="shared" si="541"/>
        <v/>
      </c>
      <c r="I538" s="164" t="str">
        <f t="shared" si="542"/>
        <v/>
      </c>
      <c r="J538" s="4">
        <v>2020</v>
      </c>
      <c r="K538" s="5">
        <v>528</v>
      </c>
      <c r="L538" s="13" t="s">
        <v>1437</v>
      </c>
      <c r="M538" s="4" t="s">
        <v>115</v>
      </c>
      <c r="N538" s="6" t="s">
        <v>116</v>
      </c>
      <c r="O538" s="6" t="s">
        <v>138</v>
      </c>
      <c r="P538" s="6" t="s">
        <v>150</v>
      </c>
      <c r="Q538" s="6" t="s">
        <v>249</v>
      </c>
      <c r="R538" s="4" t="s">
        <v>114</v>
      </c>
      <c r="S538" s="4" t="s">
        <v>166</v>
      </c>
      <c r="T538" s="108" t="s">
        <v>4402</v>
      </c>
      <c r="U538" s="4" t="s">
        <v>173</v>
      </c>
      <c r="V538" s="43" t="s">
        <v>174</v>
      </c>
      <c r="W538" s="7">
        <v>80757377</v>
      </c>
      <c r="X538" s="100">
        <v>1</v>
      </c>
      <c r="Y538" s="198">
        <v>30362</v>
      </c>
      <c r="Z538" s="80">
        <f ca="1">+($F$1-Tabla3[[#This Row],[FECHA DE NACIMIENTO]])/365</f>
        <v>38.249315068493154</v>
      </c>
      <c r="AA538" s="133" t="s">
        <v>4403</v>
      </c>
      <c r="AC538" s="4" t="s">
        <v>114</v>
      </c>
      <c r="AD538" s="4" t="s">
        <v>114</v>
      </c>
      <c r="AE538" s="8" t="s">
        <v>114</v>
      </c>
      <c r="AF538" s="4" t="s">
        <v>181</v>
      </c>
      <c r="AG538" s="6" t="s">
        <v>200</v>
      </c>
      <c r="AH538" s="6" t="s">
        <v>200</v>
      </c>
      <c r="AI538" s="6" t="s">
        <v>4404</v>
      </c>
      <c r="AJ538" s="108" t="s">
        <v>4405</v>
      </c>
      <c r="AK538" s="100" t="s">
        <v>4406</v>
      </c>
      <c r="AL538" s="9">
        <v>26000000</v>
      </c>
      <c r="AM538" s="9">
        <v>26000000</v>
      </c>
      <c r="AN538" s="112">
        <v>6500000</v>
      </c>
      <c r="AO538" s="4" t="s">
        <v>209</v>
      </c>
      <c r="AP538" s="6" t="s">
        <v>181</v>
      </c>
      <c r="AQ538" s="6" t="s">
        <v>168</v>
      </c>
      <c r="AR538" s="201"/>
      <c r="AS538" s="102"/>
      <c r="AT538" s="8"/>
      <c r="AU538" s="108">
        <v>4520</v>
      </c>
      <c r="AV538" s="198">
        <v>43839</v>
      </c>
      <c r="AW538" s="108">
        <v>170320</v>
      </c>
      <c r="AX538" s="199">
        <v>44055</v>
      </c>
      <c r="AY538" s="108" t="s">
        <v>215</v>
      </c>
      <c r="AZ538" s="108" t="s">
        <v>575</v>
      </c>
      <c r="BA538" s="6" t="s">
        <v>181</v>
      </c>
      <c r="BB538" s="75"/>
      <c r="BC538" s="75"/>
      <c r="BD538" s="6" t="s">
        <v>4408</v>
      </c>
      <c r="BE538" s="161" t="s">
        <v>4407</v>
      </c>
      <c r="BF538" s="198">
        <v>44054</v>
      </c>
      <c r="BG538" s="4" t="s">
        <v>220</v>
      </c>
      <c r="BH538" s="4" t="s">
        <v>220</v>
      </c>
      <c r="BI538" s="6" t="s">
        <v>221</v>
      </c>
      <c r="BJ538" s="6" t="s">
        <v>4409</v>
      </c>
      <c r="BK538" s="6" t="s">
        <v>174</v>
      </c>
      <c r="BL538" s="12" t="s">
        <v>4410</v>
      </c>
      <c r="BM538" s="4">
        <v>4</v>
      </c>
      <c r="BN538" s="6" t="s">
        <v>4411</v>
      </c>
      <c r="BO538" s="6" t="s">
        <v>4412</v>
      </c>
      <c r="BP538" s="4">
        <v>81111500</v>
      </c>
      <c r="BQ538" s="196" t="s">
        <v>4401</v>
      </c>
      <c r="BR538" s="198">
        <v>44054</v>
      </c>
      <c r="BS538" s="4" t="s">
        <v>180</v>
      </c>
      <c r="BT538" s="13" t="s">
        <v>230</v>
      </c>
      <c r="BU538" s="199">
        <v>44055</v>
      </c>
      <c r="BV538" s="13" t="s">
        <v>348</v>
      </c>
      <c r="BW538" s="163">
        <v>44055</v>
      </c>
      <c r="BX538" s="163">
        <v>44055</v>
      </c>
      <c r="BY538" s="222">
        <v>44176</v>
      </c>
      <c r="BZ538" s="42">
        <f t="shared" si="543"/>
        <v>121</v>
      </c>
      <c r="CA538" s="16">
        <f t="shared" si="532"/>
        <v>4.0333333333333332</v>
      </c>
      <c r="CB538" s="6" t="s">
        <v>4413</v>
      </c>
      <c r="CC538" s="9">
        <f>BD_2!E536</f>
        <v>0</v>
      </c>
      <c r="CD538" s="9">
        <f>BD_2!BA536</f>
        <v>0</v>
      </c>
      <c r="CE538" s="4">
        <f>BD_2!BZ536</f>
        <v>0</v>
      </c>
      <c r="CF538" s="42" t="str">
        <f>BD_2!CA536</f>
        <v>2 NO</v>
      </c>
      <c r="CG538" s="163" t="str">
        <f>BD_2!CF536</f>
        <v>2 NO</v>
      </c>
      <c r="CH538" s="4" t="s">
        <v>181</v>
      </c>
      <c r="CI538">
        <f t="shared" si="525"/>
        <v>121</v>
      </c>
      <c r="CJ538" s="161">
        <f t="shared" si="526"/>
        <v>44055</v>
      </c>
      <c r="CK538" s="161">
        <f t="shared" si="527"/>
        <v>44176</v>
      </c>
      <c r="CL538" s="14">
        <f t="shared" ca="1" si="528"/>
        <v>2.2148760330578514</v>
      </c>
      <c r="CM538" s="112">
        <f t="shared" si="533"/>
        <v>26000000</v>
      </c>
      <c r="CN538" s="42" t="str">
        <f t="shared" ca="1" si="544"/>
        <v>FINALIZADO</v>
      </c>
      <c r="CO538" s="115"/>
      <c r="CQ538" s="17"/>
      <c r="CR538" s="87"/>
      <c r="CT538" s="4" t="s">
        <v>1321</v>
      </c>
      <c r="CU538" s="4" t="s">
        <v>1322</v>
      </c>
      <c r="CV538" s="4" t="s">
        <v>3330</v>
      </c>
      <c r="CW538" s="42" t="str">
        <f>TEXT(BF538,"MMMM")</f>
        <v>agosto</v>
      </c>
      <c r="CX538" s="4" t="s">
        <v>180</v>
      </c>
      <c r="CY538" s="6" t="s">
        <v>361</v>
      </c>
      <c r="CZ538" s="6" t="s">
        <v>362</v>
      </c>
    </row>
    <row r="539" spans="1:104" x14ac:dyDescent="0.25">
      <c r="A539" s="110" t="str">
        <f t="shared" si="534"/>
        <v/>
      </c>
      <c r="B539" s="110" t="str">
        <f t="shared" si="535"/>
        <v/>
      </c>
      <c r="C539" s="42" t="str">
        <f t="shared" si="536"/>
        <v/>
      </c>
      <c r="D539" s="42" t="str">
        <f t="shared" si="537"/>
        <v/>
      </c>
      <c r="E539" s="110" t="str">
        <f t="shared" si="538"/>
        <v/>
      </c>
      <c r="F539" s="110" t="str">
        <f t="shared" ca="1" si="539"/>
        <v>F</v>
      </c>
      <c r="G539" s="19" t="str">
        <f t="shared" si="540"/>
        <v/>
      </c>
      <c r="H539" s="19" t="str">
        <f t="shared" si="541"/>
        <v/>
      </c>
      <c r="I539" s="164" t="str">
        <f t="shared" si="542"/>
        <v/>
      </c>
      <c r="J539" s="4">
        <v>2020</v>
      </c>
      <c r="K539" s="5">
        <v>529</v>
      </c>
      <c r="L539" s="13" t="s">
        <v>1437</v>
      </c>
      <c r="M539" s="4" t="s">
        <v>115</v>
      </c>
      <c r="N539" s="6" t="s">
        <v>116</v>
      </c>
      <c r="O539" s="6" t="s">
        <v>138</v>
      </c>
      <c r="P539" s="6" t="s">
        <v>150</v>
      </c>
      <c r="Q539" s="6" t="s">
        <v>249</v>
      </c>
      <c r="R539" s="4" t="s">
        <v>114</v>
      </c>
      <c r="S539" s="4" t="s">
        <v>166</v>
      </c>
      <c r="T539" s="108" t="s">
        <v>4415</v>
      </c>
      <c r="U539" s="4" t="s">
        <v>173</v>
      </c>
      <c r="V539" s="43" t="s">
        <v>174</v>
      </c>
      <c r="W539" s="7">
        <v>1018469957</v>
      </c>
      <c r="X539" s="100">
        <v>3</v>
      </c>
      <c r="Y539" s="198">
        <v>34596</v>
      </c>
      <c r="Z539" s="80">
        <f ca="1">+($F$1-Tabla3[[#This Row],[FECHA DE NACIMIENTO]])/365</f>
        <v>26.649315068493152</v>
      </c>
      <c r="AA539" s="133" t="s">
        <v>4403</v>
      </c>
      <c r="AC539" s="4" t="s">
        <v>114</v>
      </c>
      <c r="AD539" s="4" t="s">
        <v>114</v>
      </c>
      <c r="AE539" s="8" t="s">
        <v>114</v>
      </c>
      <c r="AF539" s="4" t="s">
        <v>181</v>
      </c>
      <c r="AG539" s="6" t="s">
        <v>200</v>
      </c>
      <c r="AH539" s="6" t="s">
        <v>200</v>
      </c>
      <c r="AI539" s="6" t="s">
        <v>4404</v>
      </c>
      <c r="AJ539" s="108" t="s">
        <v>4416</v>
      </c>
      <c r="AK539" s="100" t="s">
        <v>4417</v>
      </c>
      <c r="AL539" s="9">
        <v>21000000</v>
      </c>
      <c r="AM539" s="9">
        <v>21000000</v>
      </c>
      <c r="AN539" s="203">
        <v>5250000</v>
      </c>
      <c r="AO539" s="4" t="s">
        <v>209</v>
      </c>
      <c r="AP539" s="6" t="s">
        <v>181</v>
      </c>
      <c r="AQ539" s="6" t="s">
        <v>168</v>
      </c>
      <c r="AR539" s="201"/>
      <c r="AS539" s="102"/>
      <c r="AT539" s="8"/>
      <c r="AU539" s="108">
        <v>4520</v>
      </c>
      <c r="AV539" s="198">
        <v>43839</v>
      </c>
      <c r="AW539" s="108">
        <v>170520</v>
      </c>
      <c r="AX539" s="199">
        <v>44055</v>
      </c>
      <c r="AY539" s="108" t="s">
        <v>215</v>
      </c>
      <c r="AZ539" s="108" t="s">
        <v>575</v>
      </c>
      <c r="BA539" s="6" t="s">
        <v>181</v>
      </c>
      <c r="BB539" s="75"/>
      <c r="BC539" s="75"/>
      <c r="BD539" s="6" t="s">
        <v>4419</v>
      </c>
      <c r="BE539" s="161" t="s">
        <v>4418</v>
      </c>
      <c r="BF539" s="198">
        <v>44054</v>
      </c>
      <c r="BG539" s="4" t="s">
        <v>220</v>
      </c>
      <c r="BH539" s="4" t="s">
        <v>220</v>
      </c>
      <c r="BI539" s="6" t="s">
        <v>221</v>
      </c>
      <c r="BJ539" s="6" t="s">
        <v>4409</v>
      </c>
      <c r="BK539" s="6" t="s">
        <v>174</v>
      </c>
      <c r="BL539" s="12" t="s">
        <v>4410</v>
      </c>
      <c r="BM539" s="4">
        <v>4</v>
      </c>
      <c r="BN539" s="6" t="s">
        <v>4411</v>
      </c>
      <c r="BO539" s="6" t="s">
        <v>4412</v>
      </c>
      <c r="BP539" s="4">
        <v>81111500</v>
      </c>
      <c r="BQ539" s="196" t="s">
        <v>4414</v>
      </c>
      <c r="BR539" s="198">
        <v>44054</v>
      </c>
      <c r="BS539" s="4" t="s">
        <v>180</v>
      </c>
      <c r="BT539" s="13" t="s">
        <v>230</v>
      </c>
      <c r="BU539" s="199">
        <v>44055</v>
      </c>
      <c r="BV539" s="13" t="s">
        <v>348</v>
      </c>
      <c r="BW539" s="163">
        <v>44055</v>
      </c>
      <c r="BX539" s="163">
        <v>44055</v>
      </c>
      <c r="BY539" s="222">
        <v>44176</v>
      </c>
      <c r="BZ539" s="42">
        <f t="shared" si="543"/>
        <v>121</v>
      </c>
      <c r="CA539" s="16">
        <f t="shared" si="532"/>
        <v>4.0333333333333332</v>
      </c>
      <c r="CB539" s="6" t="s">
        <v>4413</v>
      </c>
      <c r="CC539" s="9">
        <f>BD_2!E537</f>
        <v>0</v>
      </c>
      <c r="CD539" s="9">
        <f>BD_2!BA537</f>
        <v>0</v>
      </c>
      <c r="CE539" s="4">
        <f>BD_2!BZ537</f>
        <v>0</v>
      </c>
      <c r="CF539" s="42" t="str">
        <f>BD_2!CA537</f>
        <v>2 NO</v>
      </c>
      <c r="CG539" s="163" t="str">
        <f>BD_2!CF537</f>
        <v>2 NO</v>
      </c>
      <c r="CH539" s="4" t="s">
        <v>181</v>
      </c>
      <c r="CI539">
        <f t="shared" si="525"/>
        <v>121</v>
      </c>
      <c r="CJ539" s="161">
        <f t="shared" si="526"/>
        <v>44055</v>
      </c>
      <c r="CK539" s="161">
        <f t="shared" si="527"/>
        <v>44176</v>
      </c>
      <c r="CL539" s="14">
        <f t="shared" ca="1" si="528"/>
        <v>2.2148760330578514</v>
      </c>
      <c r="CM539" s="112">
        <f t="shared" si="533"/>
        <v>21000000</v>
      </c>
      <c r="CN539" s="42" t="str">
        <f t="shared" ca="1" si="544"/>
        <v>FINALIZADO</v>
      </c>
      <c r="CO539" s="115"/>
      <c r="CQ539" s="17"/>
      <c r="CR539" s="87"/>
      <c r="CT539" s="4" t="s">
        <v>1321</v>
      </c>
      <c r="CU539" s="4" t="s">
        <v>1322</v>
      </c>
      <c r="CV539" s="4" t="s">
        <v>3330</v>
      </c>
      <c r="CW539" s="42" t="str">
        <f>TEXT(BF539,"MMMM")</f>
        <v>agosto</v>
      </c>
      <c r="CX539" s="4" t="s">
        <v>180</v>
      </c>
      <c r="CY539" s="6" t="s">
        <v>361</v>
      </c>
      <c r="CZ539" s="6" t="s">
        <v>362</v>
      </c>
    </row>
    <row r="540" spans="1:104" x14ac:dyDescent="0.25">
      <c r="A540" s="110" t="str">
        <f t="shared" ref="A540:A546" si="546">+IF($CM540&gt;$AM540,"A", "")</f>
        <v/>
      </c>
      <c r="B540" s="110" t="str">
        <f t="shared" ref="B540:B546" si="547">+IF(CK540&gt;BY540,"PR","")</f>
        <v/>
      </c>
      <c r="C540" s="42" t="str">
        <f t="shared" ref="C540:C546" si="548">IF($CG540= "1 SI", "T","")</f>
        <v/>
      </c>
      <c r="D540" s="42" t="str">
        <f t="shared" ref="D540:D546" si="549">+IF($CF540="1 SI","S","")</f>
        <v/>
      </c>
      <c r="E540" s="110" t="str">
        <f t="shared" ref="E540:E546" si="550">+IF(CH540="1 SI","C","")</f>
        <v/>
      </c>
      <c r="F540" s="110" t="str">
        <f t="shared" ref="F540:F546" ca="1" si="551">+IF($CK540&lt;=$F$1,"F","E")</f>
        <v>F</v>
      </c>
      <c r="G540" s="19" t="str">
        <f t="shared" ref="G540:G546" si="552">+IF($CO540="MUTUO ACUERDO", "L","")</f>
        <v/>
      </c>
      <c r="H540" s="19" t="str">
        <f t="shared" ref="H540:H546" si="553">IF($CX540="1 SI","","NE")</f>
        <v/>
      </c>
      <c r="I540" s="164" t="str">
        <f t="shared" ref="I540:I546" si="554">IF(CV540="1. SI","ANU","")</f>
        <v/>
      </c>
      <c r="J540" s="4">
        <v>2020</v>
      </c>
      <c r="K540" s="5">
        <v>530</v>
      </c>
      <c r="L540" s="13" t="s">
        <v>515</v>
      </c>
      <c r="M540" s="4" t="s">
        <v>115</v>
      </c>
      <c r="N540" s="6" t="s">
        <v>116</v>
      </c>
      <c r="O540" s="6" t="s">
        <v>138</v>
      </c>
      <c r="P540" s="6" t="s">
        <v>150</v>
      </c>
      <c r="Q540" s="6" t="s">
        <v>249</v>
      </c>
      <c r="R540" s="4" t="s">
        <v>114</v>
      </c>
      <c r="S540" s="4" t="s">
        <v>167</v>
      </c>
      <c r="T540" s="108" t="s">
        <v>4421</v>
      </c>
      <c r="U540" s="4" t="s">
        <v>173</v>
      </c>
      <c r="V540" s="43" t="s">
        <v>174</v>
      </c>
      <c r="W540" s="7">
        <v>1033696741</v>
      </c>
      <c r="X540" s="100">
        <v>7</v>
      </c>
      <c r="Y540" s="198">
        <v>32233</v>
      </c>
      <c r="Z540" s="80">
        <f ca="1">+($F$1-Tabla3[[#This Row],[FECHA DE NACIMIENTO]])/365</f>
        <v>33.123287671232873</v>
      </c>
      <c r="AA540" s="133" t="s">
        <v>579</v>
      </c>
      <c r="AC540" s="4" t="s">
        <v>114</v>
      </c>
      <c r="AD540" s="4" t="s">
        <v>114</v>
      </c>
      <c r="AE540" s="8" t="s">
        <v>114</v>
      </c>
      <c r="AF540" s="4" t="s">
        <v>181</v>
      </c>
      <c r="AG540" s="13" t="s">
        <v>2944</v>
      </c>
      <c r="AH540" s="13" t="s">
        <v>2944</v>
      </c>
      <c r="AI540" s="6" t="s">
        <v>4422</v>
      </c>
      <c r="AJ540" s="108" t="s">
        <v>4423</v>
      </c>
      <c r="AK540" s="101" t="s">
        <v>4424</v>
      </c>
      <c r="AL540" s="9">
        <v>13200000</v>
      </c>
      <c r="AM540" s="9">
        <v>13200000</v>
      </c>
      <c r="AN540" s="112">
        <v>3300000</v>
      </c>
      <c r="AO540" s="4" t="s">
        <v>209</v>
      </c>
      <c r="AP540" s="6" t="s">
        <v>181</v>
      </c>
      <c r="AQ540" s="6" t="s">
        <v>168</v>
      </c>
      <c r="AR540" s="201"/>
      <c r="AS540" s="102"/>
      <c r="AT540" s="8"/>
      <c r="AU540" s="108">
        <v>10920</v>
      </c>
      <c r="AV540" s="198">
        <v>43847</v>
      </c>
      <c r="AW540" s="108">
        <v>170620</v>
      </c>
      <c r="AX540" s="199">
        <v>44055</v>
      </c>
      <c r="AY540" s="108" t="s">
        <v>215</v>
      </c>
      <c r="AZ540" s="108" t="s">
        <v>813</v>
      </c>
      <c r="BA540" s="6" t="s">
        <v>181</v>
      </c>
      <c r="BB540" s="75"/>
      <c r="BC540" s="75"/>
      <c r="BD540" s="6" t="s">
        <v>4426</v>
      </c>
      <c r="BE540" s="161" t="s">
        <v>4425</v>
      </c>
      <c r="BF540" s="198">
        <v>44054</v>
      </c>
      <c r="BG540" s="4" t="s">
        <v>220</v>
      </c>
      <c r="BH540" s="4" t="s">
        <v>220</v>
      </c>
      <c r="BI540" s="6" t="s">
        <v>221</v>
      </c>
      <c r="BJ540" s="6" t="s">
        <v>5229</v>
      </c>
      <c r="BK540" s="6" t="s">
        <v>174</v>
      </c>
      <c r="BL540" s="12">
        <v>53093005</v>
      </c>
      <c r="BM540" s="4">
        <v>8</v>
      </c>
      <c r="BN540" t="s">
        <v>4427</v>
      </c>
      <c r="BO540" t="s">
        <v>4428</v>
      </c>
      <c r="BP540" s="4">
        <v>80161506</v>
      </c>
      <c r="BQ540" s="196" t="s">
        <v>4420</v>
      </c>
      <c r="BR540" s="198">
        <v>44054</v>
      </c>
      <c r="BS540" s="4" t="s">
        <v>180</v>
      </c>
      <c r="BT540" s="13" t="s">
        <v>230</v>
      </c>
      <c r="BU540" s="199">
        <v>44055</v>
      </c>
      <c r="BV540" s="13" t="s">
        <v>348</v>
      </c>
      <c r="BW540" s="163">
        <v>44055</v>
      </c>
      <c r="BX540" s="163">
        <v>44055</v>
      </c>
      <c r="BY540" s="222">
        <v>44176</v>
      </c>
      <c r="BZ540" s="42">
        <f t="shared" ref="BZ540:BZ546" si="555">$BY540-$BX540</f>
        <v>121</v>
      </c>
      <c r="CA540" s="16">
        <f t="shared" si="532"/>
        <v>4.0333333333333332</v>
      </c>
      <c r="CB540" s="6" t="s">
        <v>4429</v>
      </c>
      <c r="CC540" s="9">
        <f>BD_2!E538</f>
        <v>0</v>
      </c>
      <c r="CD540" s="9">
        <f>BD_2!BA538</f>
        <v>0</v>
      </c>
      <c r="CE540" s="4">
        <f>BD_2!BZ538</f>
        <v>0</v>
      </c>
      <c r="CF540" s="42" t="str">
        <f>BD_2!CA538</f>
        <v>2 NO</v>
      </c>
      <c r="CG540" s="163" t="str">
        <f>BD_2!CF538</f>
        <v>2 NO</v>
      </c>
      <c r="CH540" s="4" t="s">
        <v>181</v>
      </c>
      <c r="CI540">
        <f t="shared" si="525"/>
        <v>121</v>
      </c>
      <c r="CJ540" s="161">
        <f t="shared" si="526"/>
        <v>44055</v>
      </c>
      <c r="CK540" s="161">
        <f t="shared" si="527"/>
        <v>44176</v>
      </c>
      <c r="CL540" s="14">
        <f t="shared" ca="1" si="528"/>
        <v>2.2148760330578514</v>
      </c>
      <c r="CM540" s="112">
        <f t="shared" ref="CM540:CM546" si="556">$AM540+$CD540-$CC540</f>
        <v>13200000</v>
      </c>
      <c r="CN540" s="42" t="str">
        <f t="shared" ref="CN540:CN546" ca="1" si="557">+IF($CK540&lt;=$F$1, "FINALIZADO","EJECUCIÓN")</f>
        <v>FINALIZADO</v>
      </c>
      <c r="CO540" s="115"/>
      <c r="CQ540" s="17"/>
      <c r="CR540" s="87"/>
      <c r="CT540" s="4" t="s">
        <v>1321</v>
      </c>
      <c r="CU540" s="4" t="s">
        <v>1322</v>
      </c>
      <c r="CV540" s="4" t="s">
        <v>3330</v>
      </c>
      <c r="CW540" s="42" t="str">
        <f>TEXT(BF540,"MMMM")</f>
        <v>agosto</v>
      </c>
      <c r="CX540" s="4" t="s">
        <v>180</v>
      </c>
      <c r="CY540" s="6" t="s">
        <v>361</v>
      </c>
      <c r="CZ540" s="6" t="s">
        <v>362</v>
      </c>
    </row>
    <row r="541" spans="1:104" x14ac:dyDescent="0.25">
      <c r="A541" s="110" t="str">
        <f t="shared" si="546"/>
        <v/>
      </c>
      <c r="B541" s="110" t="str">
        <f t="shared" si="547"/>
        <v/>
      </c>
      <c r="C541" s="42" t="str">
        <f t="shared" si="548"/>
        <v/>
      </c>
      <c r="D541" s="42" t="str">
        <f t="shared" si="549"/>
        <v/>
      </c>
      <c r="E541" s="110" t="str">
        <f t="shared" si="550"/>
        <v/>
      </c>
      <c r="F541" s="110" t="str">
        <f t="shared" ca="1" si="551"/>
        <v>F</v>
      </c>
      <c r="G541" s="19" t="str">
        <f t="shared" si="552"/>
        <v/>
      </c>
      <c r="H541" s="19" t="str">
        <f t="shared" si="553"/>
        <v/>
      </c>
      <c r="I541" s="164" t="str">
        <f t="shared" si="554"/>
        <v>ANU</v>
      </c>
      <c r="J541" s="4">
        <v>2020</v>
      </c>
      <c r="K541" s="5">
        <v>531</v>
      </c>
      <c r="L541" s="13" t="s">
        <v>1436</v>
      </c>
      <c r="M541" s="4" t="s">
        <v>115</v>
      </c>
      <c r="N541" s="6" t="s">
        <v>116</v>
      </c>
      <c r="O541" s="6" t="s">
        <v>138</v>
      </c>
      <c r="P541" s="6" t="s">
        <v>150</v>
      </c>
      <c r="Q541" s="6" t="s">
        <v>249</v>
      </c>
      <c r="R541" s="4" t="s">
        <v>114</v>
      </c>
      <c r="S541" s="4" t="s">
        <v>167</v>
      </c>
      <c r="T541" s="108" t="s">
        <v>4431</v>
      </c>
      <c r="U541" s="4" t="s">
        <v>173</v>
      </c>
      <c r="V541" s="43" t="s">
        <v>174</v>
      </c>
      <c r="W541" s="7">
        <v>1030638783</v>
      </c>
      <c r="X541" s="100">
        <v>8</v>
      </c>
      <c r="Y541" s="198">
        <v>34429</v>
      </c>
      <c r="Z541" s="80">
        <f ca="1">+($F$1-Tabla3[[#This Row],[FECHA DE NACIMIENTO]])/365</f>
        <v>27.106849315068494</v>
      </c>
      <c r="AA541" s="133" t="s">
        <v>576</v>
      </c>
      <c r="AC541" s="4" t="s">
        <v>114</v>
      </c>
      <c r="AD541" s="4" t="s">
        <v>114</v>
      </c>
      <c r="AE541" s="8" t="s">
        <v>114</v>
      </c>
      <c r="AF541" s="4" t="s">
        <v>181</v>
      </c>
      <c r="AG541" s="6" t="s">
        <v>193</v>
      </c>
      <c r="AH541" s="6" t="s">
        <v>201</v>
      </c>
      <c r="AI541" s="6" t="s">
        <v>3526</v>
      </c>
      <c r="AJ541" s="108"/>
      <c r="AK541" s="100"/>
      <c r="AN541" s="112"/>
      <c r="AO541" s="4"/>
      <c r="AR541" s="201"/>
      <c r="AS541" s="102"/>
      <c r="AT541" s="8"/>
      <c r="AU541" s="108"/>
      <c r="AV541" s="198"/>
      <c r="AW541" s="108"/>
      <c r="AX541" s="199"/>
      <c r="AY541" s="108"/>
      <c r="AZ541" s="108"/>
      <c r="BB541" s="75"/>
      <c r="BC541" s="75"/>
      <c r="BE541" s="161"/>
      <c r="BF541" s="198"/>
      <c r="BH541" s="4"/>
      <c r="BK541" s="6" t="s">
        <v>174</v>
      </c>
      <c r="BL541" s="12"/>
      <c r="BM541" s="4">
        <v>3</v>
      </c>
      <c r="BO541" s="6"/>
      <c r="BQ541" s="196" t="s">
        <v>4430</v>
      </c>
      <c r="BR541" s="198"/>
      <c r="BS541" s="4"/>
      <c r="BT541" s="13"/>
      <c r="BU541" s="199"/>
      <c r="BV541" s="13"/>
      <c r="BW541" s="163"/>
      <c r="BX541" s="163"/>
      <c r="BY541" s="222"/>
      <c r="BZ541" s="42">
        <f t="shared" si="555"/>
        <v>0</v>
      </c>
      <c r="CA541" s="16">
        <f t="shared" si="532"/>
        <v>0</v>
      </c>
      <c r="CC541" s="9">
        <f>BD_2!E539</f>
        <v>0</v>
      </c>
      <c r="CD541" s="9">
        <f>BD_2!BA539</f>
        <v>0</v>
      </c>
      <c r="CE541" s="4">
        <f>BD_2!BZ539</f>
        <v>0</v>
      </c>
      <c r="CF541" s="42" t="str">
        <f>BD_2!CA539</f>
        <v>2 NO</v>
      </c>
      <c r="CG541" s="163" t="str">
        <f>BD_2!CF539</f>
        <v>2 NO</v>
      </c>
      <c r="CH541" s="4" t="s">
        <v>181</v>
      </c>
      <c r="CI541">
        <f t="shared" si="525"/>
        <v>0</v>
      </c>
      <c r="CJ541" s="161">
        <f t="shared" si="526"/>
        <v>0</v>
      </c>
      <c r="CK541" s="161">
        <f t="shared" si="527"/>
        <v>0</v>
      </c>
      <c r="CL541" s="14" t="e">
        <f t="shared" ca="1" si="528"/>
        <v>#DIV/0!</v>
      </c>
      <c r="CM541" s="112">
        <f t="shared" si="556"/>
        <v>0</v>
      </c>
      <c r="CN541" s="42" t="str">
        <f t="shared" ca="1" si="557"/>
        <v>FINALIZADO</v>
      </c>
      <c r="CO541" s="115"/>
      <c r="CQ541" s="17"/>
      <c r="CR541" s="87"/>
      <c r="CT541" s="4" t="s">
        <v>1321</v>
      </c>
      <c r="CU541" s="4" t="s">
        <v>1323</v>
      </c>
      <c r="CV541" s="4" t="s">
        <v>3329</v>
      </c>
      <c r="CW541" s="42" t="str">
        <f t="shared" ref="CW541:CW543" si="558">TEXT(BF541,"MMMM")</f>
        <v>enero</v>
      </c>
      <c r="CX541" s="4" t="s">
        <v>180</v>
      </c>
      <c r="CY541" s="6" t="s">
        <v>361</v>
      </c>
      <c r="CZ541" s="6" t="s">
        <v>362</v>
      </c>
    </row>
    <row r="542" spans="1:104" x14ac:dyDescent="0.25">
      <c r="A542" s="110" t="str">
        <f t="shared" si="546"/>
        <v/>
      </c>
      <c r="B542" s="110" t="str">
        <f t="shared" si="547"/>
        <v/>
      </c>
      <c r="C542" s="42" t="str">
        <f t="shared" si="548"/>
        <v/>
      </c>
      <c r="D542" s="42" t="str">
        <f t="shared" si="549"/>
        <v/>
      </c>
      <c r="E542" s="110" t="str">
        <f t="shared" si="550"/>
        <v/>
      </c>
      <c r="F542" s="110" t="str">
        <f t="shared" ca="1" si="551"/>
        <v>F</v>
      </c>
      <c r="G542" s="19" t="str">
        <f t="shared" si="552"/>
        <v/>
      </c>
      <c r="H542" s="19" t="str">
        <f t="shared" si="553"/>
        <v>NE</v>
      </c>
      <c r="I542" s="164" t="str">
        <f t="shared" si="554"/>
        <v/>
      </c>
      <c r="J542" s="4">
        <v>2020</v>
      </c>
      <c r="K542" s="5">
        <v>532</v>
      </c>
      <c r="L542" s="13" t="s">
        <v>1434</v>
      </c>
      <c r="M542" s="79" t="s">
        <v>115</v>
      </c>
      <c r="N542" t="s">
        <v>116</v>
      </c>
      <c r="O542" t="s">
        <v>355</v>
      </c>
      <c r="P542" t="s">
        <v>150</v>
      </c>
      <c r="Q542" t="s">
        <v>255</v>
      </c>
      <c r="R542" s="79" t="s">
        <v>114</v>
      </c>
      <c r="S542" s="79" t="s">
        <v>168</v>
      </c>
      <c r="T542" s="108" t="s">
        <v>4462</v>
      </c>
      <c r="U542" s="4" t="s">
        <v>2160</v>
      </c>
      <c r="V542" s="43" t="s">
        <v>175</v>
      </c>
      <c r="W542" s="7"/>
      <c r="X542" s="100"/>
      <c r="Y542" s="162" t="s">
        <v>2162</v>
      </c>
      <c r="Z542" s="80">
        <v>0</v>
      </c>
      <c r="AA542" s="133" t="s">
        <v>2162</v>
      </c>
      <c r="AB542" s="133" t="s">
        <v>2162</v>
      </c>
      <c r="AC542" s="4"/>
      <c r="AD542" s="4"/>
      <c r="AE542" s="8"/>
      <c r="AF542" s="4" t="s">
        <v>181</v>
      </c>
      <c r="AG542" s="4"/>
      <c r="AI542" s="6" t="s">
        <v>4463</v>
      </c>
      <c r="AJ542" s="108"/>
      <c r="AK542" s="100"/>
      <c r="AN542" s="112"/>
      <c r="AO542" s="4"/>
      <c r="AR542" s="201"/>
      <c r="AS542" s="102"/>
      <c r="AT542" s="8"/>
      <c r="AU542" s="108"/>
      <c r="AV542" s="198"/>
      <c r="AW542" s="108"/>
      <c r="AX542" s="199"/>
      <c r="AY542" s="108"/>
      <c r="AZ542" s="108"/>
      <c r="BB542" s="75"/>
      <c r="BC542" s="75"/>
      <c r="BE542" s="161"/>
      <c r="BF542" s="198"/>
      <c r="BH542" s="4"/>
      <c r="BK542" s="6"/>
      <c r="BL542" s="12"/>
      <c r="BM542" s="4"/>
      <c r="BO542" s="6"/>
      <c r="BQ542" s="196" t="s">
        <v>4461</v>
      </c>
      <c r="BR542" s="198"/>
      <c r="BS542" s="4"/>
      <c r="BT542" s="13"/>
      <c r="BU542" s="199"/>
      <c r="BV542" s="13"/>
      <c r="BW542" s="163"/>
      <c r="BX542" s="163"/>
      <c r="BY542" s="222"/>
      <c r="BZ542" s="42">
        <f t="shared" si="555"/>
        <v>0</v>
      </c>
      <c r="CA542" s="16">
        <f t="shared" si="532"/>
        <v>0</v>
      </c>
      <c r="CC542" s="9">
        <f>BD_2!E540</f>
        <v>0</v>
      </c>
      <c r="CD542" s="9">
        <f>BD_2!BA540</f>
        <v>0</v>
      </c>
      <c r="CE542" s="4">
        <f>BD_2!BZ540</f>
        <v>0</v>
      </c>
      <c r="CF542" s="42" t="str">
        <f>BD_2!CA540</f>
        <v>2 NO</v>
      </c>
      <c r="CG542" s="163" t="str">
        <f>BD_2!CF540</f>
        <v>2 NO</v>
      </c>
      <c r="CH542" s="4" t="s">
        <v>181</v>
      </c>
      <c r="CI542">
        <f t="shared" si="525"/>
        <v>0</v>
      </c>
      <c r="CJ542" s="161">
        <f t="shared" si="526"/>
        <v>0</v>
      </c>
      <c r="CK542" s="161">
        <f t="shared" si="527"/>
        <v>0</v>
      </c>
      <c r="CL542" s="14" t="e">
        <f t="shared" ca="1" si="528"/>
        <v>#DIV/0!</v>
      </c>
      <c r="CM542" s="112">
        <f t="shared" si="556"/>
        <v>0</v>
      </c>
      <c r="CN542" s="42" t="str">
        <f t="shared" ca="1" si="557"/>
        <v>FINALIZADO</v>
      </c>
      <c r="CO542" s="115"/>
      <c r="CQ542" s="17"/>
      <c r="CR542" s="87"/>
      <c r="CW542" s="42" t="str">
        <f t="shared" si="558"/>
        <v>enero</v>
      </c>
      <c r="CX542" s="4"/>
      <c r="CY542" s="6" t="s">
        <v>361</v>
      </c>
      <c r="CZ542" s="6" t="s">
        <v>362</v>
      </c>
    </row>
    <row r="543" spans="1:104" x14ac:dyDescent="0.25">
      <c r="A543" s="110" t="str">
        <f t="shared" si="546"/>
        <v/>
      </c>
      <c r="B543" s="110" t="str">
        <f t="shared" si="547"/>
        <v/>
      </c>
      <c r="C543" s="42" t="str">
        <f t="shared" si="548"/>
        <v/>
      </c>
      <c r="D543" s="42" t="str">
        <f t="shared" si="549"/>
        <v/>
      </c>
      <c r="E543" s="110" t="str">
        <f t="shared" si="550"/>
        <v/>
      </c>
      <c r="F543" s="110" t="str">
        <f t="shared" ca="1" si="551"/>
        <v>F</v>
      </c>
      <c r="G543" s="19" t="str">
        <f t="shared" si="552"/>
        <v/>
      </c>
      <c r="H543" s="19" t="str">
        <f t="shared" si="553"/>
        <v/>
      </c>
      <c r="I543" s="164" t="str">
        <f t="shared" si="554"/>
        <v/>
      </c>
      <c r="J543" s="4">
        <v>2020</v>
      </c>
      <c r="K543" s="5">
        <v>533</v>
      </c>
      <c r="L543" s="13" t="s">
        <v>714</v>
      </c>
      <c r="M543" s="79" t="s">
        <v>2159</v>
      </c>
      <c r="N543" t="s">
        <v>116</v>
      </c>
      <c r="O543" t="s">
        <v>136</v>
      </c>
      <c r="P543" t="s">
        <v>150</v>
      </c>
      <c r="Q543" t="s">
        <v>255</v>
      </c>
      <c r="R543" s="79" t="s">
        <v>114</v>
      </c>
      <c r="S543" s="79" t="s">
        <v>168</v>
      </c>
      <c r="T543" s="108" t="s">
        <v>4443</v>
      </c>
      <c r="U543" s="4" t="s">
        <v>2160</v>
      </c>
      <c r="V543" s="43" t="s">
        <v>175</v>
      </c>
      <c r="W543" s="7" t="s">
        <v>4439</v>
      </c>
      <c r="X543" s="100">
        <v>4</v>
      </c>
      <c r="Y543" s="162" t="s">
        <v>2162</v>
      </c>
      <c r="Z543" s="80">
        <v>0</v>
      </c>
      <c r="AA543" s="133" t="s">
        <v>2162</v>
      </c>
      <c r="AC543" s="4" t="s">
        <v>4444</v>
      </c>
      <c r="AD543" s="4" t="s">
        <v>174</v>
      </c>
      <c r="AE543" s="8">
        <v>76291540</v>
      </c>
      <c r="AF543" s="4" t="s">
        <v>181</v>
      </c>
      <c r="AG543" s="105" t="s">
        <v>958</v>
      </c>
      <c r="AH543" s="6" t="s">
        <v>958</v>
      </c>
      <c r="AI543" s="6" t="s">
        <v>4442</v>
      </c>
      <c r="AJ543" s="108" t="s">
        <v>4445</v>
      </c>
      <c r="AK543" s="101" t="s">
        <v>4446</v>
      </c>
      <c r="AL543" s="9">
        <v>561000000</v>
      </c>
      <c r="AM543" s="9">
        <v>461000000</v>
      </c>
      <c r="AN543" s="112">
        <v>0</v>
      </c>
      <c r="AO543" s="4" t="s">
        <v>209</v>
      </c>
      <c r="AP543" s="6" t="s">
        <v>180</v>
      </c>
      <c r="AQ543" s="6" t="s">
        <v>211</v>
      </c>
      <c r="AR543" s="195">
        <v>100000000</v>
      </c>
      <c r="AS543" s="108" t="s">
        <v>4443</v>
      </c>
      <c r="AT543" s="7" t="s">
        <v>4439</v>
      </c>
      <c r="AU543" s="108">
        <v>18020</v>
      </c>
      <c r="AV543" s="198">
        <v>43860</v>
      </c>
      <c r="AW543" s="108">
        <v>174120</v>
      </c>
      <c r="AX543" s="199">
        <v>44069</v>
      </c>
      <c r="AY543" s="108" t="s">
        <v>215</v>
      </c>
      <c r="AZ543" s="108" t="s">
        <v>572</v>
      </c>
      <c r="BA543" s="6" t="s">
        <v>181</v>
      </c>
      <c r="BB543" s="75"/>
      <c r="BC543" s="75"/>
      <c r="BD543" s="6" t="s">
        <v>4441</v>
      </c>
      <c r="BE543" s="161" t="s">
        <v>4440</v>
      </c>
      <c r="BF543" s="198">
        <v>44069</v>
      </c>
      <c r="BG543" s="4" t="s">
        <v>220</v>
      </c>
      <c r="BH543" s="4" t="s">
        <v>220</v>
      </c>
      <c r="BI543" s="6" t="s">
        <v>221</v>
      </c>
      <c r="BJ543" s="6" t="s">
        <v>2151</v>
      </c>
      <c r="BK543" s="6" t="s">
        <v>174</v>
      </c>
      <c r="BL543" s="12">
        <v>71580559</v>
      </c>
      <c r="BM543" s="4">
        <v>0</v>
      </c>
      <c r="BN543" s="6" t="s">
        <v>3857</v>
      </c>
      <c r="BO543" s="6" t="s">
        <v>187</v>
      </c>
      <c r="BP543" s="4">
        <v>77101604</v>
      </c>
      <c r="BQ543" s="196" t="s">
        <v>4438</v>
      </c>
      <c r="BR543" s="198">
        <v>44069</v>
      </c>
      <c r="BS543" s="4" t="s">
        <v>180</v>
      </c>
      <c r="BT543" s="13" t="s">
        <v>230</v>
      </c>
      <c r="BU543" s="199">
        <v>44072</v>
      </c>
      <c r="BV543" s="13" t="s">
        <v>350</v>
      </c>
      <c r="BW543" s="163">
        <v>44072</v>
      </c>
      <c r="BX543" s="163">
        <v>44072</v>
      </c>
      <c r="BY543" s="222">
        <v>44196</v>
      </c>
      <c r="BZ543" s="42">
        <f t="shared" si="555"/>
        <v>124</v>
      </c>
      <c r="CA543" s="16">
        <f t="shared" si="532"/>
        <v>4.1333333333333337</v>
      </c>
      <c r="CB543" s="6" t="s">
        <v>4447</v>
      </c>
      <c r="CC543" s="9">
        <f>BD_2!E541</f>
        <v>0</v>
      </c>
      <c r="CD543" s="9">
        <f>BD_2!BA541</f>
        <v>0</v>
      </c>
      <c r="CE543" s="4">
        <f>BD_2!BZ541</f>
        <v>0</v>
      </c>
      <c r="CF543" s="42" t="str">
        <f>BD_2!CA541</f>
        <v>2 NO</v>
      </c>
      <c r="CG543" s="163" t="str">
        <f>BD_2!CF541</f>
        <v>2 NO</v>
      </c>
      <c r="CH543" s="4" t="s">
        <v>181</v>
      </c>
      <c r="CI543">
        <f t="shared" si="525"/>
        <v>124</v>
      </c>
      <c r="CJ543" s="161">
        <f t="shared" si="526"/>
        <v>44072</v>
      </c>
      <c r="CK543" s="161">
        <f t="shared" si="527"/>
        <v>44196</v>
      </c>
      <c r="CL543" s="14">
        <f t="shared" ca="1" si="528"/>
        <v>2.024193548387097</v>
      </c>
      <c r="CM543" s="112">
        <f t="shared" si="556"/>
        <v>461000000</v>
      </c>
      <c r="CN543" s="42" t="str">
        <f t="shared" ca="1" si="557"/>
        <v>FINALIZADO</v>
      </c>
      <c r="CO543" s="115"/>
      <c r="CQ543" s="17"/>
      <c r="CR543" s="87"/>
      <c r="CT543" s="4" t="s">
        <v>1321</v>
      </c>
      <c r="CU543" s="4" t="s">
        <v>1322</v>
      </c>
      <c r="CV543" s="4" t="s">
        <v>3330</v>
      </c>
      <c r="CW543" s="42" t="str">
        <f t="shared" si="558"/>
        <v>agosto</v>
      </c>
      <c r="CX543" s="4" t="s">
        <v>180</v>
      </c>
      <c r="CY543" s="6" t="s">
        <v>361</v>
      </c>
      <c r="CZ543" s="6" t="s">
        <v>362</v>
      </c>
    </row>
    <row r="544" spans="1:104" x14ac:dyDescent="0.25">
      <c r="A544" s="110" t="str">
        <f t="shared" si="546"/>
        <v/>
      </c>
      <c r="B544" s="110" t="str">
        <f t="shared" si="547"/>
        <v/>
      </c>
      <c r="C544" s="42" t="str">
        <f t="shared" si="548"/>
        <v/>
      </c>
      <c r="D544" s="42" t="str">
        <f t="shared" si="549"/>
        <v/>
      </c>
      <c r="E544" s="110" t="str">
        <f t="shared" si="550"/>
        <v/>
      </c>
      <c r="F544" s="110" t="str">
        <f t="shared" ca="1" si="551"/>
        <v>F</v>
      </c>
      <c r="G544" s="19" t="str">
        <f t="shared" si="552"/>
        <v/>
      </c>
      <c r="H544" s="19" t="str">
        <f t="shared" si="553"/>
        <v/>
      </c>
      <c r="I544" s="164" t="str">
        <f t="shared" si="554"/>
        <v/>
      </c>
      <c r="J544" s="4">
        <v>2020</v>
      </c>
      <c r="K544" s="5">
        <v>534</v>
      </c>
      <c r="L544" s="13" t="s">
        <v>1434</v>
      </c>
      <c r="M544" s="79" t="s">
        <v>2159</v>
      </c>
      <c r="N544" t="s">
        <v>116</v>
      </c>
      <c r="O544" t="s">
        <v>136</v>
      </c>
      <c r="P544" t="s">
        <v>150</v>
      </c>
      <c r="Q544" t="s">
        <v>255</v>
      </c>
      <c r="R544" s="79" t="s">
        <v>114</v>
      </c>
      <c r="S544" s="79" t="s">
        <v>168</v>
      </c>
      <c r="T544" s="108" t="s">
        <v>4465</v>
      </c>
      <c r="U544" s="4" t="s">
        <v>2160</v>
      </c>
      <c r="V544" s="43" t="s">
        <v>175</v>
      </c>
      <c r="W544" s="7" t="s">
        <v>4467</v>
      </c>
      <c r="X544" s="100">
        <v>0</v>
      </c>
      <c r="Y544" s="162" t="s">
        <v>2162</v>
      </c>
      <c r="Z544" s="80">
        <v>0</v>
      </c>
      <c r="AA544" s="133" t="s">
        <v>2162</v>
      </c>
      <c r="AC544" s="79" t="s">
        <v>4371</v>
      </c>
      <c r="AD544" s="79" t="s">
        <v>174</v>
      </c>
      <c r="AE544" s="217">
        <v>79146703</v>
      </c>
      <c r="AF544" s="4" t="s">
        <v>180</v>
      </c>
      <c r="AG544" s="13" t="s">
        <v>186</v>
      </c>
      <c r="AH544" s="13" t="s">
        <v>186</v>
      </c>
      <c r="AI544" s="6" t="s">
        <v>4466</v>
      </c>
      <c r="AJ544" s="108" t="s">
        <v>4469</v>
      </c>
      <c r="AK544" s="100" t="s">
        <v>4470</v>
      </c>
      <c r="AL544" s="9">
        <v>445415477</v>
      </c>
      <c r="AM544" s="9">
        <v>400000000</v>
      </c>
      <c r="AN544" s="112">
        <v>0</v>
      </c>
      <c r="AO544" s="4" t="s">
        <v>209</v>
      </c>
      <c r="AP544" s="6" t="s">
        <v>180</v>
      </c>
      <c r="AQ544" s="6" t="s">
        <v>212</v>
      </c>
      <c r="AR544" s="195">
        <v>45415477</v>
      </c>
      <c r="AS544" s="108" t="s">
        <v>4465</v>
      </c>
      <c r="AT544" s="7" t="s">
        <v>4467</v>
      </c>
      <c r="AU544" s="108">
        <v>17720</v>
      </c>
      <c r="AV544" s="198">
        <v>43860</v>
      </c>
      <c r="AW544" s="108">
        <v>172620</v>
      </c>
      <c r="AX544" s="199">
        <v>44064</v>
      </c>
      <c r="AY544" s="108" t="s">
        <v>215</v>
      </c>
      <c r="AZ544" s="108" t="s">
        <v>807</v>
      </c>
      <c r="BA544" s="6" t="s">
        <v>181</v>
      </c>
      <c r="BB544" s="75"/>
      <c r="BC544" s="75"/>
      <c r="BD544" s="6" t="s">
        <v>4376</v>
      </c>
      <c r="BE544" s="161" t="s">
        <v>4468</v>
      </c>
      <c r="BF544" s="198">
        <v>44064</v>
      </c>
      <c r="BG544" s="4" t="s">
        <v>220</v>
      </c>
      <c r="BH544" s="4" t="s">
        <v>220</v>
      </c>
      <c r="BI544" s="6" t="s">
        <v>221</v>
      </c>
      <c r="BJ544" s="6" t="s">
        <v>823</v>
      </c>
      <c r="BK544" s="6" t="s">
        <v>174</v>
      </c>
      <c r="BL544" s="12">
        <v>80082348</v>
      </c>
      <c r="BM544" s="4">
        <v>1</v>
      </c>
      <c r="BN544" s="6" t="s">
        <v>824</v>
      </c>
      <c r="BO544" s="6" t="s">
        <v>825</v>
      </c>
      <c r="BP544" s="4">
        <v>77101700</v>
      </c>
      <c r="BQ544" s="196" t="s">
        <v>4464</v>
      </c>
      <c r="BR544" s="198">
        <v>44064</v>
      </c>
      <c r="BS544" s="4" t="s">
        <v>181</v>
      </c>
      <c r="BT544" s="13" t="s">
        <v>235</v>
      </c>
      <c r="BU544" s="199" t="s">
        <v>168</v>
      </c>
      <c r="BV544" s="13" t="s">
        <v>256</v>
      </c>
      <c r="BW544" s="163">
        <v>44064</v>
      </c>
      <c r="BX544" s="163">
        <v>44064</v>
      </c>
      <c r="BY544" s="222">
        <v>44196</v>
      </c>
      <c r="BZ544" s="42">
        <f t="shared" si="555"/>
        <v>132</v>
      </c>
      <c r="CA544" s="16">
        <f t="shared" si="532"/>
        <v>4.4000000000000004</v>
      </c>
      <c r="CB544" s="6" t="s">
        <v>4471</v>
      </c>
      <c r="CC544" s="9">
        <f>BD_2!E542</f>
        <v>0</v>
      </c>
      <c r="CD544" s="9">
        <f>BD_2!BA542</f>
        <v>0</v>
      </c>
      <c r="CE544" s="4">
        <f>BD_2!BZ542</f>
        <v>0</v>
      </c>
      <c r="CF544" s="42" t="str">
        <f>BD_2!CA542</f>
        <v>2 NO</v>
      </c>
      <c r="CG544" s="163" t="str">
        <f>BD_2!CF542</f>
        <v>2 NO</v>
      </c>
      <c r="CH544" s="4" t="s">
        <v>181</v>
      </c>
      <c r="CI544">
        <f t="shared" si="525"/>
        <v>132</v>
      </c>
      <c r="CJ544" s="161">
        <f t="shared" si="526"/>
        <v>44064</v>
      </c>
      <c r="CK544" s="161">
        <f t="shared" si="527"/>
        <v>44196</v>
      </c>
      <c r="CL544" s="14">
        <f t="shared" ca="1" si="528"/>
        <v>1.9621212121212122</v>
      </c>
      <c r="CM544" s="112">
        <f t="shared" si="556"/>
        <v>400000000</v>
      </c>
      <c r="CN544" s="42" t="str">
        <f t="shared" ca="1" si="557"/>
        <v>FINALIZADO</v>
      </c>
      <c r="CO544" s="115"/>
      <c r="CQ544" s="17"/>
      <c r="CR544" s="87"/>
      <c r="CT544" s="4" t="s">
        <v>1321</v>
      </c>
      <c r="CU544" s="4" t="s">
        <v>1322</v>
      </c>
      <c r="CV544" s="4" t="s">
        <v>3330</v>
      </c>
      <c r="CW544" s="42" t="str">
        <f t="shared" ref="CW544" si="559">TEXT(BF544,"MMMM")</f>
        <v>agosto</v>
      </c>
      <c r="CX544" s="4" t="s">
        <v>180</v>
      </c>
      <c r="CY544" s="6" t="s">
        <v>361</v>
      </c>
      <c r="CZ544" s="6" t="s">
        <v>362</v>
      </c>
    </row>
    <row r="545" spans="1:104" x14ac:dyDescent="0.25">
      <c r="A545" s="110" t="str">
        <f t="shared" si="546"/>
        <v/>
      </c>
      <c r="B545" s="110" t="str">
        <f t="shared" si="547"/>
        <v/>
      </c>
      <c r="C545" s="42" t="str">
        <f t="shared" si="548"/>
        <v/>
      </c>
      <c r="D545" s="42" t="str">
        <f t="shared" si="549"/>
        <v/>
      </c>
      <c r="E545" s="110" t="str">
        <f t="shared" si="550"/>
        <v/>
      </c>
      <c r="F545" s="110" t="str">
        <f t="shared" ca="1" si="551"/>
        <v>F</v>
      </c>
      <c r="G545" s="19" t="str">
        <f t="shared" si="552"/>
        <v/>
      </c>
      <c r="H545" s="19" t="str">
        <f t="shared" si="553"/>
        <v/>
      </c>
      <c r="I545" s="164" t="str">
        <f t="shared" si="554"/>
        <v/>
      </c>
      <c r="J545" s="4">
        <v>2020</v>
      </c>
      <c r="K545" s="5">
        <v>535</v>
      </c>
      <c r="L545" s="13" t="s">
        <v>1437</v>
      </c>
      <c r="M545" s="4" t="s">
        <v>115</v>
      </c>
      <c r="N545" s="6" t="s">
        <v>116</v>
      </c>
      <c r="O545" s="6" t="s">
        <v>138</v>
      </c>
      <c r="P545" s="6" t="s">
        <v>150</v>
      </c>
      <c r="Q545" s="6" t="s">
        <v>249</v>
      </c>
      <c r="R545" s="4" t="s">
        <v>114</v>
      </c>
      <c r="S545" s="4" t="s">
        <v>166</v>
      </c>
      <c r="T545" s="108" t="s">
        <v>4472</v>
      </c>
      <c r="U545" s="4" t="s">
        <v>173</v>
      </c>
      <c r="V545" s="43" t="s">
        <v>174</v>
      </c>
      <c r="W545" s="7">
        <v>1098695997</v>
      </c>
      <c r="X545" s="100">
        <v>7</v>
      </c>
      <c r="Y545" s="198">
        <v>33135</v>
      </c>
      <c r="Z545" s="80">
        <f ca="1">+($F$1-Tabla3[[#This Row],[FECHA DE NACIMIENTO]])/365</f>
        <v>30.652054794520549</v>
      </c>
      <c r="AA545" s="133" t="s">
        <v>598</v>
      </c>
      <c r="AC545" s="4" t="s">
        <v>114</v>
      </c>
      <c r="AD545" s="4" t="s">
        <v>114</v>
      </c>
      <c r="AE545" s="8" t="s">
        <v>114</v>
      </c>
      <c r="AF545" s="4" t="s">
        <v>181</v>
      </c>
      <c r="AG545" s="6" t="s">
        <v>200</v>
      </c>
      <c r="AH545" s="6" t="s">
        <v>200</v>
      </c>
      <c r="AI545" s="6" t="s">
        <v>4474</v>
      </c>
      <c r="AJ545" s="108" t="s">
        <v>4477</v>
      </c>
      <c r="AK545" s="100" t="s">
        <v>4478</v>
      </c>
      <c r="AL545" s="9">
        <v>32000000</v>
      </c>
      <c r="AM545" s="9">
        <v>32000000</v>
      </c>
      <c r="AN545" s="112">
        <v>8000000</v>
      </c>
      <c r="AO545" s="4" t="s">
        <v>209</v>
      </c>
      <c r="AP545" s="6" t="s">
        <v>181</v>
      </c>
      <c r="AQ545" s="6" t="s">
        <v>168</v>
      </c>
      <c r="AR545" s="201"/>
      <c r="AS545" s="102"/>
      <c r="AT545" s="8"/>
      <c r="AU545" s="108">
        <v>5920</v>
      </c>
      <c r="AV545" s="198">
        <v>43840</v>
      </c>
      <c r="AW545" s="108">
        <v>171320</v>
      </c>
      <c r="AX545" s="199">
        <v>44063</v>
      </c>
      <c r="AY545" s="108" t="s">
        <v>215</v>
      </c>
      <c r="AZ545" s="108" t="s">
        <v>1699</v>
      </c>
      <c r="BA545" s="6" t="s">
        <v>181</v>
      </c>
      <c r="BB545" s="75"/>
      <c r="BC545" s="75"/>
      <c r="BD545" s="6" t="s">
        <v>4475</v>
      </c>
      <c r="BE545" s="161" t="s">
        <v>4476</v>
      </c>
      <c r="BF545" s="198">
        <v>44062</v>
      </c>
      <c r="BG545" s="4" t="s">
        <v>220</v>
      </c>
      <c r="BH545" s="4" t="s">
        <v>220</v>
      </c>
      <c r="BI545" s="6" t="s">
        <v>221</v>
      </c>
      <c r="BJ545" s="6" t="s">
        <v>527</v>
      </c>
      <c r="BK545" s="6" t="s">
        <v>174</v>
      </c>
      <c r="BL545" s="12">
        <v>80128270</v>
      </c>
      <c r="BM545" s="4">
        <v>4</v>
      </c>
      <c r="BN545" s="6" t="s">
        <v>528</v>
      </c>
      <c r="BO545" s="6" t="s">
        <v>529</v>
      </c>
      <c r="BP545" s="4">
        <v>77102000</v>
      </c>
      <c r="BQ545" s="196" t="s">
        <v>4473</v>
      </c>
      <c r="BR545" s="198" t="s">
        <v>4479</v>
      </c>
      <c r="BS545" s="4" t="s">
        <v>180</v>
      </c>
      <c r="BT545" s="13" t="s">
        <v>230</v>
      </c>
      <c r="BU545" s="199">
        <v>44063</v>
      </c>
      <c r="BV545" s="13" t="s">
        <v>348</v>
      </c>
      <c r="BW545" s="163">
        <v>44064</v>
      </c>
      <c r="BX545" s="163">
        <v>44064</v>
      </c>
      <c r="BY545" s="222">
        <v>44185</v>
      </c>
      <c r="BZ545" s="42">
        <f t="shared" si="555"/>
        <v>121</v>
      </c>
      <c r="CA545" s="16">
        <f t="shared" si="532"/>
        <v>4.0333333333333332</v>
      </c>
      <c r="CB545" s="6" t="s">
        <v>4480</v>
      </c>
      <c r="CC545" s="9">
        <f>BD_2!E543</f>
        <v>0</v>
      </c>
      <c r="CD545" s="9">
        <f>BD_2!BA543</f>
        <v>0</v>
      </c>
      <c r="CE545" s="4">
        <f>BD_2!BZ543</f>
        <v>0</v>
      </c>
      <c r="CF545" s="42" t="str">
        <f>BD_2!CA543</f>
        <v>2 NO</v>
      </c>
      <c r="CG545" s="163" t="str">
        <f>BD_2!CF543</f>
        <v>2 NO</v>
      </c>
      <c r="CH545" s="4" t="s">
        <v>181</v>
      </c>
      <c r="CI545">
        <f t="shared" si="525"/>
        <v>121</v>
      </c>
      <c r="CJ545" s="161">
        <f t="shared" si="526"/>
        <v>44064</v>
      </c>
      <c r="CK545" s="161">
        <f t="shared" si="527"/>
        <v>44185</v>
      </c>
      <c r="CL545" s="14">
        <f t="shared" ca="1" si="528"/>
        <v>2.1404958677685952</v>
      </c>
      <c r="CM545" s="112">
        <f t="shared" si="556"/>
        <v>32000000</v>
      </c>
      <c r="CN545" s="42" t="str">
        <f t="shared" ca="1" si="557"/>
        <v>FINALIZADO</v>
      </c>
      <c r="CO545" s="115"/>
      <c r="CQ545" s="17"/>
      <c r="CR545" s="87"/>
      <c r="CT545" s="4" t="s">
        <v>1321</v>
      </c>
      <c r="CU545" s="4" t="s">
        <v>1322</v>
      </c>
      <c r="CV545" s="4" t="s">
        <v>3330</v>
      </c>
      <c r="CW545" s="42" t="str">
        <f t="shared" ref="CW545" si="560">TEXT(BF545,"MMMM")</f>
        <v>agosto</v>
      </c>
      <c r="CX545" s="4" t="s">
        <v>180</v>
      </c>
      <c r="CY545" s="6" t="s">
        <v>361</v>
      </c>
      <c r="CZ545" s="6" t="s">
        <v>362</v>
      </c>
    </row>
    <row r="546" spans="1:104" x14ac:dyDescent="0.25">
      <c r="A546" s="110" t="str">
        <f t="shared" si="546"/>
        <v/>
      </c>
      <c r="B546" s="110" t="str">
        <f t="shared" si="547"/>
        <v/>
      </c>
      <c r="C546" s="42" t="str">
        <f t="shared" si="548"/>
        <v/>
      </c>
      <c r="D546" s="42" t="str">
        <f t="shared" si="549"/>
        <v/>
      </c>
      <c r="E546" s="110" t="str">
        <f t="shared" si="550"/>
        <v/>
      </c>
      <c r="F546" s="110" t="str">
        <f t="shared" ca="1" si="551"/>
        <v>F</v>
      </c>
      <c r="G546" s="19" t="str">
        <f t="shared" si="552"/>
        <v/>
      </c>
      <c r="H546" s="19" t="str">
        <f t="shared" si="553"/>
        <v/>
      </c>
      <c r="I546" s="164" t="str">
        <f t="shared" si="554"/>
        <v/>
      </c>
      <c r="J546" s="4">
        <v>2020</v>
      </c>
      <c r="K546" s="5">
        <v>536</v>
      </c>
      <c r="L546" s="13" t="s">
        <v>1438</v>
      </c>
      <c r="M546" s="4" t="s">
        <v>115</v>
      </c>
      <c r="N546" s="6" t="s">
        <v>116</v>
      </c>
      <c r="O546" s="6" t="s">
        <v>138</v>
      </c>
      <c r="P546" s="6" t="s">
        <v>150</v>
      </c>
      <c r="Q546" s="6" t="s">
        <v>249</v>
      </c>
      <c r="R546" s="4" t="s">
        <v>114</v>
      </c>
      <c r="S546" s="4" t="s">
        <v>166</v>
      </c>
      <c r="T546" s="108" t="s">
        <v>4482</v>
      </c>
      <c r="U546" s="4" t="s">
        <v>173</v>
      </c>
      <c r="V546" s="43" t="s">
        <v>174</v>
      </c>
      <c r="W546" s="7">
        <v>1065576035</v>
      </c>
      <c r="X546" s="100">
        <v>7</v>
      </c>
      <c r="Y546" s="198">
        <v>31692</v>
      </c>
      <c r="Z546" s="80">
        <f ca="1">+($F$1-Tabla3[[#This Row],[FECHA DE NACIMIENTO]])/365</f>
        <v>34.605479452054794</v>
      </c>
      <c r="AA546" s="133" t="s">
        <v>4483</v>
      </c>
      <c r="AC546" s="4" t="s">
        <v>114</v>
      </c>
      <c r="AD546" s="4" t="s">
        <v>114</v>
      </c>
      <c r="AE546" s="8" t="s">
        <v>114</v>
      </c>
      <c r="AF546" s="4" t="s">
        <v>181</v>
      </c>
      <c r="AG546" s="13" t="s">
        <v>185</v>
      </c>
      <c r="AH546" s="13" t="s">
        <v>185</v>
      </c>
      <c r="AI546" s="6" t="s">
        <v>4484</v>
      </c>
      <c r="AJ546" s="108" t="s">
        <v>4485</v>
      </c>
      <c r="AK546" s="100" t="s">
        <v>4486</v>
      </c>
      <c r="AL546" s="9">
        <v>23200004</v>
      </c>
      <c r="AM546" s="9">
        <v>23200004</v>
      </c>
      <c r="AN546" s="112">
        <v>5800001</v>
      </c>
      <c r="AO546" s="4" t="s">
        <v>209</v>
      </c>
      <c r="AP546" s="6" t="s">
        <v>181</v>
      </c>
      <c r="AQ546" s="6" t="s">
        <v>168</v>
      </c>
      <c r="AR546" s="201"/>
      <c r="AS546" s="102"/>
      <c r="AT546" s="8"/>
      <c r="AU546" s="108">
        <v>9020</v>
      </c>
      <c r="AV546" s="198">
        <v>43844</v>
      </c>
      <c r="AW546" s="108">
        <v>172320</v>
      </c>
      <c r="AX546" s="199">
        <v>44064</v>
      </c>
      <c r="AY546" s="108" t="s">
        <v>215</v>
      </c>
      <c r="AZ546" s="108" t="s">
        <v>810</v>
      </c>
      <c r="BA546" s="6" t="s">
        <v>181</v>
      </c>
      <c r="BB546" s="75"/>
      <c r="BC546" s="75"/>
      <c r="BD546" s="6" t="s">
        <v>4488</v>
      </c>
      <c r="BE546" s="161" t="s">
        <v>4487</v>
      </c>
      <c r="BF546" s="198">
        <v>44063</v>
      </c>
      <c r="BG546" s="4" t="s">
        <v>220</v>
      </c>
      <c r="BH546" s="4" t="s">
        <v>220</v>
      </c>
      <c r="BI546" s="6" t="s">
        <v>221</v>
      </c>
      <c r="BJ546" s="6" t="s">
        <v>3009</v>
      </c>
      <c r="BK546" s="6" t="s">
        <v>174</v>
      </c>
      <c r="BL546" s="12">
        <v>14396089</v>
      </c>
      <c r="BM546" s="4">
        <v>5</v>
      </c>
      <c r="BN546" s="6" t="s">
        <v>2469</v>
      </c>
      <c r="BO546" s="6" t="s">
        <v>957</v>
      </c>
      <c r="BP546" s="4">
        <v>77101701</v>
      </c>
      <c r="BQ546" s="196" t="s">
        <v>4481</v>
      </c>
      <c r="BR546" s="198">
        <v>44063</v>
      </c>
      <c r="BS546" s="4" t="s">
        <v>180</v>
      </c>
      <c r="BT546" s="13" t="s">
        <v>230</v>
      </c>
      <c r="BU546" s="199">
        <v>44063</v>
      </c>
      <c r="BV546" s="13" t="s">
        <v>348</v>
      </c>
      <c r="BW546" s="163">
        <v>44064</v>
      </c>
      <c r="BX546" s="163">
        <v>44064</v>
      </c>
      <c r="BY546" s="222">
        <v>44185</v>
      </c>
      <c r="BZ546" s="42">
        <f t="shared" si="555"/>
        <v>121</v>
      </c>
      <c r="CA546" s="16">
        <f t="shared" si="532"/>
        <v>4.0333333333333332</v>
      </c>
      <c r="CB546" s="6" t="s">
        <v>4489</v>
      </c>
      <c r="CC546" s="9">
        <f>BD_2!E544</f>
        <v>0</v>
      </c>
      <c r="CD546" s="9">
        <f>BD_2!BA544</f>
        <v>0</v>
      </c>
      <c r="CE546" s="4">
        <f>BD_2!BZ544</f>
        <v>0</v>
      </c>
      <c r="CF546" s="42" t="str">
        <f>BD_2!CA544</f>
        <v>2 NO</v>
      </c>
      <c r="CG546" s="163" t="str">
        <f>BD_2!CF544</f>
        <v>2 NO</v>
      </c>
      <c r="CH546" s="4" t="s">
        <v>181</v>
      </c>
      <c r="CI546">
        <f t="shared" si="525"/>
        <v>121</v>
      </c>
      <c r="CJ546" s="161">
        <f t="shared" si="526"/>
        <v>44064</v>
      </c>
      <c r="CK546" s="161">
        <f t="shared" si="527"/>
        <v>44185</v>
      </c>
      <c r="CL546" s="14">
        <f t="shared" ca="1" si="528"/>
        <v>2.1404958677685952</v>
      </c>
      <c r="CM546" s="112">
        <f t="shared" si="556"/>
        <v>23200004</v>
      </c>
      <c r="CN546" s="42" t="str">
        <f t="shared" ca="1" si="557"/>
        <v>FINALIZADO</v>
      </c>
      <c r="CO546" s="115"/>
      <c r="CQ546" s="17"/>
      <c r="CR546" s="87"/>
      <c r="CT546" s="4" t="s">
        <v>1321</v>
      </c>
      <c r="CU546" s="4" t="s">
        <v>1322</v>
      </c>
      <c r="CV546" s="4" t="s">
        <v>3330</v>
      </c>
      <c r="CW546" s="42" t="str">
        <f t="shared" ref="CW546" si="561">TEXT(BF546,"MMMM")</f>
        <v>agosto</v>
      </c>
      <c r="CX546" s="4" t="s">
        <v>180</v>
      </c>
      <c r="CY546" s="6" t="s">
        <v>361</v>
      </c>
      <c r="CZ546" s="6" t="s">
        <v>362</v>
      </c>
    </row>
    <row r="547" spans="1:104" x14ac:dyDescent="0.25">
      <c r="A547" s="110" t="str">
        <f t="shared" ref="A547:A551" si="562">+IF($CM547&gt;$AM547,"A", "")</f>
        <v/>
      </c>
      <c r="B547" s="110" t="str">
        <f t="shared" ref="B547:B551" si="563">+IF(CK547&gt;BY547,"PR","")</f>
        <v/>
      </c>
      <c r="C547" s="42" t="str">
        <f t="shared" ref="C547:C551" si="564">IF($CG547= "1 SI", "T","")</f>
        <v/>
      </c>
      <c r="D547" s="42" t="str">
        <f t="shared" ref="D547:D551" si="565">+IF($CF547="1 SI","S","")</f>
        <v/>
      </c>
      <c r="E547" s="110" t="str">
        <f t="shared" ref="E547:E551" si="566">+IF(CH547="1 SI","C","")</f>
        <v/>
      </c>
      <c r="F547" s="110" t="str">
        <f t="shared" ref="F547:F551" ca="1" si="567">+IF($CK547&lt;=$F$1,"F","E")</f>
        <v>F</v>
      </c>
      <c r="G547" s="19" t="str">
        <f t="shared" ref="G547:G551" si="568">+IF($CO547="MUTUO ACUERDO", "L","")</f>
        <v/>
      </c>
      <c r="H547" s="19" t="str">
        <f t="shared" ref="H547:H551" si="569">IF($CX547="1 SI","","NE")</f>
        <v/>
      </c>
      <c r="I547" s="164" t="str">
        <f t="shared" ref="I547:I551" si="570">IF(CV547="1. SI","ANU","")</f>
        <v/>
      </c>
      <c r="J547" s="4">
        <v>2020</v>
      </c>
      <c r="K547" s="5">
        <v>537</v>
      </c>
      <c r="L547" s="13" t="s">
        <v>1431</v>
      </c>
      <c r="M547" s="4" t="s">
        <v>115</v>
      </c>
      <c r="N547" s="6" t="s">
        <v>119</v>
      </c>
      <c r="O547" s="6" t="s">
        <v>138</v>
      </c>
      <c r="P547" s="6" t="s">
        <v>152</v>
      </c>
      <c r="R547" s="4" t="s">
        <v>4490</v>
      </c>
      <c r="S547" s="4" t="s">
        <v>168</v>
      </c>
      <c r="T547" s="108" t="s">
        <v>4492</v>
      </c>
      <c r="U547" s="4" t="s">
        <v>2160</v>
      </c>
      <c r="V547" s="43" t="s">
        <v>175</v>
      </c>
      <c r="W547" s="7" t="s">
        <v>4494</v>
      </c>
      <c r="X547" s="100">
        <v>5</v>
      </c>
      <c r="Y547" s="162" t="s">
        <v>2162</v>
      </c>
      <c r="Z547" s="80">
        <v>0</v>
      </c>
      <c r="AA547" s="133" t="s">
        <v>2162</v>
      </c>
      <c r="AC547" s="4" t="s">
        <v>4495</v>
      </c>
      <c r="AD547" s="4" t="s">
        <v>174</v>
      </c>
      <c r="AE547" s="8">
        <v>11230096</v>
      </c>
      <c r="AF547" s="4" t="s">
        <v>180</v>
      </c>
      <c r="AG547" s="13" t="s">
        <v>191</v>
      </c>
      <c r="AH547" s="6" t="s">
        <v>191</v>
      </c>
      <c r="AI547" s="6" t="s">
        <v>4493</v>
      </c>
      <c r="AJ547" s="108" t="s">
        <v>4496</v>
      </c>
      <c r="AK547" s="100"/>
      <c r="AL547" s="9">
        <v>26248000</v>
      </c>
      <c r="AM547" s="9">
        <v>26248000</v>
      </c>
      <c r="AN547" s="112">
        <v>0</v>
      </c>
      <c r="AO547" s="4" t="s">
        <v>209</v>
      </c>
      <c r="AP547" s="6" t="s">
        <v>181</v>
      </c>
      <c r="AQ547" s="6" t="s">
        <v>168</v>
      </c>
      <c r="AR547" s="201"/>
      <c r="AS547" s="102"/>
      <c r="AT547" s="8"/>
      <c r="AU547" s="108">
        <v>13120</v>
      </c>
      <c r="AV547" s="198">
        <v>43860</v>
      </c>
      <c r="AW547" s="108">
        <v>172220</v>
      </c>
      <c r="AX547" s="199">
        <v>44064</v>
      </c>
      <c r="AY547" s="108" t="s">
        <v>215</v>
      </c>
      <c r="AZ547" s="108" t="s">
        <v>817</v>
      </c>
      <c r="BA547" s="6" t="s">
        <v>181</v>
      </c>
      <c r="BB547" s="75"/>
      <c r="BC547" s="75"/>
      <c r="BD547" s="6" t="s">
        <v>4498</v>
      </c>
      <c r="BE547" s="161" t="s">
        <v>4497</v>
      </c>
      <c r="BF547" s="198">
        <v>44063</v>
      </c>
      <c r="BG547" s="4" t="s">
        <v>220</v>
      </c>
      <c r="BH547" s="4" t="s">
        <v>220</v>
      </c>
      <c r="BI547" s="6" t="s">
        <v>221</v>
      </c>
      <c r="BJ547" s="6" t="s">
        <v>1158</v>
      </c>
      <c r="BK547" s="6" t="s">
        <v>174</v>
      </c>
      <c r="BL547" s="12">
        <v>32729316</v>
      </c>
      <c r="BM547" s="4">
        <v>9</v>
      </c>
      <c r="BN547" s="6" t="s">
        <v>1159</v>
      </c>
      <c r="BO547" s="6" t="s">
        <v>191</v>
      </c>
      <c r="BP547" s="4">
        <v>82111903</v>
      </c>
      <c r="BQ547" s="196" t="s">
        <v>4491</v>
      </c>
      <c r="BR547" s="198">
        <v>44063</v>
      </c>
      <c r="BS547" s="4" t="s">
        <v>180</v>
      </c>
      <c r="BT547" s="13" t="s">
        <v>230</v>
      </c>
      <c r="BU547" s="199">
        <v>44064</v>
      </c>
      <c r="BV547" s="13" t="s">
        <v>350</v>
      </c>
      <c r="BW547" s="163">
        <v>44067</v>
      </c>
      <c r="BX547" s="163">
        <v>44067</v>
      </c>
      <c r="BY547" s="222">
        <v>44188</v>
      </c>
      <c r="BZ547" s="42">
        <f t="shared" ref="BZ547:BZ551" si="571">$BY547-$BX547</f>
        <v>121</v>
      </c>
      <c r="CA547" s="16">
        <f t="shared" si="532"/>
        <v>4.0333333333333332</v>
      </c>
      <c r="CB547" s="6" t="s">
        <v>4499</v>
      </c>
      <c r="CC547" s="9">
        <f>BD_2!E545</f>
        <v>0</v>
      </c>
      <c r="CD547" s="9">
        <f>BD_2!BA545</f>
        <v>0</v>
      </c>
      <c r="CE547" s="4">
        <f>BD_2!BZ545</f>
        <v>0</v>
      </c>
      <c r="CF547" s="42" t="str">
        <f>BD_2!CA545</f>
        <v>2 NO</v>
      </c>
      <c r="CG547" s="163" t="str">
        <f>BD_2!CF545</f>
        <v>2 NO</v>
      </c>
      <c r="CH547" s="4" t="s">
        <v>181</v>
      </c>
      <c r="CI547">
        <f t="shared" si="525"/>
        <v>121</v>
      </c>
      <c r="CJ547" s="161">
        <f t="shared" si="526"/>
        <v>44067</v>
      </c>
      <c r="CK547" s="161">
        <f t="shared" si="527"/>
        <v>44188</v>
      </c>
      <c r="CL547" s="14">
        <f t="shared" ca="1" si="528"/>
        <v>2.115702479338843</v>
      </c>
      <c r="CM547" s="112">
        <f t="shared" ref="CM547:CM551" si="572">$AM547+$CD547-$CC547</f>
        <v>26248000</v>
      </c>
      <c r="CN547" s="42" t="str">
        <f t="shared" ref="CN547:CN551" ca="1" si="573">+IF($CK547&lt;=$F$1, "FINALIZADO","EJECUCIÓN")</f>
        <v>FINALIZADO</v>
      </c>
      <c r="CO547" s="115"/>
      <c r="CQ547" s="17"/>
      <c r="CR547" s="87"/>
      <c r="CT547" s="4" t="s">
        <v>1321</v>
      </c>
      <c r="CU547" s="4" t="s">
        <v>1322</v>
      </c>
      <c r="CV547" s="4" t="s">
        <v>3330</v>
      </c>
      <c r="CW547" s="42" t="str">
        <f t="shared" ref="CW547" si="574">TEXT(BF547,"MMMM")</f>
        <v>agosto</v>
      </c>
      <c r="CX547" s="4" t="s">
        <v>180</v>
      </c>
      <c r="CY547" s="6" t="s">
        <v>361</v>
      </c>
      <c r="CZ547" s="6" t="s">
        <v>362</v>
      </c>
    </row>
    <row r="548" spans="1:104" x14ac:dyDescent="0.25">
      <c r="A548" s="110" t="str">
        <f t="shared" si="562"/>
        <v/>
      </c>
      <c r="B548" s="110" t="str">
        <f t="shared" si="563"/>
        <v/>
      </c>
      <c r="C548" s="42" t="str">
        <f t="shared" si="564"/>
        <v/>
      </c>
      <c r="D548" s="42" t="str">
        <f t="shared" si="565"/>
        <v/>
      </c>
      <c r="E548" s="110" t="str">
        <f t="shared" si="566"/>
        <v/>
      </c>
      <c r="F548" s="110" t="str">
        <f t="shared" ca="1" si="567"/>
        <v>F</v>
      </c>
      <c r="G548" s="19" t="str">
        <f t="shared" si="568"/>
        <v/>
      </c>
      <c r="H548" s="19" t="str">
        <f t="shared" si="569"/>
        <v/>
      </c>
      <c r="I548" s="164" t="str">
        <f t="shared" si="570"/>
        <v/>
      </c>
      <c r="J548" s="4">
        <v>2020</v>
      </c>
      <c r="K548" s="5">
        <v>538</v>
      </c>
      <c r="L548" s="13" t="s">
        <v>515</v>
      </c>
      <c r="M548" s="4" t="s">
        <v>115</v>
      </c>
      <c r="N548" s="6" t="s">
        <v>116</v>
      </c>
      <c r="O548" s="6" t="s">
        <v>138</v>
      </c>
      <c r="P548" s="6" t="s">
        <v>150</v>
      </c>
      <c r="Q548" s="6" t="s">
        <v>249</v>
      </c>
      <c r="R548" s="4" t="s">
        <v>114</v>
      </c>
      <c r="S548" s="4" t="s">
        <v>166</v>
      </c>
      <c r="T548" s="108" t="s">
        <v>4500</v>
      </c>
      <c r="U548" s="4" t="s">
        <v>173</v>
      </c>
      <c r="V548" s="43" t="s">
        <v>174</v>
      </c>
      <c r="W548" s="7">
        <v>40990732</v>
      </c>
      <c r="X548" s="100">
        <v>5</v>
      </c>
      <c r="Y548" s="198">
        <v>28581</v>
      </c>
      <c r="Z548" s="80">
        <f ca="1">+($F$1-Tabla3[[#This Row],[FECHA DE NACIMIENTO]])/365</f>
        <v>43.128767123287673</v>
      </c>
      <c r="AA548" s="133" t="s">
        <v>4502</v>
      </c>
      <c r="AC548" s="4" t="s">
        <v>114</v>
      </c>
      <c r="AD548" s="4" t="s">
        <v>114</v>
      </c>
      <c r="AE548" s="8" t="s">
        <v>114</v>
      </c>
      <c r="AF548" s="4" t="s">
        <v>181</v>
      </c>
      <c r="AG548" s="13" t="s">
        <v>184</v>
      </c>
      <c r="AH548" s="13" t="s">
        <v>184</v>
      </c>
      <c r="AI548" s="6" t="s">
        <v>4503</v>
      </c>
      <c r="AJ548" s="108" t="s">
        <v>4504</v>
      </c>
      <c r="AK548" s="100" t="s">
        <v>4052</v>
      </c>
      <c r="AL548" s="9">
        <v>36000000</v>
      </c>
      <c r="AM548" s="9">
        <v>36000000</v>
      </c>
      <c r="AN548" s="112">
        <v>9000000</v>
      </c>
      <c r="AO548" s="4" t="s">
        <v>209</v>
      </c>
      <c r="AP548" s="6" t="s">
        <v>181</v>
      </c>
      <c r="AQ548" s="6" t="s">
        <v>168</v>
      </c>
      <c r="AR548" s="201"/>
      <c r="AS548" s="102"/>
      <c r="AT548" s="8"/>
      <c r="AU548" s="108">
        <v>5320</v>
      </c>
      <c r="AV548" s="198">
        <v>43839</v>
      </c>
      <c r="AW548" s="108">
        <v>172720</v>
      </c>
      <c r="AX548" s="199">
        <v>44067</v>
      </c>
      <c r="AY548" s="108" t="s">
        <v>215</v>
      </c>
      <c r="AZ548" s="108" t="s">
        <v>811</v>
      </c>
      <c r="BA548" s="6" t="s">
        <v>181</v>
      </c>
      <c r="BB548" s="75"/>
      <c r="BC548" s="75"/>
      <c r="BD548" s="6" t="s">
        <v>4506</v>
      </c>
      <c r="BE548" s="161" t="s">
        <v>4505</v>
      </c>
      <c r="BF548" s="198">
        <v>44064</v>
      </c>
      <c r="BG548" s="4" t="s">
        <v>220</v>
      </c>
      <c r="BH548" s="4" t="s">
        <v>220</v>
      </c>
      <c r="BI548" s="6" t="s">
        <v>221</v>
      </c>
      <c r="BJ548" s="6" t="s">
        <v>1330</v>
      </c>
      <c r="BK548" s="6" t="s">
        <v>174</v>
      </c>
      <c r="BL548" s="12">
        <v>51985995</v>
      </c>
      <c r="BM548" s="4">
        <v>5</v>
      </c>
      <c r="BN548" s="6" t="s">
        <v>1399</v>
      </c>
      <c r="BO548" s="6" t="s">
        <v>184</v>
      </c>
      <c r="BP548" s="4">
        <v>77101700</v>
      </c>
      <c r="BQ548" s="196" t="s">
        <v>4501</v>
      </c>
      <c r="BR548" s="198">
        <v>44064</v>
      </c>
      <c r="BS548" s="4" t="s">
        <v>180</v>
      </c>
      <c r="BT548" s="13" t="s">
        <v>230</v>
      </c>
      <c r="BU548" s="199">
        <v>44067</v>
      </c>
      <c r="BV548" s="13" t="s">
        <v>348</v>
      </c>
      <c r="BW548" s="163">
        <v>44067</v>
      </c>
      <c r="BX548" s="163">
        <v>44067</v>
      </c>
      <c r="BY548" s="222">
        <v>44188</v>
      </c>
      <c r="BZ548" s="42">
        <f t="shared" si="571"/>
        <v>121</v>
      </c>
      <c r="CA548" s="16">
        <f t="shared" si="532"/>
        <v>4.0333333333333332</v>
      </c>
      <c r="CB548" s="6" t="s">
        <v>4507</v>
      </c>
      <c r="CC548" s="9">
        <f>BD_2!E546</f>
        <v>0</v>
      </c>
      <c r="CD548" s="9">
        <f>BD_2!BA546</f>
        <v>0</v>
      </c>
      <c r="CE548" s="4">
        <f>BD_2!BZ546</f>
        <v>0</v>
      </c>
      <c r="CF548" s="42" t="str">
        <f>BD_2!CA546</f>
        <v>2 NO</v>
      </c>
      <c r="CG548" s="163" t="str">
        <f>BD_2!CF546</f>
        <v>2 NO</v>
      </c>
      <c r="CH548" s="4" t="s">
        <v>181</v>
      </c>
      <c r="CI548">
        <f t="shared" si="525"/>
        <v>121</v>
      </c>
      <c r="CJ548" s="161">
        <f t="shared" si="526"/>
        <v>44067</v>
      </c>
      <c r="CK548" s="161">
        <f t="shared" si="527"/>
        <v>44188</v>
      </c>
      <c r="CL548" s="14">
        <f t="shared" ca="1" si="528"/>
        <v>2.115702479338843</v>
      </c>
      <c r="CM548" s="112">
        <f t="shared" si="572"/>
        <v>36000000</v>
      </c>
      <c r="CN548" s="42" t="str">
        <f t="shared" ca="1" si="573"/>
        <v>FINALIZADO</v>
      </c>
      <c r="CO548" s="115"/>
      <c r="CQ548" s="17"/>
      <c r="CR548" s="87"/>
      <c r="CT548" s="4" t="s">
        <v>1321</v>
      </c>
      <c r="CU548" s="4" t="s">
        <v>1322</v>
      </c>
      <c r="CV548" s="4" t="s">
        <v>3330</v>
      </c>
      <c r="CW548" s="42" t="str">
        <f t="shared" ref="CW548" si="575">TEXT(BF548,"MMMM")</f>
        <v>agosto</v>
      </c>
      <c r="CX548" s="4" t="s">
        <v>180</v>
      </c>
      <c r="CY548" s="6" t="s">
        <v>361</v>
      </c>
      <c r="CZ548" s="6" t="s">
        <v>362</v>
      </c>
    </row>
    <row r="549" spans="1:104" x14ac:dyDescent="0.25">
      <c r="A549" s="110" t="str">
        <f t="shared" si="562"/>
        <v/>
      </c>
      <c r="B549" s="110" t="str">
        <f t="shared" si="563"/>
        <v/>
      </c>
      <c r="C549" s="42" t="str">
        <f t="shared" si="564"/>
        <v/>
      </c>
      <c r="D549" s="42" t="str">
        <f t="shared" si="565"/>
        <v/>
      </c>
      <c r="E549" s="110" t="str">
        <f t="shared" si="566"/>
        <v/>
      </c>
      <c r="F549" s="110" t="str">
        <f t="shared" ca="1" si="567"/>
        <v>F</v>
      </c>
      <c r="G549" s="19" t="str">
        <f t="shared" si="568"/>
        <v/>
      </c>
      <c r="H549" s="19" t="str">
        <f t="shared" si="569"/>
        <v/>
      </c>
      <c r="I549" s="164" t="str">
        <f t="shared" si="570"/>
        <v/>
      </c>
      <c r="J549" s="4">
        <v>2020</v>
      </c>
      <c r="K549" s="5">
        <v>539</v>
      </c>
      <c r="L549" s="13" t="s">
        <v>515</v>
      </c>
      <c r="M549" s="4" t="s">
        <v>115</v>
      </c>
      <c r="N549" s="6" t="s">
        <v>116</v>
      </c>
      <c r="O549" s="6" t="s">
        <v>138</v>
      </c>
      <c r="P549" s="6" t="s">
        <v>150</v>
      </c>
      <c r="Q549" s="6" t="s">
        <v>249</v>
      </c>
      <c r="R549" s="4" t="s">
        <v>114</v>
      </c>
      <c r="S549" s="4" t="s">
        <v>166</v>
      </c>
      <c r="T549" s="108" t="s">
        <v>4509</v>
      </c>
      <c r="U549" s="4" t="s">
        <v>173</v>
      </c>
      <c r="V549" s="43" t="s">
        <v>174</v>
      </c>
      <c r="W549" s="7">
        <v>79490790</v>
      </c>
      <c r="X549" s="100">
        <v>9</v>
      </c>
      <c r="Y549" s="198">
        <v>25506</v>
      </c>
      <c r="Z549" s="80">
        <f ca="1">+($F$1-Tabla3[[#This Row],[FECHA DE NACIMIENTO]])/365</f>
        <v>51.553424657534244</v>
      </c>
      <c r="AA549" s="133" t="s">
        <v>627</v>
      </c>
      <c r="AC549" s="4" t="s">
        <v>114</v>
      </c>
      <c r="AD549" s="4" t="s">
        <v>114</v>
      </c>
      <c r="AE549" s="8" t="s">
        <v>114</v>
      </c>
      <c r="AF549" s="4" t="s">
        <v>181</v>
      </c>
      <c r="AG549" s="13" t="s">
        <v>184</v>
      </c>
      <c r="AH549" s="13" t="s">
        <v>184</v>
      </c>
      <c r="AI549" s="6" t="s">
        <v>4503</v>
      </c>
      <c r="AJ549" s="108" t="s">
        <v>4510</v>
      </c>
      <c r="AK549" s="100" t="s">
        <v>4511</v>
      </c>
      <c r="AL549" s="9">
        <v>22000000</v>
      </c>
      <c r="AM549" s="9">
        <v>22000000</v>
      </c>
      <c r="AN549" s="112">
        <v>5500000</v>
      </c>
      <c r="AO549" s="4" t="s">
        <v>209</v>
      </c>
      <c r="AP549" s="6" t="s">
        <v>181</v>
      </c>
      <c r="AQ549" s="6" t="s">
        <v>168</v>
      </c>
      <c r="AR549" s="201"/>
      <c r="AS549" s="102"/>
      <c r="AT549" s="8"/>
      <c r="AU549" s="108">
        <v>5320</v>
      </c>
      <c r="AV549" s="198">
        <v>43839</v>
      </c>
      <c r="AW549" s="108">
        <v>172820</v>
      </c>
      <c r="AX549" s="199">
        <v>44067</v>
      </c>
      <c r="AY549" s="108" t="s">
        <v>215</v>
      </c>
      <c r="AZ549" s="108" t="s">
        <v>811</v>
      </c>
      <c r="BA549" s="6" t="s">
        <v>181</v>
      </c>
      <c r="BB549" s="75"/>
      <c r="BC549" s="75"/>
      <c r="BD549" s="6" t="s">
        <v>4513</v>
      </c>
      <c r="BE549" s="161" t="s">
        <v>4512</v>
      </c>
      <c r="BF549" s="198">
        <v>44064</v>
      </c>
      <c r="BG549" s="4" t="s">
        <v>220</v>
      </c>
      <c r="BH549" s="4" t="s">
        <v>220</v>
      </c>
      <c r="BI549" s="6" t="s">
        <v>221</v>
      </c>
      <c r="BJ549" s="6" t="s">
        <v>1330</v>
      </c>
      <c r="BK549" s="6" t="s">
        <v>174</v>
      </c>
      <c r="BL549" s="12">
        <v>51985995</v>
      </c>
      <c r="BM549" s="4">
        <v>5</v>
      </c>
      <c r="BN549" s="6" t="s">
        <v>1399</v>
      </c>
      <c r="BO549" s="6" t="s">
        <v>184</v>
      </c>
      <c r="BP549" s="4">
        <v>77101700</v>
      </c>
      <c r="BQ549" s="196" t="s">
        <v>4508</v>
      </c>
      <c r="BR549" s="198">
        <v>44064</v>
      </c>
      <c r="BS549" s="4" t="s">
        <v>180</v>
      </c>
      <c r="BT549" s="13" t="s">
        <v>230</v>
      </c>
      <c r="BU549" s="199">
        <v>44067</v>
      </c>
      <c r="BV549" s="13" t="s">
        <v>348</v>
      </c>
      <c r="BW549" s="163">
        <v>44067</v>
      </c>
      <c r="BX549" s="163">
        <v>44067</v>
      </c>
      <c r="BY549" s="222">
        <v>44188</v>
      </c>
      <c r="BZ549" s="42">
        <f t="shared" si="571"/>
        <v>121</v>
      </c>
      <c r="CA549" s="16">
        <f t="shared" si="532"/>
        <v>4.0333333333333332</v>
      </c>
      <c r="CB549" s="6" t="s">
        <v>4507</v>
      </c>
      <c r="CC549" s="9">
        <f>BD_2!E547</f>
        <v>0</v>
      </c>
      <c r="CD549" s="9">
        <f>BD_2!BA547</f>
        <v>0</v>
      </c>
      <c r="CE549" s="4">
        <f>BD_2!BZ547</f>
        <v>0</v>
      </c>
      <c r="CF549" s="42" t="str">
        <f>BD_2!CA547</f>
        <v>2 NO</v>
      </c>
      <c r="CG549" s="163" t="str">
        <f>BD_2!CF547</f>
        <v>2 NO</v>
      </c>
      <c r="CH549" s="4" t="s">
        <v>181</v>
      </c>
      <c r="CI549">
        <f t="shared" si="525"/>
        <v>121</v>
      </c>
      <c r="CJ549" s="161">
        <f t="shared" si="526"/>
        <v>44067</v>
      </c>
      <c r="CK549" s="161">
        <f t="shared" si="527"/>
        <v>44188</v>
      </c>
      <c r="CL549" s="14">
        <f t="shared" ca="1" si="528"/>
        <v>2.115702479338843</v>
      </c>
      <c r="CM549" s="112">
        <f t="shared" si="572"/>
        <v>22000000</v>
      </c>
      <c r="CN549" s="42" t="str">
        <f t="shared" ca="1" si="573"/>
        <v>FINALIZADO</v>
      </c>
      <c r="CO549" s="115"/>
      <c r="CQ549" s="17"/>
      <c r="CR549" s="87"/>
      <c r="CT549" s="4" t="s">
        <v>1321</v>
      </c>
      <c r="CU549" s="4" t="s">
        <v>1322</v>
      </c>
      <c r="CV549" s="4" t="s">
        <v>3330</v>
      </c>
      <c r="CW549" s="42" t="str">
        <f t="shared" ref="CW549" si="576">TEXT(BF549,"MMMM")</f>
        <v>agosto</v>
      </c>
      <c r="CX549" s="4" t="s">
        <v>180</v>
      </c>
      <c r="CY549" s="6" t="s">
        <v>361</v>
      </c>
      <c r="CZ549" s="6" t="s">
        <v>362</v>
      </c>
    </row>
    <row r="550" spans="1:104" x14ac:dyDescent="0.25">
      <c r="A550" s="110" t="str">
        <f t="shared" si="562"/>
        <v/>
      </c>
      <c r="B550" s="110" t="str">
        <f t="shared" si="563"/>
        <v/>
      </c>
      <c r="C550" s="42" t="str">
        <f t="shared" si="564"/>
        <v/>
      </c>
      <c r="D550" s="42" t="str">
        <f t="shared" si="565"/>
        <v/>
      </c>
      <c r="E550" s="110" t="str">
        <f t="shared" si="566"/>
        <v/>
      </c>
      <c r="F550" s="110" t="str">
        <f t="shared" ca="1" si="567"/>
        <v>F</v>
      </c>
      <c r="G550" s="19" t="str">
        <f t="shared" si="568"/>
        <v/>
      </c>
      <c r="H550" s="19" t="str">
        <f t="shared" si="569"/>
        <v/>
      </c>
      <c r="I550" s="164" t="str">
        <f t="shared" si="570"/>
        <v/>
      </c>
      <c r="J550" s="4">
        <v>2020</v>
      </c>
      <c r="K550" s="5">
        <v>540</v>
      </c>
      <c r="L550" s="13" t="s">
        <v>1437</v>
      </c>
      <c r="M550" s="4" t="s">
        <v>115</v>
      </c>
      <c r="N550" s="6" t="s">
        <v>116</v>
      </c>
      <c r="O550" s="6" t="s">
        <v>138</v>
      </c>
      <c r="P550" s="6" t="s">
        <v>150</v>
      </c>
      <c r="Q550" s="6" t="s">
        <v>249</v>
      </c>
      <c r="R550" s="4" t="s">
        <v>114</v>
      </c>
      <c r="S550" s="4" t="s">
        <v>166</v>
      </c>
      <c r="T550" s="108" t="s">
        <v>3243</v>
      </c>
      <c r="U550" s="4" t="s">
        <v>173</v>
      </c>
      <c r="V550" s="43" t="s">
        <v>174</v>
      </c>
      <c r="W550" s="7">
        <v>52808565</v>
      </c>
      <c r="X550" s="100">
        <v>8</v>
      </c>
      <c r="Y550" s="198">
        <v>29636</v>
      </c>
      <c r="Z550" s="80">
        <f ca="1">+($F$1-Tabla3[[#This Row],[FECHA DE NACIMIENTO]])/365</f>
        <v>40.238356164383561</v>
      </c>
      <c r="AA550" s="133" t="s">
        <v>3245</v>
      </c>
      <c r="AC550" s="4" t="s">
        <v>114</v>
      </c>
      <c r="AD550" s="4" t="s">
        <v>114</v>
      </c>
      <c r="AE550" s="8" t="s">
        <v>114</v>
      </c>
      <c r="AF550" s="4" t="s">
        <v>181</v>
      </c>
      <c r="AG550" s="6" t="s">
        <v>200</v>
      </c>
      <c r="AH550" s="6" t="s">
        <v>200</v>
      </c>
      <c r="AI550" s="6" t="s">
        <v>4515</v>
      </c>
      <c r="AJ550" s="108" t="s">
        <v>4516</v>
      </c>
      <c r="AK550" s="100" t="s">
        <v>2047</v>
      </c>
      <c r="AL550" s="9">
        <v>32000000</v>
      </c>
      <c r="AM550" s="9">
        <v>32000000</v>
      </c>
      <c r="AN550" s="112">
        <v>8000000</v>
      </c>
      <c r="AO550" s="4" t="s">
        <v>209</v>
      </c>
      <c r="AP550" s="6" t="s">
        <v>181</v>
      </c>
      <c r="AQ550" s="6" t="s">
        <v>168</v>
      </c>
      <c r="AR550" s="201"/>
      <c r="AS550" s="102"/>
      <c r="AT550" s="8"/>
      <c r="AU550" s="108">
        <v>4520</v>
      </c>
      <c r="AV550" s="198">
        <v>43839</v>
      </c>
      <c r="AW550" s="108">
        <v>172920</v>
      </c>
      <c r="AX550" s="199">
        <v>44067</v>
      </c>
      <c r="AY550" s="108" t="s">
        <v>215</v>
      </c>
      <c r="AZ550" s="108" t="s">
        <v>575</v>
      </c>
      <c r="BA550" s="6" t="s">
        <v>181</v>
      </c>
      <c r="BB550" s="75"/>
      <c r="BC550" s="75"/>
      <c r="BD550" s="6" t="s">
        <v>3251</v>
      </c>
      <c r="BE550" s="161" t="s">
        <v>3250</v>
      </c>
      <c r="BF550" s="198">
        <v>44064</v>
      </c>
      <c r="BG550" s="4" t="s">
        <v>220</v>
      </c>
      <c r="BH550" s="4" t="s">
        <v>220</v>
      </c>
      <c r="BI550" s="6" t="s">
        <v>221</v>
      </c>
      <c r="BJ550" s="6" t="s">
        <v>4517</v>
      </c>
      <c r="BK550" s="6" t="s">
        <v>174</v>
      </c>
      <c r="BL550" s="12" t="s">
        <v>4518</v>
      </c>
      <c r="BM550" s="4">
        <v>4</v>
      </c>
      <c r="BN550" s="6" t="s">
        <v>4519</v>
      </c>
      <c r="BO550" s="6" t="s">
        <v>4520</v>
      </c>
      <c r="BP550" s="4">
        <v>82111900</v>
      </c>
      <c r="BQ550" s="196" t="s">
        <v>4514</v>
      </c>
      <c r="BR550" s="198">
        <v>44064</v>
      </c>
      <c r="BS550" s="4" t="s">
        <v>180</v>
      </c>
      <c r="BT550" s="13" t="s">
        <v>230</v>
      </c>
      <c r="BU550" s="199">
        <v>44067</v>
      </c>
      <c r="BV550" s="13" t="s">
        <v>348</v>
      </c>
      <c r="BW550" s="163">
        <v>44067</v>
      </c>
      <c r="BX550" s="163">
        <v>44067</v>
      </c>
      <c r="BY550" s="222">
        <v>44188</v>
      </c>
      <c r="BZ550" s="42">
        <f t="shared" si="571"/>
        <v>121</v>
      </c>
      <c r="CA550" s="16">
        <f t="shared" si="532"/>
        <v>4.0333333333333332</v>
      </c>
      <c r="CB550" s="6" t="s">
        <v>4413</v>
      </c>
      <c r="CC550" s="9">
        <f>BD_2!E548</f>
        <v>0</v>
      </c>
      <c r="CD550" s="9">
        <f>BD_2!BA548</f>
        <v>0</v>
      </c>
      <c r="CE550" s="4">
        <f>BD_2!BZ548</f>
        <v>0</v>
      </c>
      <c r="CF550" s="42" t="str">
        <f>BD_2!CA548</f>
        <v>2 NO</v>
      </c>
      <c r="CG550" s="163" t="str">
        <f>BD_2!CF548</f>
        <v>2 NO</v>
      </c>
      <c r="CH550" s="4" t="s">
        <v>181</v>
      </c>
      <c r="CI550">
        <f t="shared" si="525"/>
        <v>121</v>
      </c>
      <c r="CJ550" s="161">
        <f t="shared" si="526"/>
        <v>44067</v>
      </c>
      <c r="CK550" s="161">
        <f t="shared" si="527"/>
        <v>44188</v>
      </c>
      <c r="CL550" s="14">
        <f t="shared" ca="1" si="528"/>
        <v>2.115702479338843</v>
      </c>
      <c r="CM550" s="112">
        <f t="shared" si="572"/>
        <v>32000000</v>
      </c>
      <c r="CN550" s="42" t="str">
        <f t="shared" ca="1" si="573"/>
        <v>FINALIZADO</v>
      </c>
      <c r="CO550" s="115"/>
      <c r="CQ550" s="17"/>
      <c r="CR550" s="87"/>
      <c r="CT550" s="4" t="s">
        <v>1321</v>
      </c>
      <c r="CU550" s="4" t="s">
        <v>1322</v>
      </c>
      <c r="CV550" s="4" t="s">
        <v>3330</v>
      </c>
      <c r="CW550" s="42" t="str">
        <f t="shared" ref="CW550" si="577">TEXT(BF550,"MMMM")</f>
        <v>agosto</v>
      </c>
      <c r="CX550" s="4" t="s">
        <v>180</v>
      </c>
      <c r="CY550" s="6" t="s">
        <v>361</v>
      </c>
      <c r="CZ550" s="6" t="s">
        <v>362</v>
      </c>
    </row>
    <row r="551" spans="1:104" x14ac:dyDescent="0.25">
      <c r="A551" s="110" t="str">
        <f t="shared" si="562"/>
        <v/>
      </c>
      <c r="B551" s="110" t="str">
        <f t="shared" si="563"/>
        <v/>
      </c>
      <c r="C551" s="42" t="str">
        <f t="shared" si="564"/>
        <v/>
      </c>
      <c r="D551" s="42" t="str">
        <f t="shared" si="565"/>
        <v/>
      </c>
      <c r="E551" s="110" t="str">
        <f t="shared" si="566"/>
        <v/>
      </c>
      <c r="F551" s="110" t="str">
        <f t="shared" ca="1" si="567"/>
        <v>F</v>
      </c>
      <c r="G551" s="19" t="str">
        <f t="shared" si="568"/>
        <v/>
      </c>
      <c r="H551" s="19" t="str">
        <f t="shared" si="569"/>
        <v/>
      </c>
      <c r="I551" s="164" t="str">
        <f t="shared" si="570"/>
        <v/>
      </c>
      <c r="J551" s="4">
        <v>2020</v>
      </c>
      <c r="K551" s="5">
        <v>541</v>
      </c>
      <c r="L551" s="13" t="s">
        <v>1437</v>
      </c>
      <c r="M551" s="4" t="s">
        <v>115</v>
      </c>
      <c r="N551" s="6" t="s">
        <v>116</v>
      </c>
      <c r="O551" s="6" t="s">
        <v>138</v>
      </c>
      <c r="P551" s="6" t="s">
        <v>150</v>
      </c>
      <c r="Q551" s="6" t="s">
        <v>249</v>
      </c>
      <c r="R551" s="4" t="s">
        <v>114</v>
      </c>
      <c r="S551" s="4" t="s">
        <v>167</v>
      </c>
      <c r="T551" s="108" t="s">
        <v>4522</v>
      </c>
      <c r="U551" s="4" t="s">
        <v>173</v>
      </c>
      <c r="V551" s="43" t="s">
        <v>174</v>
      </c>
      <c r="W551" s="7">
        <v>1065834655</v>
      </c>
      <c r="X551" s="100">
        <v>0</v>
      </c>
      <c r="Y551" s="198">
        <v>35655</v>
      </c>
      <c r="Z551" s="80">
        <f ca="1">+($F$1-Tabla3[[#This Row],[FECHA DE NACIMIENTO]])/365</f>
        <v>23.747945205479454</v>
      </c>
      <c r="AA551" s="133" t="s">
        <v>367</v>
      </c>
      <c r="AC551" s="4" t="s">
        <v>114</v>
      </c>
      <c r="AD551" s="4" t="s">
        <v>114</v>
      </c>
      <c r="AE551" s="8" t="s">
        <v>114</v>
      </c>
      <c r="AF551" s="4" t="s">
        <v>181</v>
      </c>
      <c r="AG551" s="6" t="s">
        <v>200</v>
      </c>
      <c r="AH551" s="6" t="s">
        <v>200</v>
      </c>
      <c r="AI551" s="6" t="s">
        <v>4515</v>
      </c>
      <c r="AJ551" s="108" t="s">
        <v>4523</v>
      </c>
      <c r="AK551" s="100" t="s">
        <v>4524</v>
      </c>
      <c r="AL551" s="9">
        <v>14400000</v>
      </c>
      <c r="AM551" s="9">
        <v>14400000</v>
      </c>
      <c r="AN551" s="112">
        <v>3600000</v>
      </c>
      <c r="AO551" s="4" t="s">
        <v>209</v>
      </c>
      <c r="AP551" s="6" t="s">
        <v>181</v>
      </c>
      <c r="AQ551" s="6" t="s">
        <v>168</v>
      </c>
      <c r="AR551" s="201"/>
      <c r="AS551" s="102"/>
      <c r="AT551" s="8"/>
      <c r="AU551" s="108">
        <v>4520</v>
      </c>
      <c r="AV551" s="198">
        <v>43839</v>
      </c>
      <c r="AW551" s="108">
        <v>173020</v>
      </c>
      <c r="AX551" s="199">
        <v>44067</v>
      </c>
      <c r="AY551" s="108" t="s">
        <v>215</v>
      </c>
      <c r="AZ551" s="108" t="s">
        <v>575</v>
      </c>
      <c r="BA551" s="6" t="s">
        <v>181</v>
      </c>
      <c r="BB551" s="75"/>
      <c r="BC551" s="75"/>
      <c r="BD551" s="6" t="s">
        <v>4526</v>
      </c>
      <c r="BE551" s="161" t="s">
        <v>4525</v>
      </c>
      <c r="BF551" s="198">
        <v>44064</v>
      </c>
      <c r="BG551" s="4" t="s">
        <v>220</v>
      </c>
      <c r="BH551" s="4" t="s">
        <v>220</v>
      </c>
      <c r="BI551" s="6" t="s">
        <v>221</v>
      </c>
      <c r="BJ551" s="6" t="s">
        <v>4517</v>
      </c>
      <c r="BK551" s="6" t="s">
        <v>174</v>
      </c>
      <c r="BL551" s="12" t="s">
        <v>4518</v>
      </c>
      <c r="BM551" s="4">
        <v>4</v>
      </c>
      <c r="BN551" s="6" t="s">
        <v>4519</v>
      </c>
      <c r="BO551" s="6" t="s">
        <v>4520</v>
      </c>
      <c r="BP551" s="4">
        <v>82141500</v>
      </c>
      <c r="BQ551" s="196" t="s">
        <v>4521</v>
      </c>
      <c r="BR551" s="198">
        <v>44064</v>
      </c>
      <c r="BS551" s="4" t="s">
        <v>180</v>
      </c>
      <c r="BT551" s="13" t="s">
        <v>230</v>
      </c>
      <c r="BU551" s="199">
        <v>44067</v>
      </c>
      <c r="BV551" s="13" t="s">
        <v>348</v>
      </c>
      <c r="BW551" s="163">
        <v>44067</v>
      </c>
      <c r="BX551" s="163">
        <v>44067</v>
      </c>
      <c r="BY551" s="222">
        <v>44188</v>
      </c>
      <c r="BZ551" s="42">
        <f t="shared" si="571"/>
        <v>121</v>
      </c>
      <c r="CA551" s="16">
        <f t="shared" si="532"/>
        <v>4.0333333333333332</v>
      </c>
      <c r="CB551" s="6" t="s">
        <v>4413</v>
      </c>
      <c r="CC551" s="9">
        <f>BD_2!E549</f>
        <v>0</v>
      </c>
      <c r="CD551" s="9">
        <f>BD_2!BA549</f>
        <v>0</v>
      </c>
      <c r="CE551" s="4">
        <f>BD_2!BZ549</f>
        <v>0</v>
      </c>
      <c r="CF551" s="42" t="str">
        <f>BD_2!CA549</f>
        <v>2 NO</v>
      </c>
      <c r="CG551" s="163" t="str">
        <f>BD_2!CF549</f>
        <v>2 NO</v>
      </c>
      <c r="CH551" s="4" t="s">
        <v>181</v>
      </c>
      <c r="CI551">
        <f t="shared" si="525"/>
        <v>121</v>
      </c>
      <c r="CJ551" s="161">
        <f t="shared" si="526"/>
        <v>44067</v>
      </c>
      <c r="CK551" s="161">
        <f t="shared" si="527"/>
        <v>44188</v>
      </c>
      <c r="CL551" s="14">
        <f t="shared" ca="1" si="528"/>
        <v>2.115702479338843</v>
      </c>
      <c r="CM551" s="112">
        <f t="shared" si="572"/>
        <v>14400000</v>
      </c>
      <c r="CN551" s="42" t="str">
        <f t="shared" ca="1" si="573"/>
        <v>FINALIZADO</v>
      </c>
      <c r="CO551" s="115"/>
      <c r="CQ551" s="17"/>
      <c r="CR551" s="87"/>
      <c r="CT551" s="4" t="s">
        <v>1321</v>
      </c>
      <c r="CU551" s="4" t="s">
        <v>1322</v>
      </c>
      <c r="CV551" s="4" t="s">
        <v>3330</v>
      </c>
      <c r="CW551" s="42" t="str">
        <f t="shared" ref="CW551" si="578">TEXT(BF551,"MMMM")</f>
        <v>agosto</v>
      </c>
      <c r="CX551" s="4" t="s">
        <v>180</v>
      </c>
      <c r="CY551" s="6" t="s">
        <v>361</v>
      </c>
      <c r="CZ551" s="6" t="s">
        <v>362</v>
      </c>
    </row>
    <row r="552" spans="1:104" x14ac:dyDescent="0.25">
      <c r="A552" s="110" t="str">
        <f t="shared" ref="A552:A561" si="579">+IF($CM552&gt;$AM552,"A", "")</f>
        <v/>
      </c>
      <c r="B552" s="110" t="str">
        <f t="shared" ref="B552:B561" si="580">+IF(CK552&gt;BY552,"PR","")</f>
        <v/>
      </c>
      <c r="C552" s="42" t="str">
        <f t="shared" ref="C552:C561" si="581">IF($CG552= "1 SI", "T","")</f>
        <v/>
      </c>
      <c r="D552" s="42" t="str">
        <f t="shared" ref="D552:D561" si="582">+IF($CF552="1 SI","S","")</f>
        <v/>
      </c>
      <c r="E552" s="110" t="str">
        <f t="shared" ref="E552:E561" si="583">+IF(CH552="1 SI","C","")</f>
        <v/>
      </c>
      <c r="F552" s="110" t="str">
        <f t="shared" ref="F552:F561" ca="1" si="584">+IF($CK552&lt;=$F$1,"F","E")</f>
        <v>F</v>
      </c>
      <c r="G552" s="19" t="str">
        <f t="shared" ref="G552:G561" si="585">+IF($CO552="MUTUO ACUERDO", "L","")</f>
        <v/>
      </c>
      <c r="H552" s="19" t="str">
        <f t="shared" ref="H552:H561" si="586">IF($CX552="1 SI","","NE")</f>
        <v/>
      </c>
      <c r="I552" s="164" t="str">
        <f t="shared" ref="I552:I561" si="587">IF(CV552="1. SI","ANU","")</f>
        <v/>
      </c>
      <c r="J552" s="4">
        <v>2020</v>
      </c>
      <c r="K552" s="5">
        <v>542</v>
      </c>
      <c r="L552" s="13" t="s">
        <v>1437</v>
      </c>
      <c r="M552" s="4" t="s">
        <v>115</v>
      </c>
      <c r="N552" s="6" t="s">
        <v>116</v>
      </c>
      <c r="O552" s="6" t="s">
        <v>138</v>
      </c>
      <c r="P552" s="6" t="s">
        <v>150</v>
      </c>
      <c r="Q552" s="6" t="s">
        <v>249</v>
      </c>
      <c r="R552" s="4" t="s">
        <v>114</v>
      </c>
      <c r="S552" s="4" t="s">
        <v>166</v>
      </c>
      <c r="T552" s="108" t="s">
        <v>4528</v>
      </c>
      <c r="U552" s="4" t="s">
        <v>173</v>
      </c>
      <c r="V552" s="43" t="s">
        <v>174</v>
      </c>
      <c r="W552" s="7">
        <v>1015425491</v>
      </c>
      <c r="X552" s="100">
        <v>3</v>
      </c>
      <c r="Y552" s="198">
        <v>33485</v>
      </c>
      <c r="Z552" s="80">
        <f ca="1">+($F$1-Tabla3[[#This Row],[FECHA DE NACIMIENTO]])/365</f>
        <v>29.693150684931506</v>
      </c>
      <c r="AA552" s="133" t="s">
        <v>4529</v>
      </c>
      <c r="AC552" s="4" t="s">
        <v>114</v>
      </c>
      <c r="AD552" s="4" t="s">
        <v>114</v>
      </c>
      <c r="AE552" s="8" t="s">
        <v>114</v>
      </c>
      <c r="AF552" s="4" t="s">
        <v>181</v>
      </c>
      <c r="AG552" s="6" t="s">
        <v>200</v>
      </c>
      <c r="AH552" s="6" t="s">
        <v>200</v>
      </c>
      <c r="AI552" s="6" t="s">
        <v>4515</v>
      </c>
      <c r="AJ552" s="108" t="s">
        <v>4530</v>
      </c>
      <c r="AK552" s="100" t="s">
        <v>4531</v>
      </c>
      <c r="AL552" s="9">
        <v>18800000</v>
      </c>
      <c r="AM552" s="9">
        <v>18800000</v>
      </c>
      <c r="AN552" s="112">
        <v>4700000</v>
      </c>
      <c r="AO552" s="4" t="s">
        <v>209</v>
      </c>
      <c r="AP552" s="6" t="s">
        <v>181</v>
      </c>
      <c r="AQ552" s="6" t="s">
        <v>168</v>
      </c>
      <c r="AR552" s="201"/>
      <c r="AS552" s="102"/>
      <c r="AT552" s="8"/>
      <c r="AU552" s="108">
        <v>4520</v>
      </c>
      <c r="AV552" s="198">
        <v>43839</v>
      </c>
      <c r="AW552" s="108">
        <v>173820</v>
      </c>
      <c r="AX552" s="199">
        <v>44068</v>
      </c>
      <c r="AY552" s="108" t="s">
        <v>215</v>
      </c>
      <c r="AZ552" s="108" t="s">
        <v>575</v>
      </c>
      <c r="BA552" s="6" t="s">
        <v>181</v>
      </c>
      <c r="BB552" s="75"/>
      <c r="BC552" s="75"/>
      <c r="BD552" s="6" t="s">
        <v>4533</v>
      </c>
      <c r="BE552" s="161" t="s">
        <v>4532</v>
      </c>
      <c r="BF552" s="198">
        <v>44064</v>
      </c>
      <c r="BG552" s="4" t="s">
        <v>220</v>
      </c>
      <c r="BH552" s="4" t="s">
        <v>220</v>
      </c>
      <c r="BI552" s="6" t="s">
        <v>221</v>
      </c>
      <c r="BJ552" s="6" t="s">
        <v>4517</v>
      </c>
      <c r="BK552" s="6" t="s">
        <v>174</v>
      </c>
      <c r="BL552" s="12" t="s">
        <v>4518</v>
      </c>
      <c r="BM552" s="4">
        <v>4</v>
      </c>
      <c r="BN552" s="6" t="s">
        <v>4519</v>
      </c>
      <c r="BO552" s="6" t="s">
        <v>4520</v>
      </c>
      <c r="BP552" s="4">
        <v>82141500</v>
      </c>
      <c r="BQ552" s="196" t="s">
        <v>4527</v>
      </c>
      <c r="BR552" s="198">
        <v>44064</v>
      </c>
      <c r="BS552" s="4" t="s">
        <v>180</v>
      </c>
      <c r="BT552" s="13" t="s">
        <v>230</v>
      </c>
      <c r="BU552" s="199">
        <v>44067</v>
      </c>
      <c r="BV552" s="13" t="s">
        <v>348</v>
      </c>
      <c r="BW552" s="163">
        <v>44067</v>
      </c>
      <c r="BX552" s="163">
        <v>44068</v>
      </c>
      <c r="BY552" s="222">
        <v>44189</v>
      </c>
      <c r="BZ552" s="42">
        <f t="shared" ref="BZ552:BZ561" si="588">$BY552-$BX552</f>
        <v>121</v>
      </c>
      <c r="CA552" s="16">
        <f t="shared" si="532"/>
        <v>4.0333333333333332</v>
      </c>
      <c r="CB552" s="6" t="s">
        <v>4413</v>
      </c>
      <c r="CC552" s="9">
        <f>BD_2!E550</f>
        <v>0</v>
      </c>
      <c r="CD552" s="9">
        <f>BD_2!BA550</f>
        <v>0</v>
      </c>
      <c r="CE552" s="4">
        <f>BD_2!BZ550</f>
        <v>0</v>
      </c>
      <c r="CF552" s="42" t="str">
        <f>BD_2!CA550</f>
        <v>2 NO</v>
      </c>
      <c r="CG552" s="163" t="str">
        <f>BD_2!CF550</f>
        <v>2 NO</v>
      </c>
      <c r="CH552" s="4" t="s">
        <v>181</v>
      </c>
      <c r="CI552">
        <f t="shared" si="525"/>
        <v>121</v>
      </c>
      <c r="CJ552" s="161">
        <f t="shared" si="526"/>
        <v>44068</v>
      </c>
      <c r="CK552" s="161">
        <f t="shared" si="527"/>
        <v>44189</v>
      </c>
      <c r="CL552" s="14">
        <f t="shared" ca="1" si="528"/>
        <v>2.1074380165289255</v>
      </c>
      <c r="CM552" s="112">
        <f t="shared" ref="CM552:CM561" si="589">$AM552+$CD552-$CC552</f>
        <v>18800000</v>
      </c>
      <c r="CN552" s="42" t="str">
        <f t="shared" ref="CN552:CN561" ca="1" si="590">+IF($CK552&lt;=$F$1, "FINALIZADO","EJECUCIÓN")</f>
        <v>FINALIZADO</v>
      </c>
      <c r="CO552" s="115"/>
      <c r="CQ552" s="17"/>
      <c r="CR552" s="87"/>
      <c r="CT552" s="4" t="s">
        <v>1321</v>
      </c>
      <c r="CU552" s="4" t="s">
        <v>1322</v>
      </c>
      <c r="CV552" s="4" t="s">
        <v>3330</v>
      </c>
      <c r="CW552" s="42" t="str">
        <f t="shared" ref="CW552:CW560" si="591">TEXT(BF552,"MMMM")</f>
        <v>agosto</v>
      </c>
      <c r="CX552" s="4" t="s">
        <v>180</v>
      </c>
      <c r="CY552" s="6" t="s">
        <v>361</v>
      </c>
      <c r="CZ552" s="6" t="s">
        <v>362</v>
      </c>
    </row>
    <row r="553" spans="1:104" x14ac:dyDescent="0.25">
      <c r="A553" s="110" t="str">
        <f t="shared" si="579"/>
        <v>A</v>
      </c>
      <c r="B553" s="110" t="str">
        <f t="shared" si="580"/>
        <v>PR</v>
      </c>
      <c r="C553" s="42" t="str">
        <f t="shared" si="581"/>
        <v/>
      </c>
      <c r="D553" s="42" t="str">
        <f t="shared" si="582"/>
        <v/>
      </c>
      <c r="E553" s="110" t="str">
        <f t="shared" si="583"/>
        <v/>
      </c>
      <c r="F553" s="110" t="str">
        <f t="shared" ca="1" si="584"/>
        <v>F</v>
      </c>
      <c r="G553" s="19" t="str">
        <f t="shared" si="585"/>
        <v/>
      </c>
      <c r="H553" s="19" t="str">
        <f t="shared" si="586"/>
        <v/>
      </c>
      <c r="I553" s="164" t="str">
        <f t="shared" si="587"/>
        <v/>
      </c>
      <c r="J553" s="4">
        <v>2020</v>
      </c>
      <c r="K553" s="5">
        <v>543</v>
      </c>
      <c r="L553" s="13" t="s">
        <v>1431</v>
      </c>
      <c r="M553" s="4" t="s">
        <v>115</v>
      </c>
      <c r="N553" s="6" t="s">
        <v>116</v>
      </c>
      <c r="O553" s="6" t="s">
        <v>138</v>
      </c>
      <c r="P553" s="6" t="s">
        <v>150</v>
      </c>
      <c r="Q553" s="6" t="s">
        <v>249</v>
      </c>
      <c r="R553" s="4" t="s">
        <v>114</v>
      </c>
      <c r="S553" s="4" t="s">
        <v>166</v>
      </c>
      <c r="T553" s="108" t="s">
        <v>1087</v>
      </c>
      <c r="U553" s="4" t="s">
        <v>173</v>
      </c>
      <c r="V553" s="43" t="s">
        <v>174</v>
      </c>
      <c r="W553" s="7">
        <v>52448847</v>
      </c>
      <c r="X553" s="100">
        <v>4</v>
      </c>
      <c r="Y553" s="198">
        <v>29384</v>
      </c>
      <c r="Z553" s="80">
        <f ca="1">+($F$1-Tabla3[[#This Row],[FECHA DE NACIMIENTO]])/365</f>
        <v>40.92876712328767</v>
      </c>
      <c r="AA553" s="133" t="s">
        <v>4068</v>
      </c>
      <c r="AC553" s="4" t="s">
        <v>114</v>
      </c>
      <c r="AD553" s="4" t="s">
        <v>114</v>
      </c>
      <c r="AE553" s="8" t="s">
        <v>114</v>
      </c>
      <c r="AF553" s="4" t="s">
        <v>181</v>
      </c>
      <c r="AG553" s="6" t="s">
        <v>200</v>
      </c>
      <c r="AH553" s="6" t="s">
        <v>200</v>
      </c>
      <c r="AI553" s="6" t="s">
        <v>4536</v>
      </c>
      <c r="AJ553" s="108" t="s">
        <v>4537</v>
      </c>
      <c r="AK553" s="100" t="s">
        <v>3325</v>
      </c>
      <c r="AL553" s="9">
        <v>28800000</v>
      </c>
      <c r="AM553" s="9">
        <v>28800000</v>
      </c>
      <c r="AN553" s="112">
        <v>7200000</v>
      </c>
      <c r="AO553" s="4" t="s">
        <v>209</v>
      </c>
      <c r="AP553" s="6" t="s">
        <v>181</v>
      </c>
      <c r="AQ553" s="6" t="s">
        <v>168</v>
      </c>
      <c r="AR553" s="201"/>
      <c r="AS553" s="102"/>
      <c r="AT553" s="8"/>
      <c r="AU553" s="108">
        <v>4220</v>
      </c>
      <c r="AV553" s="198">
        <v>43839</v>
      </c>
      <c r="AW553" s="108">
        <v>173720</v>
      </c>
      <c r="AX553" s="199">
        <v>44068</v>
      </c>
      <c r="AY553" s="108" t="s">
        <v>215</v>
      </c>
      <c r="AZ553" s="108" t="s">
        <v>575</v>
      </c>
      <c r="BA553" s="6" t="s">
        <v>181</v>
      </c>
      <c r="BB553" s="75"/>
      <c r="BC553" s="75"/>
      <c r="BD553" s="6" t="s">
        <v>4535</v>
      </c>
      <c r="BE553" s="161" t="s">
        <v>1518</v>
      </c>
      <c r="BF553" s="198">
        <v>44067</v>
      </c>
      <c r="BG553" s="4" t="s">
        <v>220</v>
      </c>
      <c r="BH553" s="4" t="s">
        <v>220</v>
      </c>
      <c r="BI553" s="6" t="s">
        <v>221</v>
      </c>
      <c r="BJ553" s="6" t="s">
        <v>527</v>
      </c>
      <c r="BK553" s="6" t="s">
        <v>174</v>
      </c>
      <c r="BL553" s="12">
        <v>80128270</v>
      </c>
      <c r="BM553" s="4">
        <v>4</v>
      </c>
      <c r="BN553" s="6" t="s">
        <v>528</v>
      </c>
      <c r="BO553" s="6" t="s">
        <v>529</v>
      </c>
      <c r="BP553" s="4">
        <v>93151500</v>
      </c>
      <c r="BQ553" s="196" t="s">
        <v>4534</v>
      </c>
      <c r="BR553" s="198">
        <v>44067</v>
      </c>
      <c r="BS553" s="4" t="s">
        <v>180</v>
      </c>
      <c r="BT553" s="13" t="s">
        <v>230</v>
      </c>
      <c r="BU553" s="199">
        <v>44068</v>
      </c>
      <c r="BV553" s="13" t="s">
        <v>348</v>
      </c>
      <c r="BW553" s="163">
        <v>44069</v>
      </c>
      <c r="BX553" s="163">
        <v>44069</v>
      </c>
      <c r="BY553" s="222">
        <v>44190</v>
      </c>
      <c r="BZ553" s="42">
        <f t="shared" si="588"/>
        <v>121</v>
      </c>
      <c r="CA553" s="16">
        <f t="shared" si="532"/>
        <v>4.0333333333333332</v>
      </c>
      <c r="CB553" s="6" t="s">
        <v>4480</v>
      </c>
      <c r="CC553" s="9">
        <f>BD_2!E551</f>
        <v>0</v>
      </c>
      <c r="CD553" s="9">
        <f>BD_2!BA551</f>
        <v>1440000</v>
      </c>
      <c r="CE553" s="4">
        <f>BD_2!BZ551</f>
        <v>5</v>
      </c>
      <c r="CF553" s="42" t="str">
        <f>BD_2!CA551</f>
        <v>2 NO</v>
      </c>
      <c r="CG553" s="163" t="str">
        <f>BD_2!CF551</f>
        <v>2 NO</v>
      </c>
      <c r="CH553" s="4" t="s">
        <v>181</v>
      </c>
      <c r="CI553">
        <f t="shared" si="525"/>
        <v>126</v>
      </c>
      <c r="CJ553" s="161">
        <f t="shared" si="526"/>
        <v>44069</v>
      </c>
      <c r="CK553" s="161">
        <f t="shared" si="527"/>
        <v>44195</v>
      </c>
      <c r="CL553" s="14">
        <f t="shared" ca="1" si="528"/>
        <v>2.0158730158730158</v>
      </c>
      <c r="CM553" s="112">
        <f t="shared" si="589"/>
        <v>30240000</v>
      </c>
      <c r="CN553" s="42" t="str">
        <f t="shared" ca="1" si="590"/>
        <v>FINALIZADO</v>
      </c>
      <c r="CO553" s="115"/>
      <c r="CQ553" s="17"/>
      <c r="CR553" s="87"/>
      <c r="CT553" s="4" t="s">
        <v>1321</v>
      </c>
      <c r="CU553" s="4" t="s">
        <v>1322</v>
      </c>
      <c r="CV553" s="4" t="s">
        <v>3330</v>
      </c>
      <c r="CW553" s="42" t="str">
        <f t="shared" ref="CW553" si="592">TEXT(BF553,"MMMM")</f>
        <v>agosto</v>
      </c>
      <c r="CX553" s="4" t="s">
        <v>180</v>
      </c>
      <c r="CY553" s="6" t="s">
        <v>361</v>
      </c>
      <c r="CZ553" s="6" t="s">
        <v>362</v>
      </c>
    </row>
    <row r="554" spans="1:104" x14ac:dyDescent="0.25">
      <c r="A554" s="110" t="str">
        <f t="shared" si="579"/>
        <v/>
      </c>
      <c r="B554" s="110" t="str">
        <f t="shared" si="580"/>
        <v/>
      </c>
      <c r="C554" s="42" t="str">
        <f t="shared" si="581"/>
        <v/>
      </c>
      <c r="D554" s="42" t="str">
        <f t="shared" si="582"/>
        <v/>
      </c>
      <c r="E554" s="110" t="str">
        <f t="shared" si="583"/>
        <v/>
      </c>
      <c r="F554" s="110" t="str">
        <f t="shared" ca="1" si="584"/>
        <v>F</v>
      </c>
      <c r="G554" s="19" t="str">
        <f t="shared" si="585"/>
        <v/>
      </c>
      <c r="H554" s="19" t="str">
        <f t="shared" si="586"/>
        <v/>
      </c>
      <c r="I554" s="164" t="str">
        <f t="shared" si="587"/>
        <v/>
      </c>
      <c r="J554" s="4">
        <v>2020</v>
      </c>
      <c r="K554" s="5">
        <v>544</v>
      </c>
      <c r="L554" s="13" t="s">
        <v>515</v>
      </c>
      <c r="M554" s="4" t="s">
        <v>115</v>
      </c>
      <c r="N554" s="6" t="s">
        <v>116</v>
      </c>
      <c r="O554" s="6" t="s">
        <v>138</v>
      </c>
      <c r="P554" s="6" t="s">
        <v>150</v>
      </c>
      <c r="Q554" s="6" t="s">
        <v>249</v>
      </c>
      <c r="R554" s="4" t="s">
        <v>114</v>
      </c>
      <c r="S554" s="4" t="s">
        <v>166</v>
      </c>
      <c r="T554" s="108" t="s">
        <v>4539</v>
      </c>
      <c r="U554" s="4" t="s">
        <v>173</v>
      </c>
      <c r="V554" s="43" t="s">
        <v>174</v>
      </c>
      <c r="W554" s="7">
        <v>1123620351</v>
      </c>
      <c r="X554" s="100">
        <v>8</v>
      </c>
      <c r="Y554" s="198">
        <v>31533</v>
      </c>
      <c r="Z554" s="80">
        <f ca="1">+($F$1-Tabla3[[#This Row],[FECHA DE NACIMIENTO]])/365</f>
        <v>35.041095890410958</v>
      </c>
      <c r="AA554" s="133" t="s">
        <v>844</v>
      </c>
      <c r="AC554" s="4" t="s">
        <v>114</v>
      </c>
      <c r="AD554" s="4" t="s">
        <v>114</v>
      </c>
      <c r="AE554" s="8" t="s">
        <v>114</v>
      </c>
      <c r="AF554" s="4" t="s">
        <v>181</v>
      </c>
      <c r="AG554" s="13" t="s">
        <v>184</v>
      </c>
      <c r="AH554" s="13" t="s">
        <v>184</v>
      </c>
      <c r="AI554" s="6" t="s">
        <v>4503</v>
      </c>
      <c r="AJ554" s="108" t="s">
        <v>4540</v>
      </c>
      <c r="AK554" s="100" t="s">
        <v>4541</v>
      </c>
      <c r="AL554" s="9">
        <v>20000000</v>
      </c>
      <c r="AM554" s="9">
        <v>20000000</v>
      </c>
      <c r="AN554" s="112">
        <v>5000000</v>
      </c>
      <c r="AO554" s="4" t="s">
        <v>209</v>
      </c>
      <c r="AP554" s="6" t="s">
        <v>181</v>
      </c>
      <c r="AQ554" s="6" t="s">
        <v>168</v>
      </c>
      <c r="AR554" s="201"/>
      <c r="AS554" s="102"/>
      <c r="AT554" s="8"/>
      <c r="AU554" s="108">
        <v>5320</v>
      </c>
      <c r="AV554" s="198">
        <v>43839</v>
      </c>
      <c r="AW554" s="108">
        <v>173920</v>
      </c>
      <c r="AX554" s="199">
        <v>44069</v>
      </c>
      <c r="AY554" s="108" t="s">
        <v>215</v>
      </c>
      <c r="AZ554" s="108" t="s">
        <v>811</v>
      </c>
      <c r="BA554" s="6" t="s">
        <v>181</v>
      </c>
      <c r="BB554" s="75"/>
      <c r="BC554" s="75"/>
      <c r="BD554" s="6" t="s">
        <v>4543</v>
      </c>
      <c r="BE554" s="161" t="s">
        <v>4542</v>
      </c>
      <c r="BF554" s="198">
        <v>44068</v>
      </c>
      <c r="BG554" s="4" t="s">
        <v>220</v>
      </c>
      <c r="BH554" s="4" t="s">
        <v>220</v>
      </c>
      <c r="BI554" s="6" t="s">
        <v>221</v>
      </c>
      <c r="BJ554" s="6" t="s">
        <v>1330</v>
      </c>
      <c r="BK554" s="6" t="s">
        <v>174</v>
      </c>
      <c r="BL554" s="12">
        <v>51985995</v>
      </c>
      <c r="BM554" s="4">
        <v>5</v>
      </c>
      <c r="BN554" s="6" t="s">
        <v>1399</v>
      </c>
      <c r="BO554" s="6" t="s">
        <v>184</v>
      </c>
      <c r="BP554" s="4">
        <v>77101700</v>
      </c>
      <c r="BQ554" s="196" t="s">
        <v>4538</v>
      </c>
      <c r="BR554" s="198">
        <v>44068</v>
      </c>
      <c r="BS554" s="4" t="s">
        <v>180</v>
      </c>
      <c r="BT554" s="13" t="s">
        <v>230</v>
      </c>
      <c r="BU554" s="199">
        <v>44069</v>
      </c>
      <c r="BV554" s="13" t="s">
        <v>348</v>
      </c>
      <c r="BW554" s="163">
        <v>44069</v>
      </c>
      <c r="BX554" s="163">
        <v>44069</v>
      </c>
      <c r="BY554" s="222">
        <v>44190</v>
      </c>
      <c r="BZ554" s="42">
        <f t="shared" si="588"/>
        <v>121</v>
      </c>
      <c r="CA554" s="16">
        <f t="shared" si="532"/>
        <v>4.0333333333333332</v>
      </c>
      <c r="CB554" s="6" t="s">
        <v>4507</v>
      </c>
      <c r="CC554" s="9">
        <f>BD_2!E552</f>
        <v>0</v>
      </c>
      <c r="CD554" s="9">
        <f>BD_2!BA552</f>
        <v>0</v>
      </c>
      <c r="CE554" s="4">
        <f>BD_2!BZ552</f>
        <v>0</v>
      </c>
      <c r="CF554" s="42" t="str">
        <f>BD_2!CA552</f>
        <v>2 NO</v>
      </c>
      <c r="CG554" s="163" t="str">
        <f>BD_2!CF552</f>
        <v>2 NO</v>
      </c>
      <c r="CH554" s="4" t="s">
        <v>181</v>
      </c>
      <c r="CI554">
        <f t="shared" si="525"/>
        <v>121</v>
      </c>
      <c r="CJ554" s="161">
        <f t="shared" si="526"/>
        <v>44069</v>
      </c>
      <c r="CK554" s="161">
        <f t="shared" si="527"/>
        <v>44190</v>
      </c>
      <c r="CL554" s="14">
        <f t="shared" ca="1" si="528"/>
        <v>2.0991735537190084</v>
      </c>
      <c r="CM554" s="112">
        <f t="shared" si="589"/>
        <v>20000000</v>
      </c>
      <c r="CN554" s="42" t="str">
        <f t="shared" ca="1" si="590"/>
        <v>FINALIZADO</v>
      </c>
      <c r="CO554" s="115"/>
      <c r="CQ554" s="17"/>
      <c r="CR554" s="87"/>
      <c r="CT554" s="4" t="s">
        <v>1321</v>
      </c>
      <c r="CU554" s="4" t="s">
        <v>1322</v>
      </c>
      <c r="CV554" s="4" t="s">
        <v>3330</v>
      </c>
      <c r="CW554" s="42" t="str">
        <f t="shared" si="591"/>
        <v>agosto</v>
      </c>
      <c r="CX554" s="4" t="s">
        <v>180</v>
      </c>
      <c r="CY554" s="6" t="s">
        <v>361</v>
      </c>
      <c r="CZ554" s="6" t="s">
        <v>362</v>
      </c>
    </row>
    <row r="555" spans="1:104" x14ac:dyDescent="0.25">
      <c r="A555" s="110" t="str">
        <f t="shared" si="579"/>
        <v/>
      </c>
      <c r="B555" s="110" t="str">
        <f t="shared" si="580"/>
        <v/>
      </c>
      <c r="C555" s="42" t="str">
        <f t="shared" si="581"/>
        <v/>
      </c>
      <c r="D555" s="42" t="str">
        <f t="shared" si="582"/>
        <v/>
      </c>
      <c r="E555" s="110" t="str">
        <f t="shared" si="583"/>
        <v/>
      </c>
      <c r="F555" s="110" t="str">
        <f t="shared" ca="1" si="584"/>
        <v>F</v>
      </c>
      <c r="G555" s="19" t="str">
        <f t="shared" si="585"/>
        <v/>
      </c>
      <c r="H555" s="19" t="str">
        <f t="shared" si="586"/>
        <v/>
      </c>
      <c r="I555" s="164" t="str">
        <f t="shared" si="587"/>
        <v/>
      </c>
      <c r="J555" s="4">
        <v>2020</v>
      </c>
      <c r="K555" s="5">
        <v>545</v>
      </c>
      <c r="L555" s="13" t="s">
        <v>515</v>
      </c>
      <c r="M555" s="4" t="s">
        <v>115</v>
      </c>
      <c r="N555" s="6" t="s">
        <v>116</v>
      </c>
      <c r="O555" s="6" t="s">
        <v>138</v>
      </c>
      <c r="P555" s="6" t="s">
        <v>150</v>
      </c>
      <c r="Q555" s="6" t="s">
        <v>249</v>
      </c>
      <c r="R555" s="4" t="s">
        <v>114</v>
      </c>
      <c r="S555" s="4" t="s">
        <v>166</v>
      </c>
      <c r="T555" s="108" t="s">
        <v>4545</v>
      </c>
      <c r="U555" s="4" t="s">
        <v>173</v>
      </c>
      <c r="V555" s="43" t="s">
        <v>174</v>
      </c>
      <c r="W555" s="7">
        <v>18010702</v>
      </c>
      <c r="X555" s="100">
        <v>0</v>
      </c>
      <c r="Y555" s="198">
        <v>30335</v>
      </c>
      <c r="Z555" s="80">
        <f ca="1">+($F$1-Tabla3[[#This Row],[FECHA DE NACIMIENTO]])/365</f>
        <v>38.323287671232876</v>
      </c>
      <c r="AA555" s="133" t="s">
        <v>3449</v>
      </c>
      <c r="AC555" s="4" t="s">
        <v>114</v>
      </c>
      <c r="AD555" s="4" t="s">
        <v>114</v>
      </c>
      <c r="AE555" s="8" t="s">
        <v>114</v>
      </c>
      <c r="AF555" s="4" t="s">
        <v>181</v>
      </c>
      <c r="AG555" s="13" t="s">
        <v>184</v>
      </c>
      <c r="AH555" s="13" t="s">
        <v>184</v>
      </c>
      <c r="AI555" s="6" t="s">
        <v>4503</v>
      </c>
      <c r="AJ555" s="108" t="s">
        <v>4546</v>
      </c>
      <c r="AK555" s="100" t="s">
        <v>4547</v>
      </c>
      <c r="AL555" s="9">
        <v>19400000</v>
      </c>
      <c r="AM555" s="9">
        <v>19400000</v>
      </c>
      <c r="AN555" s="112">
        <v>4850000</v>
      </c>
      <c r="AO555" s="4" t="s">
        <v>209</v>
      </c>
      <c r="AP555" s="6" t="s">
        <v>181</v>
      </c>
      <c r="AQ555" s="6" t="s">
        <v>168</v>
      </c>
      <c r="AR555" s="201"/>
      <c r="AS555" s="102"/>
      <c r="AT555" s="8"/>
      <c r="AU555" s="108">
        <v>5320</v>
      </c>
      <c r="AV555" s="198">
        <v>43839</v>
      </c>
      <c r="AW555" s="108">
        <v>175220</v>
      </c>
      <c r="AX555" s="199">
        <v>44071</v>
      </c>
      <c r="AY555" s="108" t="s">
        <v>215</v>
      </c>
      <c r="AZ555" s="108" t="s">
        <v>811</v>
      </c>
      <c r="BA555" s="6" t="s">
        <v>181</v>
      </c>
      <c r="BB555" s="75"/>
      <c r="BC555" s="75"/>
      <c r="BD555" s="6" t="s">
        <v>4549</v>
      </c>
      <c r="BE555" s="161" t="s">
        <v>4548</v>
      </c>
      <c r="BF555" s="198">
        <v>44070</v>
      </c>
      <c r="BG555" s="4" t="s">
        <v>220</v>
      </c>
      <c r="BH555" s="4" t="s">
        <v>220</v>
      </c>
      <c r="BI555" s="6" t="s">
        <v>221</v>
      </c>
      <c r="BJ555" s="6" t="s">
        <v>1330</v>
      </c>
      <c r="BK555" s="6" t="s">
        <v>174</v>
      </c>
      <c r="BL555" s="12">
        <v>51985995</v>
      </c>
      <c r="BM555" s="4">
        <v>5</v>
      </c>
      <c r="BN555" s="6" t="s">
        <v>1399</v>
      </c>
      <c r="BO555" s="6" t="s">
        <v>184</v>
      </c>
      <c r="BP555" s="4">
        <v>77101700</v>
      </c>
      <c r="BQ555" s="196" t="s">
        <v>4544</v>
      </c>
      <c r="BR555" s="198">
        <v>44070</v>
      </c>
      <c r="BS555" s="4" t="s">
        <v>180</v>
      </c>
      <c r="BT555" s="13" t="s">
        <v>230</v>
      </c>
      <c r="BU555" s="199">
        <v>44071</v>
      </c>
      <c r="BV555" s="13" t="s">
        <v>348</v>
      </c>
      <c r="BW555" s="163">
        <v>44071</v>
      </c>
      <c r="BX555" s="163">
        <v>44071</v>
      </c>
      <c r="BY555" s="222">
        <v>44192</v>
      </c>
      <c r="BZ555" s="42">
        <f t="shared" si="588"/>
        <v>121</v>
      </c>
      <c r="CA555" s="16">
        <f t="shared" si="532"/>
        <v>4.0333333333333332</v>
      </c>
      <c r="CB555" s="6" t="s">
        <v>4507</v>
      </c>
      <c r="CC555" s="9">
        <f>BD_2!E553</f>
        <v>0</v>
      </c>
      <c r="CD555" s="9">
        <f>BD_2!BA553</f>
        <v>0</v>
      </c>
      <c r="CE555" s="4">
        <f>BD_2!BZ553</f>
        <v>0</v>
      </c>
      <c r="CF555" s="42" t="str">
        <f>BD_2!CA553</f>
        <v>2 NO</v>
      </c>
      <c r="CG555" s="163" t="str">
        <f>BD_2!CF553</f>
        <v>2 NO</v>
      </c>
      <c r="CH555" s="4" t="s">
        <v>181</v>
      </c>
      <c r="CI555">
        <f t="shared" si="525"/>
        <v>121</v>
      </c>
      <c r="CJ555" s="161">
        <f t="shared" si="526"/>
        <v>44071</v>
      </c>
      <c r="CK555" s="161">
        <f t="shared" si="527"/>
        <v>44192</v>
      </c>
      <c r="CL555" s="14">
        <f t="shared" ca="1" si="528"/>
        <v>2.0826446280991737</v>
      </c>
      <c r="CM555" s="112">
        <f t="shared" si="589"/>
        <v>19400000</v>
      </c>
      <c r="CN555" s="42" t="str">
        <f t="shared" ca="1" si="590"/>
        <v>FINALIZADO</v>
      </c>
      <c r="CO555" s="115"/>
      <c r="CQ555" s="17"/>
      <c r="CR555" s="87"/>
      <c r="CT555" s="4" t="s">
        <v>1321</v>
      </c>
      <c r="CU555" s="4" t="s">
        <v>1322</v>
      </c>
      <c r="CV555" s="4" t="s">
        <v>3330</v>
      </c>
      <c r="CW555" s="42" t="str">
        <f t="shared" si="591"/>
        <v>agosto</v>
      </c>
      <c r="CX555" s="4" t="s">
        <v>180</v>
      </c>
      <c r="CY555" s="6" t="s">
        <v>361</v>
      </c>
      <c r="CZ555" s="6" t="s">
        <v>362</v>
      </c>
    </row>
    <row r="556" spans="1:104" x14ac:dyDescent="0.25">
      <c r="A556" s="110" t="str">
        <f t="shared" si="579"/>
        <v/>
      </c>
      <c r="B556" s="110" t="str">
        <f t="shared" si="580"/>
        <v/>
      </c>
      <c r="C556" s="42" t="str">
        <f t="shared" si="581"/>
        <v/>
      </c>
      <c r="D556" s="42" t="str">
        <f t="shared" si="582"/>
        <v/>
      </c>
      <c r="E556" s="110" t="str">
        <f t="shared" si="583"/>
        <v/>
      </c>
      <c r="F556" s="110" t="str">
        <f t="shared" ca="1" si="584"/>
        <v>F</v>
      </c>
      <c r="G556" s="19" t="str">
        <f t="shared" si="585"/>
        <v/>
      </c>
      <c r="H556" s="19" t="str">
        <f t="shared" si="586"/>
        <v/>
      </c>
      <c r="I556" s="164" t="str">
        <f t="shared" si="587"/>
        <v/>
      </c>
      <c r="J556" s="4">
        <v>2020</v>
      </c>
      <c r="K556" s="5">
        <v>546</v>
      </c>
      <c r="L556" s="13" t="s">
        <v>1431</v>
      </c>
      <c r="M556" s="4" t="s">
        <v>115</v>
      </c>
      <c r="N556" s="6" t="s">
        <v>116</v>
      </c>
      <c r="O556" s="6" t="s">
        <v>138</v>
      </c>
      <c r="P556" s="6" t="s">
        <v>150</v>
      </c>
      <c r="Q556" s="6" t="s">
        <v>249</v>
      </c>
      <c r="R556" s="4" t="s">
        <v>114</v>
      </c>
      <c r="S556" s="4" t="s">
        <v>166</v>
      </c>
      <c r="T556" s="108" t="s">
        <v>4551</v>
      </c>
      <c r="U556" s="4" t="s">
        <v>173</v>
      </c>
      <c r="V556" s="43" t="s">
        <v>174</v>
      </c>
      <c r="W556" s="7">
        <v>1020716468</v>
      </c>
      <c r="X556" s="100">
        <v>0</v>
      </c>
      <c r="Y556" s="198">
        <v>31587</v>
      </c>
      <c r="Z556" s="80">
        <f ca="1">+($F$1-Tabla3[[#This Row],[FECHA DE NACIMIENTO]])/365</f>
        <v>34.893150684931506</v>
      </c>
      <c r="AA556" s="133" t="s">
        <v>178</v>
      </c>
      <c r="AC556" s="4" t="s">
        <v>114</v>
      </c>
      <c r="AD556" s="4" t="s">
        <v>114</v>
      </c>
      <c r="AE556" s="8" t="s">
        <v>114</v>
      </c>
      <c r="AF556" s="4" t="s">
        <v>181</v>
      </c>
      <c r="AG556" s="6" t="s">
        <v>200</v>
      </c>
      <c r="AH556" s="6" t="s">
        <v>200</v>
      </c>
      <c r="AI556" s="6" t="s">
        <v>4552</v>
      </c>
      <c r="AJ556" s="108" t="s">
        <v>4553</v>
      </c>
      <c r="AK556" s="100" t="s">
        <v>4554</v>
      </c>
      <c r="AL556" s="9">
        <v>28266667</v>
      </c>
      <c r="AM556" s="9">
        <v>28266667</v>
      </c>
      <c r="AN556" s="112">
        <v>8000000</v>
      </c>
      <c r="AO556" s="4" t="s">
        <v>209</v>
      </c>
      <c r="AP556" s="6" t="s">
        <v>181</v>
      </c>
      <c r="AQ556" s="6" t="s">
        <v>168</v>
      </c>
      <c r="AR556" s="201"/>
      <c r="AS556" s="102"/>
      <c r="AT556" s="8"/>
      <c r="AU556" s="108">
        <v>4220</v>
      </c>
      <c r="AV556" s="198">
        <v>43839</v>
      </c>
      <c r="AW556" s="108">
        <v>174020</v>
      </c>
      <c r="AX556" s="199">
        <v>44069</v>
      </c>
      <c r="AY556" s="108" t="s">
        <v>215</v>
      </c>
      <c r="AZ556" s="108" t="s">
        <v>575</v>
      </c>
      <c r="BA556" s="6" t="s">
        <v>181</v>
      </c>
      <c r="BB556" s="75"/>
      <c r="BC556" s="75"/>
      <c r="BD556" s="6" t="s">
        <v>4556</v>
      </c>
      <c r="BE556" s="161" t="s">
        <v>4555</v>
      </c>
      <c r="BF556" s="198">
        <v>44068</v>
      </c>
      <c r="BG556" s="4" t="s">
        <v>220</v>
      </c>
      <c r="BH556" s="4" t="s">
        <v>220</v>
      </c>
      <c r="BI556" s="6" t="s">
        <v>221</v>
      </c>
      <c r="BJ556" s="6" t="s">
        <v>527</v>
      </c>
      <c r="BK556" s="6" t="s">
        <v>174</v>
      </c>
      <c r="BL556" s="12">
        <v>80128270</v>
      </c>
      <c r="BM556" s="4">
        <v>4</v>
      </c>
      <c r="BN556" s="6" t="s">
        <v>528</v>
      </c>
      <c r="BO556" s="6" t="s">
        <v>529</v>
      </c>
      <c r="BP556" s="4">
        <v>80121704</v>
      </c>
      <c r="BQ556" s="196" t="s">
        <v>4550</v>
      </c>
      <c r="BR556" s="198">
        <v>44068</v>
      </c>
      <c r="BS556" s="4" t="s">
        <v>180</v>
      </c>
      <c r="BT556" s="13" t="s">
        <v>230</v>
      </c>
      <c r="BU556" s="199">
        <v>44069</v>
      </c>
      <c r="BV556" s="13" t="s">
        <v>348</v>
      </c>
      <c r="BW556" s="163">
        <v>44070</v>
      </c>
      <c r="BX556" s="163">
        <v>44070</v>
      </c>
      <c r="BY556" s="222">
        <v>44176</v>
      </c>
      <c r="BZ556" s="42">
        <f t="shared" si="588"/>
        <v>106</v>
      </c>
      <c r="CA556" s="16">
        <f t="shared" si="532"/>
        <v>3.5333333333333332</v>
      </c>
      <c r="CB556" s="6" t="s">
        <v>4557</v>
      </c>
      <c r="CC556" s="9">
        <f>BD_2!E554</f>
        <v>0</v>
      </c>
      <c r="CD556" s="9">
        <f>BD_2!BA554</f>
        <v>0</v>
      </c>
      <c r="CE556" s="4">
        <f>BD_2!BZ554</f>
        <v>0</v>
      </c>
      <c r="CF556" s="42" t="str">
        <f>BD_2!CA554</f>
        <v>2 NO</v>
      </c>
      <c r="CG556" s="163" t="str">
        <f>BD_2!CF554</f>
        <v>2 NO</v>
      </c>
      <c r="CH556" s="4" t="s">
        <v>181</v>
      </c>
      <c r="CI556">
        <f t="shared" si="525"/>
        <v>106</v>
      </c>
      <c r="CJ556" s="161">
        <f t="shared" si="526"/>
        <v>44070</v>
      </c>
      <c r="CK556" s="161">
        <f t="shared" si="527"/>
        <v>44176</v>
      </c>
      <c r="CL556" s="14">
        <f t="shared" ca="1" si="528"/>
        <v>2.3867924528301887</v>
      </c>
      <c r="CM556" s="112">
        <f t="shared" si="589"/>
        <v>28266667</v>
      </c>
      <c r="CN556" s="42" t="str">
        <f t="shared" ca="1" si="590"/>
        <v>FINALIZADO</v>
      </c>
      <c r="CO556" s="115"/>
      <c r="CQ556" s="17"/>
      <c r="CR556" s="87"/>
      <c r="CT556" s="4" t="s">
        <v>1321</v>
      </c>
      <c r="CU556" s="4" t="s">
        <v>1322</v>
      </c>
      <c r="CV556" s="4" t="s">
        <v>3330</v>
      </c>
      <c r="CW556" s="42" t="str">
        <f t="shared" si="591"/>
        <v>agosto</v>
      </c>
      <c r="CX556" s="4" t="s">
        <v>180</v>
      </c>
      <c r="CY556" s="6" t="s">
        <v>361</v>
      </c>
      <c r="CZ556" s="6" t="s">
        <v>362</v>
      </c>
    </row>
    <row r="557" spans="1:104" x14ac:dyDescent="0.25">
      <c r="A557" s="110" t="str">
        <f t="shared" si="579"/>
        <v/>
      </c>
      <c r="B557" s="110" t="str">
        <f t="shared" si="580"/>
        <v/>
      </c>
      <c r="C557" s="42" t="str">
        <f t="shared" si="581"/>
        <v/>
      </c>
      <c r="D557" s="42" t="str">
        <f t="shared" si="582"/>
        <v/>
      </c>
      <c r="E557" s="110" t="str">
        <f t="shared" si="583"/>
        <v/>
      </c>
      <c r="F557" s="110" t="str">
        <f t="shared" ca="1" si="584"/>
        <v>F</v>
      </c>
      <c r="G557" s="19" t="str">
        <f t="shared" si="585"/>
        <v/>
      </c>
      <c r="H557" s="19" t="str">
        <f t="shared" si="586"/>
        <v/>
      </c>
      <c r="I557" s="164" t="str">
        <f t="shared" si="587"/>
        <v/>
      </c>
      <c r="J557" s="4">
        <v>2020</v>
      </c>
      <c r="K557" s="5">
        <v>547</v>
      </c>
      <c r="L557" s="13" t="s">
        <v>1438</v>
      </c>
      <c r="M557" s="4" t="s">
        <v>115</v>
      </c>
      <c r="N557" s="6" t="s">
        <v>116</v>
      </c>
      <c r="O557" s="6" t="s">
        <v>138</v>
      </c>
      <c r="P557" s="6" t="s">
        <v>150</v>
      </c>
      <c r="Q557" s="6" t="s">
        <v>249</v>
      </c>
      <c r="R557" s="4" t="s">
        <v>114</v>
      </c>
      <c r="S557" s="4" t="s">
        <v>166</v>
      </c>
      <c r="T557" s="108" t="s">
        <v>4559</v>
      </c>
      <c r="U557" s="4" t="s">
        <v>173</v>
      </c>
      <c r="V557" s="43" t="s">
        <v>174</v>
      </c>
      <c r="W557" s="7">
        <v>46668740</v>
      </c>
      <c r="X557" s="100">
        <v>7</v>
      </c>
      <c r="Y557" s="198">
        <v>26596</v>
      </c>
      <c r="Z557" s="80">
        <f ca="1">+($F$1-Tabla3[[#This Row],[FECHA DE NACIMIENTO]])/365</f>
        <v>48.56712328767123</v>
      </c>
      <c r="AA557" s="133" t="s">
        <v>3266</v>
      </c>
      <c r="AC557" s="4" t="s">
        <v>114</v>
      </c>
      <c r="AD557" s="4" t="s">
        <v>114</v>
      </c>
      <c r="AE557" s="8" t="s">
        <v>114</v>
      </c>
      <c r="AF557" s="4" t="s">
        <v>181</v>
      </c>
      <c r="AG557" s="13" t="s">
        <v>185</v>
      </c>
      <c r="AH557" s="13" t="s">
        <v>185</v>
      </c>
      <c r="AI557" s="6" t="s">
        <v>4560</v>
      </c>
      <c r="AJ557" s="108" t="s">
        <v>4561</v>
      </c>
      <c r="AK557" s="100" t="s">
        <v>4562</v>
      </c>
      <c r="AL557" s="9">
        <v>28000000</v>
      </c>
      <c r="AM557" s="9">
        <v>28000000</v>
      </c>
      <c r="AN557" s="112">
        <v>7000000</v>
      </c>
      <c r="AO557" s="4" t="s">
        <v>209</v>
      </c>
      <c r="AP557" s="6" t="s">
        <v>181</v>
      </c>
      <c r="AQ557" s="6" t="s">
        <v>168</v>
      </c>
      <c r="AR557" s="201"/>
      <c r="AS557" s="102"/>
      <c r="AT557" s="8"/>
      <c r="AU557" s="108">
        <v>9020</v>
      </c>
      <c r="AV557" s="198">
        <v>43844</v>
      </c>
      <c r="AW557" s="108">
        <v>175320</v>
      </c>
      <c r="AX557" s="199">
        <v>44071</v>
      </c>
      <c r="AY557" s="108" t="s">
        <v>215</v>
      </c>
      <c r="AZ557" s="108" t="s">
        <v>810</v>
      </c>
      <c r="BA557" s="6" t="s">
        <v>181</v>
      </c>
      <c r="BB557" s="75"/>
      <c r="BC557" s="75"/>
      <c r="BD557" s="6" t="s">
        <v>4564</v>
      </c>
      <c r="BE557" s="161" t="s">
        <v>4563</v>
      </c>
      <c r="BF557" s="198">
        <v>44070</v>
      </c>
      <c r="BG557" s="4" t="s">
        <v>220</v>
      </c>
      <c r="BH557" s="4" t="s">
        <v>220</v>
      </c>
      <c r="BI557" s="6" t="s">
        <v>221</v>
      </c>
      <c r="BJ557" s="6" t="s">
        <v>4199</v>
      </c>
      <c r="BK557" s="6" t="s">
        <v>174</v>
      </c>
      <c r="BL557" s="12">
        <v>91423177</v>
      </c>
      <c r="BM557" s="4">
        <v>6</v>
      </c>
      <c r="BN557" s="6" t="s">
        <v>4200</v>
      </c>
      <c r="BO557" s="6" t="s">
        <v>957</v>
      </c>
      <c r="BP557" s="4">
        <v>77101701</v>
      </c>
      <c r="BQ557" s="196" t="s">
        <v>4558</v>
      </c>
      <c r="BR557" s="198">
        <v>44070</v>
      </c>
      <c r="BS557" s="4" t="s">
        <v>180</v>
      </c>
      <c r="BT557" s="13" t="s">
        <v>230</v>
      </c>
      <c r="BU557" s="199">
        <v>44071</v>
      </c>
      <c r="BV557" s="13" t="s">
        <v>348</v>
      </c>
      <c r="BW557" s="163">
        <v>44071</v>
      </c>
      <c r="BX557" s="163">
        <v>44071</v>
      </c>
      <c r="BY557" s="222">
        <v>44192</v>
      </c>
      <c r="BZ557" s="42">
        <f t="shared" si="588"/>
        <v>121</v>
      </c>
      <c r="CA557" s="16">
        <f t="shared" si="532"/>
        <v>4.0333333333333332</v>
      </c>
      <c r="CB557" s="108" t="s">
        <v>4460</v>
      </c>
      <c r="CC557" s="9">
        <f>BD_2!E555</f>
        <v>0</v>
      </c>
      <c r="CD557" s="9">
        <f>BD_2!BA555</f>
        <v>0</v>
      </c>
      <c r="CE557" s="4">
        <f>BD_2!BZ555</f>
        <v>0</v>
      </c>
      <c r="CF557" s="42" t="str">
        <f>BD_2!CA555</f>
        <v>2 NO</v>
      </c>
      <c r="CG557" s="163" t="str">
        <f>BD_2!CF555</f>
        <v>2 NO</v>
      </c>
      <c r="CH557" s="4" t="s">
        <v>181</v>
      </c>
      <c r="CI557">
        <f t="shared" si="525"/>
        <v>121</v>
      </c>
      <c r="CJ557" s="161">
        <f t="shared" si="526"/>
        <v>44071</v>
      </c>
      <c r="CK557" s="161">
        <f t="shared" si="527"/>
        <v>44192</v>
      </c>
      <c r="CL557" s="14">
        <f t="shared" ca="1" si="528"/>
        <v>2.0826446280991737</v>
      </c>
      <c r="CM557" s="112">
        <f t="shared" si="589"/>
        <v>28000000</v>
      </c>
      <c r="CN557" s="42" t="str">
        <f t="shared" ca="1" si="590"/>
        <v>FINALIZADO</v>
      </c>
      <c r="CO557" s="115"/>
      <c r="CQ557" s="17"/>
      <c r="CR557" s="87"/>
      <c r="CT557" s="4" t="s">
        <v>1321</v>
      </c>
      <c r="CU557" s="4" t="s">
        <v>1322</v>
      </c>
      <c r="CV557" s="4" t="s">
        <v>3330</v>
      </c>
      <c r="CW557" s="42" t="str">
        <f t="shared" ref="CW557" si="593">TEXT(BF557,"MMMM")</f>
        <v>agosto</v>
      </c>
      <c r="CX557" s="4" t="s">
        <v>180</v>
      </c>
      <c r="CY557" s="6" t="s">
        <v>361</v>
      </c>
      <c r="CZ557" s="6" t="s">
        <v>362</v>
      </c>
    </row>
    <row r="558" spans="1:104" x14ac:dyDescent="0.25">
      <c r="A558" s="110" t="str">
        <f t="shared" si="579"/>
        <v/>
      </c>
      <c r="B558" s="110" t="str">
        <f t="shared" si="580"/>
        <v/>
      </c>
      <c r="C558" s="42" t="str">
        <f t="shared" si="581"/>
        <v/>
      </c>
      <c r="D558" s="42" t="str">
        <f t="shared" si="582"/>
        <v/>
      </c>
      <c r="E558" s="110" t="str">
        <f t="shared" si="583"/>
        <v/>
      </c>
      <c r="F558" s="110" t="str">
        <f t="shared" ca="1" si="584"/>
        <v>F</v>
      </c>
      <c r="G558" s="19" t="str">
        <f t="shared" si="585"/>
        <v/>
      </c>
      <c r="H558" s="19" t="str">
        <f t="shared" si="586"/>
        <v/>
      </c>
      <c r="I558" s="164" t="str">
        <f t="shared" si="587"/>
        <v/>
      </c>
      <c r="J558" s="4">
        <v>2020</v>
      </c>
      <c r="K558" s="5">
        <v>548</v>
      </c>
      <c r="L558" s="13" t="s">
        <v>515</v>
      </c>
      <c r="M558" s="4" t="s">
        <v>115</v>
      </c>
      <c r="N558" s="6" t="s">
        <v>116</v>
      </c>
      <c r="O558" s="6" t="s">
        <v>138</v>
      </c>
      <c r="P558" s="6" t="s">
        <v>150</v>
      </c>
      <c r="Q558" s="6" t="s">
        <v>249</v>
      </c>
      <c r="R558" s="4" t="s">
        <v>114</v>
      </c>
      <c r="S558" s="4" t="s">
        <v>166</v>
      </c>
      <c r="T558" s="108" t="s">
        <v>4566</v>
      </c>
      <c r="U558" s="4" t="s">
        <v>173</v>
      </c>
      <c r="V558" s="43" t="s">
        <v>174</v>
      </c>
      <c r="W558" s="7">
        <v>94515011</v>
      </c>
      <c r="X558" s="100">
        <v>4</v>
      </c>
      <c r="Y558" s="198">
        <v>28517</v>
      </c>
      <c r="Z558" s="80">
        <f ca="1">+($F$1-Tabla3[[#This Row],[FECHA DE NACIMIENTO]])/365</f>
        <v>43.304109589041097</v>
      </c>
      <c r="AA558" s="133" t="s">
        <v>1711</v>
      </c>
      <c r="AC558" s="4" t="s">
        <v>114</v>
      </c>
      <c r="AD558" s="4" t="s">
        <v>114</v>
      </c>
      <c r="AE558" s="8" t="s">
        <v>114</v>
      </c>
      <c r="AF558" s="4" t="s">
        <v>181</v>
      </c>
      <c r="AG558" s="13" t="s">
        <v>2944</v>
      </c>
      <c r="AH558" s="13" t="s">
        <v>2944</v>
      </c>
      <c r="AI558" s="6" t="s">
        <v>4567</v>
      </c>
      <c r="AJ558" s="108" t="s">
        <v>4568</v>
      </c>
      <c r="AK558" s="100" t="s">
        <v>4569</v>
      </c>
      <c r="AL558" s="9">
        <v>28000000</v>
      </c>
      <c r="AM558" s="9">
        <v>28000000</v>
      </c>
      <c r="AN558" s="112">
        <v>7000000</v>
      </c>
      <c r="AO558" s="4" t="s">
        <v>209</v>
      </c>
      <c r="AP558" s="6" t="s">
        <v>181</v>
      </c>
      <c r="AQ558" s="6" t="s">
        <v>168</v>
      </c>
      <c r="AR558" s="201"/>
      <c r="AS558" s="102"/>
      <c r="AT558" s="8"/>
      <c r="AU558" s="108">
        <v>10920</v>
      </c>
      <c r="AV558" s="198">
        <v>43847</v>
      </c>
      <c r="AW558" s="108">
        <v>174820</v>
      </c>
      <c r="AX558" s="199">
        <v>44070</v>
      </c>
      <c r="AY558" s="108" t="s">
        <v>215</v>
      </c>
      <c r="AZ558" s="108" t="s">
        <v>813</v>
      </c>
      <c r="BA558" s="6" t="s">
        <v>181</v>
      </c>
      <c r="BB558" s="75"/>
      <c r="BC558" s="75"/>
      <c r="BD558" s="6" t="s">
        <v>4571</v>
      </c>
      <c r="BE558" s="161" t="s">
        <v>4570</v>
      </c>
      <c r="BF558" s="198">
        <v>44069</v>
      </c>
      <c r="BG558" s="4" t="s">
        <v>220</v>
      </c>
      <c r="BH558" s="4" t="s">
        <v>220</v>
      </c>
      <c r="BI558" s="6" t="s">
        <v>221</v>
      </c>
      <c r="BJ558" s="6" t="s">
        <v>3438</v>
      </c>
      <c r="BK558" s="6" t="s">
        <v>174</v>
      </c>
      <c r="BL558" s="12">
        <v>52527301</v>
      </c>
      <c r="BM558" s="4">
        <v>4</v>
      </c>
      <c r="BN558" s="6" t="s">
        <v>3439</v>
      </c>
      <c r="BO558" s="6" t="s">
        <v>3440</v>
      </c>
      <c r="BP558" s="4">
        <v>81111705</v>
      </c>
      <c r="BQ558" s="196" t="s">
        <v>4565</v>
      </c>
      <c r="BR558" s="198">
        <v>44069</v>
      </c>
      <c r="BS558" s="4" t="s">
        <v>180</v>
      </c>
      <c r="BT558" s="13" t="s">
        <v>230</v>
      </c>
      <c r="BU558" s="199">
        <v>44070</v>
      </c>
      <c r="BV558" s="13" t="s">
        <v>348</v>
      </c>
      <c r="BW558" s="163">
        <v>44070</v>
      </c>
      <c r="BX558" s="163">
        <v>44070</v>
      </c>
      <c r="BY558" s="222">
        <v>44191</v>
      </c>
      <c r="BZ558" s="42">
        <f t="shared" si="588"/>
        <v>121</v>
      </c>
      <c r="CA558" s="16">
        <f t="shared" si="532"/>
        <v>4.0333333333333332</v>
      </c>
      <c r="CB558" s="6" t="s">
        <v>4572</v>
      </c>
      <c r="CC558" s="9">
        <f>BD_2!E556</f>
        <v>0</v>
      </c>
      <c r="CD558" s="9">
        <f>BD_2!BA556</f>
        <v>0</v>
      </c>
      <c r="CE558" s="4">
        <f>BD_2!BZ556</f>
        <v>0</v>
      </c>
      <c r="CF558" s="42" t="str">
        <f>BD_2!CA556</f>
        <v>2 NO</v>
      </c>
      <c r="CG558" s="163" t="str">
        <f>BD_2!CF556</f>
        <v>2 NO</v>
      </c>
      <c r="CH558" s="4" t="s">
        <v>181</v>
      </c>
      <c r="CI558">
        <f t="shared" si="525"/>
        <v>121</v>
      </c>
      <c r="CJ558" s="161">
        <f t="shared" si="526"/>
        <v>44070</v>
      </c>
      <c r="CK558" s="161">
        <f t="shared" si="527"/>
        <v>44191</v>
      </c>
      <c r="CL558" s="14">
        <f t="shared" ca="1" si="528"/>
        <v>2.0909090909090908</v>
      </c>
      <c r="CM558" s="112">
        <f t="shared" si="589"/>
        <v>28000000</v>
      </c>
      <c r="CN558" s="42" t="str">
        <f t="shared" ca="1" si="590"/>
        <v>FINALIZADO</v>
      </c>
      <c r="CO558" s="115"/>
      <c r="CQ558" s="17"/>
      <c r="CR558" s="87"/>
      <c r="CT558" s="4" t="s">
        <v>1321</v>
      </c>
      <c r="CU558" s="4" t="s">
        <v>1322</v>
      </c>
      <c r="CV558" s="4" t="s">
        <v>3330</v>
      </c>
      <c r="CW558" s="42" t="str">
        <f t="shared" si="591"/>
        <v>agosto</v>
      </c>
      <c r="CX558" s="4" t="s">
        <v>180</v>
      </c>
      <c r="CY558" s="6" t="s">
        <v>361</v>
      </c>
      <c r="CZ558" s="6" t="s">
        <v>362</v>
      </c>
    </row>
    <row r="559" spans="1:104" x14ac:dyDescent="0.25">
      <c r="A559" s="110" t="str">
        <f t="shared" si="579"/>
        <v/>
      </c>
      <c r="B559" s="110" t="str">
        <f t="shared" si="580"/>
        <v/>
      </c>
      <c r="C559" s="42" t="str">
        <f t="shared" si="581"/>
        <v/>
      </c>
      <c r="D559" s="42" t="str">
        <f t="shared" si="582"/>
        <v/>
      </c>
      <c r="E559" s="110" t="str">
        <f t="shared" si="583"/>
        <v/>
      </c>
      <c r="F559" s="110" t="str">
        <f t="shared" ca="1" si="584"/>
        <v>F</v>
      </c>
      <c r="G559" s="19" t="str">
        <f t="shared" si="585"/>
        <v/>
      </c>
      <c r="H559" s="19" t="str">
        <f t="shared" si="586"/>
        <v/>
      </c>
      <c r="I559" s="164" t="str">
        <f t="shared" si="587"/>
        <v/>
      </c>
      <c r="J559" s="4">
        <v>2020</v>
      </c>
      <c r="K559" s="5">
        <v>549</v>
      </c>
      <c r="L559" s="13" t="s">
        <v>515</v>
      </c>
      <c r="M559" s="4" t="s">
        <v>115</v>
      </c>
      <c r="N559" s="6" t="s">
        <v>116</v>
      </c>
      <c r="O559" s="6" t="s">
        <v>138</v>
      </c>
      <c r="P559" s="6" t="s">
        <v>150</v>
      </c>
      <c r="Q559" s="6" t="s">
        <v>249</v>
      </c>
      <c r="R559" s="4" t="s">
        <v>114</v>
      </c>
      <c r="S559" s="4" t="s">
        <v>166</v>
      </c>
      <c r="T559" s="108" t="s">
        <v>4574</v>
      </c>
      <c r="U559" s="4" t="s">
        <v>173</v>
      </c>
      <c r="V559" s="43" t="s">
        <v>174</v>
      </c>
      <c r="W559" s="7">
        <v>80226445</v>
      </c>
      <c r="X559" s="100">
        <v>6</v>
      </c>
      <c r="Y559" s="198">
        <v>29182</v>
      </c>
      <c r="Z559" s="80">
        <f ca="1">+($F$1-Tabla3[[#This Row],[FECHA DE NACIMIENTO]])/365</f>
        <v>41.482191780821921</v>
      </c>
      <c r="AA559" s="133" t="s">
        <v>576</v>
      </c>
      <c r="AC559" s="4" t="s">
        <v>114</v>
      </c>
      <c r="AD559" s="4" t="s">
        <v>114</v>
      </c>
      <c r="AE559" s="8" t="s">
        <v>114</v>
      </c>
      <c r="AF559" s="4" t="s">
        <v>181</v>
      </c>
      <c r="AG559" s="13" t="s">
        <v>2944</v>
      </c>
      <c r="AH559" s="13" t="s">
        <v>2944</v>
      </c>
      <c r="AI559" s="6" t="s">
        <v>4575</v>
      </c>
      <c r="AJ559" s="108" t="s">
        <v>4576</v>
      </c>
      <c r="AK559" s="100" t="s">
        <v>4569</v>
      </c>
      <c r="AL559" s="9">
        <v>28000000</v>
      </c>
      <c r="AM559" s="9">
        <v>28000000</v>
      </c>
      <c r="AN559" s="112">
        <v>7000000</v>
      </c>
      <c r="AO559" s="4" t="s">
        <v>209</v>
      </c>
      <c r="AP559" s="6" t="s">
        <v>181</v>
      </c>
      <c r="AQ559" s="6" t="s">
        <v>168</v>
      </c>
      <c r="AR559" s="201"/>
      <c r="AS559" s="102"/>
      <c r="AT559" s="8"/>
      <c r="AU559" s="108">
        <v>10920</v>
      </c>
      <c r="AV559" s="198">
        <v>43847</v>
      </c>
      <c r="AW559" s="108">
        <v>174920</v>
      </c>
      <c r="AX559" s="199">
        <v>44070</v>
      </c>
      <c r="AY559" s="108" t="s">
        <v>215</v>
      </c>
      <c r="AZ559" s="108" t="s">
        <v>813</v>
      </c>
      <c r="BA559" s="6" t="s">
        <v>181</v>
      </c>
      <c r="BB559" s="75"/>
      <c r="BC559" s="75"/>
      <c r="BD559" s="6" t="s">
        <v>4578</v>
      </c>
      <c r="BE559" s="161" t="s">
        <v>4577</v>
      </c>
      <c r="BF559" s="198">
        <v>44069</v>
      </c>
      <c r="BG559" s="4" t="s">
        <v>220</v>
      </c>
      <c r="BH559" s="4" t="s">
        <v>220</v>
      </c>
      <c r="BI559" s="6" t="s">
        <v>221</v>
      </c>
      <c r="BJ559" s="6" t="s">
        <v>3438</v>
      </c>
      <c r="BK559" s="6" t="s">
        <v>174</v>
      </c>
      <c r="BL559" s="12">
        <v>52527301</v>
      </c>
      <c r="BM559" s="4">
        <v>4</v>
      </c>
      <c r="BN559" s="6" t="s">
        <v>3439</v>
      </c>
      <c r="BO559" s="6" t="s">
        <v>3440</v>
      </c>
      <c r="BP559" s="4">
        <v>81111705</v>
      </c>
      <c r="BQ559" s="196" t="s">
        <v>4573</v>
      </c>
      <c r="BR559" s="198">
        <v>44069</v>
      </c>
      <c r="BS559" s="4" t="s">
        <v>180</v>
      </c>
      <c r="BT559" s="13" t="s">
        <v>230</v>
      </c>
      <c r="BU559" s="199">
        <v>44070</v>
      </c>
      <c r="BV559" s="13" t="s">
        <v>348</v>
      </c>
      <c r="BW559" s="163">
        <v>44070</v>
      </c>
      <c r="BX559" s="163">
        <v>44070</v>
      </c>
      <c r="BY559" s="222">
        <v>44191</v>
      </c>
      <c r="BZ559" s="42">
        <f t="shared" si="588"/>
        <v>121</v>
      </c>
      <c r="CA559" s="16">
        <f t="shared" si="532"/>
        <v>4.0333333333333332</v>
      </c>
      <c r="CB559" s="6" t="s">
        <v>4572</v>
      </c>
      <c r="CC559" s="9">
        <f>BD_2!E557</f>
        <v>0</v>
      </c>
      <c r="CD559" s="9">
        <f>BD_2!BA557</f>
        <v>0</v>
      </c>
      <c r="CE559" s="4">
        <f>BD_2!BZ557</f>
        <v>0</v>
      </c>
      <c r="CF559" s="42" t="str">
        <f>BD_2!CA557</f>
        <v>2 NO</v>
      </c>
      <c r="CG559" s="163" t="str">
        <f>BD_2!CF557</f>
        <v>2 NO</v>
      </c>
      <c r="CH559" s="4" t="s">
        <v>181</v>
      </c>
      <c r="CI559">
        <f t="shared" si="525"/>
        <v>121</v>
      </c>
      <c r="CJ559" s="161">
        <f t="shared" si="526"/>
        <v>44070</v>
      </c>
      <c r="CK559" s="161">
        <f t="shared" si="527"/>
        <v>44191</v>
      </c>
      <c r="CL559" s="14">
        <f t="shared" ca="1" si="528"/>
        <v>2.0909090909090908</v>
      </c>
      <c r="CM559" s="112">
        <f t="shared" si="589"/>
        <v>28000000</v>
      </c>
      <c r="CN559" s="42" t="str">
        <f t="shared" ca="1" si="590"/>
        <v>FINALIZADO</v>
      </c>
      <c r="CO559" s="115"/>
      <c r="CQ559" s="17"/>
      <c r="CR559" s="87"/>
      <c r="CT559" s="4" t="s">
        <v>1321</v>
      </c>
      <c r="CU559" s="4" t="s">
        <v>1322</v>
      </c>
      <c r="CV559" s="4" t="s">
        <v>3330</v>
      </c>
      <c r="CW559" s="42" t="str">
        <f t="shared" ref="CW559" si="594">TEXT(BF559,"MMMM")</f>
        <v>agosto</v>
      </c>
      <c r="CX559" s="4" t="s">
        <v>180</v>
      </c>
      <c r="CY559" s="6" t="s">
        <v>361</v>
      </c>
      <c r="CZ559" s="6" t="s">
        <v>362</v>
      </c>
    </row>
    <row r="560" spans="1:104" x14ac:dyDescent="0.25">
      <c r="A560" s="110" t="str">
        <f t="shared" si="579"/>
        <v/>
      </c>
      <c r="B560" s="110" t="str">
        <f t="shared" si="580"/>
        <v/>
      </c>
      <c r="C560" s="42" t="str">
        <f t="shared" si="581"/>
        <v/>
      </c>
      <c r="D560" s="42" t="str">
        <f t="shared" si="582"/>
        <v/>
      </c>
      <c r="E560" s="110" t="str">
        <f t="shared" si="583"/>
        <v/>
      </c>
      <c r="F560" s="110" t="str">
        <f t="shared" ca="1" si="584"/>
        <v>F</v>
      </c>
      <c r="G560" s="19" t="str">
        <f t="shared" si="585"/>
        <v/>
      </c>
      <c r="H560" s="19" t="str">
        <f t="shared" si="586"/>
        <v/>
      </c>
      <c r="I560" s="164" t="str">
        <f t="shared" si="587"/>
        <v/>
      </c>
      <c r="J560" s="4">
        <v>2020</v>
      </c>
      <c r="K560" s="5">
        <v>550</v>
      </c>
      <c r="L560" s="13" t="s">
        <v>1434</v>
      </c>
      <c r="M560" s="4" t="s">
        <v>115</v>
      </c>
      <c r="N560" s="6" t="s">
        <v>117</v>
      </c>
      <c r="O560" s="6" t="s">
        <v>128</v>
      </c>
      <c r="P560" s="6" t="s">
        <v>150</v>
      </c>
      <c r="Q560" s="6" t="s">
        <v>249</v>
      </c>
      <c r="R560" s="4" t="s">
        <v>4579</v>
      </c>
      <c r="S560" s="4" t="s">
        <v>168</v>
      </c>
      <c r="T560" s="108" t="s">
        <v>4581</v>
      </c>
      <c r="U560" s="4" t="s">
        <v>2160</v>
      </c>
      <c r="V560" s="43" t="s">
        <v>175</v>
      </c>
      <c r="W560" s="7">
        <v>901406533</v>
      </c>
      <c r="X560" s="100">
        <v>6</v>
      </c>
      <c r="Y560" s="162" t="s">
        <v>2162</v>
      </c>
      <c r="Z560" s="80">
        <v>0</v>
      </c>
      <c r="AA560" s="133" t="s">
        <v>2162</v>
      </c>
      <c r="AC560" s="4"/>
      <c r="AD560" s="4" t="s">
        <v>174</v>
      </c>
      <c r="AE560" s="8"/>
      <c r="AF560" s="4" t="s">
        <v>181</v>
      </c>
      <c r="AG560" s="13" t="s">
        <v>184</v>
      </c>
      <c r="AH560" s="13" t="s">
        <v>184</v>
      </c>
      <c r="AI560" s="6" t="s">
        <v>4582</v>
      </c>
      <c r="AJ560" s="108" t="s">
        <v>4583</v>
      </c>
      <c r="AK560" s="100" t="s">
        <v>4584</v>
      </c>
      <c r="AL560" s="9">
        <v>390091802</v>
      </c>
      <c r="AM560" s="9">
        <v>390091802</v>
      </c>
      <c r="AN560" s="112">
        <v>0</v>
      </c>
      <c r="AO560" s="4" t="s">
        <v>209</v>
      </c>
      <c r="AP560" s="6" t="s">
        <v>181</v>
      </c>
      <c r="AQ560" s="6" t="s">
        <v>168</v>
      </c>
      <c r="AR560" s="201"/>
      <c r="AS560" s="102"/>
      <c r="AT560" s="8"/>
      <c r="AU560" s="108">
        <v>13720</v>
      </c>
      <c r="AV560" s="198">
        <v>43860</v>
      </c>
      <c r="AW560" s="108">
        <v>174620</v>
      </c>
      <c r="AX560" s="199">
        <v>44070</v>
      </c>
      <c r="AY560" s="108" t="s">
        <v>215</v>
      </c>
      <c r="AZ560" s="108" t="s">
        <v>811</v>
      </c>
      <c r="BA560" s="6" t="s">
        <v>181</v>
      </c>
      <c r="BB560" s="75"/>
      <c r="BC560" s="75"/>
      <c r="BD560" s="6" t="s">
        <v>4586</v>
      </c>
      <c r="BE560" s="161" t="s">
        <v>4585</v>
      </c>
      <c r="BF560" s="198">
        <v>44069</v>
      </c>
      <c r="BG560" s="4" t="s">
        <v>220</v>
      </c>
      <c r="BH560" s="4" t="s">
        <v>220</v>
      </c>
      <c r="BI560" s="6" t="s">
        <v>221</v>
      </c>
      <c r="BJ560" s="6" t="s">
        <v>1336</v>
      </c>
      <c r="BK560" s="6" t="s">
        <v>174</v>
      </c>
      <c r="BL560" s="12">
        <v>39701805</v>
      </c>
      <c r="BM560" s="4">
        <v>2</v>
      </c>
      <c r="BN560" s="6" t="s">
        <v>2294</v>
      </c>
      <c r="BO560" s="6" t="s">
        <v>184</v>
      </c>
      <c r="BP560" s="4">
        <v>77101500</v>
      </c>
      <c r="BQ560" s="196" t="s">
        <v>4580</v>
      </c>
      <c r="BR560" s="198">
        <v>44069</v>
      </c>
      <c r="BS560" s="4" t="s">
        <v>180</v>
      </c>
      <c r="BT560" s="13" t="s">
        <v>230</v>
      </c>
      <c r="BU560" s="199">
        <v>44075</v>
      </c>
      <c r="BV560" s="13" t="s">
        <v>350</v>
      </c>
      <c r="BW560" s="163">
        <v>44075</v>
      </c>
      <c r="BX560" s="163">
        <v>44075</v>
      </c>
      <c r="BY560" s="222">
        <v>44196</v>
      </c>
      <c r="BZ560" s="42">
        <f t="shared" si="588"/>
        <v>121</v>
      </c>
      <c r="CA560" s="16">
        <f t="shared" si="532"/>
        <v>4.0333333333333332</v>
      </c>
      <c r="CB560" s="6" t="s">
        <v>4587</v>
      </c>
      <c r="CC560" s="9">
        <f>BD_2!E558</f>
        <v>0</v>
      </c>
      <c r="CD560" s="9">
        <f>BD_2!BA558</f>
        <v>0</v>
      </c>
      <c r="CE560" s="4">
        <f>BD_2!BZ558</f>
        <v>0</v>
      </c>
      <c r="CF560" s="42" t="str">
        <f>BD_2!CA558</f>
        <v>2 NO</v>
      </c>
      <c r="CG560" s="163" t="str">
        <f>BD_2!CF558</f>
        <v>2 NO</v>
      </c>
      <c r="CH560" s="4" t="s">
        <v>181</v>
      </c>
      <c r="CI560">
        <f t="shared" si="525"/>
        <v>121</v>
      </c>
      <c r="CJ560" s="161">
        <f t="shared" si="526"/>
        <v>44075</v>
      </c>
      <c r="CK560" s="161">
        <f t="shared" si="527"/>
        <v>44196</v>
      </c>
      <c r="CL560" s="14">
        <f t="shared" ca="1" si="528"/>
        <v>2.049586776859504</v>
      </c>
      <c r="CM560" s="112">
        <f t="shared" si="589"/>
        <v>390091802</v>
      </c>
      <c r="CN560" s="42" t="str">
        <f t="shared" ca="1" si="590"/>
        <v>FINALIZADO</v>
      </c>
      <c r="CO560" s="115"/>
      <c r="CQ560" s="17"/>
      <c r="CR560" s="87"/>
      <c r="CT560" s="4" t="s">
        <v>1321</v>
      </c>
      <c r="CU560" s="4" t="s">
        <v>1322</v>
      </c>
      <c r="CV560" s="4" t="s">
        <v>3330</v>
      </c>
      <c r="CW560" s="42" t="str">
        <f t="shared" si="591"/>
        <v>agosto</v>
      </c>
      <c r="CX560" s="4" t="s">
        <v>180</v>
      </c>
      <c r="CY560" s="6" t="s">
        <v>361</v>
      </c>
      <c r="CZ560" s="6" t="s">
        <v>362</v>
      </c>
    </row>
    <row r="561" spans="1:104" x14ac:dyDescent="0.25">
      <c r="A561" s="110" t="str">
        <f t="shared" si="579"/>
        <v/>
      </c>
      <c r="B561" s="110" t="str">
        <f t="shared" si="580"/>
        <v/>
      </c>
      <c r="C561" s="42" t="str">
        <f t="shared" si="581"/>
        <v/>
      </c>
      <c r="D561" s="42" t="str">
        <f t="shared" si="582"/>
        <v/>
      </c>
      <c r="E561" s="110" t="str">
        <f t="shared" si="583"/>
        <v/>
      </c>
      <c r="F561" s="110" t="str">
        <f t="shared" ca="1" si="584"/>
        <v>F</v>
      </c>
      <c r="G561" s="19" t="str">
        <f t="shared" si="585"/>
        <v/>
      </c>
      <c r="H561" s="19" t="str">
        <f t="shared" si="586"/>
        <v/>
      </c>
      <c r="I561" s="164" t="str">
        <f t="shared" si="587"/>
        <v/>
      </c>
      <c r="J561" s="4">
        <v>2020</v>
      </c>
      <c r="K561" s="5">
        <v>551</v>
      </c>
      <c r="L561" s="13" t="s">
        <v>515</v>
      </c>
      <c r="M561" s="79" t="s">
        <v>2159</v>
      </c>
      <c r="N561" t="s">
        <v>116</v>
      </c>
      <c r="O561" t="s">
        <v>136</v>
      </c>
      <c r="P561" t="s">
        <v>150</v>
      </c>
      <c r="Q561" t="s">
        <v>255</v>
      </c>
      <c r="R561" s="79" t="s">
        <v>114</v>
      </c>
      <c r="S561" s="79" t="s">
        <v>168</v>
      </c>
      <c r="T561" s="108" t="s">
        <v>4589</v>
      </c>
      <c r="U561" s="4" t="s">
        <v>2160</v>
      </c>
      <c r="V561" s="43" t="s">
        <v>175</v>
      </c>
      <c r="W561" s="7">
        <v>820000142</v>
      </c>
      <c r="X561" s="100">
        <v>2</v>
      </c>
      <c r="Y561" s="162" t="s">
        <v>2162</v>
      </c>
      <c r="Z561" s="80">
        <v>0</v>
      </c>
      <c r="AA561" s="133" t="s">
        <v>2162</v>
      </c>
      <c r="AC561" s="4" t="s">
        <v>4594</v>
      </c>
      <c r="AD561" s="4" t="s">
        <v>174</v>
      </c>
      <c r="AE561" s="8">
        <v>94373167</v>
      </c>
      <c r="AF561" s="4" t="s">
        <v>180</v>
      </c>
      <c r="AG561" s="13" t="s">
        <v>185</v>
      </c>
      <c r="AH561" s="13" t="s">
        <v>185</v>
      </c>
      <c r="AI561" s="6" t="s">
        <v>4590</v>
      </c>
      <c r="AJ561" s="108" t="s">
        <v>4595</v>
      </c>
      <c r="AK561" s="101" t="s">
        <v>4596</v>
      </c>
      <c r="AL561" s="9">
        <v>417609869</v>
      </c>
      <c r="AM561" s="9">
        <v>351822016</v>
      </c>
      <c r="AN561" s="112">
        <v>0</v>
      </c>
      <c r="AO561" s="4" t="s">
        <v>209</v>
      </c>
      <c r="AP561" s="6" t="s">
        <v>180</v>
      </c>
      <c r="AQ561" s="6" t="s">
        <v>212</v>
      </c>
      <c r="AR561" s="195">
        <v>65787853</v>
      </c>
      <c r="AS561" s="102" t="s">
        <v>4589</v>
      </c>
      <c r="AT561" s="8">
        <v>820000142</v>
      </c>
      <c r="AU561" s="108">
        <v>22520</v>
      </c>
      <c r="AV561" s="198">
        <v>44070</v>
      </c>
      <c r="AW561" s="108">
        <v>176820</v>
      </c>
      <c r="AX561" s="199">
        <v>44075</v>
      </c>
      <c r="AY561" s="108" t="s">
        <v>215</v>
      </c>
      <c r="AZ561" s="108" t="s">
        <v>4784</v>
      </c>
      <c r="BA561" s="6" t="s">
        <v>181</v>
      </c>
      <c r="BB561" s="75"/>
      <c r="BC561" s="75"/>
      <c r="BD561" s="6" t="s">
        <v>4592</v>
      </c>
      <c r="BE561" s="161" t="s">
        <v>4591</v>
      </c>
      <c r="BF561" s="198">
        <v>44075</v>
      </c>
      <c r="BG561" s="4" t="s">
        <v>220</v>
      </c>
      <c r="BH561" s="4" t="s">
        <v>220</v>
      </c>
      <c r="BI561" s="6" t="s">
        <v>221</v>
      </c>
      <c r="BJ561" s="6" t="s">
        <v>1224</v>
      </c>
      <c r="BK561" s="6" t="s">
        <v>174</v>
      </c>
      <c r="BL561" s="12">
        <v>80407547</v>
      </c>
      <c r="BM561" s="4">
        <v>6</v>
      </c>
      <c r="BN561" s="6" t="s">
        <v>1290</v>
      </c>
      <c r="BO561" s="6" t="s">
        <v>957</v>
      </c>
      <c r="BP561" s="4">
        <v>77101700</v>
      </c>
      <c r="BQ561" s="197" t="s">
        <v>4588</v>
      </c>
      <c r="BR561" s="198">
        <v>44075</v>
      </c>
      <c r="BS561" s="4" t="s">
        <v>181</v>
      </c>
      <c r="BT561" s="13" t="s">
        <v>235</v>
      </c>
      <c r="BU561" s="199" t="s">
        <v>168</v>
      </c>
      <c r="BV561" s="13" t="s">
        <v>256</v>
      </c>
      <c r="BW561" s="163">
        <v>44075</v>
      </c>
      <c r="BX561" s="163">
        <v>44075</v>
      </c>
      <c r="BY561" s="222">
        <v>44195</v>
      </c>
      <c r="BZ561" s="42">
        <f t="shared" si="588"/>
        <v>120</v>
      </c>
      <c r="CA561" s="16">
        <f t="shared" si="532"/>
        <v>4</v>
      </c>
      <c r="CB561" s="6" t="s">
        <v>4597</v>
      </c>
      <c r="CC561" s="9">
        <f>BD_2!E559</f>
        <v>0</v>
      </c>
      <c r="CD561" s="9">
        <f>BD_2!BA559</f>
        <v>0</v>
      </c>
      <c r="CE561" s="4">
        <f>BD_2!BZ559</f>
        <v>0</v>
      </c>
      <c r="CF561" s="42" t="str">
        <f>BD_2!CA559</f>
        <v>2 NO</v>
      </c>
      <c r="CG561" s="163" t="str">
        <f>BD_2!CF559</f>
        <v>2 NO</v>
      </c>
      <c r="CH561" s="4" t="s">
        <v>181</v>
      </c>
      <c r="CI561">
        <f t="shared" si="525"/>
        <v>120</v>
      </c>
      <c r="CJ561" s="161">
        <f t="shared" si="526"/>
        <v>44075</v>
      </c>
      <c r="CK561" s="161">
        <f t="shared" si="527"/>
        <v>44195</v>
      </c>
      <c r="CL561" s="14">
        <f t="shared" ca="1" si="528"/>
        <v>2.0666666666666669</v>
      </c>
      <c r="CM561" s="112">
        <f t="shared" si="589"/>
        <v>351822016</v>
      </c>
      <c r="CN561" s="42" t="str">
        <f t="shared" ca="1" si="590"/>
        <v>FINALIZADO</v>
      </c>
      <c r="CO561" s="115"/>
      <c r="CQ561" s="17"/>
      <c r="CR561" s="87"/>
      <c r="CT561" s="4" t="s">
        <v>1321</v>
      </c>
      <c r="CU561" s="4" t="s">
        <v>1322</v>
      </c>
      <c r="CV561" s="4" t="s">
        <v>3330</v>
      </c>
      <c r="CW561" s="42" t="str">
        <f t="shared" ref="CW561" si="595">TEXT(BF561,"MMMM")</f>
        <v>septiembre</v>
      </c>
      <c r="CX561" s="4" t="s">
        <v>180</v>
      </c>
      <c r="CY561" s="6" t="s">
        <v>361</v>
      </c>
      <c r="CZ561" s="6" t="s">
        <v>362</v>
      </c>
    </row>
    <row r="562" spans="1:104" x14ac:dyDescent="0.25">
      <c r="A562" s="110" t="str">
        <f t="shared" ref="A562:A568" si="596">+IF($CM562&gt;$AM562,"A", "")</f>
        <v/>
      </c>
      <c r="B562" s="110" t="str">
        <f t="shared" ref="B562:B568" si="597">+IF(CK562&gt;BY562,"PR","")</f>
        <v/>
      </c>
      <c r="C562" s="42" t="str">
        <f t="shared" ref="C562:C568" si="598">IF($CG562= "1 SI", "T","")</f>
        <v/>
      </c>
      <c r="D562" s="42" t="str">
        <f t="shared" ref="D562:D568" si="599">+IF($CF562="1 SI","S","")</f>
        <v/>
      </c>
      <c r="E562" s="110" t="str">
        <f t="shared" ref="E562:E568" si="600">+IF(CH562="1 SI","C","")</f>
        <v/>
      </c>
      <c r="F562" s="110" t="str">
        <f t="shared" ref="F562:F568" ca="1" si="601">+IF($CK562&lt;=$F$1,"F","E")</f>
        <v>F</v>
      </c>
      <c r="G562" s="19" t="str">
        <f t="shared" ref="G562:G568" si="602">+IF($CO562="MUTUO ACUERDO", "L","")</f>
        <v/>
      </c>
      <c r="H562" s="19" t="str">
        <f t="shared" ref="H562:H568" si="603">IF($CX562="1 SI","","NE")</f>
        <v/>
      </c>
      <c r="I562" s="164" t="str">
        <f t="shared" ref="I562:I568" si="604">IF(CV562="1. SI","ANU","")</f>
        <v/>
      </c>
      <c r="J562" s="4">
        <v>2020</v>
      </c>
      <c r="K562" s="5">
        <v>552</v>
      </c>
      <c r="L562" s="13" t="s">
        <v>1435</v>
      </c>
      <c r="M562" s="4" t="s">
        <v>115</v>
      </c>
      <c r="N562" s="6" t="s">
        <v>116</v>
      </c>
      <c r="O562" s="6" t="s">
        <v>138</v>
      </c>
      <c r="P562" s="6" t="s">
        <v>150</v>
      </c>
      <c r="Q562" s="6" t="s">
        <v>249</v>
      </c>
      <c r="R562" s="4" t="s">
        <v>114</v>
      </c>
      <c r="S562" s="4" t="s">
        <v>166</v>
      </c>
      <c r="T562" s="108" t="s">
        <v>2172</v>
      </c>
      <c r="U562" s="4" t="s">
        <v>173</v>
      </c>
      <c r="V562" s="43" t="s">
        <v>174</v>
      </c>
      <c r="W562" s="7">
        <v>1047372986</v>
      </c>
      <c r="X562" s="100">
        <v>4</v>
      </c>
      <c r="Y562" s="198">
        <v>31408</v>
      </c>
      <c r="Z562" s="80">
        <f ca="1">+($F$1-Tabla3[[#This Row],[FECHA DE NACIMIENTO]])/365</f>
        <v>35.38356164383562</v>
      </c>
      <c r="AA562" s="133" t="s">
        <v>178</v>
      </c>
      <c r="AC562" s="4" t="s">
        <v>114</v>
      </c>
      <c r="AD562" s="4" t="s">
        <v>114</v>
      </c>
      <c r="AE562" s="8" t="s">
        <v>114</v>
      </c>
      <c r="AF562" s="4" t="s">
        <v>181</v>
      </c>
      <c r="AG562" s="105" t="s">
        <v>959</v>
      </c>
      <c r="AH562" s="6" t="s">
        <v>959</v>
      </c>
      <c r="AI562" s="6" t="s">
        <v>4061</v>
      </c>
      <c r="AJ562" s="108" t="s">
        <v>4610</v>
      </c>
      <c r="AK562" s="101" t="s">
        <v>4611</v>
      </c>
      <c r="AL562" s="9">
        <v>25600000</v>
      </c>
      <c r="AM562" s="9">
        <v>25600000</v>
      </c>
      <c r="AN562" s="112">
        <v>6400000</v>
      </c>
      <c r="AO562" s="4" t="s">
        <v>209</v>
      </c>
      <c r="AP562" s="6" t="s">
        <v>181</v>
      </c>
      <c r="AQ562" s="6" t="s">
        <v>168</v>
      </c>
      <c r="AR562" s="201"/>
      <c r="AS562" s="102"/>
      <c r="AT562" s="8"/>
      <c r="AU562" s="108">
        <v>6120</v>
      </c>
      <c r="AV562" s="198">
        <v>43843</v>
      </c>
      <c r="AW562" s="108">
        <v>176420</v>
      </c>
      <c r="AX562" s="199">
        <v>44075</v>
      </c>
      <c r="AY562" s="108" t="s">
        <v>215</v>
      </c>
      <c r="AZ562" s="108" t="s">
        <v>2490</v>
      </c>
      <c r="BA562" s="6" t="s">
        <v>181</v>
      </c>
      <c r="BB562" s="75"/>
      <c r="BC562" s="75"/>
      <c r="BD562" s="6" t="s">
        <v>2173</v>
      </c>
      <c r="BE562" s="161" t="s">
        <v>2174</v>
      </c>
      <c r="BF562" s="198">
        <v>44074</v>
      </c>
      <c r="BG562" s="4" t="s">
        <v>220</v>
      </c>
      <c r="BH562" s="4" t="s">
        <v>220</v>
      </c>
      <c r="BI562" s="6" t="s">
        <v>221</v>
      </c>
      <c r="BJ562" s="6" t="s">
        <v>1246</v>
      </c>
      <c r="BK562" s="6" t="s">
        <v>174</v>
      </c>
      <c r="BL562" s="12">
        <v>79461036</v>
      </c>
      <c r="BM562" s="4">
        <v>1</v>
      </c>
      <c r="BN562" s="6" t="s">
        <v>1291</v>
      </c>
      <c r="BO562" s="6" t="s">
        <v>959</v>
      </c>
      <c r="BP562" s="4">
        <v>77101700</v>
      </c>
      <c r="BQ562" s="196" t="s">
        <v>4609</v>
      </c>
      <c r="BR562" s="198">
        <v>44074</v>
      </c>
      <c r="BS562" s="4" t="s">
        <v>180</v>
      </c>
      <c r="BT562" s="13" t="s">
        <v>230</v>
      </c>
      <c r="BU562" s="199">
        <v>44075</v>
      </c>
      <c r="BV562" s="13" t="s">
        <v>348</v>
      </c>
      <c r="BW562" s="163">
        <v>44075</v>
      </c>
      <c r="BX562" s="163">
        <v>44075</v>
      </c>
      <c r="BY562" s="222">
        <v>44196</v>
      </c>
      <c r="BZ562" s="42">
        <f t="shared" ref="BZ562:BZ568" si="605">$BY562-$BX562</f>
        <v>121</v>
      </c>
      <c r="CA562" s="16">
        <f t="shared" si="532"/>
        <v>4.0333333333333332</v>
      </c>
      <c r="CB562" s="6" t="s">
        <v>4612</v>
      </c>
      <c r="CC562" s="9">
        <f>BD_2!E560</f>
        <v>0</v>
      </c>
      <c r="CD562" s="9">
        <f>BD_2!BA560</f>
        <v>0</v>
      </c>
      <c r="CE562" s="4">
        <f>BD_2!BZ560</f>
        <v>0</v>
      </c>
      <c r="CF562" s="42" t="str">
        <f>BD_2!CA560</f>
        <v>2 NO</v>
      </c>
      <c r="CG562" s="163" t="str">
        <f>BD_2!CF560</f>
        <v>2 NO</v>
      </c>
      <c r="CH562" s="4" t="s">
        <v>181</v>
      </c>
      <c r="CI562">
        <f t="shared" si="525"/>
        <v>121</v>
      </c>
      <c r="CJ562" s="161">
        <f t="shared" si="526"/>
        <v>44075</v>
      </c>
      <c r="CK562" s="161">
        <f t="shared" si="527"/>
        <v>44196</v>
      </c>
      <c r="CL562" s="14">
        <f t="shared" ca="1" si="528"/>
        <v>2.049586776859504</v>
      </c>
      <c r="CM562" s="112">
        <f t="shared" ref="CM562:CM568" si="606">$AM562+$CD562-$CC562</f>
        <v>25600000</v>
      </c>
      <c r="CN562" s="42" t="str">
        <f t="shared" ref="CN562:CN568" ca="1" si="607">+IF($CK562&lt;=$F$1, "FINALIZADO","EJECUCIÓN")</f>
        <v>FINALIZADO</v>
      </c>
      <c r="CO562" s="115"/>
      <c r="CQ562" s="17"/>
      <c r="CR562" s="87"/>
      <c r="CT562" s="4" t="s">
        <v>1321</v>
      </c>
      <c r="CU562" s="4" t="s">
        <v>1322</v>
      </c>
      <c r="CV562" s="4" t="s">
        <v>3330</v>
      </c>
      <c r="CW562" s="42" t="str">
        <f t="shared" ref="CW562" si="608">TEXT(BF562,"MMMM")</f>
        <v>agosto</v>
      </c>
      <c r="CX562" s="4" t="s">
        <v>180</v>
      </c>
      <c r="CY562" s="6" t="s">
        <v>361</v>
      </c>
      <c r="CZ562" s="6" t="s">
        <v>362</v>
      </c>
    </row>
    <row r="563" spans="1:104" x14ac:dyDescent="0.25">
      <c r="A563" s="110" t="str">
        <f t="shared" si="596"/>
        <v/>
      </c>
      <c r="B563" s="110" t="str">
        <f t="shared" si="597"/>
        <v/>
      </c>
      <c r="C563" s="42" t="str">
        <f t="shared" si="598"/>
        <v/>
      </c>
      <c r="D563" s="42" t="str">
        <f t="shared" si="599"/>
        <v/>
      </c>
      <c r="E563" s="110" t="str">
        <f t="shared" si="600"/>
        <v/>
      </c>
      <c r="F563" s="110" t="str">
        <f t="shared" ca="1" si="601"/>
        <v>F</v>
      </c>
      <c r="G563" s="19" t="str">
        <f t="shared" si="602"/>
        <v/>
      </c>
      <c r="H563" s="19" t="str">
        <f t="shared" si="603"/>
        <v/>
      </c>
      <c r="I563" s="164" t="str">
        <f t="shared" si="604"/>
        <v/>
      </c>
      <c r="J563" s="4">
        <v>2020</v>
      </c>
      <c r="K563" s="5">
        <v>553</v>
      </c>
      <c r="L563" s="13" t="s">
        <v>1431</v>
      </c>
      <c r="M563" s="4" t="s">
        <v>115</v>
      </c>
      <c r="N563" s="6" t="s">
        <v>116</v>
      </c>
      <c r="O563" s="6" t="s">
        <v>138</v>
      </c>
      <c r="P563" s="6" t="s">
        <v>150</v>
      </c>
      <c r="Q563" s="6" t="s">
        <v>249</v>
      </c>
      <c r="R563" s="4" t="s">
        <v>114</v>
      </c>
      <c r="S563" s="4" t="s">
        <v>166</v>
      </c>
      <c r="T563" s="108" t="s">
        <v>4614</v>
      </c>
      <c r="U563" s="4" t="s">
        <v>173</v>
      </c>
      <c r="V563" s="43" t="s">
        <v>174</v>
      </c>
      <c r="W563" s="7">
        <v>17267608</v>
      </c>
      <c r="X563" s="100">
        <v>6</v>
      </c>
      <c r="Y563" s="198">
        <v>29380</v>
      </c>
      <c r="Z563" s="80">
        <f ca="1">+($F$1-Tabla3[[#This Row],[FECHA DE NACIMIENTO]])/365</f>
        <v>40.939726027397263</v>
      </c>
      <c r="AA563" s="133" t="s">
        <v>558</v>
      </c>
      <c r="AC563" s="4" t="s">
        <v>114</v>
      </c>
      <c r="AD563" s="4" t="s">
        <v>114</v>
      </c>
      <c r="AE563" s="8" t="s">
        <v>114</v>
      </c>
      <c r="AF563" s="4" t="s">
        <v>181</v>
      </c>
      <c r="AG563" s="105" t="s">
        <v>958</v>
      </c>
      <c r="AH563" s="6" t="s">
        <v>958</v>
      </c>
      <c r="AI563" s="6" t="s">
        <v>4615</v>
      </c>
      <c r="AJ563" s="108" t="s">
        <v>4616</v>
      </c>
      <c r="AK563" s="101" t="s">
        <v>4617</v>
      </c>
      <c r="AL563" s="9">
        <v>18000004</v>
      </c>
      <c r="AM563" s="9">
        <v>18000004</v>
      </c>
      <c r="AN563" s="112">
        <v>4500001</v>
      </c>
      <c r="AO563" s="4" t="s">
        <v>209</v>
      </c>
      <c r="AP563" s="6" t="s">
        <v>181</v>
      </c>
      <c r="AQ563" s="6" t="s">
        <v>168</v>
      </c>
      <c r="AR563" s="201"/>
      <c r="AS563" s="102"/>
      <c r="AT563" s="8"/>
      <c r="AU563" s="108">
        <v>5720</v>
      </c>
      <c r="AV563" s="198">
        <v>43840</v>
      </c>
      <c r="AW563" s="108">
        <v>176520</v>
      </c>
      <c r="AX563" s="199">
        <v>44075</v>
      </c>
      <c r="AY563" s="108" t="s">
        <v>215</v>
      </c>
      <c r="AZ563" s="108" t="s">
        <v>572</v>
      </c>
      <c r="BA563" s="6" t="s">
        <v>181</v>
      </c>
      <c r="BB563" s="75"/>
      <c r="BC563" s="75"/>
      <c r="BD563" s="6" t="s">
        <v>4619</v>
      </c>
      <c r="BE563" s="161" t="s">
        <v>4618</v>
      </c>
      <c r="BF563" s="198">
        <v>44074</v>
      </c>
      <c r="BG563" s="4" t="s">
        <v>220</v>
      </c>
      <c r="BH563" s="4" t="s">
        <v>220</v>
      </c>
      <c r="BI563" s="6" t="s">
        <v>221</v>
      </c>
      <c r="BJ563" s="6" t="s">
        <v>5325</v>
      </c>
      <c r="BK563" s="6" t="s">
        <v>174</v>
      </c>
      <c r="BL563" s="12">
        <v>80092695</v>
      </c>
      <c r="BM563" s="4">
        <v>4</v>
      </c>
      <c r="BN563" s="95" t="s">
        <v>621</v>
      </c>
      <c r="BO563" s="95" t="s">
        <v>621</v>
      </c>
      <c r="BP563" s="4">
        <v>77102000</v>
      </c>
      <c r="BQ563" s="196" t="s">
        <v>4613</v>
      </c>
      <c r="BR563" s="198">
        <v>44074</v>
      </c>
      <c r="BS563" s="4" t="s">
        <v>181</v>
      </c>
      <c r="BT563" s="13" t="s">
        <v>235</v>
      </c>
      <c r="BU563" s="199" t="s">
        <v>168</v>
      </c>
      <c r="BV563" s="13" t="s">
        <v>256</v>
      </c>
      <c r="BW563" s="163">
        <v>44075</v>
      </c>
      <c r="BX563" s="163">
        <v>44075</v>
      </c>
      <c r="BY563" s="222">
        <v>44196</v>
      </c>
      <c r="BZ563" s="42">
        <f t="shared" si="605"/>
        <v>121</v>
      </c>
      <c r="CA563" s="16">
        <f t="shared" si="532"/>
        <v>4.0333333333333332</v>
      </c>
      <c r="CB563" s="6" t="s">
        <v>4620</v>
      </c>
      <c r="CC563" s="9">
        <f>BD_2!E561</f>
        <v>0</v>
      </c>
      <c r="CD563" s="9">
        <f>BD_2!BA561</f>
        <v>0</v>
      </c>
      <c r="CE563" s="4">
        <f>BD_2!BZ561</f>
        <v>0</v>
      </c>
      <c r="CF563" s="42" t="str">
        <f>BD_2!CA561</f>
        <v>2 NO</v>
      </c>
      <c r="CG563" s="163" t="str">
        <f>BD_2!CF561</f>
        <v>2 NO</v>
      </c>
      <c r="CH563" s="4" t="s">
        <v>181</v>
      </c>
      <c r="CI563">
        <f t="shared" si="525"/>
        <v>121</v>
      </c>
      <c r="CJ563" s="161">
        <f t="shared" si="526"/>
        <v>44075</v>
      </c>
      <c r="CK563" s="161">
        <f t="shared" si="527"/>
        <v>44196</v>
      </c>
      <c r="CL563" s="14">
        <f t="shared" ca="1" si="528"/>
        <v>2.049586776859504</v>
      </c>
      <c r="CM563" s="112">
        <f t="shared" si="606"/>
        <v>18000004</v>
      </c>
      <c r="CN563" s="42" t="str">
        <f t="shared" ca="1" si="607"/>
        <v>FINALIZADO</v>
      </c>
      <c r="CO563" s="115"/>
      <c r="CQ563" s="17"/>
      <c r="CR563" s="87"/>
      <c r="CT563" s="4" t="s">
        <v>1321</v>
      </c>
      <c r="CU563" s="4" t="s">
        <v>1322</v>
      </c>
      <c r="CV563" s="4" t="s">
        <v>3330</v>
      </c>
      <c r="CW563" s="42" t="str">
        <f t="shared" ref="CW563" si="609">TEXT(BF563,"MMMM")</f>
        <v>agosto</v>
      </c>
      <c r="CX563" s="4" t="s">
        <v>180</v>
      </c>
      <c r="CY563" s="6" t="s">
        <v>361</v>
      </c>
      <c r="CZ563" s="6" t="s">
        <v>362</v>
      </c>
    </row>
    <row r="564" spans="1:104" x14ac:dyDescent="0.25">
      <c r="A564" s="110" t="str">
        <f t="shared" si="596"/>
        <v/>
      </c>
      <c r="B564" s="110" t="str">
        <f t="shared" si="597"/>
        <v/>
      </c>
      <c r="C564" s="42" t="str">
        <f t="shared" si="598"/>
        <v/>
      </c>
      <c r="D564" s="42" t="str">
        <f t="shared" si="599"/>
        <v/>
      </c>
      <c r="E564" s="110" t="str">
        <f t="shared" si="600"/>
        <v/>
      </c>
      <c r="F564" s="110" t="str">
        <f t="shared" ca="1" si="601"/>
        <v>F</v>
      </c>
      <c r="G564" s="19" t="str">
        <f t="shared" si="602"/>
        <v/>
      </c>
      <c r="H564" s="19" t="str">
        <f t="shared" si="603"/>
        <v/>
      </c>
      <c r="I564" s="164" t="str">
        <f t="shared" si="604"/>
        <v/>
      </c>
      <c r="J564" s="4">
        <v>2020</v>
      </c>
      <c r="K564" s="5">
        <v>554</v>
      </c>
      <c r="L564" s="13" t="s">
        <v>1431</v>
      </c>
      <c r="M564" s="4" t="s">
        <v>115</v>
      </c>
      <c r="N564" s="6" t="s">
        <v>116</v>
      </c>
      <c r="O564" s="6" t="s">
        <v>138</v>
      </c>
      <c r="P564" s="6" t="s">
        <v>150</v>
      </c>
      <c r="Q564" s="6" t="s">
        <v>249</v>
      </c>
      <c r="R564" s="4" t="s">
        <v>114</v>
      </c>
      <c r="S564" s="4" t="s">
        <v>166</v>
      </c>
      <c r="T564" s="108" t="s">
        <v>4622</v>
      </c>
      <c r="U564" s="4" t="s">
        <v>173</v>
      </c>
      <c r="V564" s="43" t="s">
        <v>174</v>
      </c>
      <c r="W564" s="7">
        <v>1026260207</v>
      </c>
      <c r="X564" s="100">
        <v>8</v>
      </c>
      <c r="Y564" s="198">
        <v>31918</v>
      </c>
      <c r="Z564" s="80">
        <f ca="1">+($F$1-Tabla3[[#This Row],[FECHA DE NACIMIENTO]])/365</f>
        <v>33.986301369863014</v>
      </c>
      <c r="AA564" s="133" t="s">
        <v>4623</v>
      </c>
      <c r="AC564" s="4" t="s">
        <v>114</v>
      </c>
      <c r="AD564" s="4" t="s">
        <v>114</v>
      </c>
      <c r="AE564" s="8" t="s">
        <v>114</v>
      </c>
      <c r="AF564" s="4" t="s">
        <v>181</v>
      </c>
      <c r="AG564" s="13" t="s">
        <v>185</v>
      </c>
      <c r="AH564" s="13" t="s">
        <v>185</v>
      </c>
      <c r="AI564" s="6" t="s">
        <v>4624</v>
      </c>
      <c r="AJ564" s="108" t="s">
        <v>4625</v>
      </c>
      <c r="AK564" s="101" t="s">
        <v>4626</v>
      </c>
      <c r="AL564" s="9">
        <v>35000000</v>
      </c>
      <c r="AM564" s="9">
        <v>35000000</v>
      </c>
      <c r="AN564" s="112">
        <v>8750000</v>
      </c>
      <c r="AO564" s="4" t="s">
        <v>209</v>
      </c>
      <c r="AP564" s="6" t="s">
        <v>181</v>
      </c>
      <c r="AQ564" s="6" t="s">
        <v>168</v>
      </c>
      <c r="AR564" s="201"/>
      <c r="AS564" s="102"/>
      <c r="AT564" s="8"/>
      <c r="AU564" s="108">
        <v>9020</v>
      </c>
      <c r="AV564" s="198">
        <v>43844</v>
      </c>
      <c r="AW564" s="108">
        <v>176620</v>
      </c>
      <c r="AX564" s="199">
        <v>44075</v>
      </c>
      <c r="AY564" s="108" t="s">
        <v>215</v>
      </c>
      <c r="AZ564" s="108" t="s">
        <v>810</v>
      </c>
      <c r="BA564" s="6" t="s">
        <v>181</v>
      </c>
      <c r="BB564" s="75"/>
      <c r="BC564" s="75"/>
      <c r="BD564" s="6" t="s">
        <v>4628</v>
      </c>
      <c r="BE564" s="161" t="s">
        <v>4627</v>
      </c>
      <c r="BF564" s="198">
        <v>44074</v>
      </c>
      <c r="BG564" s="4" t="s">
        <v>220</v>
      </c>
      <c r="BH564" s="4" t="s">
        <v>220</v>
      </c>
      <c r="BI564" s="6" t="s">
        <v>221</v>
      </c>
      <c r="BJ564" s="6" t="s">
        <v>4629</v>
      </c>
      <c r="BK564" s="6" t="s">
        <v>174</v>
      </c>
      <c r="BL564" s="12" t="s">
        <v>4630</v>
      </c>
      <c r="BM564" s="4">
        <v>6</v>
      </c>
      <c r="BN564" s="6" t="s">
        <v>4631</v>
      </c>
      <c r="BO564" s="6" t="s">
        <v>4632</v>
      </c>
      <c r="BP564" s="4">
        <v>81111705</v>
      </c>
      <c r="BQ564" s="196" t="s">
        <v>4621</v>
      </c>
      <c r="BR564" s="198">
        <v>44074</v>
      </c>
      <c r="BS564" s="4" t="s">
        <v>180</v>
      </c>
      <c r="BT564" s="13" t="s">
        <v>230</v>
      </c>
      <c r="BU564" s="199">
        <v>44075</v>
      </c>
      <c r="BV564" s="13" t="s">
        <v>348</v>
      </c>
      <c r="BW564" s="163">
        <v>44075</v>
      </c>
      <c r="BX564" s="163">
        <v>44075</v>
      </c>
      <c r="BY564" s="222">
        <v>44196</v>
      </c>
      <c r="BZ564" s="42">
        <f t="shared" si="605"/>
        <v>121</v>
      </c>
      <c r="CA564" s="16">
        <f t="shared" si="532"/>
        <v>4.0333333333333332</v>
      </c>
      <c r="CB564" s="6" t="s">
        <v>4633</v>
      </c>
      <c r="CC564" s="9">
        <f>BD_2!E562</f>
        <v>0</v>
      </c>
      <c r="CD564" s="9">
        <f>BD_2!BA562</f>
        <v>0</v>
      </c>
      <c r="CE564" s="4">
        <f>BD_2!BZ562</f>
        <v>0</v>
      </c>
      <c r="CF564" s="42" t="str">
        <f>BD_2!CA562</f>
        <v>2 NO</v>
      </c>
      <c r="CG564" s="163" t="str">
        <f>BD_2!CF562</f>
        <v>2 NO</v>
      </c>
      <c r="CH564" s="4" t="s">
        <v>181</v>
      </c>
      <c r="CI564">
        <f t="shared" si="525"/>
        <v>121</v>
      </c>
      <c r="CJ564" s="161">
        <f t="shared" si="526"/>
        <v>44075</v>
      </c>
      <c r="CK564" s="161">
        <f t="shared" si="527"/>
        <v>44196</v>
      </c>
      <c r="CL564" s="14">
        <f t="shared" ca="1" si="528"/>
        <v>2.049586776859504</v>
      </c>
      <c r="CM564" s="112">
        <f t="shared" si="606"/>
        <v>35000000</v>
      </c>
      <c r="CN564" s="42" t="str">
        <f t="shared" ca="1" si="607"/>
        <v>FINALIZADO</v>
      </c>
      <c r="CO564" s="115"/>
      <c r="CQ564" s="17"/>
      <c r="CR564" s="87"/>
      <c r="CT564" s="4" t="s">
        <v>1321</v>
      </c>
      <c r="CU564" s="4" t="s">
        <v>1322</v>
      </c>
      <c r="CV564" s="4" t="s">
        <v>3330</v>
      </c>
      <c r="CW564" s="42" t="str">
        <f t="shared" ref="CW564" si="610">TEXT(BF564,"MMMM")</f>
        <v>agosto</v>
      </c>
      <c r="CX564" s="4" t="s">
        <v>180</v>
      </c>
      <c r="CY564" s="6" t="s">
        <v>361</v>
      </c>
      <c r="CZ564" s="6" t="s">
        <v>362</v>
      </c>
    </row>
    <row r="565" spans="1:104" x14ac:dyDescent="0.25">
      <c r="A565" s="110" t="str">
        <f t="shared" si="596"/>
        <v/>
      </c>
      <c r="B565" s="110" t="str">
        <f t="shared" si="597"/>
        <v/>
      </c>
      <c r="C565" s="42" t="str">
        <f t="shared" si="598"/>
        <v/>
      </c>
      <c r="D565" s="42" t="str">
        <f t="shared" si="599"/>
        <v/>
      </c>
      <c r="E565" s="110" t="str">
        <f t="shared" si="600"/>
        <v/>
      </c>
      <c r="F565" s="110" t="str">
        <f t="shared" ca="1" si="601"/>
        <v>F</v>
      </c>
      <c r="G565" s="19" t="str">
        <f t="shared" si="602"/>
        <v/>
      </c>
      <c r="H565" s="19" t="str">
        <f t="shared" si="603"/>
        <v/>
      </c>
      <c r="I565" s="164" t="str">
        <f t="shared" si="604"/>
        <v/>
      </c>
      <c r="J565" s="4">
        <v>2020</v>
      </c>
      <c r="K565" s="5">
        <v>555</v>
      </c>
      <c r="L565" s="13" t="s">
        <v>1431</v>
      </c>
      <c r="M565" s="4" t="s">
        <v>115</v>
      </c>
      <c r="N565" s="6" t="s">
        <v>116</v>
      </c>
      <c r="O565" s="6" t="s">
        <v>138</v>
      </c>
      <c r="P565" s="6" t="s">
        <v>150</v>
      </c>
      <c r="Q565" s="6" t="s">
        <v>249</v>
      </c>
      <c r="R565" s="4" t="s">
        <v>114</v>
      </c>
      <c r="S565" s="4" t="s">
        <v>166</v>
      </c>
      <c r="T565" s="108" t="s">
        <v>4634</v>
      </c>
      <c r="U565" s="4" t="s">
        <v>173</v>
      </c>
      <c r="V565" s="43" t="s">
        <v>174</v>
      </c>
      <c r="W565" s="7">
        <v>53002414</v>
      </c>
      <c r="X565" s="100">
        <v>8</v>
      </c>
      <c r="Y565" s="198">
        <v>30081</v>
      </c>
      <c r="Z565" s="80">
        <f ca="1">+($F$1-Tabla3[[#This Row],[FECHA DE NACIMIENTO]])/365</f>
        <v>39.019178082191779</v>
      </c>
      <c r="AA565" s="133" t="s">
        <v>1387</v>
      </c>
      <c r="AC565" s="4" t="s">
        <v>114</v>
      </c>
      <c r="AD565" s="4" t="s">
        <v>114</v>
      </c>
      <c r="AE565" s="8" t="s">
        <v>114</v>
      </c>
      <c r="AF565" s="4" t="s">
        <v>181</v>
      </c>
      <c r="AG565" s="13" t="s">
        <v>185</v>
      </c>
      <c r="AH565" s="13" t="s">
        <v>185</v>
      </c>
      <c r="AI565" s="6" t="s">
        <v>4636</v>
      </c>
      <c r="AJ565" s="108" t="s">
        <v>4637</v>
      </c>
      <c r="AK565" s="101" t="s">
        <v>4638</v>
      </c>
      <c r="AL565" s="9">
        <v>20000000</v>
      </c>
      <c r="AM565" s="9">
        <v>20000000</v>
      </c>
      <c r="AN565" s="112">
        <v>5000000</v>
      </c>
      <c r="AO565" s="4" t="s">
        <v>209</v>
      </c>
      <c r="AP565" s="6" t="s">
        <v>181</v>
      </c>
      <c r="AQ565" s="6" t="s">
        <v>168</v>
      </c>
      <c r="AR565" s="201"/>
      <c r="AS565" s="102"/>
      <c r="AT565" s="8"/>
      <c r="AU565" s="108">
        <v>9020</v>
      </c>
      <c r="AV565" s="198">
        <v>43844</v>
      </c>
      <c r="AW565" s="108">
        <v>176720</v>
      </c>
      <c r="AX565" s="199">
        <v>44075</v>
      </c>
      <c r="AY565" s="108" t="s">
        <v>215</v>
      </c>
      <c r="AZ565" s="108" t="s">
        <v>810</v>
      </c>
      <c r="BA565" s="6" t="s">
        <v>181</v>
      </c>
      <c r="BB565" s="75"/>
      <c r="BC565" s="75"/>
      <c r="BD565" s="6" t="s">
        <v>4640</v>
      </c>
      <c r="BE565" s="161" t="s">
        <v>4639</v>
      </c>
      <c r="BF565" s="198">
        <v>44074</v>
      </c>
      <c r="BG565" s="4" t="s">
        <v>220</v>
      </c>
      <c r="BH565" s="4" t="s">
        <v>220</v>
      </c>
      <c r="BI565" s="6" t="s">
        <v>221</v>
      </c>
      <c r="BJ565" s="6" t="s">
        <v>4629</v>
      </c>
      <c r="BK565" s="6" t="s">
        <v>174</v>
      </c>
      <c r="BL565" s="12" t="s">
        <v>4630</v>
      </c>
      <c r="BM565" s="4">
        <v>6</v>
      </c>
      <c r="BN565" s="6" t="s">
        <v>4631</v>
      </c>
      <c r="BO565" s="6" t="s">
        <v>4632</v>
      </c>
      <c r="BP565" s="4">
        <v>81111705</v>
      </c>
      <c r="BQ565" s="196" t="s">
        <v>4635</v>
      </c>
      <c r="BR565" s="198">
        <v>44074</v>
      </c>
      <c r="BS565" s="4" t="s">
        <v>180</v>
      </c>
      <c r="BT565" s="13" t="s">
        <v>230</v>
      </c>
      <c r="BU565" s="199">
        <v>44075</v>
      </c>
      <c r="BV565" s="13" t="s">
        <v>348</v>
      </c>
      <c r="BW565" s="163">
        <v>44075</v>
      </c>
      <c r="BX565" s="163">
        <v>44075</v>
      </c>
      <c r="BY565" s="222">
        <v>44196</v>
      </c>
      <c r="BZ565" s="42">
        <f t="shared" si="605"/>
        <v>121</v>
      </c>
      <c r="CA565" s="16">
        <f t="shared" si="532"/>
        <v>4.0333333333333332</v>
      </c>
      <c r="CB565" s="6" t="s">
        <v>4633</v>
      </c>
      <c r="CC565" s="9">
        <f>BD_2!E563</f>
        <v>0</v>
      </c>
      <c r="CD565" s="9">
        <f>BD_2!BA563</f>
        <v>0</v>
      </c>
      <c r="CE565" s="4">
        <f>BD_2!BZ563</f>
        <v>0</v>
      </c>
      <c r="CF565" s="42" t="str">
        <f>BD_2!CA563</f>
        <v>2 NO</v>
      </c>
      <c r="CG565" s="163" t="str">
        <f>BD_2!CF563</f>
        <v>2 NO</v>
      </c>
      <c r="CH565" s="4" t="s">
        <v>181</v>
      </c>
      <c r="CI565">
        <f t="shared" si="525"/>
        <v>121</v>
      </c>
      <c r="CJ565" s="161">
        <f t="shared" si="526"/>
        <v>44075</v>
      </c>
      <c r="CK565" s="161">
        <f t="shared" si="527"/>
        <v>44196</v>
      </c>
      <c r="CL565" s="14">
        <f t="shared" ca="1" si="528"/>
        <v>2.049586776859504</v>
      </c>
      <c r="CM565" s="112">
        <f t="shared" si="606"/>
        <v>20000000</v>
      </c>
      <c r="CN565" s="42" t="str">
        <f t="shared" ca="1" si="607"/>
        <v>FINALIZADO</v>
      </c>
      <c r="CO565" s="115"/>
      <c r="CQ565" s="17"/>
      <c r="CR565" s="87"/>
      <c r="CT565" s="4" t="s">
        <v>1321</v>
      </c>
      <c r="CU565" s="4" t="s">
        <v>1322</v>
      </c>
      <c r="CV565" s="4" t="s">
        <v>3330</v>
      </c>
      <c r="CW565" s="42" t="str">
        <f t="shared" ref="CW565" si="611">TEXT(BF565,"MMMM")</f>
        <v>agosto</v>
      </c>
      <c r="CX565" s="4" t="s">
        <v>180</v>
      </c>
      <c r="CY565" s="6" t="s">
        <v>361</v>
      </c>
      <c r="CZ565" s="6" t="s">
        <v>362</v>
      </c>
    </row>
    <row r="566" spans="1:104" x14ac:dyDescent="0.25">
      <c r="A566" s="110" t="str">
        <f t="shared" si="596"/>
        <v/>
      </c>
      <c r="B566" s="110" t="str">
        <f t="shared" si="597"/>
        <v/>
      </c>
      <c r="C566" s="42" t="str">
        <f t="shared" si="598"/>
        <v/>
      </c>
      <c r="D566" s="42" t="str">
        <f t="shared" si="599"/>
        <v/>
      </c>
      <c r="E566" s="110" t="str">
        <f t="shared" si="600"/>
        <v/>
      </c>
      <c r="F566" s="110" t="str">
        <f t="shared" ca="1" si="601"/>
        <v>F</v>
      </c>
      <c r="G566" s="19" t="str">
        <f t="shared" si="602"/>
        <v/>
      </c>
      <c r="H566" s="19" t="str">
        <f t="shared" si="603"/>
        <v/>
      </c>
      <c r="I566" s="164" t="str">
        <f t="shared" si="604"/>
        <v/>
      </c>
      <c r="J566" s="4">
        <v>2020</v>
      </c>
      <c r="K566" s="5">
        <v>556</v>
      </c>
      <c r="L566" s="13" t="s">
        <v>1433</v>
      </c>
      <c r="M566" s="79" t="s">
        <v>2159</v>
      </c>
      <c r="N566" t="s">
        <v>116</v>
      </c>
      <c r="O566" t="s">
        <v>132</v>
      </c>
      <c r="P566" t="s">
        <v>158</v>
      </c>
      <c r="Q566"/>
      <c r="R566" s="79" t="s">
        <v>114</v>
      </c>
      <c r="S566" s="79" t="s">
        <v>168</v>
      </c>
      <c r="T566" s="108" t="s">
        <v>4642</v>
      </c>
      <c r="U566" s="4" t="s">
        <v>2160</v>
      </c>
      <c r="V566" s="43" t="s">
        <v>175</v>
      </c>
      <c r="W566" s="7">
        <v>899999063</v>
      </c>
      <c r="X566" s="100">
        <v>3</v>
      </c>
      <c r="Y566" s="162" t="s">
        <v>2162</v>
      </c>
      <c r="Z566" s="80">
        <v>0</v>
      </c>
      <c r="AA566" s="133" t="s">
        <v>2162</v>
      </c>
      <c r="AB566" s="133" t="s">
        <v>2162</v>
      </c>
      <c r="AC566" s="4" t="s">
        <v>4646</v>
      </c>
      <c r="AD566" s="4" t="s">
        <v>174</v>
      </c>
      <c r="AE566" s="8">
        <v>52221478</v>
      </c>
      <c r="AF566" s="4" t="s">
        <v>180</v>
      </c>
      <c r="AG566" s="6" t="s">
        <v>196</v>
      </c>
      <c r="AH566" s="6" t="s">
        <v>201</v>
      </c>
      <c r="AI566" s="6" t="s">
        <v>4643</v>
      </c>
      <c r="AJ566" s="108" t="s">
        <v>4647</v>
      </c>
      <c r="AK566" s="101" t="s">
        <v>4648</v>
      </c>
      <c r="AL566" s="9">
        <v>100000000</v>
      </c>
      <c r="AM566" s="9">
        <v>100000000</v>
      </c>
      <c r="AN566" s="112">
        <v>0</v>
      </c>
      <c r="AO566" s="4" t="s">
        <v>209</v>
      </c>
      <c r="AP566" s="6" t="s">
        <v>181</v>
      </c>
      <c r="AQ566" s="6" t="s">
        <v>168</v>
      </c>
      <c r="AR566" s="201"/>
      <c r="AS566" s="102"/>
      <c r="AT566" s="8"/>
      <c r="AU566" s="108">
        <v>12420</v>
      </c>
      <c r="AV566" s="198">
        <v>43858</v>
      </c>
      <c r="AW566" s="108">
        <v>177120</v>
      </c>
      <c r="AX566" s="199">
        <v>44077</v>
      </c>
      <c r="AY566" s="108" t="s">
        <v>215</v>
      </c>
      <c r="AZ566" s="108" t="s">
        <v>571</v>
      </c>
      <c r="BA566" s="6" t="s">
        <v>181</v>
      </c>
      <c r="BB566" s="75"/>
      <c r="BC566" s="75"/>
      <c r="BD566" s="6" t="s">
        <v>4645</v>
      </c>
      <c r="BE566" s="161" t="s">
        <v>4644</v>
      </c>
      <c r="BF566" s="198">
        <v>44076</v>
      </c>
      <c r="BG566" s="4" t="s">
        <v>220</v>
      </c>
      <c r="BH566" s="4" t="s">
        <v>220</v>
      </c>
      <c r="BI566" s="6" t="s">
        <v>221</v>
      </c>
      <c r="BJ566" s="6" t="s">
        <v>547</v>
      </c>
      <c r="BK566" s="6" t="s">
        <v>174</v>
      </c>
      <c r="BL566" s="12">
        <v>75068868</v>
      </c>
      <c r="BM566" s="4">
        <v>1</v>
      </c>
      <c r="BN566" s="95" t="s">
        <v>546</v>
      </c>
      <c r="BO566" s="95" t="s">
        <v>196</v>
      </c>
      <c r="BP566" s="4">
        <v>86101600</v>
      </c>
      <c r="BQ566" s="196" t="s">
        <v>4641</v>
      </c>
      <c r="BR566" s="198">
        <v>44076</v>
      </c>
      <c r="BS566" s="4" t="s">
        <v>180</v>
      </c>
      <c r="BT566" s="13" t="s">
        <v>230</v>
      </c>
      <c r="BU566" s="199">
        <v>44083</v>
      </c>
      <c r="BV566" s="13" t="s">
        <v>350</v>
      </c>
      <c r="BW566" s="163">
        <v>44085</v>
      </c>
      <c r="BX566" s="163">
        <v>44085</v>
      </c>
      <c r="BY566" s="222">
        <v>44196</v>
      </c>
      <c r="BZ566" s="42">
        <f t="shared" si="605"/>
        <v>111</v>
      </c>
      <c r="CA566" s="16">
        <f t="shared" si="532"/>
        <v>3.7</v>
      </c>
      <c r="CB566" s="6" t="s">
        <v>4649</v>
      </c>
      <c r="CC566" s="9">
        <f>BD_2!E564</f>
        <v>0</v>
      </c>
      <c r="CD566" s="9">
        <f>BD_2!BA564</f>
        <v>0</v>
      </c>
      <c r="CE566" s="4">
        <f>BD_2!BZ564</f>
        <v>0</v>
      </c>
      <c r="CF566" s="42" t="str">
        <f>BD_2!CA564</f>
        <v>2 NO</v>
      </c>
      <c r="CG566" s="163" t="str">
        <f>BD_2!CF564</f>
        <v>2 NO</v>
      </c>
      <c r="CH566" s="4" t="s">
        <v>181</v>
      </c>
      <c r="CI566">
        <f t="shared" si="525"/>
        <v>111</v>
      </c>
      <c r="CJ566" s="161">
        <f t="shared" si="526"/>
        <v>44085</v>
      </c>
      <c r="CK566" s="161">
        <f t="shared" si="527"/>
        <v>44196</v>
      </c>
      <c r="CL566" s="14">
        <f t="shared" ca="1" si="528"/>
        <v>2.144144144144144</v>
      </c>
      <c r="CM566" s="112">
        <f t="shared" si="606"/>
        <v>100000000</v>
      </c>
      <c r="CN566" s="42" t="str">
        <f t="shared" ca="1" si="607"/>
        <v>FINALIZADO</v>
      </c>
      <c r="CO566" s="115"/>
      <c r="CQ566" s="17"/>
      <c r="CR566" s="87"/>
      <c r="CT566" s="4" t="s">
        <v>1321</v>
      </c>
      <c r="CU566" s="4" t="s">
        <v>1322</v>
      </c>
      <c r="CV566" s="4" t="s">
        <v>3330</v>
      </c>
      <c r="CW566" s="42" t="str">
        <f t="shared" ref="CW566:CW568" si="612">TEXT(BF566,"MMMM")</f>
        <v>septiembre</v>
      </c>
      <c r="CX566" s="4" t="s">
        <v>180</v>
      </c>
      <c r="CY566" s="6" t="s">
        <v>361</v>
      </c>
      <c r="CZ566" s="6" t="s">
        <v>362</v>
      </c>
    </row>
    <row r="567" spans="1:104" x14ac:dyDescent="0.25">
      <c r="A567" s="110" t="str">
        <f t="shared" si="596"/>
        <v/>
      </c>
      <c r="B567" s="110" t="str">
        <f t="shared" si="597"/>
        <v/>
      </c>
      <c r="C567" s="42" t="str">
        <f t="shared" si="598"/>
        <v/>
      </c>
      <c r="D567" s="42" t="str">
        <f t="shared" si="599"/>
        <v/>
      </c>
      <c r="E567" s="110" t="str">
        <f t="shared" si="600"/>
        <v/>
      </c>
      <c r="F567" s="110" t="str">
        <f t="shared" ca="1" si="601"/>
        <v>F</v>
      </c>
      <c r="G567" s="19" t="str">
        <f t="shared" si="602"/>
        <v/>
      </c>
      <c r="H567" s="19" t="str">
        <f t="shared" si="603"/>
        <v/>
      </c>
      <c r="I567" s="164" t="str">
        <f t="shared" si="604"/>
        <v/>
      </c>
      <c r="J567" s="4">
        <v>2020</v>
      </c>
      <c r="K567" s="5">
        <v>557</v>
      </c>
      <c r="L567" s="13" t="s">
        <v>1431</v>
      </c>
      <c r="M567" s="79" t="s">
        <v>2159</v>
      </c>
      <c r="N567" t="s">
        <v>116</v>
      </c>
      <c r="O567" t="s">
        <v>136</v>
      </c>
      <c r="P567" t="s">
        <v>150</v>
      </c>
      <c r="Q567" t="s">
        <v>255</v>
      </c>
      <c r="R567" s="79" t="s">
        <v>114</v>
      </c>
      <c r="S567" s="79" t="s">
        <v>168</v>
      </c>
      <c r="T567" s="108" t="s">
        <v>4651</v>
      </c>
      <c r="U567" s="4" t="s">
        <v>2160</v>
      </c>
      <c r="V567" s="43" t="s">
        <v>175</v>
      </c>
      <c r="W567" s="7">
        <v>860061110</v>
      </c>
      <c r="X567" s="100">
        <v>3</v>
      </c>
      <c r="Y567" s="162" t="s">
        <v>2162</v>
      </c>
      <c r="Z567" s="80">
        <v>0</v>
      </c>
      <c r="AA567" s="133" t="s">
        <v>2162</v>
      </c>
      <c r="AB567" s="133" t="s">
        <v>2162</v>
      </c>
      <c r="AC567" s="4" t="s">
        <v>4655</v>
      </c>
      <c r="AD567" s="4" t="s">
        <v>174</v>
      </c>
      <c r="AE567" s="8">
        <v>51580110</v>
      </c>
      <c r="AF567" s="4" t="s">
        <v>181</v>
      </c>
      <c r="AG567" s="13" t="s">
        <v>185</v>
      </c>
      <c r="AH567" s="13" t="s">
        <v>185</v>
      </c>
      <c r="AI567" s="6" t="s">
        <v>4652</v>
      </c>
      <c r="AJ567" s="108" t="s">
        <v>4656</v>
      </c>
      <c r="AK567" s="101" t="s">
        <v>4657</v>
      </c>
      <c r="AL567" s="9">
        <v>275987505</v>
      </c>
      <c r="AM567" s="9">
        <v>197966000</v>
      </c>
      <c r="AN567" s="112">
        <v>0</v>
      </c>
      <c r="AO567" s="4" t="s">
        <v>209</v>
      </c>
      <c r="AP567" s="6" t="s">
        <v>180</v>
      </c>
      <c r="AQ567" s="6" t="s">
        <v>212</v>
      </c>
      <c r="AR567" s="195">
        <v>78021505</v>
      </c>
      <c r="AS567" s="102" t="s">
        <v>4651</v>
      </c>
      <c r="AT567" s="8">
        <v>860061110</v>
      </c>
      <c r="AU567" s="108">
        <v>22420</v>
      </c>
      <c r="AV567" s="198">
        <v>44053</v>
      </c>
      <c r="AW567" s="108">
        <v>176920</v>
      </c>
      <c r="AX567" s="199">
        <v>44075</v>
      </c>
      <c r="AY567" s="108" t="s">
        <v>215</v>
      </c>
      <c r="AZ567" s="108" t="s">
        <v>812</v>
      </c>
      <c r="BA567" s="6" t="s">
        <v>181</v>
      </c>
      <c r="BB567" s="75"/>
      <c r="BC567" s="75"/>
      <c r="BD567" s="6" t="s">
        <v>4654</v>
      </c>
      <c r="BE567" s="161" t="s">
        <v>4653</v>
      </c>
      <c r="BF567" s="198">
        <v>44075</v>
      </c>
      <c r="BG567" s="4" t="s">
        <v>220</v>
      </c>
      <c r="BH567" s="4" t="s">
        <v>220</v>
      </c>
      <c r="BI567" s="6" t="s">
        <v>221</v>
      </c>
      <c r="BJ567" s="6" t="s">
        <v>1224</v>
      </c>
      <c r="BK567" s="6" t="s">
        <v>174</v>
      </c>
      <c r="BL567" s="12">
        <v>80407547</v>
      </c>
      <c r="BM567" s="4">
        <v>6</v>
      </c>
      <c r="BN567" s="6" t="s">
        <v>1290</v>
      </c>
      <c r="BO567" s="6" t="s">
        <v>957</v>
      </c>
      <c r="BP567" s="4">
        <v>77101604</v>
      </c>
      <c r="BQ567" s="196" t="s">
        <v>4650</v>
      </c>
      <c r="BR567" s="198">
        <v>44075</v>
      </c>
      <c r="BS567" s="4" t="s">
        <v>181</v>
      </c>
      <c r="BT567" s="13" t="s">
        <v>235</v>
      </c>
      <c r="BU567" s="199" t="s">
        <v>168</v>
      </c>
      <c r="BV567" s="13" t="s">
        <v>256</v>
      </c>
      <c r="BW567" s="163">
        <v>44075</v>
      </c>
      <c r="BX567" s="163">
        <v>44075</v>
      </c>
      <c r="BY567" s="222">
        <v>44196</v>
      </c>
      <c r="BZ567" s="42">
        <f t="shared" si="605"/>
        <v>121</v>
      </c>
      <c r="CA567" s="16">
        <f t="shared" si="532"/>
        <v>4.0333333333333332</v>
      </c>
      <c r="CB567" s="6" t="s">
        <v>4658</v>
      </c>
      <c r="CC567" s="9">
        <f>BD_2!E565</f>
        <v>0</v>
      </c>
      <c r="CD567" s="9">
        <f>BD_2!BA565</f>
        <v>0</v>
      </c>
      <c r="CE567" s="4">
        <f>BD_2!BZ565</f>
        <v>0</v>
      </c>
      <c r="CF567" s="42" t="str">
        <f>BD_2!CA565</f>
        <v>2 NO</v>
      </c>
      <c r="CG567" s="163" t="str">
        <f>BD_2!CF565</f>
        <v>2 NO</v>
      </c>
      <c r="CH567" s="4" t="s">
        <v>181</v>
      </c>
      <c r="CI567">
        <f t="shared" si="525"/>
        <v>121</v>
      </c>
      <c r="CJ567" s="161">
        <f t="shared" si="526"/>
        <v>44075</v>
      </c>
      <c r="CK567" s="161">
        <f t="shared" si="527"/>
        <v>44196</v>
      </c>
      <c r="CL567" s="14">
        <f t="shared" ca="1" si="528"/>
        <v>2.049586776859504</v>
      </c>
      <c r="CM567" s="112">
        <f t="shared" si="606"/>
        <v>197966000</v>
      </c>
      <c r="CN567" s="42" t="str">
        <f t="shared" ca="1" si="607"/>
        <v>FINALIZADO</v>
      </c>
      <c r="CO567" s="115"/>
      <c r="CQ567" s="17"/>
      <c r="CR567" s="87"/>
      <c r="CT567" s="4" t="s">
        <v>1321</v>
      </c>
      <c r="CU567" s="4" t="s">
        <v>1322</v>
      </c>
      <c r="CV567" s="4" t="s">
        <v>3330</v>
      </c>
      <c r="CW567" s="42" t="str">
        <f t="shared" ref="CW567" si="613">TEXT(BF567,"MMMM")</f>
        <v>septiembre</v>
      </c>
      <c r="CX567" s="4" t="s">
        <v>180</v>
      </c>
      <c r="CY567" s="6" t="s">
        <v>361</v>
      </c>
      <c r="CZ567" s="6" t="s">
        <v>362</v>
      </c>
    </row>
    <row r="568" spans="1:104" x14ac:dyDescent="0.25">
      <c r="A568" s="110" t="str">
        <f t="shared" si="596"/>
        <v/>
      </c>
      <c r="B568" s="110" t="str">
        <f t="shared" si="597"/>
        <v/>
      </c>
      <c r="C568" s="42" t="str">
        <f t="shared" si="598"/>
        <v/>
      </c>
      <c r="D568" s="42" t="str">
        <f t="shared" si="599"/>
        <v/>
      </c>
      <c r="E568" s="110" t="str">
        <f t="shared" si="600"/>
        <v/>
      </c>
      <c r="F568" s="110" t="str">
        <f t="shared" ca="1" si="601"/>
        <v>F</v>
      </c>
      <c r="G568" s="19" t="str">
        <f t="shared" si="602"/>
        <v/>
      </c>
      <c r="H568" s="19" t="str">
        <f t="shared" si="603"/>
        <v/>
      </c>
      <c r="I568" s="164" t="str">
        <f t="shared" si="604"/>
        <v/>
      </c>
      <c r="J568" s="4">
        <v>2020</v>
      </c>
      <c r="K568" s="5">
        <v>558</v>
      </c>
      <c r="L568" s="13" t="s">
        <v>1438</v>
      </c>
      <c r="M568" s="4" t="s">
        <v>115</v>
      </c>
      <c r="N568" s="6" t="s">
        <v>116</v>
      </c>
      <c r="O568" s="6" t="s">
        <v>138</v>
      </c>
      <c r="P568" s="6" t="s">
        <v>150</v>
      </c>
      <c r="Q568" s="6" t="s">
        <v>249</v>
      </c>
      <c r="R568" s="4" t="s">
        <v>114</v>
      </c>
      <c r="S568" s="4" t="s">
        <v>166</v>
      </c>
      <c r="T568" s="108" t="s">
        <v>4660</v>
      </c>
      <c r="U568" s="4" t="s">
        <v>173</v>
      </c>
      <c r="V568" s="43" t="s">
        <v>174</v>
      </c>
      <c r="W568" s="7">
        <v>17184736</v>
      </c>
      <c r="X568" s="100">
        <v>3</v>
      </c>
      <c r="Y568" s="198">
        <v>17353</v>
      </c>
      <c r="Z568" s="80">
        <f ca="1">+($F$1-Tabla3[[#This Row],[FECHA DE NACIMIENTO]])/365</f>
        <v>73.890410958904113</v>
      </c>
      <c r="AA568" s="133" t="s">
        <v>553</v>
      </c>
      <c r="AC568" s="4" t="s">
        <v>114</v>
      </c>
      <c r="AD568" s="4" t="s">
        <v>114</v>
      </c>
      <c r="AE568" s="8" t="s">
        <v>114</v>
      </c>
      <c r="AF568" s="4" t="s">
        <v>181</v>
      </c>
      <c r="AG568" s="6" t="s">
        <v>196</v>
      </c>
      <c r="AH568" s="6" t="s">
        <v>201</v>
      </c>
      <c r="AI568" s="6" t="s">
        <v>4661</v>
      </c>
      <c r="AJ568" s="108" t="s">
        <v>4662</v>
      </c>
      <c r="AK568" s="101" t="s">
        <v>4663</v>
      </c>
      <c r="AL568" s="9">
        <v>12000000</v>
      </c>
      <c r="AM568" s="9">
        <v>12000000</v>
      </c>
      <c r="AN568" s="112">
        <v>6000000</v>
      </c>
      <c r="AO568" s="4" t="s">
        <v>209</v>
      </c>
      <c r="AP568" s="6" t="s">
        <v>181</v>
      </c>
      <c r="AQ568" s="6" t="s">
        <v>168</v>
      </c>
      <c r="AR568" s="201"/>
      <c r="AS568" s="102"/>
      <c r="AT568" s="8"/>
      <c r="AU568" s="108">
        <v>3620</v>
      </c>
      <c r="AV568" s="198">
        <v>43838</v>
      </c>
      <c r="AW568" s="108">
        <v>180320</v>
      </c>
      <c r="AX568" s="199">
        <v>44084</v>
      </c>
      <c r="AY568" s="108" t="s">
        <v>215</v>
      </c>
      <c r="AZ568" s="108" t="s">
        <v>571</v>
      </c>
      <c r="BA568" s="6" t="s">
        <v>181</v>
      </c>
      <c r="BB568" s="75"/>
      <c r="BC568" s="75"/>
      <c r="BD568" s="6" t="s">
        <v>4665</v>
      </c>
      <c r="BE568" s="161" t="s">
        <v>4664</v>
      </c>
      <c r="BF568" s="198">
        <v>44083</v>
      </c>
      <c r="BG568" s="4" t="s">
        <v>220</v>
      </c>
      <c r="BH568" s="4" t="s">
        <v>220</v>
      </c>
      <c r="BI568" s="6" t="s">
        <v>221</v>
      </c>
      <c r="BJ568" s="6" t="s">
        <v>547</v>
      </c>
      <c r="BK568" s="6" t="s">
        <v>174</v>
      </c>
      <c r="BL568" s="12">
        <v>75068868</v>
      </c>
      <c r="BM568" s="4">
        <v>1</v>
      </c>
      <c r="BN568" s="95" t="s">
        <v>546</v>
      </c>
      <c r="BO568" s="95" t="s">
        <v>196</v>
      </c>
      <c r="BP568" s="4">
        <v>80111501</v>
      </c>
      <c r="BQ568" s="196" t="s">
        <v>4659</v>
      </c>
      <c r="BR568" s="198">
        <v>44083</v>
      </c>
      <c r="BS568" s="4" t="s">
        <v>180</v>
      </c>
      <c r="BT568" s="13" t="s">
        <v>230</v>
      </c>
      <c r="BU568" s="199">
        <v>44084</v>
      </c>
      <c r="BV568" s="13" t="s">
        <v>348</v>
      </c>
      <c r="BW568" s="163">
        <v>44084</v>
      </c>
      <c r="BX568" s="163">
        <v>44084</v>
      </c>
      <c r="BY568" s="222">
        <v>44174</v>
      </c>
      <c r="BZ568" s="42">
        <f t="shared" si="605"/>
        <v>90</v>
      </c>
      <c r="CA568" s="16">
        <f t="shared" si="532"/>
        <v>3</v>
      </c>
      <c r="CB568" s="6" t="s">
        <v>4666</v>
      </c>
      <c r="CC568" s="9">
        <f>BD_2!E566</f>
        <v>0</v>
      </c>
      <c r="CD568" s="9">
        <f>BD_2!BA566</f>
        <v>0</v>
      </c>
      <c r="CE568" s="4">
        <f>BD_2!BZ566</f>
        <v>0</v>
      </c>
      <c r="CF568" s="42" t="str">
        <f>BD_2!CA566</f>
        <v>2 NO</v>
      </c>
      <c r="CG568" s="163" t="str">
        <f>BD_2!CF566</f>
        <v>2 NO</v>
      </c>
      <c r="CH568" s="4" t="s">
        <v>181</v>
      </c>
      <c r="CI568">
        <f t="shared" si="525"/>
        <v>90</v>
      </c>
      <c r="CJ568" s="161">
        <f t="shared" si="526"/>
        <v>44084</v>
      </c>
      <c r="CK568" s="161">
        <f t="shared" si="527"/>
        <v>44174</v>
      </c>
      <c r="CL568" s="14">
        <f t="shared" ca="1" si="528"/>
        <v>2.6555555555555554</v>
      </c>
      <c r="CM568" s="112">
        <f t="shared" si="606"/>
        <v>12000000</v>
      </c>
      <c r="CN568" s="42" t="str">
        <f t="shared" ca="1" si="607"/>
        <v>FINALIZADO</v>
      </c>
      <c r="CO568" s="115"/>
      <c r="CQ568" s="17"/>
      <c r="CR568" s="87"/>
      <c r="CT568" s="4" t="s">
        <v>1321</v>
      </c>
      <c r="CU568" s="4" t="s">
        <v>1322</v>
      </c>
      <c r="CV568" s="4" t="s">
        <v>3330</v>
      </c>
      <c r="CW568" s="42" t="str">
        <f t="shared" si="612"/>
        <v>septiembre</v>
      </c>
      <c r="CX568" s="4" t="s">
        <v>180</v>
      </c>
      <c r="CY568" s="6" t="s">
        <v>361</v>
      </c>
      <c r="CZ568" s="6" t="s">
        <v>362</v>
      </c>
    </row>
    <row r="569" spans="1:104" x14ac:dyDescent="0.25">
      <c r="A569" s="110" t="str">
        <f t="shared" ref="A569:A576" si="614">+IF($CM569&gt;$AM569,"A", "")</f>
        <v/>
      </c>
      <c r="B569" s="110" t="str">
        <f t="shared" ref="B569:B576" si="615">+IF(CK569&gt;BY569,"PR","")</f>
        <v/>
      </c>
      <c r="C569" s="42" t="str">
        <f t="shared" ref="C569:C576" si="616">IF($CG569= "1 SI", "T","")</f>
        <v/>
      </c>
      <c r="D569" s="42" t="str">
        <f t="shared" ref="D569:D576" si="617">+IF($CF569="1 SI","S","")</f>
        <v/>
      </c>
      <c r="E569" s="110" t="str">
        <f t="shared" ref="E569:E576" si="618">+IF(CH569="1 SI","C","")</f>
        <v/>
      </c>
      <c r="F569" s="110" t="str">
        <f t="shared" ref="F569:F576" ca="1" si="619">+IF($CK569&lt;=$F$1,"F","E")</f>
        <v>F</v>
      </c>
      <c r="G569" s="19" t="str">
        <f t="shared" ref="G569:G576" si="620">+IF($CO569="MUTUO ACUERDO", "L","")</f>
        <v/>
      </c>
      <c r="H569" s="19" t="str">
        <f t="shared" ref="H569:H576" si="621">IF($CX569="1 SI","","NE")</f>
        <v/>
      </c>
      <c r="I569" s="164" t="str">
        <f t="shared" ref="I569:I576" si="622">IF(CV569="1. SI","ANU","")</f>
        <v/>
      </c>
      <c r="J569" s="4">
        <v>2020</v>
      </c>
      <c r="K569" s="5">
        <v>559</v>
      </c>
      <c r="L569" s="13" t="s">
        <v>1438</v>
      </c>
      <c r="M569" s="4" t="s">
        <v>115</v>
      </c>
      <c r="N569" s="6" t="s">
        <v>116</v>
      </c>
      <c r="O569" s="6" t="s">
        <v>138</v>
      </c>
      <c r="P569" s="6" t="s">
        <v>150</v>
      </c>
      <c r="Q569" s="6" t="s">
        <v>249</v>
      </c>
      <c r="R569" s="4" t="s">
        <v>114</v>
      </c>
      <c r="S569" s="4" t="s">
        <v>166</v>
      </c>
      <c r="T569" s="108" t="s">
        <v>4668</v>
      </c>
      <c r="U569" s="4" t="s">
        <v>173</v>
      </c>
      <c r="V569" s="43" t="s">
        <v>174</v>
      </c>
      <c r="W569" s="7">
        <v>1071166103</v>
      </c>
      <c r="X569" s="100">
        <v>2</v>
      </c>
      <c r="Y569" s="198">
        <v>33527</v>
      </c>
      <c r="Z569" s="80">
        <f ca="1">+($F$1-Tabla3[[#This Row],[FECHA DE NACIMIENTO]])/365</f>
        <v>29.578082191780823</v>
      </c>
      <c r="AA569" s="133" t="s">
        <v>1821</v>
      </c>
      <c r="AC569" s="4" t="s">
        <v>114</v>
      </c>
      <c r="AD569" s="4" t="s">
        <v>114</v>
      </c>
      <c r="AE569" s="8" t="s">
        <v>114</v>
      </c>
      <c r="AF569" s="4" t="s">
        <v>181</v>
      </c>
      <c r="AG569" s="105" t="s">
        <v>958</v>
      </c>
      <c r="AH569" s="6" t="s">
        <v>958</v>
      </c>
      <c r="AI569" s="6" t="s">
        <v>4672</v>
      </c>
      <c r="AJ569" s="108" t="s">
        <v>4671</v>
      </c>
      <c r="AK569" s="101" t="s">
        <v>4673</v>
      </c>
      <c r="AL569" s="9">
        <v>13500000</v>
      </c>
      <c r="AM569" s="9">
        <v>13500000</v>
      </c>
      <c r="AN569" s="112">
        <v>4500000</v>
      </c>
      <c r="AO569" s="4" t="s">
        <v>209</v>
      </c>
      <c r="AP569" s="6" t="s">
        <v>181</v>
      </c>
      <c r="AQ569" s="6" t="s">
        <v>168</v>
      </c>
      <c r="AR569" s="201"/>
      <c r="AS569" s="102"/>
      <c r="AT569" s="8"/>
      <c r="AU569" s="108">
        <v>5720</v>
      </c>
      <c r="AV569" s="198">
        <v>43840</v>
      </c>
      <c r="AW569" s="108">
        <v>177320</v>
      </c>
      <c r="AX569" s="199">
        <v>44078</v>
      </c>
      <c r="AY569" s="108" t="s">
        <v>215</v>
      </c>
      <c r="AZ569" s="108" t="s">
        <v>1070</v>
      </c>
      <c r="BA569" s="6" t="s">
        <v>181</v>
      </c>
      <c r="BB569" s="75"/>
      <c r="BC569" s="75"/>
      <c r="BD569" s="6" t="s">
        <v>4670</v>
      </c>
      <c r="BE569" s="161" t="s">
        <v>4669</v>
      </c>
      <c r="BF569" s="198">
        <v>44077</v>
      </c>
      <c r="BG569" s="4" t="s">
        <v>220</v>
      </c>
      <c r="BH569" s="4" t="s">
        <v>220</v>
      </c>
      <c r="BI569" s="6" t="s">
        <v>221</v>
      </c>
      <c r="BJ569" s="6" t="s">
        <v>2151</v>
      </c>
      <c r="BK569" s="6" t="s">
        <v>174</v>
      </c>
      <c r="BL569" s="12">
        <v>71580559</v>
      </c>
      <c r="BM569" s="4">
        <v>0</v>
      </c>
      <c r="BN569" s="6" t="s">
        <v>3857</v>
      </c>
      <c r="BO569" s="6" t="s">
        <v>187</v>
      </c>
      <c r="BP569" s="4">
        <v>77101700</v>
      </c>
      <c r="BQ569" s="196" t="s">
        <v>4667</v>
      </c>
      <c r="BR569" s="198">
        <v>44077</v>
      </c>
      <c r="BS569" s="4" t="s">
        <v>180</v>
      </c>
      <c r="BT569" s="13" t="s">
        <v>230</v>
      </c>
      <c r="BU569" s="199">
        <v>44077</v>
      </c>
      <c r="BV569" s="13" t="s">
        <v>348</v>
      </c>
      <c r="BW569" s="163">
        <v>44078</v>
      </c>
      <c r="BX569" s="163">
        <v>44078</v>
      </c>
      <c r="BY569" s="222">
        <v>44168</v>
      </c>
      <c r="BZ569" s="42">
        <f t="shared" ref="BZ569:BZ576" si="623">$BY569-$BX569</f>
        <v>90</v>
      </c>
      <c r="CA569" s="16">
        <f t="shared" si="532"/>
        <v>3</v>
      </c>
      <c r="CB569" s="6" t="s">
        <v>4674</v>
      </c>
      <c r="CC569" s="9">
        <f>BD_2!E567</f>
        <v>0</v>
      </c>
      <c r="CD569" s="9">
        <f>BD_2!BA567</f>
        <v>0</v>
      </c>
      <c r="CE569" s="4">
        <f>BD_2!BZ567</f>
        <v>0</v>
      </c>
      <c r="CF569" s="42" t="str">
        <f>BD_2!CA567</f>
        <v>2 NO</v>
      </c>
      <c r="CG569" s="163" t="str">
        <f>BD_2!CF567</f>
        <v>2 NO</v>
      </c>
      <c r="CH569" s="4" t="s">
        <v>181</v>
      </c>
      <c r="CI569">
        <f t="shared" si="525"/>
        <v>90</v>
      </c>
      <c r="CJ569" s="161">
        <f t="shared" si="526"/>
        <v>44078</v>
      </c>
      <c r="CK569" s="161">
        <f t="shared" si="527"/>
        <v>44168</v>
      </c>
      <c r="CL569" s="14">
        <f t="shared" ca="1" si="528"/>
        <v>2.7222222222222223</v>
      </c>
      <c r="CM569" s="112">
        <f t="shared" ref="CM569:CM576" si="624">$AM569+$CD569-$CC569</f>
        <v>13500000</v>
      </c>
      <c r="CN569" s="42" t="str">
        <f t="shared" ref="CN569:CN576" ca="1" si="625">+IF($CK569&lt;=$F$1, "FINALIZADO","EJECUCIÓN")</f>
        <v>FINALIZADO</v>
      </c>
      <c r="CO569" s="115"/>
      <c r="CQ569" s="17"/>
      <c r="CR569" s="87"/>
      <c r="CT569" s="4" t="s">
        <v>1321</v>
      </c>
      <c r="CU569" s="4" t="s">
        <v>1322</v>
      </c>
      <c r="CV569" s="4" t="s">
        <v>3330</v>
      </c>
      <c r="CW569" s="42" t="str">
        <f t="shared" ref="CW569" si="626">TEXT(BF569,"MMMM")</f>
        <v>septiembre</v>
      </c>
      <c r="CX569" s="4" t="s">
        <v>180</v>
      </c>
      <c r="CY569" s="6" t="s">
        <v>361</v>
      </c>
      <c r="CZ569" s="6" t="s">
        <v>362</v>
      </c>
    </row>
    <row r="570" spans="1:104" x14ac:dyDescent="0.25">
      <c r="A570" s="110" t="str">
        <f t="shared" si="614"/>
        <v/>
      </c>
      <c r="B570" s="110" t="str">
        <f t="shared" si="615"/>
        <v/>
      </c>
      <c r="C570" s="42" t="str">
        <f t="shared" si="616"/>
        <v/>
      </c>
      <c r="D570" s="42" t="str">
        <f t="shared" si="617"/>
        <v/>
      </c>
      <c r="E570" s="110" t="str">
        <f t="shared" si="618"/>
        <v/>
      </c>
      <c r="F570" s="110" t="str">
        <f t="shared" ca="1" si="619"/>
        <v>F</v>
      </c>
      <c r="G570" s="19" t="str">
        <f t="shared" si="620"/>
        <v/>
      </c>
      <c r="H570" s="19" t="str">
        <f t="shared" si="621"/>
        <v/>
      </c>
      <c r="I570" s="164" t="str">
        <f t="shared" si="622"/>
        <v/>
      </c>
      <c r="J570" s="4">
        <v>2020</v>
      </c>
      <c r="K570" s="5">
        <v>560</v>
      </c>
      <c r="L570" s="13" t="s">
        <v>1440</v>
      </c>
      <c r="M570" s="4" t="s">
        <v>115</v>
      </c>
      <c r="N570" s="6" t="s">
        <v>116</v>
      </c>
      <c r="O570" s="6" t="s">
        <v>138</v>
      </c>
      <c r="P570" s="6" t="s">
        <v>150</v>
      </c>
      <c r="Q570" s="6" t="s">
        <v>249</v>
      </c>
      <c r="R570" s="4" t="s">
        <v>114</v>
      </c>
      <c r="S570" s="4" t="s">
        <v>166</v>
      </c>
      <c r="T570" s="108" t="s">
        <v>4676</v>
      </c>
      <c r="U570" s="4" t="s">
        <v>173</v>
      </c>
      <c r="V570" s="43" t="s">
        <v>174</v>
      </c>
      <c r="W570" s="7">
        <v>63323292</v>
      </c>
      <c r="X570" s="100">
        <v>1</v>
      </c>
      <c r="Y570" s="198">
        <v>23908</v>
      </c>
      <c r="Z570" s="80">
        <f ca="1">+($F$1-Tabla3[[#This Row],[FECHA DE NACIMIENTO]])/365</f>
        <v>55.93150684931507</v>
      </c>
      <c r="AA570" s="133" t="s">
        <v>1736</v>
      </c>
      <c r="AC570" s="4" t="s">
        <v>114</v>
      </c>
      <c r="AD570" s="4" t="s">
        <v>114</v>
      </c>
      <c r="AE570" s="8" t="s">
        <v>114</v>
      </c>
      <c r="AF570" s="4" t="s">
        <v>181</v>
      </c>
      <c r="AG570" s="6" t="s">
        <v>183</v>
      </c>
      <c r="AH570" s="6" t="s">
        <v>183</v>
      </c>
      <c r="AI570" s="6" t="s">
        <v>4678</v>
      </c>
      <c r="AJ570" s="108" t="s">
        <v>4677</v>
      </c>
      <c r="AK570" s="101" t="s">
        <v>4679</v>
      </c>
      <c r="AL570" s="9">
        <v>24000000</v>
      </c>
      <c r="AM570" s="9">
        <v>24000000</v>
      </c>
      <c r="AN570" s="112">
        <v>8000000</v>
      </c>
      <c r="AO570" s="4" t="s">
        <v>209</v>
      </c>
      <c r="AP570" s="6" t="s">
        <v>181</v>
      </c>
      <c r="AQ570" s="6" t="s">
        <v>168</v>
      </c>
      <c r="AR570" s="201"/>
      <c r="AS570" s="102"/>
      <c r="AT570" s="8"/>
      <c r="AU570" s="108">
        <v>4920</v>
      </c>
      <c r="AV570" s="198">
        <v>43839</v>
      </c>
      <c r="AW570" s="108">
        <v>181520</v>
      </c>
      <c r="AX570" s="199">
        <v>44088</v>
      </c>
      <c r="AY570" s="108" t="s">
        <v>215</v>
      </c>
      <c r="AZ570" s="108" t="s">
        <v>2510</v>
      </c>
      <c r="BA570" s="6" t="s">
        <v>181</v>
      </c>
      <c r="BB570" s="75"/>
      <c r="BC570" s="75"/>
      <c r="BD570" s="6" t="s">
        <v>4681</v>
      </c>
      <c r="BE570" s="161" t="s">
        <v>4680</v>
      </c>
      <c r="BF570" s="198">
        <v>44085</v>
      </c>
      <c r="BG570" s="4" t="s">
        <v>220</v>
      </c>
      <c r="BH570" s="4" t="s">
        <v>220</v>
      </c>
      <c r="BI570" s="6" t="s">
        <v>221</v>
      </c>
      <c r="BJ570" s="6" t="s">
        <v>1463</v>
      </c>
      <c r="BK570" s="6" t="s">
        <v>174</v>
      </c>
      <c r="BL570" s="12">
        <v>12119466</v>
      </c>
      <c r="BM570" s="4">
        <v>5</v>
      </c>
      <c r="BN570" s="6" t="s">
        <v>2503</v>
      </c>
      <c r="BO570" s="6" t="s">
        <v>183</v>
      </c>
      <c r="BP570" s="4">
        <v>77101600</v>
      </c>
      <c r="BQ570" s="196" t="s">
        <v>4675</v>
      </c>
      <c r="BR570" s="198">
        <v>44085</v>
      </c>
      <c r="BS570" s="4" t="s">
        <v>180</v>
      </c>
      <c r="BT570" s="13" t="s">
        <v>230</v>
      </c>
      <c r="BU570" s="199">
        <v>44087</v>
      </c>
      <c r="BV570" s="13" t="s">
        <v>348</v>
      </c>
      <c r="BW570" s="163">
        <v>44089</v>
      </c>
      <c r="BX570" s="163">
        <v>44089</v>
      </c>
      <c r="BY570" s="222">
        <v>44179</v>
      </c>
      <c r="BZ570" s="42">
        <f t="shared" si="623"/>
        <v>90</v>
      </c>
      <c r="CA570" s="16">
        <f t="shared" si="532"/>
        <v>3</v>
      </c>
      <c r="CB570" s="6" t="s">
        <v>4682</v>
      </c>
      <c r="CC570" s="9">
        <f>BD_2!E568</f>
        <v>0</v>
      </c>
      <c r="CD570" s="9">
        <f>BD_2!BA568</f>
        <v>0</v>
      </c>
      <c r="CE570" s="4">
        <f>BD_2!BZ568</f>
        <v>0</v>
      </c>
      <c r="CF570" s="42" t="str">
        <f>BD_2!CA568</f>
        <v>2 NO</v>
      </c>
      <c r="CG570" s="163" t="str">
        <f>BD_2!CF568</f>
        <v>2 NO</v>
      </c>
      <c r="CH570" s="4" t="s">
        <v>181</v>
      </c>
      <c r="CI570">
        <f t="shared" si="525"/>
        <v>90</v>
      </c>
      <c r="CJ570" s="161">
        <f t="shared" si="526"/>
        <v>44089</v>
      </c>
      <c r="CK570" s="161">
        <f t="shared" si="527"/>
        <v>44179</v>
      </c>
      <c r="CL570" s="14">
        <f t="shared" ca="1" si="528"/>
        <v>2.6</v>
      </c>
      <c r="CM570" s="112">
        <f t="shared" si="624"/>
        <v>24000000</v>
      </c>
      <c r="CN570" s="42" t="str">
        <f t="shared" ca="1" si="625"/>
        <v>FINALIZADO</v>
      </c>
      <c r="CO570" s="115"/>
      <c r="CQ570" s="17"/>
      <c r="CR570" s="87"/>
      <c r="CT570" s="4" t="s">
        <v>1321</v>
      </c>
      <c r="CU570" s="4" t="s">
        <v>1322</v>
      </c>
      <c r="CV570" s="4" t="s">
        <v>3330</v>
      </c>
      <c r="CW570" s="42" t="str">
        <f t="shared" ref="CW570:CW574" si="627">TEXT(BF570,"MMMM")</f>
        <v>septiembre</v>
      </c>
      <c r="CX570" s="4" t="s">
        <v>180</v>
      </c>
      <c r="CY570" s="6" t="s">
        <v>361</v>
      </c>
      <c r="CZ570" s="6" t="s">
        <v>362</v>
      </c>
    </row>
    <row r="571" spans="1:104" x14ac:dyDescent="0.25">
      <c r="A571" s="110" t="str">
        <f t="shared" si="614"/>
        <v>A</v>
      </c>
      <c r="B571" s="110" t="str">
        <f t="shared" si="615"/>
        <v>PR</v>
      </c>
      <c r="C571" s="42" t="str">
        <f t="shared" si="616"/>
        <v/>
      </c>
      <c r="D571" s="42" t="str">
        <f t="shared" si="617"/>
        <v/>
      </c>
      <c r="E571" s="110" t="str">
        <f t="shared" si="618"/>
        <v/>
      </c>
      <c r="F571" s="110" t="str">
        <f t="shared" ca="1" si="619"/>
        <v>F</v>
      </c>
      <c r="G571" s="19" t="str">
        <f t="shared" si="620"/>
        <v/>
      </c>
      <c r="H571" s="19" t="str">
        <f t="shared" si="621"/>
        <v/>
      </c>
      <c r="I571" s="164" t="str">
        <f t="shared" si="622"/>
        <v/>
      </c>
      <c r="J571" s="4">
        <v>2020</v>
      </c>
      <c r="K571" s="5">
        <v>561</v>
      </c>
      <c r="L571" s="13" t="s">
        <v>1440</v>
      </c>
      <c r="M571" s="4" t="s">
        <v>115</v>
      </c>
      <c r="N571" s="6" t="s">
        <v>116</v>
      </c>
      <c r="O571" s="6" t="s">
        <v>138</v>
      </c>
      <c r="P571" s="6" t="s">
        <v>150</v>
      </c>
      <c r="Q571" s="6" t="s">
        <v>249</v>
      </c>
      <c r="R571" s="4" t="s">
        <v>114</v>
      </c>
      <c r="S571" s="4" t="s">
        <v>166</v>
      </c>
      <c r="T571" s="108" t="s">
        <v>4684</v>
      </c>
      <c r="U571" s="4" t="s">
        <v>173</v>
      </c>
      <c r="V571" s="43" t="s">
        <v>174</v>
      </c>
      <c r="W571" s="7">
        <v>1032483965</v>
      </c>
      <c r="X571" s="100">
        <v>1</v>
      </c>
      <c r="Y571" s="198">
        <v>35235</v>
      </c>
      <c r="Z571" s="80">
        <f ca="1">+($F$1-Tabla3[[#This Row],[FECHA DE NACIMIENTO]])/365</f>
        <v>24.898630136986302</v>
      </c>
      <c r="AA571" s="133" t="s">
        <v>540</v>
      </c>
      <c r="AC571" s="4" t="s">
        <v>114</v>
      </c>
      <c r="AD571" s="4" t="s">
        <v>114</v>
      </c>
      <c r="AE571" s="8" t="s">
        <v>114</v>
      </c>
      <c r="AF571" s="4" t="s">
        <v>181</v>
      </c>
      <c r="AG571" s="6" t="s">
        <v>183</v>
      </c>
      <c r="AH571" s="6" t="s">
        <v>183</v>
      </c>
      <c r="AI571" s="6" t="s">
        <v>4685</v>
      </c>
      <c r="AJ571" s="108" t="s">
        <v>4686</v>
      </c>
      <c r="AK571" s="101" t="s">
        <v>4687</v>
      </c>
      <c r="AL571" s="9">
        <v>13500003</v>
      </c>
      <c r="AM571" s="9">
        <v>13500003</v>
      </c>
      <c r="AN571" s="112">
        <v>4500001</v>
      </c>
      <c r="AO571" s="4" t="s">
        <v>209</v>
      </c>
      <c r="AP571" s="6" t="s">
        <v>181</v>
      </c>
      <c r="AQ571" s="6" t="s">
        <v>168</v>
      </c>
      <c r="AR571" s="201"/>
      <c r="AS571" s="102"/>
      <c r="AT571" s="8"/>
      <c r="AU571" s="108">
        <v>4920</v>
      </c>
      <c r="AV571" s="198">
        <v>43839</v>
      </c>
      <c r="AW571" s="108">
        <v>180420</v>
      </c>
      <c r="AX571" s="199">
        <v>44085</v>
      </c>
      <c r="AY571" s="108" t="s">
        <v>215</v>
      </c>
      <c r="AZ571" s="108" t="s">
        <v>1698</v>
      </c>
      <c r="BA571" s="6" t="s">
        <v>181</v>
      </c>
      <c r="BB571" s="75"/>
      <c r="BC571" s="75"/>
      <c r="BD571" s="6" t="s">
        <v>4689</v>
      </c>
      <c r="BE571" s="161" t="s">
        <v>4688</v>
      </c>
      <c r="BF571" s="198">
        <v>44084</v>
      </c>
      <c r="BG571" s="4" t="s">
        <v>220</v>
      </c>
      <c r="BH571" s="4" t="s">
        <v>220</v>
      </c>
      <c r="BI571" s="6" t="s">
        <v>221</v>
      </c>
      <c r="BJ571" t="s">
        <v>1147</v>
      </c>
      <c r="BK571" t="s">
        <v>174</v>
      </c>
      <c r="BL571" s="90">
        <v>73583484</v>
      </c>
      <c r="BM571" s="79">
        <v>8</v>
      </c>
      <c r="BN571" t="s">
        <v>519</v>
      </c>
      <c r="BO571" t="s">
        <v>183</v>
      </c>
      <c r="BP571" s="4">
        <v>77101600</v>
      </c>
      <c r="BQ571" s="196" t="s">
        <v>4683</v>
      </c>
      <c r="BR571" s="198">
        <v>44084</v>
      </c>
      <c r="BS571" s="4" t="s">
        <v>180</v>
      </c>
      <c r="BT571" s="13" t="s">
        <v>230</v>
      </c>
      <c r="BU571" s="199">
        <v>44085</v>
      </c>
      <c r="BV571" s="13" t="s">
        <v>348</v>
      </c>
      <c r="BW571" s="163">
        <v>44089</v>
      </c>
      <c r="BX571" s="163">
        <v>44089</v>
      </c>
      <c r="BY571" s="222">
        <v>44179</v>
      </c>
      <c r="BZ571" s="42">
        <f t="shared" si="623"/>
        <v>90</v>
      </c>
      <c r="CA571" s="16">
        <f t="shared" si="532"/>
        <v>3</v>
      </c>
      <c r="CB571" s="6" t="s">
        <v>4682</v>
      </c>
      <c r="CC571" s="9">
        <f>BD_2!E569</f>
        <v>0</v>
      </c>
      <c r="CD571" s="9">
        <f>BD_2!BA569</f>
        <v>2250000</v>
      </c>
      <c r="CE571" s="4">
        <f>BD_2!BZ569</f>
        <v>16</v>
      </c>
      <c r="CF571" s="42" t="str">
        <f>BD_2!CA569</f>
        <v>2 NO</v>
      </c>
      <c r="CG571" s="163" t="str">
        <f>BD_2!CF569</f>
        <v>2 NO</v>
      </c>
      <c r="CH571" s="4" t="s">
        <v>181</v>
      </c>
      <c r="CI571">
        <f t="shared" si="525"/>
        <v>106</v>
      </c>
      <c r="CJ571" s="161">
        <f t="shared" si="526"/>
        <v>44089</v>
      </c>
      <c r="CK571" s="161">
        <f t="shared" si="527"/>
        <v>44195</v>
      </c>
      <c r="CL571" s="14">
        <f t="shared" ca="1" si="528"/>
        <v>2.2075471698113209</v>
      </c>
      <c r="CM571" s="112">
        <f t="shared" si="624"/>
        <v>15750003</v>
      </c>
      <c r="CN571" s="42" t="str">
        <f t="shared" ca="1" si="625"/>
        <v>FINALIZADO</v>
      </c>
      <c r="CO571" s="115"/>
      <c r="CQ571" s="17"/>
      <c r="CR571" s="87"/>
      <c r="CT571" s="4" t="s">
        <v>1321</v>
      </c>
      <c r="CU571" s="4" t="s">
        <v>1322</v>
      </c>
      <c r="CV571" s="4" t="s">
        <v>3330</v>
      </c>
      <c r="CW571" s="42" t="str">
        <f t="shared" si="627"/>
        <v>septiembre</v>
      </c>
      <c r="CX571" s="4" t="s">
        <v>180</v>
      </c>
      <c r="CY571" s="6" t="s">
        <v>361</v>
      </c>
      <c r="CZ571" s="6" t="s">
        <v>362</v>
      </c>
    </row>
    <row r="572" spans="1:104" x14ac:dyDescent="0.25">
      <c r="A572" s="110" t="str">
        <f t="shared" si="614"/>
        <v/>
      </c>
      <c r="B572" s="110" t="str">
        <f t="shared" si="615"/>
        <v/>
      </c>
      <c r="C572" s="42" t="str">
        <f t="shared" si="616"/>
        <v/>
      </c>
      <c r="D572" s="42" t="str">
        <f t="shared" si="617"/>
        <v/>
      </c>
      <c r="E572" s="110" t="str">
        <f t="shared" si="618"/>
        <v/>
      </c>
      <c r="F572" s="110" t="str">
        <f t="shared" ca="1" si="619"/>
        <v>F</v>
      </c>
      <c r="G572" s="19" t="str">
        <f t="shared" si="620"/>
        <v/>
      </c>
      <c r="H572" s="19" t="str">
        <f t="shared" si="621"/>
        <v/>
      </c>
      <c r="I572" s="164" t="str">
        <f t="shared" si="622"/>
        <v/>
      </c>
      <c r="J572" s="4">
        <v>2020</v>
      </c>
      <c r="K572" s="5">
        <v>562</v>
      </c>
      <c r="L572" s="13" t="s">
        <v>1433</v>
      </c>
      <c r="M572" s="4" t="s">
        <v>3610</v>
      </c>
      <c r="N572" s="6" t="s">
        <v>119</v>
      </c>
      <c r="O572" s="6" t="s">
        <v>139</v>
      </c>
      <c r="P572" s="6" t="s">
        <v>164</v>
      </c>
      <c r="Q572" s="6" t="s">
        <v>238</v>
      </c>
      <c r="R572" s="4">
        <v>54758</v>
      </c>
      <c r="S572" s="4" t="s">
        <v>168</v>
      </c>
      <c r="T572" s="108" t="s">
        <v>4028</v>
      </c>
      <c r="U572" s="4" t="s">
        <v>2160</v>
      </c>
      <c r="V572" s="43" t="s">
        <v>175</v>
      </c>
      <c r="W572" s="7">
        <v>900300970</v>
      </c>
      <c r="X572" s="100">
        <v>1</v>
      </c>
      <c r="Y572" s="162" t="s">
        <v>2162</v>
      </c>
      <c r="Z572" s="80">
        <v>0</v>
      </c>
      <c r="AA572" s="133" t="s">
        <v>2162</v>
      </c>
      <c r="AB572" s="133" t="s">
        <v>2162</v>
      </c>
      <c r="AC572" s="4"/>
      <c r="AD572" s="4" t="s">
        <v>174</v>
      </c>
      <c r="AE572" s="8"/>
      <c r="AF572" s="4" t="s">
        <v>180</v>
      </c>
      <c r="AG572" s="6" t="s">
        <v>196</v>
      </c>
      <c r="AH572" s="6" t="s">
        <v>201</v>
      </c>
      <c r="AI572" s="6" t="s">
        <v>4919</v>
      </c>
      <c r="AJ572" s="108" t="s">
        <v>3614</v>
      </c>
      <c r="AK572" s="101" t="s">
        <v>3614</v>
      </c>
      <c r="AL572" s="9">
        <v>13094900</v>
      </c>
      <c r="AM572" s="9">
        <v>13094900</v>
      </c>
      <c r="AN572" s="112">
        <v>0</v>
      </c>
      <c r="AO572" s="4" t="s">
        <v>209</v>
      </c>
      <c r="AP572" s="6" t="s">
        <v>181</v>
      </c>
      <c r="AQ572" s="6" t="s">
        <v>168</v>
      </c>
      <c r="AR572" s="201"/>
      <c r="AS572" s="102"/>
      <c r="AT572" s="8"/>
      <c r="AU572" s="108">
        <v>21620</v>
      </c>
      <c r="AV572" s="198">
        <v>43971</v>
      </c>
      <c r="AW572" s="108">
        <v>183220</v>
      </c>
      <c r="AX572" s="199">
        <v>44092</v>
      </c>
      <c r="AY572" s="108" t="s">
        <v>215</v>
      </c>
      <c r="AZ572" s="108" t="s">
        <v>571</v>
      </c>
      <c r="BA572" s="6" t="s">
        <v>181</v>
      </c>
      <c r="BB572" s="75"/>
      <c r="BC572" s="75"/>
      <c r="BE572" s="161" t="s">
        <v>4030</v>
      </c>
      <c r="BF572" s="198">
        <v>44080</v>
      </c>
      <c r="BG572" s="4" t="s">
        <v>220</v>
      </c>
      <c r="BH572" s="4" t="s">
        <v>220</v>
      </c>
      <c r="BI572" s="6" t="s">
        <v>221</v>
      </c>
      <c r="BJ572" s="6" t="s">
        <v>547</v>
      </c>
      <c r="BK572" s="6" t="s">
        <v>174</v>
      </c>
      <c r="BL572" s="12">
        <v>75068868</v>
      </c>
      <c r="BM572" s="4">
        <v>1</v>
      </c>
      <c r="BN572" s="95" t="s">
        <v>546</v>
      </c>
      <c r="BO572" s="95" t="s">
        <v>196</v>
      </c>
      <c r="BP572" s="4">
        <v>52101500</v>
      </c>
      <c r="BQ572" s="163" t="s">
        <v>3707</v>
      </c>
      <c r="BR572" s="198">
        <v>44080</v>
      </c>
      <c r="BS572" s="4" t="s">
        <v>180</v>
      </c>
      <c r="BT572" s="13" t="s">
        <v>230</v>
      </c>
      <c r="BU572" s="199">
        <v>44096</v>
      </c>
      <c r="BV572" s="13" t="s">
        <v>350</v>
      </c>
      <c r="BW572" s="163">
        <v>44096</v>
      </c>
      <c r="BX572" s="163">
        <v>44096</v>
      </c>
      <c r="BY572" s="222">
        <v>44112</v>
      </c>
      <c r="BZ572" s="42">
        <f t="shared" si="623"/>
        <v>16</v>
      </c>
      <c r="CA572" s="16">
        <f t="shared" si="532"/>
        <v>0.53333333333333333</v>
      </c>
      <c r="CB572" s="6" t="s">
        <v>3614</v>
      </c>
      <c r="CC572" s="9">
        <f>BD_2!E570</f>
        <v>0</v>
      </c>
      <c r="CD572" s="9">
        <f>BD_2!BA570</f>
        <v>0</v>
      </c>
      <c r="CE572" s="4">
        <f>BD_2!BZ570</f>
        <v>0</v>
      </c>
      <c r="CF572" s="42" t="str">
        <f>BD_2!CA570</f>
        <v>2 NO</v>
      </c>
      <c r="CG572" s="163" t="str">
        <f>BD_2!CF570</f>
        <v>2 NO</v>
      </c>
      <c r="CH572" s="4" t="s">
        <v>181</v>
      </c>
      <c r="CI572">
        <f t="shared" si="525"/>
        <v>16</v>
      </c>
      <c r="CJ572" s="161">
        <f t="shared" si="526"/>
        <v>44096</v>
      </c>
      <c r="CK572" s="161">
        <f t="shared" si="527"/>
        <v>44112</v>
      </c>
      <c r="CL572" s="14">
        <f t="shared" ca="1" si="528"/>
        <v>14.1875</v>
      </c>
      <c r="CM572" s="112">
        <f t="shared" si="624"/>
        <v>13094900</v>
      </c>
      <c r="CN572" s="42" t="str">
        <f t="shared" ca="1" si="625"/>
        <v>FINALIZADO</v>
      </c>
      <c r="CO572" s="115"/>
      <c r="CQ572" s="17"/>
      <c r="CR572" s="87"/>
      <c r="CT572" s="4" t="s">
        <v>1321</v>
      </c>
      <c r="CU572" s="4" t="s">
        <v>1322</v>
      </c>
      <c r="CV572" s="4" t="s">
        <v>3330</v>
      </c>
      <c r="CW572" s="42" t="str">
        <f t="shared" si="627"/>
        <v>septiembre</v>
      </c>
      <c r="CX572" s="4" t="s">
        <v>180</v>
      </c>
      <c r="CY572" s="6" t="s">
        <v>361</v>
      </c>
      <c r="CZ572" s="6" t="s">
        <v>362</v>
      </c>
    </row>
    <row r="573" spans="1:104" x14ac:dyDescent="0.25">
      <c r="A573" s="110" t="str">
        <f t="shared" si="614"/>
        <v/>
      </c>
      <c r="B573" s="110" t="str">
        <f t="shared" si="615"/>
        <v/>
      </c>
      <c r="C573" s="42" t="str">
        <f t="shared" si="616"/>
        <v/>
      </c>
      <c r="D573" s="42" t="str">
        <f t="shared" si="617"/>
        <v/>
      </c>
      <c r="E573" s="110" t="str">
        <f t="shared" si="618"/>
        <v/>
      </c>
      <c r="F573" s="110" t="str">
        <f t="shared" ca="1" si="619"/>
        <v>F</v>
      </c>
      <c r="G573" s="19" t="str">
        <f t="shared" si="620"/>
        <v/>
      </c>
      <c r="H573" s="19" t="str">
        <f t="shared" si="621"/>
        <v/>
      </c>
      <c r="I573" s="164" t="str">
        <f t="shared" si="622"/>
        <v/>
      </c>
      <c r="J573" s="4">
        <v>2020</v>
      </c>
      <c r="K573" s="5">
        <v>563</v>
      </c>
      <c r="L573" s="13" t="s">
        <v>1433</v>
      </c>
      <c r="M573" s="4" t="s">
        <v>3610</v>
      </c>
      <c r="N573" s="6" t="s">
        <v>119</v>
      </c>
      <c r="O573" s="6" t="s">
        <v>139</v>
      </c>
      <c r="P573" s="6" t="s">
        <v>164</v>
      </c>
      <c r="Q573" s="6" t="s">
        <v>238</v>
      </c>
      <c r="R573" s="4">
        <v>54757</v>
      </c>
      <c r="S573" s="4" t="s">
        <v>168</v>
      </c>
      <c r="T573" s="108" t="s">
        <v>4920</v>
      </c>
      <c r="U573" s="4" t="s">
        <v>2160</v>
      </c>
      <c r="V573" s="43" t="s">
        <v>175</v>
      </c>
      <c r="W573" s="7">
        <v>79500598</v>
      </c>
      <c r="X573" s="100">
        <v>5</v>
      </c>
      <c r="Y573" s="162" t="s">
        <v>2162</v>
      </c>
      <c r="Z573" s="80">
        <v>0</v>
      </c>
      <c r="AA573" s="133" t="s">
        <v>2162</v>
      </c>
      <c r="AB573" s="133" t="s">
        <v>2162</v>
      </c>
      <c r="AC573" s="108" t="s">
        <v>4920</v>
      </c>
      <c r="AD573" s="4" t="s">
        <v>174</v>
      </c>
      <c r="AE573" s="7">
        <v>79500598</v>
      </c>
      <c r="AF573" s="4" t="s">
        <v>181</v>
      </c>
      <c r="AG573" s="6" t="s">
        <v>196</v>
      </c>
      <c r="AH573" s="6" t="s">
        <v>201</v>
      </c>
      <c r="AI573" s="6" t="s">
        <v>4919</v>
      </c>
      <c r="AJ573" s="108" t="s">
        <v>3614</v>
      </c>
      <c r="AK573" s="101" t="s">
        <v>3614</v>
      </c>
      <c r="AL573" s="9">
        <v>657880</v>
      </c>
      <c r="AM573" s="9">
        <v>657880</v>
      </c>
      <c r="AN573" s="112">
        <v>0</v>
      </c>
      <c r="AO573" s="4" t="s">
        <v>209</v>
      </c>
      <c r="AP573" s="6" t="s">
        <v>181</v>
      </c>
      <c r="AQ573" s="6" t="s">
        <v>168</v>
      </c>
      <c r="AR573" s="201"/>
      <c r="AS573" s="102"/>
      <c r="AT573" s="8"/>
      <c r="AU573" s="108">
        <v>21620</v>
      </c>
      <c r="AV573" s="198">
        <v>43971</v>
      </c>
      <c r="AW573" s="108">
        <v>179920</v>
      </c>
      <c r="AX573" s="199">
        <v>44083</v>
      </c>
      <c r="AY573" s="108" t="s">
        <v>215</v>
      </c>
      <c r="AZ573" s="108" t="s">
        <v>571</v>
      </c>
      <c r="BA573" s="6" t="s">
        <v>181</v>
      </c>
      <c r="BB573" s="75"/>
      <c r="BC573" s="75"/>
      <c r="BE573" s="161" t="s">
        <v>4921</v>
      </c>
      <c r="BF573" s="198">
        <v>44080</v>
      </c>
      <c r="BG573" s="4" t="s">
        <v>220</v>
      </c>
      <c r="BH573" s="4" t="s">
        <v>220</v>
      </c>
      <c r="BI573" s="6" t="s">
        <v>221</v>
      </c>
      <c r="BJ573" s="6" t="s">
        <v>547</v>
      </c>
      <c r="BK573" s="6" t="s">
        <v>174</v>
      </c>
      <c r="BL573" s="12">
        <v>75068868</v>
      </c>
      <c r="BM573" s="4">
        <v>1</v>
      </c>
      <c r="BN573" s="95" t="s">
        <v>546</v>
      </c>
      <c r="BO573" s="95" t="s">
        <v>196</v>
      </c>
      <c r="BP573" s="4">
        <v>52101500</v>
      </c>
      <c r="BQ573" s="163" t="s">
        <v>3707</v>
      </c>
      <c r="BR573" s="198">
        <v>44080</v>
      </c>
      <c r="BS573" s="4" t="s">
        <v>180</v>
      </c>
      <c r="BT573" s="13" t="s">
        <v>230</v>
      </c>
      <c r="BU573" s="199">
        <v>44096</v>
      </c>
      <c r="BV573" s="13" t="s">
        <v>350</v>
      </c>
      <c r="BW573" s="163">
        <v>44096</v>
      </c>
      <c r="BX573" s="163">
        <v>44096</v>
      </c>
      <c r="BY573" s="222">
        <v>44112</v>
      </c>
      <c r="BZ573" s="42">
        <f t="shared" si="623"/>
        <v>16</v>
      </c>
      <c r="CA573" s="16">
        <f t="shared" si="532"/>
        <v>0.53333333333333333</v>
      </c>
      <c r="CB573" s="6" t="s">
        <v>3614</v>
      </c>
      <c r="CC573" s="9">
        <f>BD_2!E571</f>
        <v>0</v>
      </c>
      <c r="CD573" s="9">
        <f>BD_2!BA571</f>
        <v>0</v>
      </c>
      <c r="CE573" s="4">
        <f>BD_2!BZ571</f>
        <v>0</v>
      </c>
      <c r="CF573" s="42" t="str">
        <f>BD_2!CA571</f>
        <v>2 NO</v>
      </c>
      <c r="CG573" s="163" t="str">
        <f>BD_2!CF571</f>
        <v>2 NO</v>
      </c>
      <c r="CH573" s="4" t="s">
        <v>181</v>
      </c>
      <c r="CI573">
        <f t="shared" si="525"/>
        <v>16</v>
      </c>
      <c r="CJ573" s="161">
        <f t="shared" si="526"/>
        <v>44096</v>
      </c>
      <c r="CK573" s="161">
        <f t="shared" si="527"/>
        <v>44112</v>
      </c>
      <c r="CL573" s="14">
        <f t="shared" ca="1" si="528"/>
        <v>14.1875</v>
      </c>
      <c r="CM573" s="112">
        <f t="shared" si="624"/>
        <v>657880</v>
      </c>
      <c r="CN573" s="42" t="str">
        <f t="shared" ca="1" si="625"/>
        <v>FINALIZADO</v>
      </c>
      <c r="CO573" s="115"/>
      <c r="CQ573" s="17"/>
      <c r="CR573" s="87"/>
      <c r="CT573" s="4" t="s">
        <v>1321</v>
      </c>
      <c r="CU573" s="4" t="s">
        <v>1322</v>
      </c>
      <c r="CV573" s="4" t="s">
        <v>3330</v>
      </c>
      <c r="CW573" s="42" t="str">
        <f t="shared" si="627"/>
        <v>septiembre</v>
      </c>
      <c r="CX573" s="4" t="s">
        <v>180</v>
      </c>
      <c r="CY573" s="6" t="s">
        <v>361</v>
      </c>
      <c r="CZ573" s="6" t="s">
        <v>362</v>
      </c>
    </row>
    <row r="574" spans="1:104" x14ac:dyDescent="0.25">
      <c r="A574" s="110" t="str">
        <f t="shared" si="614"/>
        <v/>
      </c>
      <c r="B574" s="110" t="str">
        <f t="shared" si="615"/>
        <v/>
      </c>
      <c r="C574" s="42" t="str">
        <f t="shared" si="616"/>
        <v/>
      </c>
      <c r="D574" s="42" t="str">
        <f t="shared" si="617"/>
        <v/>
      </c>
      <c r="E574" s="110" t="str">
        <f t="shared" si="618"/>
        <v/>
      </c>
      <c r="F574" s="110" t="str">
        <f t="shared" ca="1" si="619"/>
        <v>F</v>
      </c>
      <c r="G574" s="19" t="str">
        <f t="shared" si="620"/>
        <v/>
      </c>
      <c r="H574" s="19" t="str">
        <f t="shared" si="621"/>
        <v/>
      </c>
      <c r="I574" s="164" t="str">
        <f t="shared" si="622"/>
        <v/>
      </c>
      <c r="J574" s="4">
        <v>2020</v>
      </c>
      <c r="K574" s="5">
        <v>564</v>
      </c>
      <c r="L574" s="13" t="s">
        <v>1433</v>
      </c>
      <c r="M574" s="4" t="s">
        <v>3610</v>
      </c>
      <c r="N574" s="6" t="s">
        <v>119</v>
      </c>
      <c r="O574" s="6" t="s">
        <v>139</v>
      </c>
      <c r="P574" s="6" t="s">
        <v>164</v>
      </c>
      <c r="Q574" s="6" t="s">
        <v>238</v>
      </c>
      <c r="R574" s="4">
        <v>54759</v>
      </c>
      <c r="S574" s="4" t="s">
        <v>168</v>
      </c>
      <c r="T574" s="108" t="s">
        <v>4922</v>
      </c>
      <c r="U574" s="4" t="s">
        <v>2160</v>
      </c>
      <c r="V574" s="43" t="s">
        <v>175</v>
      </c>
      <c r="W574" s="7">
        <v>900353659</v>
      </c>
      <c r="X574" s="100">
        <v>2</v>
      </c>
      <c r="Y574" s="162" t="s">
        <v>2162</v>
      </c>
      <c r="Z574" s="80">
        <v>0</v>
      </c>
      <c r="AA574" s="133" t="s">
        <v>2162</v>
      </c>
      <c r="AB574" s="133" t="s">
        <v>2162</v>
      </c>
      <c r="AC574" s="4" t="s">
        <v>4923</v>
      </c>
      <c r="AD574" s="4" t="s">
        <v>174</v>
      </c>
      <c r="AE574" s="8"/>
      <c r="AF574" s="4" t="s">
        <v>180</v>
      </c>
      <c r="AG574" s="6" t="s">
        <v>196</v>
      </c>
      <c r="AH574" s="6" t="s">
        <v>201</v>
      </c>
      <c r="AI574" s="6" t="s">
        <v>4919</v>
      </c>
      <c r="AJ574" s="108" t="s">
        <v>3614</v>
      </c>
      <c r="AK574" s="101" t="s">
        <v>3614</v>
      </c>
      <c r="AL574" s="9">
        <v>3527180.96</v>
      </c>
      <c r="AM574" s="9">
        <v>3527180.96</v>
      </c>
      <c r="AN574" s="112">
        <v>0</v>
      </c>
      <c r="AO574" s="4" t="s">
        <v>209</v>
      </c>
      <c r="AP574" s="6" t="s">
        <v>181</v>
      </c>
      <c r="AQ574" s="6" t="s">
        <v>168</v>
      </c>
      <c r="AR574" s="201"/>
      <c r="AS574" s="102"/>
      <c r="AT574" s="8"/>
      <c r="AU574" s="108">
        <v>21620</v>
      </c>
      <c r="AV574" s="198">
        <v>43971</v>
      </c>
      <c r="AW574" s="108">
        <v>179820</v>
      </c>
      <c r="AX574" s="199">
        <v>44082</v>
      </c>
      <c r="AY574" s="108" t="s">
        <v>215</v>
      </c>
      <c r="AZ574" s="108" t="s">
        <v>571</v>
      </c>
      <c r="BA574" s="6" t="s">
        <v>181</v>
      </c>
      <c r="BB574" s="75"/>
      <c r="BC574" s="75"/>
      <c r="BE574" s="161" t="s">
        <v>4924</v>
      </c>
      <c r="BF574" s="198">
        <v>44080</v>
      </c>
      <c r="BG574" s="4" t="s">
        <v>220</v>
      </c>
      <c r="BH574" s="4" t="s">
        <v>220</v>
      </c>
      <c r="BI574" s="6" t="s">
        <v>221</v>
      </c>
      <c r="BJ574" s="6" t="s">
        <v>547</v>
      </c>
      <c r="BK574" s="6" t="s">
        <v>174</v>
      </c>
      <c r="BL574" s="12">
        <v>75068868</v>
      </c>
      <c r="BM574" s="4">
        <v>1</v>
      </c>
      <c r="BN574" s="95" t="s">
        <v>546</v>
      </c>
      <c r="BO574" s="95" t="s">
        <v>196</v>
      </c>
      <c r="BP574" s="4">
        <v>52101500</v>
      </c>
      <c r="BQ574" s="163" t="s">
        <v>3707</v>
      </c>
      <c r="BR574" s="198">
        <v>44080</v>
      </c>
      <c r="BS574" s="4" t="s">
        <v>181</v>
      </c>
      <c r="BT574" s="13" t="s">
        <v>235</v>
      </c>
      <c r="BU574" s="199" t="s">
        <v>168</v>
      </c>
      <c r="BV574" s="13" t="s">
        <v>256</v>
      </c>
      <c r="BW574" s="163">
        <v>44082</v>
      </c>
      <c r="BX574" s="163">
        <v>44082</v>
      </c>
      <c r="BY574" s="222">
        <v>44112</v>
      </c>
      <c r="BZ574" s="42">
        <f t="shared" si="623"/>
        <v>30</v>
      </c>
      <c r="CA574" s="16">
        <f t="shared" si="532"/>
        <v>1</v>
      </c>
      <c r="CB574" s="6" t="s">
        <v>3614</v>
      </c>
      <c r="CC574" s="9">
        <f>BD_2!E572</f>
        <v>0</v>
      </c>
      <c r="CD574" s="9">
        <f>BD_2!BA572</f>
        <v>0</v>
      </c>
      <c r="CE574" s="4">
        <f>BD_2!BZ572</f>
        <v>0</v>
      </c>
      <c r="CF574" s="42" t="str">
        <f>BD_2!CA572</f>
        <v>2 NO</v>
      </c>
      <c r="CG574" s="163" t="str">
        <f>BD_2!CF572</f>
        <v>2 NO</v>
      </c>
      <c r="CH574" s="4" t="s">
        <v>181</v>
      </c>
      <c r="CI574">
        <f t="shared" si="525"/>
        <v>30</v>
      </c>
      <c r="CJ574" s="161">
        <f t="shared" si="526"/>
        <v>44082</v>
      </c>
      <c r="CK574" s="161">
        <f t="shared" si="527"/>
        <v>44112</v>
      </c>
      <c r="CL574" s="14">
        <f t="shared" ca="1" si="528"/>
        <v>8.0333333333333332</v>
      </c>
      <c r="CM574" s="112">
        <f t="shared" si="624"/>
        <v>3527180.96</v>
      </c>
      <c r="CN574" s="42" t="str">
        <f t="shared" ca="1" si="625"/>
        <v>FINALIZADO</v>
      </c>
      <c r="CO574" s="115"/>
      <c r="CQ574" s="17"/>
      <c r="CR574" s="87"/>
      <c r="CT574" s="4" t="s">
        <v>1321</v>
      </c>
      <c r="CU574" s="4" t="s">
        <v>1322</v>
      </c>
      <c r="CV574" s="4" t="s">
        <v>3330</v>
      </c>
      <c r="CW574" s="42" t="str">
        <f t="shared" si="627"/>
        <v>septiembre</v>
      </c>
      <c r="CX574" s="4" t="s">
        <v>180</v>
      </c>
      <c r="CY574" s="6" t="s">
        <v>361</v>
      </c>
      <c r="CZ574" s="6" t="s">
        <v>362</v>
      </c>
    </row>
    <row r="575" spans="1:104" x14ac:dyDescent="0.25">
      <c r="A575" s="110" t="str">
        <f t="shared" si="614"/>
        <v/>
      </c>
      <c r="B575" s="110" t="str">
        <f t="shared" si="615"/>
        <v/>
      </c>
      <c r="C575" s="42" t="str">
        <f t="shared" si="616"/>
        <v/>
      </c>
      <c r="D575" s="42" t="str">
        <f t="shared" si="617"/>
        <v/>
      </c>
      <c r="E575" s="110" t="str">
        <f t="shared" si="618"/>
        <v/>
      </c>
      <c r="F575" s="110" t="str">
        <f t="shared" ca="1" si="619"/>
        <v>F</v>
      </c>
      <c r="G575" s="19" t="str">
        <f t="shared" si="620"/>
        <v/>
      </c>
      <c r="H575" s="19" t="str">
        <f t="shared" si="621"/>
        <v/>
      </c>
      <c r="I575" s="164" t="str">
        <f t="shared" si="622"/>
        <v/>
      </c>
      <c r="J575" s="4">
        <v>2020</v>
      </c>
      <c r="K575" s="5">
        <v>565</v>
      </c>
      <c r="L575" s="13" t="s">
        <v>515</v>
      </c>
      <c r="M575" s="4" t="s">
        <v>115</v>
      </c>
      <c r="N575" s="6" t="s">
        <v>116</v>
      </c>
      <c r="O575" s="6" t="s">
        <v>138</v>
      </c>
      <c r="P575" s="6" t="s">
        <v>150</v>
      </c>
      <c r="Q575" s="6" t="s">
        <v>249</v>
      </c>
      <c r="R575" s="4" t="s">
        <v>114</v>
      </c>
      <c r="S575" s="4" t="s">
        <v>166</v>
      </c>
      <c r="T575" s="108" t="s">
        <v>4690</v>
      </c>
      <c r="U575" s="4" t="s">
        <v>173</v>
      </c>
      <c r="V575" s="43" t="s">
        <v>174</v>
      </c>
      <c r="W575" s="7">
        <v>16725438</v>
      </c>
      <c r="X575" s="100">
        <v>2</v>
      </c>
      <c r="Y575" s="198">
        <v>24001</v>
      </c>
      <c r="Z575" s="80">
        <f ca="1">+($F$1-Tabla3[[#This Row],[FECHA DE NACIMIENTO]])/365</f>
        <v>55.676712328767124</v>
      </c>
      <c r="AA575" s="133" t="s">
        <v>844</v>
      </c>
      <c r="AC575" s="4" t="s">
        <v>114</v>
      </c>
      <c r="AD575" s="4" t="s">
        <v>114</v>
      </c>
      <c r="AE575" s="8" t="s">
        <v>114</v>
      </c>
      <c r="AF575" s="4" t="s">
        <v>181</v>
      </c>
      <c r="AG575" s="13" t="s">
        <v>184</v>
      </c>
      <c r="AH575" s="13" t="s">
        <v>184</v>
      </c>
      <c r="AI575" s="6" t="s">
        <v>4692</v>
      </c>
      <c r="AJ575" s="108" t="s">
        <v>4693</v>
      </c>
      <c r="AK575" s="101" t="s">
        <v>4694</v>
      </c>
      <c r="AL575" s="9">
        <v>27000000</v>
      </c>
      <c r="AM575" s="9">
        <v>27000000</v>
      </c>
      <c r="AN575" s="112">
        <v>9000000</v>
      </c>
      <c r="AO575" s="4" t="s">
        <v>209</v>
      </c>
      <c r="AP575" s="6" t="s">
        <v>181</v>
      </c>
      <c r="AQ575" s="6" t="s">
        <v>168</v>
      </c>
      <c r="AR575" s="201"/>
      <c r="AS575" s="102"/>
      <c r="AT575" s="8"/>
      <c r="AU575" s="108">
        <v>5320</v>
      </c>
      <c r="AV575" s="198">
        <v>43839</v>
      </c>
      <c r="AW575" s="108">
        <v>180220</v>
      </c>
      <c r="AX575" s="199">
        <v>44084</v>
      </c>
      <c r="AY575" s="108" t="s">
        <v>215</v>
      </c>
      <c r="AZ575" s="108" t="s">
        <v>808</v>
      </c>
      <c r="BA575" s="6" t="s">
        <v>181</v>
      </c>
      <c r="BB575" s="75"/>
      <c r="BC575" s="75"/>
      <c r="BD575" s="6" t="s">
        <v>4696</v>
      </c>
      <c r="BE575" s="161" t="s">
        <v>4695</v>
      </c>
      <c r="BF575" s="198">
        <v>44083</v>
      </c>
      <c r="BG575" s="4" t="s">
        <v>220</v>
      </c>
      <c r="BH575" s="4" t="s">
        <v>220</v>
      </c>
      <c r="BI575" s="6" t="s">
        <v>221</v>
      </c>
      <c r="BJ575" s="6" t="s">
        <v>5605</v>
      </c>
      <c r="BK575" s="6" t="s">
        <v>174</v>
      </c>
      <c r="BL575" s="12">
        <v>79591998</v>
      </c>
      <c r="BM575" s="4"/>
      <c r="BN575" s="6" t="s">
        <v>5606</v>
      </c>
      <c r="BO575" s="6" t="s">
        <v>4697</v>
      </c>
      <c r="BP575" s="4">
        <v>77101700</v>
      </c>
      <c r="BQ575" s="196" t="s">
        <v>4691</v>
      </c>
      <c r="BR575" s="198">
        <v>44083</v>
      </c>
      <c r="BS575" s="4" t="s">
        <v>180</v>
      </c>
      <c r="BT575" s="13" t="s">
        <v>230</v>
      </c>
      <c r="BU575" s="199">
        <v>44084</v>
      </c>
      <c r="BV575" s="13" t="s">
        <v>348</v>
      </c>
      <c r="BW575" s="163">
        <v>44084</v>
      </c>
      <c r="BX575" s="163">
        <v>44084</v>
      </c>
      <c r="BY575" s="222">
        <v>44174</v>
      </c>
      <c r="BZ575" s="42">
        <f t="shared" si="623"/>
        <v>90</v>
      </c>
      <c r="CA575" s="16">
        <f t="shared" si="532"/>
        <v>3</v>
      </c>
      <c r="CB575" s="6" t="s">
        <v>4698</v>
      </c>
      <c r="CC575" s="9">
        <f>BD_2!E573</f>
        <v>0</v>
      </c>
      <c r="CD575" s="9">
        <f>BD_2!BA573</f>
        <v>0</v>
      </c>
      <c r="CE575" s="4">
        <f>BD_2!BZ573</f>
        <v>0</v>
      </c>
      <c r="CF575" s="42" t="str">
        <f>BD_2!CA573</f>
        <v>2 NO</v>
      </c>
      <c r="CG575" s="163" t="str">
        <f>BD_2!CF573</f>
        <v>2 NO</v>
      </c>
      <c r="CH575" s="4" t="s">
        <v>181</v>
      </c>
      <c r="CI575">
        <f t="shared" si="525"/>
        <v>90</v>
      </c>
      <c r="CJ575" s="161">
        <f t="shared" si="526"/>
        <v>44084</v>
      </c>
      <c r="CK575" s="161">
        <f t="shared" si="527"/>
        <v>44174</v>
      </c>
      <c r="CL575" s="14">
        <f t="shared" ca="1" si="528"/>
        <v>2.6555555555555554</v>
      </c>
      <c r="CM575" s="112">
        <f t="shared" si="624"/>
        <v>27000000</v>
      </c>
      <c r="CN575" s="42" t="str">
        <f t="shared" ca="1" si="625"/>
        <v>FINALIZADO</v>
      </c>
      <c r="CO575" s="115"/>
      <c r="CQ575" s="17"/>
      <c r="CR575" s="87"/>
      <c r="CT575" s="4" t="s">
        <v>1321</v>
      </c>
      <c r="CU575" s="4" t="s">
        <v>1322</v>
      </c>
      <c r="CV575" s="4" t="s">
        <v>3330</v>
      </c>
      <c r="CW575" s="42" t="str">
        <f t="shared" ref="CW575" si="628">TEXT(BF575,"MMMM")</f>
        <v>septiembre</v>
      </c>
      <c r="CX575" s="4" t="s">
        <v>180</v>
      </c>
      <c r="CY575" s="6" t="s">
        <v>361</v>
      </c>
      <c r="CZ575" s="6" t="s">
        <v>362</v>
      </c>
    </row>
    <row r="576" spans="1:104" x14ac:dyDescent="0.25">
      <c r="A576" s="110" t="str">
        <f t="shared" si="614"/>
        <v>A</v>
      </c>
      <c r="B576" s="110" t="str">
        <f t="shared" si="615"/>
        <v>PR</v>
      </c>
      <c r="C576" s="42" t="str">
        <f t="shared" si="616"/>
        <v/>
      </c>
      <c r="D576" s="42" t="str">
        <f t="shared" si="617"/>
        <v/>
      </c>
      <c r="E576" s="110" t="str">
        <f t="shared" si="618"/>
        <v/>
      </c>
      <c r="F576" s="110" t="str">
        <f t="shared" ca="1" si="619"/>
        <v>F</v>
      </c>
      <c r="G576" s="19" t="str">
        <f t="shared" si="620"/>
        <v/>
      </c>
      <c r="H576" s="19" t="str">
        <f t="shared" si="621"/>
        <v/>
      </c>
      <c r="I576" s="164" t="str">
        <f t="shared" si="622"/>
        <v/>
      </c>
      <c r="J576" s="4">
        <v>2020</v>
      </c>
      <c r="K576" s="5">
        <v>566</v>
      </c>
      <c r="L576" s="13" t="s">
        <v>1436</v>
      </c>
      <c r="M576" s="4" t="s">
        <v>115</v>
      </c>
      <c r="N576" s="6" t="s">
        <v>116</v>
      </c>
      <c r="O576" s="6" t="s">
        <v>138</v>
      </c>
      <c r="P576" s="6" t="s">
        <v>150</v>
      </c>
      <c r="Q576" s="6" t="s">
        <v>249</v>
      </c>
      <c r="R576" s="4" t="s">
        <v>114</v>
      </c>
      <c r="S576" s="4" t="s">
        <v>167</v>
      </c>
      <c r="T576" s="108" t="s">
        <v>4700</v>
      </c>
      <c r="U576" s="4" t="s">
        <v>173</v>
      </c>
      <c r="V576" s="43" t="s">
        <v>174</v>
      </c>
      <c r="W576" s="7">
        <v>1033691803</v>
      </c>
      <c r="X576" s="100">
        <v>2</v>
      </c>
      <c r="Y576" s="198">
        <v>32078</v>
      </c>
      <c r="Z576" s="80">
        <f ca="1">+($F$1-Tabla3[[#This Row],[FECHA DE NACIMIENTO]])/365</f>
        <v>33.547945205479451</v>
      </c>
      <c r="AA576" s="133" t="s">
        <v>576</v>
      </c>
      <c r="AC576" s="4" t="s">
        <v>114</v>
      </c>
      <c r="AD576" s="4" t="s">
        <v>114</v>
      </c>
      <c r="AE576" s="8" t="s">
        <v>114</v>
      </c>
      <c r="AF576" s="4" t="s">
        <v>181</v>
      </c>
      <c r="AG576" s="6" t="s">
        <v>193</v>
      </c>
      <c r="AH576" s="6" t="s">
        <v>201</v>
      </c>
      <c r="AI576" s="6" t="s">
        <v>3526</v>
      </c>
      <c r="AJ576" s="108" t="s">
        <v>3527</v>
      </c>
      <c r="AK576" s="101" t="s">
        <v>4701</v>
      </c>
      <c r="AL576" s="9">
        <v>9000000</v>
      </c>
      <c r="AM576" s="9">
        <v>9000000</v>
      </c>
      <c r="AN576" s="112">
        <v>3000000</v>
      </c>
      <c r="AO576" s="4" t="s">
        <v>209</v>
      </c>
      <c r="AP576" s="6" t="s">
        <v>181</v>
      </c>
      <c r="AQ576" s="6" t="s">
        <v>168</v>
      </c>
      <c r="AR576" s="201"/>
      <c r="AS576" s="102"/>
      <c r="AT576" s="8"/>
      <c r="AU576" s="108">
        <v>3220</v>
      </c>
      <c r="AV576" s="198">
        <v>43838</v>
      </c>
      <c r="AW576" s="108">
        <v>180520</v>
      </c>
      <c r="AX576" s="199">
        <v>44085</v>
      </c>
      <c r="AY576" s="108" t="s">
        <v>215</v>
      </c>
      <c r="AZ576" s="108" t="s">
        <v>816</v>
      </c>
      <c r="BA576" s="6" t="s">
        <v>181</v>
      </c>
      <c r="BB576" s="75"/>
      <c r="BC576" s="75"/>
      <c r="BD576" s="6" t="s">
        <v>4703</v>
      </c>
      <c r="BE576" s="161" t="s">
        <v>4702</v>
      </c>
      <c r="BF576" s="198">
        <v>44084</v>
      </c>
      <c r="BG576" s="4" t="s">
        <v>220</v>
      </c>
      <c r="BH576" s="4" t="s">
        <v>220</v>
      </c>
      <c r="BI576" s="6" t="s">
        <v>221</v>
      </c>
      <c r="BJ576" s="6" t="s">
        <v>3500</v>
      </c>
      <c r="BK576" s="6" t="s">
        <v>174</v>
      </c>
      <c r="BL576" s="12" t="s">
        <v>3501</v>
      </c>
      <c r="BM576" s="4">
        <v>8</v>
      </c>
      <c r="BN576" t="s">
        <v>3502</v>
      </c>
      <c r="BO576" t="s">
        <v>3503</v>
      </c>
      <c r="BP576" s="4">
        <v>80161506</v>
      </c>
      <c r="BQ576" s="196" t="s">
        <v>4699</v>
      </c>
      <c r="BR576" s="198">
        <v>44084</v>
      </c>
      <c r="BS576" s="4" t="s">
        <v>180</v>
      </c>
      <c r="BT576" s="13" t="s">
        <v>230</v>
      </c>
      <c r="BU576" s="199">
        <v>44084</v>
      </c>
      <c r="BV576" s="13" t="s">
        <v>348</v>
      </c>
      <c r="BW576" s="163">
        <v>44085</v>
      </c>
      <c r="BX576" s="163">
        <v>44085</v>
      </c>
      <c r="BY576" s="222">
        <v>44175</v>
      </c>
      <c r="BZ576" s="42">
        <f t="shared" si="623"/>
        <v>90</v>
      </c>
      <c r="CA576" s="16">
        <f t="shared" si="532"/>
        <v>3</v>
      </c>
      <c r="CB576" s="6" t="s">
        <v>4704</v>
      </c>
      <c r="CC576" s="9">
        <f>BD_2!E574</f>
        <v>0</v>
      </c>
      <c r="CD576" s="9">
        <f>BD_2!BA574</f>
        <v>2000000</v>
      </c>
      <c r="CE576" s="4">
        <f>BD_2!BZ574</f>
        <v>20</v>
      </c>
      <c r="CF576" s="42" t="str">
        <f>BD_2!CA574</f>
        <v>2 NO</v>
      </c>
      <c r="CG576" s="163" t="str">
        <f>BD_2!CF574</f>
        <v>2 NO</v>
      </c>
      <c r="CH576" s="4" t="s">
        <v>181</v>
      </c>
      <c r="CI576">
        <f t="shared" si="525"/>
        <v>110</v>
      </c>
      <c r="CJ576" s="161">
        <f t="shared" si="526"/>
        <v>44085</v>
      </c>
      <c r="CK576" s="161">
        <f t="shared" si="527"/>
        <v>44195</v>
      </c>
      <c r="CL576" s="14">
        <f t="shared" ca="1" si="528"/>
        <v>2.1636363636363636</v>
      </c>
      <c r="CM576" s="112">
        <f t="shared" si="624"/>
        <v>11000000</v>
      </c>
      <c r="CN576" s="42" t="str">
        <f t="shared" ca="1" si="625"/>
        <v>FINALIZADO</v>
      </c>
      <c r="CO576" s="115"/>
      <c r="CQ576" s="17"/>
      <c r="CR576" s="87"/>
      <c r="CT576" s="4" t="s">
        <v>1321</v>
      </c>
      <c r="CU576" s="4" t="s">
        <v>1322</v>
      </c>
      <c r="CV576" s="4" t="s">
        <v>3330</v>
      </c>
      <c r="CW576" s="42" t="str">
        <f t="shared" ref="CW576" si="629">TEXT(BF576,"MMMM")</f>
        <v>septiembre</v>
      </c>
      <c r="CX576" s="4" t="s">
        <v>180</v>
      </c>
      <c r="CY576" s="6" t="s">
        <v>361</v>
      </c>
      <c r="CZ576" s="6" t="s">
        <v>362</v>
      </c>
    </row>
    <row r="577" spans="1:104" x14ac:dyDescent="0.25">
      <c r="A577" s="110" t="str">
        <f t="shared" ref="A577:A582" si="630">+IF($CM577&gt;$AM577,"A", "")</f>
        <v/>
      </c>
      <c r="B577" s="110" t="str">
        <f t="shared" ref="B577:B582" si="631">+IF(CK577&gt;BY577,"PR","")</f>
        <v/>
      </c>
      <c r="C577" s="42" t="str">
        <f t="shared" ref="C577:C582" si="632">IF($CG577= "1 SI", "T","")</f>
        <v/>
      </c>
      <c r="D577" s="42" t="str">
        <f t="shared" ref="D577:D582" si="633">+IF($CF577="1 SI","S","")</f>
        <v/>
      </c>
      <c r="E577" s="110" t="str">
        <f t="shared" ref="E577:E582" si="634">+IF(CH577="1 SI","C","")</f>
        <v/>
      </c>
      <c r="F577" s="110" t="str">
        <f t="shared" ref="F577:F582" ca="1" si="635">+IF($CK577&lt;=$F$1,"F","E")</f>
        <v>F</v>
      </c>
      <c r="G577" s="19" t="str">
        <f t="shared" ref="G577:G582" si="636">+IF($CO577="MUTUO ACUERDO", "L","")</f>
        <v/>
      </c>
      <c r="H577" s="19" t="str">
        <f t="shared" ref="H577:H582" si="637">IF($CX577="1 SI","","NE")</f>
        <v/>
      </c>
      <c r="I577" s="164" t="str">
        <f t="shared" ref="I577:I582" si="638">IF(CV577="1. SI","ANU","")</f>
        <v/>
      </c>
      <c r="J577" s="4">
        <v>2020</v>
      </c>
      <c r="K577" s="5">
        <v>567</v>
      </c>
      <c r="L577" s="13" t="s">
        <v>1438</v>
      </c>
      <c r="M577" s="4" t="s">
        <v>115</v>
      </c>
      <c r="N577" s="6" t="s">
        <v>116</v>
      </c>
      <c r="O577" s="6" t="s">
        <v>138</v>
      </c>
      <c r="P577" s="6" t="s">
        <v>150</v>
      </c>
      <c r="Q577" s="6" t="s">
        <v>249</v>
      </c>
      <c r="R577" s="4" t="s">
        <v>114</v>
      </c>
      <c r="S577" s="4" t="s">
        <v>166</v>
      </c>
      <c r="T577" s="108" t="s">
        <v>4838</v>
      </c>
      <c r="U577" s="4" t="s">
        <v>173</v>
      </c>
      <c r="V577" s="43" t="s">
        <v>174</v>
      </c>
      <c r="W577" s="7">
        <v>80469735</v>
      </c>
      <c r="X577" s="100">
        <v>1</v>
      </c>
      <c r="Y577" s="198">
        <v>26561</v>
      </c>
      <c r="Z577" s="80">
        <f ca="1">+($F$1-Tabla3[[#This Row],[FECHA DE NACIMIENTO]])/365</f>
        <v>48.663013698630138</v>
      </c>
      <c r="AA577" s="133" t="s">
        <v>553</v>
      </c>
      <c r="AC577" s="4" t="s">
        <v>114</v>
      </c>
      <c r="AD577" s="4" t="s">
        <v>114</v>
      </c>
      <c r="AE577" s="8" t="s">
        <v>114</v>
      </c>
      <c r="AF577" s="4" t="s">
        <v>181</v>
      </c>
      <c r="AG577" s="13" t="s">
        <v>713</v>
      </c>
      <c r="AH577" s="13" t="s">
        <v>713</v>
      </c>
      <c r="AI577" s="6" t="s">
        <v>4841</v>
      </c>
      <c r="AJ577" s="108" t="s">
        <v>4842</v>
      </c>
      <c r="AK577" s="101" t="s">
        <v>4843</v>
      </c>
      <c r="AL577" s="9">
        <v>33000000</v>
      </c>
      <c r="AM577" s="9">
        <v>33000000</v>
      </c>
      <c r="AN577" s="112">
        <v>11000000</v>
      </c>
      <c r="AO577" s="4" t="s">
        <v>209</v>
      </c>
      <c r="AP577" s="6" t="s">
        <v>181</v>
      </c>
      <c r="AQ577" s="6" t="s">
        <v>168</v>
      </c>
      <c r="AR577" s="201"/>
      <c r="AS577" s="102"/>
      <c r="AT577" s="8"/>
      <c r="AU577" s="108">
        <v>6320</v>
      </c>
      <c r="AV577" s="198">
        <v>43843</v>
      </c>
      <c r="AW577" s="108">
        <v>190020</v>
      </c>
      <c r="AX577" s="199">
        <v>44102</v>
      </c>
      <c r="AY577" s="108" t="s">
        <v>215</v>
      </c>
      <c r="AZ577" s="108" t="s">
        <v>1705</v>
      </c>
      <c r="BA577" s="6" t="s">
        <v>181</v>
      </c>
      <c r="BB577" s="75"/>
      <c r="BC577" s="75"/>
      <c r="BD577" s="6" t="s">
        <v>4840</v>
      </c>
      <c r="BE577" s="161" t="s">
        <v>4839</v>
      </c>
      <c r="BF577" s="198">
        <v>44099</v>
      </c>
      <c r="BG577" s="4" t="s">
        <v>220</v>
      </c>
      <c r="BH577" s="4" t="s">
        <v>220</v>
      </c>
      <c r="BI577" s="6" t="s">
        <v>221</v>
      </c>
      <c r="BJ577" s="6" t="s">
        <v>1168</v>
      </c>
      <c r="BK577" s="6" t="s">
        <v>174</v>
      </c>
      <c r="BL577" s="12">
        <v>52527301</v>
      </c>
      <c r="BM577" s="4">
        <v>4</v>
      </c>
      <c r="BN577" s="6" t="s">
        <v>1288</v>
      </c>
      <c r="BO577" s="6" t="s">
        <v>713</v>
      </c>
      <c r="BP577" s="4">
        <v>80111614</v>
      </c>
      <c r="BQ577" s="196" t="s">
        <v>4837</v>
      </c>
      <c r="BR577" s="198">
        <v>44099</v>
      </c>
      <c r="BS577" s="4" t="s">
        <v>180</v>
      </c>
      <c r="BT577" s="13" t="s">
        <v>230</v>
      </c>
      <c r="BU577" s="199">
        <v>44099</v>
      </c>
      <c r="BV577" s="13" t="s">
        <v>348</v>
      </c>
      <c r="BW577" s="163">
        <v>44102</v>
      </c>
      <c r="BX577" s="163">
        <v>44102</v>
      </c>
      <c r="BY577" s="222">
        <v>44192</v>
      </c>
      <c r="BZ577" s="42">
        <f t="shared" ref="BZ577:BZ582" si="639">$BY577-$BX577</f>
        <v>90</v>
      </c>
      <c r="CA577" s="16">
        <f t="shared" si="532"/>
        <v>3</v>
      </c>
      <c r="CB577" s="6" t="s">
        <v>4844</v>
      </c>
      <c r="CC577" s="9">
        <f>BD_2!E575</f>
        <v>0</v>
      </c>
      <c r="CD577" s="9">
        <f>BD_2!BA575</f>
        <v>0</v>
      </c>
      <c r="CE577" s="4">
        <f>BD_2!BZ575</f>
        <v>0</v>
      </c>
      <c r="CF577" s="42" t="str">
        <f>BD_2!CA575</f>
        <v>2 NO</v>
      </c>
      <c r="CG577" s="163" t="str">
        <f>BD_2!CF575</f>
        <v>2 NO</v>
      </c>
      <c r="CH577" s="4" t="s">
        <v>181</v>
      </c>
      <c r="CI577">
        <f t="shared" si="525"/>
        <v>90</v>
      </c>
      <c r="CJ577" s="161">
        <f t="shared" si="526"/>
        <v>44102</v>
      </c>
      <c r="CK577" s="161">
        <f t="shared" si="527"/>
        <v>44192</v>
      </c>
      <c r="CL577" s="14">
        <f t="shared" ca="1" si="528"/>
        <v>2.4555555555555557</v>
      </c>
      <c r="CM577" s="112">
        <f t="shared" ref="CM577:CM582" si="640">$AM577+$CD577-$CC577</f>
        <v>33000000</v>
      </c>
      <c r="CN577" s="42" t="str">
        <f t="shared" ref="CN577:CN582" ca="1" si="641">+IF($CK577&lt;=$F$1, "FINALIZADO","EJECUCIÓN")</f>
        <v>FINALIZADO</v>
      </c>
      <c r="CO577" s="115"/>
      <c r="CQ577" s="17"/>
      <c r="CR577" s="87"/>
      <c r="CT577" s="4" t="s">
        <v>1321</v>
      </c>
      <c r="CU577" s="4" t="s">
        <v>1322</v>
      </c>
      <c r="CV577" s="4" t="s">
        <v>3330</v>
      </c>
      <c r="CW577" s="42" t="str">
        <f t="shared" ref="CW577:CW578" si="642">TEXT(BF577,"MMMM")</f>
        <v>septiembre</v>
      </c>
      <c r="CX577" s="4" t="s">
        <v>180</v>
      </c>
      <c r="CY577" s="6" t="s">
        <v>361</v>
      </c>
      <c r="CZ577" s="6" t="s">
        <v>362</v>
      </c>
    </row>
    <row r="578" spans="1:104" x14ac:dyDescent="0.25">
      <c r="A578" s="110" t="str">
        <f t="shared" si="630"/>
        <v/>
      </c>
      <c r="B578" s="110" t="str">
        <f t="shared" si="631"/>
        <v/>
      </c>
      <c r="C578" s="42" t="str">
        <f t="shared" si="632"/>
        <v/>
      </c>
      <c r="D578" s="42" t="str">
        <f t="shared" si="633"/>
        <v/>
      </c>
      <c r="E578" s="110" t="str">
        <f t="shared" si="634"/>
        <v/>
      </c>
      <c r="F578" s="110" t="str">
        <f t="shared" ca="1" si="635"/>
        <v>F</v>
      </c>
      <c r="G578" s="19" t="str">
        <f t="shared" si="636"/>
        <v/>
      </c>
      <c r="H578" s="19" t="str">
        <f t="shared" si="637"/>
        <v/>
      </c>
      <c r="I578" s="164" t="str">
        <f t="shared" si="638"/>
        <v/>
      </c>
      <c r="J578" s="4">
        <v>2020</v>
      </c>
      <c r="K578" s="5">
        <v>568</v>
      </c>
      <c r="L578" s="13" t="s">
        <v>1438</v>
      </c>
      <c r="M578" s="79" t="s">
        <v>115</v>
      </c>
      <c r="N578" t="s">
        <v>118</v>
      </c>
      <c r="O578" t="s">
        <v>129</v>
      </c>
      <c r="P578" t="s">
        <v>163</v>
      </c>
      <c r="Q578" t="s">
        <v>249</v>
      </c>
      <c r="R578" s="79" t="s">
        <v>4753</v>
      </c>
      <c r="S578" s="79" t="s">
        <v>168</v>
      </c>
      <c r="T578" s="108" t="s">
        <v>4755</v>
      </c>
      <c r="U578" s="4" t="s">
        <v>2160</v>
      </c>
      <c r="V578" s="43" t="s">
        <v>175</v>
      </c>
      <c r="W578" s="7">
        <v>830127933</v>
      </c>
      <c r="X578" s="100">
        <v>4</v>
      </c>
      <c r="Y578" s="198" t="s">
        <v>2162</v>
      </c>
      <c r="Z578" s="80">
        <v>0</v>
      </c>
      <c r="AA578" s="133" t="s">
        <v>2162</v>
      </c>
      <c r="AB578" s="133" t="s">
        <v>2162</v>
      </c>
      <c r="AC578" s="4" t="s">
        <v>4756</v>
      </c>
      <c r="AD578" s="4" t="s">
        <v>174</v>
      </c>
      <c r="AE578" s="8">
        <v>79785282</v>
      </c>
      <c r="AF578" s="4" t="s">
        <v>180</v>
      </c>
      <c r="AG578" s="13" t="s">
        <v>713</v>
      </c>
      <c r="AH578" s="13" t="s">
        <v>713</v>
      </c>
      <c r="AI578" s="6" t="s">
        <v>4757</v>
      </c>
      <c r="AJ578" s="108" t="s">
        <v>4758</v>
      </c>
      <c r="AK578" s="101"/>
      <c r="AL578" s="9">
        <v>10774070</v>
      </c>
      <c r="AM578" s="9">
        <v>10774070</v>
      </c>
      <c r="AN578" s="112">
        <v>0</v>
      </c>
      <c r="AO578" s="4" t="s">
        <v>209</v>
      </c>
      <c r="AP578" s="6" t="s">
        <v>181</v>
      </c>
      <c r="AQ578" s="6" t="s">
        <v>168</v>
      </c>
      <c r="AR578" s="201"/>
      <c r="AS578" s="102"/>
      <c r="AT578" s="8"/>
      <c r="AU578" s="108">
        <v>19320</v>
      </c>
      <c r="AV578" s="198">
        <v>43860</v>
      </c>
      <c r="AW578" s="108">
        <v>180720</v>
      </c>
      <c r="AX578" s="199">
        <v>44088</v>
      </c>
      <c r="AY578" s="108" t="s">
        <v>215</v>
      </c>
      <c r="AZ578" s="108" t="s">
        <v>815</v>
      </c>
      <c r="BA578" s="6" t="s">
        <v>181</v>
      </c>
      <c r="BB578" s="75"/>
      <c r="BC578" s="75"/>
      <c r="BD578" s="6" t="s">
        <v>4760</v>
      </c>
      <c r="BE578" s="161" t="s">
        <v>4759</v>
      </c>
      <c r="BF578" s="198">
        <v>44085</v>
      </c>
      <c r="BG578" s="4" t="s">
        <v>220</v>
      </c>
      <c r="BH578" s="4" t="s">
        <v>220</v>
      </c>
      <c r="BI578" s="6" t="s">
        <v>221</v>
      </c>
      <c r="BJ578" s="6" t="s">
        <v>1168</v>
      </c>
      <c r="BK578" s="6" t="s">
        <v>174</v>
      </c>
      <c r="BL578" s="12">
        <v>52527301</v>
      </c>
      <c r="BM578" s="4">
        <v>4</v>
      </c>
      <c r="BN578" s="6" t="s">
        <v>1288</v>
      </c>
      <c r="BO578" s="6" t="s">
        <v>713</v>
      </c>
      <c r="BP578" s="4">
        <v>81112202</v>
      </c>
      <c r="BQ578" s="196" t="s">
        <v>4754</v>
      </c>
      <c r="BR578" s="198">
        <v>44085</v>
      </c>
      <c r="BS578" s="4" t="s">
        <v>180</v>
      </c>
      <c r="BT578" s="13" t="s">
        <v>230</v>
      </c>
      <c r="BU578" s="199">
        <v>44085</v>
      </c>
      <c r="BV578" s="13" t="s">
        <v>350</v>
      </c>
      <c r="BW578" s="163">
        <v>44088</v>
      </c>
      <c r="BX578" s="163">
        <v>44088</v>
      </c>
      <c r="BY578" s="222">
        <v>44117</v>
      </c>
      <c r="BZ578" s="42">
        <f t="shared" si="639"/>
        <v>29</v>
      </c>
      <c r="CA578" s="16">
        <f t="shared" si="532"/>
        <v>0.96666666666666667</v>
      </c>
      <c r="CB578" s="6" t="s">
        <v>4761</v>
      </c>
      <c r="CC578" s="9">
        <f>BD_2!E576</f>
        <v>0</v>
      </c>
      <c r="CD578" s="9">
        <f>BD_2!BA576</f>
        <v>0</v>
      </c>
      <c r="CE578" s="4">
        <f>BD_2!BZ576</f>
        <v>0</v>
      </c>
      <c r="CF578" s="42" t="str">
        <f>BD_2!CA576</f>
        <v>2 NO</v>
      </c>
      <c r="CG578" s="163" t="str">
        <f>BD_2!CF576</f>
        <v>2 NO</v>
      </c>
      <c r="CH578" s="4" t="s">
        <v>181</v>
      </c>
      <c r="CI578">
        <f t="shared" si="525"/>
        <v>29</v>
      </c>
      <c r="CJ578" s="161">
        <f t="shared" si="526"/>
        <v>44088</v>
      </c>
      <c r="CK578" s="161">
        <f t="shared" si="527"/>
        <v>44117</v>
      </c>
      <c r="CL578" s="14">
        <f t="shared" ca="1" si="528"/>
        <v>8.1034482758620694</v>
      </c>
      <c r="CM578" s="112">
        <f t="shared" si="640"/>
        <v>10774070</v>
      </c>
      <c r="CN578" s="42" t="str">
        <f t="shared" ca="1" si="641"/>
        <v>FINALIZADO</v>
      </c>
      <c r="CO578" s="115"/>
      <c r="CQ578" s="17"/>
      <c r="CR578" s="87"/>
      <c r="CT578" s="4" t="s">
        <v>1321</v>
      </c>
      <c r="CU578" s="4" t="s">
        <v>1322</v>
      </c>
      <c r="CV578" s="4" t="s">
        <v>3330</v>
      </c>
      <c r="CW578" s="42" t="str">
        <f t="shared" si="642"/>
        <v>septiembre</v>
      </c>
      <c r="CX578" s="4" t="s">
        <v>180</v>
      </c>
      <c r="CY578" s="6" t="s">
        <v>361</v>
      </c>
      <c r="CZ578" s="6" t="s">
        <v>362</v>
      </c>
    </row>
    <row r="579" spans="1:104" x14ac:dyDescent="0.25">
      <c r="A579" s="110" t="str">
        <f t="shared" si="630"/>
        <v/>
      </c>
      <c r="B579" s="110" t="str">
        <f t="shared" si="631"/>
        <v/>
      </c>
      <c r="C579" s="42" t="str">
        <f t="shared" si="632"/>
        <v/>
      </c>
      <c r="D579" s="42" t="str">
        <f t="shared" si="633"/>
        <v/>
      </c>
      <c r="E579" s="110" t="str">
        <f t="shared" si="634"/>
        <v/>
      </c>
      <c r="F579" s="110" t="str">
        <f t="shared" ca="1" si="635"/>
        <v>F</v>
      </c>
      <c r="G579" s="19" t="str">
        <f t="shared" si="636"/>
        <v/>
      </c>
      <c r="H579" s="19" t="str">
        <f t="shared" si="637"/>
        <v/>
      </c>
      <c r="I579" s="164" t="str">
        <f t="shared" si="638"/>
        <v/>
      </c>
      <c r="J579" s="4">
        <v>2020</v>
      </c>
      <c r="K579" s="5">
        <v>569</v>
      </c>
      <c r="L579" s="13" t="s">
        <v>1433</v>
      </c>
      <c r="M579" s="79" t="s">
        <v>115</v>
      </c>
      <c r="N579" t="s">
        <v>118</v>
      </c>
      <c r="O579" t="s">
        <v>129</v>
      </c>
      <c r="P579" t="s">
        <v>163</v>
      </c>
      <c r="Q579" t="s">
        <v>249</v>
      </c>
      <c r="R579" s="79" t="s">
        <v>4762</v>
      </c>
      <c r="S579" s="79" t="s">
        <v>168</v>
      </c>
      <c r="T579" s="108" t="s">
        <v>4764</v>
      </c>
      <c r="U579" s="4" t="s">
        <v>2160</v>
      </c>
      <c r="V579" s="43" t="s">
        <v>175</v>
      </c>
      <c r="W579" s="7">
        <v>900696060</v>
      </c>
      <c r="X579" s="100">
        <v>3</v>
      </c>
      <c r="Y579" s="198" t="s">
        <v>2162</v>
      </c>
      <c r="Z579" s="80">
        <v>0</v>
      </c>
      <c r="AA579" s="133" t="s">
        <v>2162</v>
      </c>
      <c r="AB579" s="133" t="s">
        <v>2162</v>
      </c>
      <c r="AC579" s="4" t="s">
        <v>4765</v>
      </c>
      <c r="AD579" s="4" t="s">
        <v>174</v>
      </c>
      <c r="AE579" s="8">
        <v>80275060</v>
      </c>
      <c r="AF579" s="4" t="s">
        <v>181</v>
      </c>
      <c r="AG579" s="6" t="s">
        <v>196</v>
      </c>
      <c r="AH579" s="6" t="s">
        <v>201</v>
      </c>
      <c r="AI579" s="6" t="s">
        <v>4768</v>
      </c>
      <c r="AJ579" s="108" t="s">
        <v>4769</v>
      </c>
      <c r="AK579" s="101"/>
      <c r="AL579" s="9">
        <v>2487000</v>
      </c>
      <c r="AM579" s="9">
        <v>2487000</v>
      </c>
      <c r="AN579" s="112">
        <v>0</v>
      </c>
      <c r="AO579" s="4" t="s">
        <v>209</v>
      </c>
      <c r="AP579" s="6" t="s">
        <v>181</v>
      </c>
      <c r="AQ579" s="6" t="s">
        <v>168</v>
      </c>
      <c r="AR579" s="201"/>
      <c r="AS579" s="102"/>
      <c r="AT579" s="8"/>
      <c r="AU579" s="108">
        <v>21620</v>
      </c>
      <c r="AV579" s="198">
        <v>43971</v>
      </c>
      <c r="AW579" s="108">
        <v>181820</v>
      </c>
      <c r="AX579" s="199">
        <v>44089</v>
      </c>
      <c r="AY579" s="108" t="s">
        <v>215</v>
      </c>
      <c r="AZ579" s="108" t="s">
        <v>571</v>
      </c>
      <c r="BA579" s="6" t="s">
        <v>181</v>
      </c>
      <c r="BB579" s="75"/>
      <c r="BC579" s="75"/>
      <c r="BD579" s="6" t="s">
        <v>4767</v>
      </c>
      <c r="BE579" s="161" t="s">
        <v>4766</v>
      </c>
      <c r="BF579" s="198">
        <v>44088</v>
      </c>
      <c r="BG579" s="4" t="s">
        <v>220</v>
      </c>
      <c r="BH579" s="4" t="s">
        <v>220</v>
      </c>
      <c r="BI579" s="6" t="s">
        <v>221</v>
      </c>
      <c r="BJ579" s="6" t="s">
        <v>547</v>
      </c>
      <c r="BK579" s="6" t="s">
        <v>174</v>
      </c>
      <c r="BL579" s="12">
        <v>75068868</v>
      </c>
      <c r="BM579" s="4">
        <v>1</v>
      </c>
      <c r="BN579" s="95" t="s">
        <v>546</v>
      </c>
      <c r="BO579" s="95" t="s">
        <v>196</v>
      </c>
      <c r="BP579" s="4">
        <v>25101914</v>
      </c>
      <c r="BQ579" s="196" t="s">
        <v>4763</v>
      </c>
      <c r="BR579" s="198">
        <v>44088</v>
      </c>
      <c r="BS579" s="4" t="s">
        <v>180</v>
      </c>
      <c r="BT579" s="13" t="s">
        <v>230</v>
      </c>
      <c r="BU579" s="199">
        <v>44088</v>
      </c>
      <c r="BV579" s="13" t="s">
        <v>348</v>
      </c>
      <c r="BW579" s="163">
        <v>44089</v>
      </c>
      <c r="BX579" s="163">
        <v>44089</v>
      </c>
      <c r="BY579" s="222">
        <v>44118</v>
      </c>
      <c r="BZ579" s="42">
        <f t="shared" si="639"/>
        <v>29</v>
      </c>
      <c r="CA579" s="16">
        <f t="shared" si="532"/>
        <v>0.96666666666666667</v>
      </c>
      <c r="CB579" s="6" t="s">
        <v>4770</v>
      </c>
      <c r="CC579" s="9">
        <f>BD_2!E577</f>
        <v>0</v>
      </c>
      <c r="CD579" s="9">
        <f>BD_2!BA577</f>
        <v>0</v>
      </c>
      <c r="CE579" s="4">
        <f>BD_2!BZ577</f>
        <v>0</v>
      </c>
      <c r="CF579" s="42" t="str">
        <f>BD_2!CA577</f>
        <v>2 NO</v>
      </c>
      <c r="CG579" s="163" t="str">
        <f>BD_2!CF577</f>
        <v>2 NO</v>
      </c>
      <c r="CH579" s="4" t="s">
        <v>181</v>
      </c>
      <c r="CI579">
        <f t="shared" si="525"/>
        <v>29</v>
      </c>
      <c r="CJ579" s="161">
        <f t="shared" si="526"/>
        <v>44089</v>
      </c>
      <c r="CK579" s="161">
        <f t="shared" si="527"/>
        <v>44118</v>
      </c>
      <c r="CL579" s="14">
        <f t="shared" ca="1" si="528"/>
        <v>8.068965517241379</v>
      </c>
      <c r="CM579" s="112">
        <f t="shared" si="640"/>
        <v>2487000</v>
      </c>
      <c r="CN579" s="42" t="str">
        <f t="shared" ca="1" si="641"/>
        <v>FINALIZADO</v>
      </c>
      <c r="CO579" s="115"/>
      <c r="CQ579" s="17"/>
      <c r="CR579" s="87"/>
      <c r="CT579" s="4" t="s">
        <v>1321</v>
      </c>
      <c r="CU579" s="4" t="s">
        <v>1322</v>
      </c>
      <c r="CV579" s="4" t="s">
        <v>3330</v>
      </c>
      <c r="CW579" s="42" t="str">
        <f t="shared" ref="CW579" si="643">TEXT(BF579,"MMMM")</f>
        <v>septiembre</v>
      </c>
      <c r="CX579" s="4" t="s">
        <v>180</v>
      </c>
      <c r="CY579" s="6" t="s">
        <v>361</v>
      </c>
      <c r="CZ579" s="6" t="s">
        <v>362</v>
      </c>
    </row>
    <row r="580" spans="1:104" x14ac:dyDescent="0.25">
      <c r="A580" s="110" t="str">
        <f t="shared" si="630"/>
        <v/>
      </c>
      <c r="B580" s="110" t="str">
        <f t="shared" si="631"/>
        <v/>
      </c>
      <c r="C580" s="42" t="str">
        <f t="shared" si="632"/>
        <v/>
      </c>
      <c r="D580" s="42" t="str">
        <f t="shared" si="633"/>
        <v/>
      </c>
      <c r="E580" s="110" t="str">
        <f t="shared" si="634"/>
        <v/>
      </c>
      <c r="F580" s="110" t="str">
        <f t="shared" ca="1" si="635"/>
        <v>F</v>
      </c>
      <c r="G580" s="19" t="str">
        <f t="shared" si="636"/>
        <v/>
      </c>
      <c r="H580" s="19" t="str">
        <f t="shared" si="637"/>
        <v/>
      </c>
      <c r="I580" s="164" t="str">
        <f t="shared" si="638"/>
        <v/>
      </c>
      <c r="J580" s="4">
        <v>2020</v>
      </c>
      <c r="K580" s="5">
        <v>570</v>
      </c>
      <c r="L580" s="13" t="s">
        <v>1437</v>
      </c>
      <c r="M580" s="4" t="s">
        <v>3610</v>
      </c>
      <c r="N580" s="6" t="s">
        <v>119</v>
      </c>
      <c r="O580" s="6" t="s">
        <v>139</v>
      </c>
      <c r="P580" s="6" t="s">
        <v>164</v>
      </c>
      <c r="Q580" s="6" t="s">
        <v>238</v>
      </c>
      <c r="R580" s="4">
        <v>55043</v>
      </c>
      <c r="S580" s="4" t="s">
        <v>168</v>
      </c>
      <c r="T580" s="108" t="s">
        <v>4771</v>
      </c>
      <c r="U580" s="4" t="s">
        <v>2160</v>
      </c>
      <c r="V580" s="43" t="s">
        <v>175</v>
      </c>
      <c r="W580" s="7">
        <v>900315346</v>
      </c>
      <c r="X580" s="100">
        <v>0</v>
      </c>
      <c r="Y580" s="198" t="s">
        <v>2162</v>
      </c>
      <c r="Z580" s="80">
        <v>0</v>
      </c>
      <c r="AA580" s="133" t="s">
        <v>2162</v>
      </c>
      <c r="AB580" s="133" t="s">
        <v>2162</v>
      </c>
      <c r="AC580" s="4" t="s">
        <v>4772</v>
      </c>
      <c r="AD580" s="4" t="s">
        <v>174</v>
      </c>
      <c r="AE580" s="8"/>
      <c r="AF580" s="4" t="s">
        <v>180</v>
      </c>
      <c r="AG580" s="6" t="s">
        <v>196</v>
      </c>
      <c r="AH580" s="6" t="s">
        <v>201</v>
      </c>
      <c r="AI580" s="6" t="s">
        <v>4773</v>
      </c>
      <c r="AJ580" s="108" t="s">
        <v>3614</v>
      </c>
      <c r="AK580" s="101" t="s">
        <v>3614</v>
      </c>
      <c r="AL580" s="9">
        <v>2024496.54</v>
      </c>
      <c r="AM580" s="9">
        <v>2024496.54</v>
      </c>
      <c r="AN580" s="112">
        <v>0</v>
      </c>
      <c r="AO580" s="4" t="s">
        <v>209</v>
      </c>
      <c r="AP580" s="6" t="s">
        <v>181</v>
      </c>
      <c r="AQ580" s="6" t="s">
        <v>168</v>
      </c>
      <c r="AR580" s="201"/>
      <c r="AS580" s="102"/>
      <c r="AT580" s="8"/>
      <c r="AU580" s="108">
        <v>20920</v>
      </c>
      <c r="AV580" s="198">
        <v>43895</v>
      </c>
      <c r="AW580" s="108">
        <v>181420</v>
      </c>
      <c r="AX580" s="199">
        <v>44088</v>
      </c>
      <c r="AY580" s="108" t="s">
        <v>214</v>
      </c>
      <c r="AZ580" s="108" t="s">
        <v>4781</v>
      </c>
      <c r="BA580" s="6" t="s">
        <v>181</v>
      </c>
      <c r="BB580" s="75"/>
      <c r="BC580" s="75"/>
      <c r="BD580" s="6" t="s">
        <v>4774</v>
      </c>
      <c r="BE580" s="161" t="s">
        <v>4775</v>
      </c>
      <c r="BF580" s="198">
        <v>44085</v>
      </c>
      <c r="BG580" s="4" t="s">
        <v>220</v>
      </c>
      <c r="BH580" s="4" t="s">
        <v>220</v>
      </c>
      <c r="BI580" s="6" t="s">
        <v>221</v>
      </c>
      <c r="BJ580" s="6" t="s">
        <v>547</v>
      </c>
      <c r="BK580" s="6" t="s">
        <v>174</v>
      </c>
      <c r="BL580" s="12">
        <v>75068868</v>
      </c>
      <c r="BM580" s="4">
        <v>1</v>
      </c>
      <c r="BN580" s="95" t="s">
        <v>546</v>
      </c>
      <c r="BO580" s="95" t="s">
        <v>196</v>
      </c>
      <c r="BP580" s="4">
        <v>53101804</v>
      </c>
      <c r="BQ580" s="163" t="s">
        <v>3707</v>
      </c>
      <c r="BR580" s="198">
        <v>44085</v>
      </c>
      <c r="BS580" s="4" t="s">
        <v>180</v>
      </c>
      <c r="BT580" s="13" t="s">
        <v>230</v>
      </c>
      <c r="BU580" s="199">
        <v>44088</v>
      </c>
      <c r="BV580" s="13" t="s">
        <v>348</v>
      </c>
      <c r="BW580" s="163">
        <v>44088</v>
      </c>
      <c r="BX580" s="163">
        <v>44088</v>
      </c>
      <c r="BY580" s="222">
        <v>44196</v>
      </c>
      <c r="BZ580" s="42">
        <f t="shared" si="639"/>
        <v>108</v>
      </c>
      <c r="CA580" s="16">
        <f t="shared" si="532"/>
        <v>3.6</v>
      </c>
      <c r="CB580" s="6" t="s">
        <v>3614</v>
      </c>
      <c r="CC580" s="9">
        <f>BD_2!E578</f>
        <v>0</v>
      </c>
      <c r="CD580" s="9">
        <f>BD_2!BA578</f>
        <v>0</v>
      </c>
      <c r="CE580" s="4">
        <f>BD_2!BZ578</f>
        <v>0</v>
      </c>
      <c r="CF580" s="42" t="str">
        <f>BD_2!CA578</f>
        <v>2 NO</v>
      </c>
      <c r="CG580" s="163" t="str">
        <f>BD_2!CF578</f>
        <v>2 NO</v>
      </c>
      <c r="CH580" s="4" t="s">
        <v>181</v>
      </c>
      <c r="CI580">
        <f t="shared" si="525"/>
        <v>108</v>
      </c>
      <c r="CJ580" s="161">
        <f t="shared" si="526"/>
        <v>44088</v>
      </c>
      <c r="CK580" s="161">
        <f t="shared" si="527"/>
        <v>44196</v>
      </c>
      <c r="CL580" s="14">
        <f t="shared" ca="1" si="528"/>
        <v>2.175925925925926</v>
      </c>
      <c r="CM580" s="112">
        <f t="shared" si="640"/>
        <v>2024496.54</v>
      </c>
      <c r="CN580" s="42" t="str">
        <f t="shared" ca="1" si="641"/>
        <v>FINALIZADO</v>
      </c>
      <c r="CO580" s="115"/>
      <c r="CQ580" s="17"/>
      <c r="CR580" s="87"/>
      <c r="CT580" s="4" t="s">
        <v>1321</v>
      </c>
      <c r="CU580" s="4" t="s">
        <v>1322</v>
      </c>
      <c r="CV580" s="4" t="s">
        <v>3330</v>
      </c>
      <c r="CW580" s="42" t="str">
        <f t="shared" ref="CW580" si="644">TEXT(BF580,"MMMM")</f>
        <v>septiembre</v>
      </c>
      <c r="CX580" s="4" t="s">
        <v>180</v>
      </c>
      <c r="CY580" s="6" t="s">
        <v>361</v>
      </c>
      <c r="CZ580" s="6" t="s">
        <v>362</v>
      </c>
    </row>
    <row r="581" spans="1:104" x14ac:dyDescent="0.25">
      <c r="A581" s="110" t="str">
        <f t="shared" si="630"/>
        <v/>
      </c>
      <c r="B581" s="110" t="str">
        <f t="shared" si="631"/>
        <v/>
      </c>
      <c r="C581" s="42" t="str">
        <f t="shared" si="632"/>
        <v/>
      </c>
      <c r="D581" s="42" t="str">
        <f t="shared" si="633"/>
        <v/>
      </c>
      <c r="E581" s="110" t="str">
        <f t="shared" si="634"/>
        <v/>
      </c>
      <c r="F581" s="110" t="str">
        <f t="shared" ca="1" si="635"/>
        <v>F</v>
      </c>
      <c r="G581" s="19" t="str">
        <f t="shared" si="636"/>
        <v/>
      </c>
      <c r="H581" s="19" t="str">
        <f t="shared" si="637"/>
        <v/>
      </c>
      <c r="I581" s="164" t="str">
        <f t="shared" si="638"/>
        <v/>
      </c>
      <c r="J581" s="4">
        <v>2020</v>
      </c>
      <c r="K581" s="5">
        <v>571</v>
      </c>
      <c r="L581" s="13" t="s">
        <v>1437</v>
      </c>
      <c r="M581" s="4" t="s">
        <v>3610</v>
      </c>
      <c r="N581" s="6" t="s">
        <v>119</v>
      </c>
      <c r="O581" s="6" t="s">
        <v>139</v>
      </c>
      <c r="P581" s="6" t="s">
        <v>164</v>
      </c>
      <c r="Q581" s="6" t="s">
        <v>238</v>
      </c>
      <c r="R581" s="4">
        <v>55044</v>
      </c>
      <c r="S581" s="4" t="s">
        <v>168</v>
      </c>
      <c r="T581" s="108" t="s">
        <v>4776</v>
      </c>
      <c r="U581" s="4" t="s">
        <v>2160</v>
      </c>
      <c r="V581" s="43" t="s">
        <v>175</v>
      </c>
      <c r="W581" s="7">
        <v>900869049</v>
      </c>
      <c r="X581" s="100">
        <v>5</v>
      </c>
      <c r="Y581" s="198" t="s">
        <v>2162</v>
      </c>
      <c r="Z581" s="80">
        <v>0</v>
      </c>
      <c r="AA581" s="133" t="s">
        <v>2162</v>
      </c>
      <c r="AB581" s="133" t="s">
        <v>2162</v>
      </c>
      <c r="AC581" s="4" t="s">
        <v>4777</v>
      </c>
      <c r="AD581" s="4" t="s">
        <v>174</v>
      </c>
      <c r="AE581" s="8"/>
      <c r="AF581" s="4" t="s">
        <v>180</v>
      </c>
      <c r="AG581" s="6" t="s">
        <v>196</v>
      </c>
      <c r="AH581" s="6" t="s">
        <v>201</v>
      </c>
      <c r="AI581" s="6" t="s">
        <v>4773</v>
      </c>
      <c r="AJ581" s="108" t="s">
        <v>3614</v>
      </c>
      <c r="AK581" s="101" t="s">
        <v>3614</v>
      </c>
      <c r="AL581" s="9">
        <v>1063852.1499999999</v>
      </c>
      <c r="AM581" s="9">
        <v>1063852.1499999999</v>
      </c>
      <c r="AN581" s="112">
        <v>0</v>
      </c>
      <c r="AO581" s="4" t="s">
        <v>209</v>
      </c>
      <c r="AP581" s="6" t="s">
        <v>181</v>
      </c>
      <c r="AQ581" s="6" t="s">
        <v>168</v>
      </c>
      <c r="AR581" s="201"/>
      <c r="AS581" s="102"/>
      <c r="AT581" s="8"/>
      <c r="AU581" s="108">
        <v>20920</v>
      </c>
      <c r="AV581" s="198">
        <v>43895</v>
      </c>
      <c r="AW581" s="108">
        <v>181120</v>
      </c>
      <c r="AX581" s="199">
        <v>44088</v>
      </c>
      <c r="AY581" s="108" t="s">
        <v>214</v>
      </c>
      <c r="AZ581" s="108" t="s">
        <v>4781</v>
      </c>
      <c r="BA581" s="6" t="s">
        <v>181</v>
      </c>
      <c r="BB581" s="75"/>
      <c r="BC581" s="75"/>
      <c r="BD581" s="6" t="s">
        <v>4778</v>
      </c>
      <c r="BE581" s="161" t="s">
        <v>4779</v>
      </c>
      <c r="BF581" s="198">
        <v>44085</v>
      </c>
      <c r="BG581" s="4" t="s">
        <v>220</v>
      </c>
      <c r="BH581" s="4" t="s">
        <v>220</v>
      </c>
      <c r="BI581" s="6" t="s">
        <v>221</v>
      </c>
      <c r="BJ581" s="6" t="s">
        <v>547</v>
      </c>
      <c r="BK581" s="6" t="s">
        <v>174</v>
      </c>
      <c r="BL581" s="12">
        <v>75068868</v>
      </c>
      <c r="BM581" s="4">
        <v>1</v>
      </c>
      <c r="BN581" s="95" t="s">
        <v>546</v>
      </c>
      <c r="BO581" s="95" t="s">
        <v>196</v>
      </c>
      <c r="BP581" s="4">
        <v>53101804</v>
      </c>
      <c r="BQ581" s="163" t="s">
        <v>3707</v>
      </c>
      <c r="BR581" s="198">
        <v>44085</v>
      </c>
      <c r="BS581" s="4" t="s">
        <v>180</v>
      </c>
      <c r="BT581" s="13" t="s">
        <v>230</v>
      </c>
      <c r="BU581" s="199">
        <v>44091</v>
      </c>
      <c r="BV581" s="13" t="s">
        <v>348</v>
      </c>
      <c r="BW581" s="163">
        <v>44091</v>
      </c>
      <c r="BX581" s="163">
        <v>44091</v>
      </c>
      <c r="BY581" s="222">
        <v>44196</v>
      </c>
      <c r="BZ581" s="42">
        <f t="shared" si="639"/>
        <v>105</v>
      </c>
      <c r="CA581" s="16">
        <f t="shared" si="532"/>
        <v>3.5</v>
      </c>
      <c r="CB581" s="6" t="s">
        <v>3614</v>
      </c>
      <c r="CC581" s="9">
        <f>BD_2!E579</f>
        <v>0</v>
      </c>
      <c r="CD581" s="9">
        <f>BD_2!BA579</f>
        <v>0</v>
      </c>
      <c r="CE581" s="4">
        <f>BD_2!BZ579</f>
        <v>0</v>
      </c>
      <c r="CF581" s="42" t="str">
        <f>BD_2!CA579</f>
        <v>2 NO</v>
      </c>
      <c r="CG581" s="163" t="str">
        <f>BD_2!CF579</f>
        <v>2 NO</v>
      </c>
      <c r="CH581" s="4" t="s">
        <v>181</v>
      </c>
      <c r="CI581">
        <f t="shared" si="525"/>
        <v>105</v>
      </c>
      <c r="CJ581" s="161">
        <f t="shared" si="526"/>
        <v>44091</v>
      </c>
      <c r="CK581" s="161">
        <f t="shared" si="527"/>
        <v>44196</v>
      </c>
      <c r="CL581" s="14">
        <f t="shared" ca="1" si="528"/>
        <v>2.2095238095238097</v>
      </c>
      <c r="CM581" s="112">
        <f t="shared" si="640"/>
        <v>1063852.1499999999</v>
      </c>
      <c r="CN581" s="42" t="str">
        <f t="shared" ca="1" si="641"/>
        <v>FINALIZADO</v>
      </c>
      <c r="CO581" s="115"/>
      <c r="CQ581" s="17"/>
      <c r="CR581" s="87"/>
      <c r="CT581" s="4" t="s">
        <v>1321</v>
      </c>
      <c r="CU581" s="4" t="s">
        <v>1322</v>
      </c>
      <c r="CV581" s="4" t="s">
        <v>3330</v>
      </c>
      <c r="CW581" s="42" t="str">
        <f t="shared" ref="CW581" si="645">TEXT(BF581,"MMMM")</f>
        <v>septiembre</v>
      </c>
      <c r="CX581" s="4" t="s">
        <v>180</v>
      </c>
      <c r="CY581" s="6" t="s">
        <v>361</v>
      </c>
      <c r="CZ581" s="6" t="s">
        <v>362</v>
      </c>
    </row>
    <row r="582" spans="1:104" x14ac:dyDescent="0.25">
      <c r="A582" s="110" t="str">
        <f t="shared" si="630"/>
        <v/>
      </c>
      <c r="B582" s="110" t="str">
        <f t="shared" si="631"/>
        <v/>
      </c>
      <c r="C582" s="42" t="str">
        <f t="shared" si="632"/>
        <v/>
      </c>
      <c r="D582" s="42" t="str">
        <f t="shared" si="633"/>
        <v/>
      </c>
      <c r="E582" s="110" t="str">
        <f t="shared" si="634"/>
        <v/>
      </c>
      <c r="F582" s="110" t="str">
        <f t="shared" ca="1" si="635"/>
        <v>F</v>
      </c>
      <c r="G582" s="19" t="str">
        <f t="shared" si="636"/>
        <v/>
      </c>
      <c r="H582" s="19" t="str">
        <f t="shared" si="637"/>
        <v/>
      </c>
      <c r="I582" s="164" t="str">
        <f t="shared" si="638"/>
        <v/>
      </c>
      <c r="J582" s="4">
        <v>2020</v>
      </c>
      <c r="K582" s="5">
        <v>572</v>
      </c>
      <c r="L582" s="13" t="s">
        <v>1437</v>
      </c>
      <c r="M582" s="4" t="s">
        <v>3610</v>
      </c>
      <c r="N582" s="6" t="s">
        <v>119</v>
      </c>
      <c r="O582" s="6" t="s">
        <v>139</v>
      </c>
      <c r="P582" s="6" t="s">
        <v>164</v>
      </c>
      <c r="Q582" s="6" t="s">
        <v>238</v>
      </c>
      <c r="R582" s="4">
        <v>55045</v>
      </c>
      <c r="S582" s="4" t="s">
        <v>168</v>
      </c>
      <c r="T582" s="108" t="s">
        <v>4780</v>
      </c>
      <c r="U582" s="4" t="s">
        <v>2160</v>
      </c>
      <c r="V582" s="43" t="s">
        <v>175</v>
      </c>
      <c r="W582" s="7">
        <v>805018905</v>
      </c>
      <c r="X582" s="100">
        <v>1</v>
      </c>
      <c r="Y582" s="198" t="s">
        <v>2162</v>
      </c>
      <c r="Z582" s="80">
        <v>0</v>
      </c>
      <c r="AA582" s="133" t="s">
        <v>2162</v>
      </c>
      <c r="AB582" s="133" t="s">
        <v>2162</v>
      </c>
      <c r="AC582" s="4" t="s">
        <v>4780</v>
      </c>
      <c r="AD582" s="4" t="s">
        <v>174</v>
      </c>
      <c r="AE582" s="8"/>
      <c r="AF582" s="4" t="s">
        <v>180</v>
      </c>
      <c r="AG582" s="6" t="s">
        <v>196</v>
      </c>
      <c r="AH582" s="6" t="s">
        <v>201</v>
      </c>
      <c r="AI582" s="6" t="s">
        <v>4773</v>
      </c>
      <c r="AJ582" s="108" t="s">
        <v>3614</v>
      </c>
      <c r="AK582" s="101" t="s">
        <v>3614</v>
      </c>
      <c r="AL582" s="9">
        <v>6539473.3099999996</v>
      </c>
      <c r="AM582" s="9">
        <v>6539473.3099999996</v>
      </c>
      <c r="AN582" s="112">
        <v>0</v>
      </c>
      <c r="AO582" s="4" t="s">
        <v>209</v>
      </c>
      <c r="AP582" s="6" t="s">
        <v>181</v>
      </c>
      <c r="AQ582" s="6" t="s">
        <v>168</v>
      </c>
      <c r="AR582" s="201"/>
      <c r="AS582" s="102"/>
      <c r="AT582" s="8"/>
      <c r="AU582" s="108">
        <v>20920</v>
      </c>
      <c r="AV582" s="198">
        <v>43895</v>
      </c>
      <c r="AW582" s="108">
        <v>181220</v>
      </c>
      <c r="AX582" s="199">
        <v>44088</v>
      </c>
      <c r="AY582" s="108" t="s">
        <v>214</v>
      </c>
      <c r="AZ582" s="108" t="s">
        <v>4781</v>
      </c>
      <c r="BA582" s="6" t="s">
        <v>181</v>
      </c>
      <c r="BB582" s="75"/>
      <c r="BC582" s="75"/>
      <c r="BD582" s="6" t="s">
        <v>4782</v>
      </c>
      <c r="BE582" s="161" t="s">
        <v>4783</v>
      </c>
      <c r="BF582" s="198">
        <v>44085</v>
      </c>
      <c r="BG582" s="4" t="s">
        <v>220</v>
      </c>
      <c r="BH582" s="4" t="s">
        <v>220</v>
      </c>
      <c r="BI582" s="6" t="s">
        <v>221</v>
      </c>
      <c r="BJ582" s="6" t="s">
        <v>547</v>
      </c>
      <c r="BK582" s="6" t="s">
        <v>174</v>
      </c>
      <c r="BL582" s="12">
        <v>75068868</v>
      </c>
      <c r="BM582" s="4">
        <v>1</v>
      </c>
      <c r="BN582" s="95" t="s">
        <v>546</v>
      </c>
      <c r="BO582" s="95" t="s">
        <v>196</v>
      </c>
      <c r="BP582" s="4">
        <v>53101804</v>
      </c>
      <c r="BQ582" s="163" t="s">
        <v>3707</v>
      </c>
      <c r="BR582" s="198">
        <v>44085</v>
      </c>
      <c r="BS582" s="4" t="s">
        <v>180</v>
      </c>
      <c r="BT582" s="13" t="s">
        <v>230</v>
      </c>
      <c r="BU582" s="199">
        <v>44088</v>
      </c>
      <c r="BV582" s="13" t="s">
        <v>348</v>
      </c>
      <c r="BW582" s="163">
        <v>44088</v>
      </c>
      <c r="BX582" s="163">
        <v>44088</v>
      </c>
      <c r="BY582" s="222">
        <v>44196</v>
      </c>
      <c r="BZ582" s="42">
        <f t="shared" si="639"/>
        <v>108</v>
      </c>
      <c r="CA582" s="16">
        <f t="shared" si="532"/>
        <v>3.6</v>
      </c>
      <c r="CB582" s="6" t="s">
        <v>3614</v>
      </c>
      <c r="CC582" s="9">
        <f>BD_2!E580</f>
        <v>0</v>
      </c>
      <c r="CD582" s="9">
        <f>BD_2!BA580</f>
        <v>0</v>
      </c>
      <c r="CE582" s="4">
        <f>BD_2!BZ580</f>
        <v>0</v>
      </c>
      <c r="CF582" s="42" t="str">
        <f>BD_2!CA580</f>
        <v>2 NO</v>
      </c>
      <c r="CG582" s="163" t="str">
        <f>BD_2!CF580</f>
        <v>2 NO</v>
      </c>
      <c r="CH582" s="4" t="s">
        <v>181</v>
      </c>
      <c r="CI582">
        <f t="shared" si="525"/>
        <v>108</v>
      </c>
      <c r="CJ582" s="161">
        <f t="shared" si="526"/>
        <v>44088</v>
      </c>
      <c r="CK582" s="161">
        <f t="shared" si="527"/>
        <v>44196</v>
      </c>
      <c r="CL582" s="14">
        <f t="shared" ca="1" si="528"/>
        <v>2.175925925925926</v>
      </c>
      <c r="CM582" s="112">
        <f t="shared" si="640"/>
        <v>6539473.3099999996</v>
      </c>
      <c r="CN582" s="42" t="str">
        <f t="shared" ca="1" si="641"/>
        <v>FINALIZADO</v>
      </c>
      <c r="CO582" s="115"/>
      <c r="CQ582" s="17"/>
      <c r="CR582" s="87"/>
      <c r="CT582" s="4" t="s">
        <v>1321</v>
      </c>
      <c r="CU582" s="4" t="s">
        <v>1322</v>
      </c>
      <c r="CV582" s="4" t="s">
        <v>3330</v>
      </c>
      <c r="CW582" s="42" t="str">
        <f t="shared" ref="CW582" si="646">TEXT(BF582,"MMMM")</f>
        <v>septiembre</v>
      </c>
      <c r="CX582" s="4" t="s">
        <v>180</v>
      </c>
      <c r="CY582" s="6" t="s">
        <v>361</v>
      </c>
      <c r="CZ582" s="6" t="s">
        <v>362</v>
      </c>
    </row>
    <row r="583" spans="1:104" x14ac:dyDescent="0.25">
      <c r="A583" s="110" t="str">
        <f t="shared" ref="A583:A587" si="647">+IF($CM583&gt;$AM583,"A", "")</f>
        <v/>
      </c>
      <c r="B583" s="110" t="str">
        <f t="shared" ref="B583:B587" si="648">+IF(CK583&gt;BY583,"PR","")</f>
        <v/>
      </c>
      <c r="C583" s="42" t="str">
        <f t="shared" ref="C583:C587" si="649">IF($CG583= "1 SI", "T","")</f>
        <v/>
      </c>
      <c r="D583" s="42" t="str">
        <f t="shared" ref="D583:D587" si="650">+IF($CF583="1 SI","S","")</f>
        <v/>
      </c>
      <c r="E583" s="110" t="str">
        <f t="shared" ref="E583:E587" si="651">+IF(CH583="1 SI","C","")</f>
        <v/>
      </c>
      <c r="F583" s="110" t="str">
        <f t="shared" ref="F583:F587" ca="1" si="652">+IF($CK583&lt;=$F$1,"F","E")</f>
        <v>F</v>
      </c>
      <c r="G583" s="19" t="str">
        <f t="shared" ref="G583:G587" si="653">+IF($CO583="MUTUO ACUERDO", "L","")</f>
        <v/>
      </c>
      <c r="H583" s="19" t="str">
        <f t="shared" ref="H583:H587" si="654">IF($CX583="1 SI","","NE")</f>
        <v/>
      </c>
      <c r="I583" s="164" t="str">
        <f t="shared" ref="I583:I587" si="655">IF(CV583="1. SI","ANU","")</f>
        <v/>
      </c>
      <c r="J583" s="4">
        <v>2020</v>
      </c>
      <c r="K583" s="5">
        <v>573</v>
      </c>
      <c r="L583" s="13" t="s">
        <v>1437</v>
      </c>
      <c r="M583" s="4" t="s">
        <v>3610</v>
      </c>
      <c r="N583" s="6" t="s">
        <v>119</v>
      </c>
      <c r="O583" s="6" t="s">
        <v>139</v>
      </c>
      <c r="P583" s="6" t="s">
        <v>164</v>
      </c>
      <c r="Q583" s="6" t="s">
        <v>238</v>
      </c>
      <c r="R583" s="4">
        <v>55046</v>
      </c>
      <c r="S583" s="4" t="s">
        <v>168</v>
      </c>
      <c r="T583" s="108" t="s">
        <v>4780</v>
      </c>
      <c r="U583" s="4" t="s">
        <v>2160</v>
      </c>
      <c r="V583" s="43" t="s">
        <v>175</v>
      </c>
      <c r="W583" s="7">
        <v>805018905</v>
      </c>
      <c r="X583" s="100">
        <v>1</v>
      </c>
      <c r="Y583" s="198" t="s">
        <v>2162</v>
      </c>
      <c r="Z583" s="80">
        <v>0</v>
      </c>
      <c r="AA583" s="133" t="s">
        <v>2162</v>
      </c>
      <c r="AB583" s="133" t="s">
        <v>2162</v>
      </c>
      <c r="AC583" s="4" t="s">
        <v>4780</v>
      </c>
      <c r="AD583" s="4" t="s">
        <v>174</v>
      </c>
      <c r="AE583" s="8"/>
      <c r="AF583" s="4" t="s">
        <v>180</v>
      </c>
      <c r="AG583" s="6" t="s">
        <v>196</v>
      </c>
      <c r="AH583" s="6" t="s">
        <v>201</v>
      </c>
      <c r="AI583" s="6" t="s">
        <v>4773</v>
      </c>
      <c r="AJ583" s="108" t="s">
        <v>3614</v>
      </c>
      <c r="AK583" s="101" t="s">
        <v>3614</v>
      </c>
      <c r="AL583" s="9">
        <v>4309621.41</v>
      </c>
      <c r="AM583" s="9">
        <v>4309621.41</v>
      </c>
      <c r="AN583" s="112">
        <v>0</v>
      </c>
      <c r="AO583" s="4" t="s">
        <v>209</v>
      </c>
      <c r="AP583" s="6" t="s">
        <v>181</v>
      </c>
      <c r="AQ583" s="6" t="s">
        <v>168</v>
      </c>
      <c r="AR583" s="201"/>
      <c r="AS583" s="102"/>
      <c r="AT583" s="8"/>
      <c r="AU583" s="108">
        <v>20920</v>
      </c>
      <c r="AV583" s="198">
        <v>43895</v>
      </c>
      <c r="AW583" s="108">
        <v>181320</v>
      </c>
      <c r="AX583" s="199">
        <v>44088</v>
      </c>
      <c r="AY583" s="108" t="s">
        <v>214</v>
      </c>
      <c r="AZ583" s="108" t="s">
        <v>4781</v>
      </c>
      <c r="BA583" s="6" t="s">
        <v>181</v>
      </c>
      <c r="BB583" s="75"/>
      <c r="BC583" s="75"/>
      <c r="BD583" s="6" t="s">
        <v>4782</v>
      </c>
      <c r="BE583" s="161" t="s">
        <v>4783</v>
      </c>
      <c r="BF583" s="198">
        <v>44085</v>
      </c>
      <c r="BG583" s="4" t="s">
        <v>220</v>
      </c>
      <c r="BH583" s="4" t="s">
        <v>220</v>
      </c>
      <c r="BI583" s="6" t="s">
        <v>221</v>
      </c>
      <c r="BJ583" s="6" t="s">
        <v>547</v>
      </c>
      <c r="BK583" s="6" t="s">
        <v>174</v>
      </c>
      <c r="BL583" s="12">
        <v>75068868</v>
      </c>
      <c r="BM583" s="4">
        <v>1</v>
      </c>
      <c r="BN583" s="95" t="s">
        <v>546</v>
      </c>
      <c r="BO583" s="95" t="s">
        <v>196</v>
      </c>
      <c r="BP583" s="4">
        <v>53101804</v>
      </c>
      <c r="BQ583" s="163" t="s">
        <v>3707</v>
      </c>
      <c r="BR583" s="198">
        <v>44085</v>
      </c>
      <c r="BS583" s="4" t="s">
        <v>180</v>
      </c>
      <c r="BT583" s="13" t="s">
        <v>230</v>
      </c>
      <c r="BU583" s="199">
        <v>44088</v>
      </c>
      <c r="BV583" s="13" t="s">
        <v>348</v>
      </c>
      <c r="BW583" s="163">
        <v>44088</v>
      </c>
      <c r="BX583" s="163">
        <v>44088</v>
      </c>
      <c r="BY583" s="222">
        <v>44196</v>
      </c>
      <c r="BZ583" s="42">
        <f t="shared" ref="BZ583:BZ587" si="656">$BY583-$BX583</f>
        <v>108</v>
      </c>
      <c r="CA583" s="16">
        <f t="shared" si="532"/>
        <v>3.6</v>
      </c>
      <c r="CB583" s="6" t="s">
        <v>3614</v>
      </c>
      <c r="CC583" s="9">
        <f>BD_2!E581</f>
        <v>0</v>
      </c>
      <c r="CD583" s="9">
        <f>BD_2!BA581</f>
        <v>0</v>
      </c>
      <c r="CE583" s="4">
        <f>BD_2!BZ581</f>
        <v>0</v>
      </c>
      <c r="CF583" s="42" t="str">
        <f>BD_2!CA581</f>
        <v>2 NO</v>
      </c>
      <c r="CG583" s="163" t="str">
        <f>BD_2!CF581</f>
        <v>2 NO</v>
      </c>
      <c r="CH583" s="4" t="s">
        <v>181</v>
      </c>
      <c r="CI583">
        <f t="shared" ref="CI583:CI647" si="657">$CK583-$CJ583</f>
        <v>108</v>
      </c>
      <c r="CJ583" s="161">
        <f t="shared" ref="CJ583:CJ641" si="658">$BX583</f>
        <v>44088</v>
      </c>
      <c r="CK583" s="161">
        <f t="shared" ref="CK583:CK641" si="659">$BY583+$CE583</f>
        <v>44196</v>
      </c>
      <c r="CL583" s="14">
        <f t="shared" ref="CL583:CL641" ca="1" si="660">(($F$1-$CJ583)/($CK583-$CJ583))</f>
        <v>2.175925925925926</v>
      </c>
      <c r="CM583" s="112">
        <f t="shared" ref="CM583:CM587" si="661">$AM583+$CD583-$CC583</f>
        <v>4309621.41</v>
      </c>
      <c r="CN583" s="42" t="str">
        <f t="shared" ref="CN583:CN587" ca="1" si="662">+IF($CK583&lt;=$F$1, "FINALIZADO","EJECUCIÓN")</f>
        <v>FINALIZADO</v>
      </c>
      <c r="CO583" s="115"/>
      <c r="CQ583" s="17"/>
      <c r="CR583" s="87"/>
      <c r="CT583" s="4" t="s">
        <v>1321</v>
      </c>
      <c r="CU583" s="4" t="s">
        <v>1322</v>
      </c>
      <c r="CV583" s="4" t="s">
        <v>3330</v>
      </c>
      <c r="CW583" s="42" t="str">
        <f t="shared" ref="CW583" si="663">TEXT(BF583,"MMMM")</f>
        <v>septiembre</v>
      </c>
      <c r="CX583" s="4" t="s">
        <v>180</v>
      </c>
      <c r="CY583" s="6" t="s">
        <v>361</v>
      </c>
      <c r="CZ583" s="6" t="s">
        <v>362</v>
      </c>
    </row>
    <row r="584" spans="1:104" x14ac:dyDescent="0.25">
      <c r="A584" s="110" t="str">
        <f t="shared" si="647"/>
        <v>A</v>
      </c>
      <c r="B584" s="110" t="str">
        <f t="shared" si="648"/>
        <v>PR</v>
      </c>
      <c r="C584" s="42" t="str">
        <f t="shared" si="649"/>
        <v/>
      </c>
      <c r="D584" s="42" t="str">
        <f t="shared" si="650"/>
        <v/>
      </c>
      <c r="E584" s="110" t="str">
        <f t="shared" si="651"/>
        <v/>
      </c>
      <c r="F584" s="110" t="str">
        <f t="shared" ca="1" si="652"/>
        <v>F</v>
      </c>
      <c r="G584" s="19" t="str">
        <f t="shared" si="653"/>
        <v/>
      </c>
      <c r="H584" s="19" t="str">
        <f t="shared" si="654"/>
        <v/>
      </c>
      <c r="I584" s="164" t="str">
        <f t="shared" si="655"/>
        <v/>
      </c>
      <c r="J584" s="4">
        <v>2020</v>
      </c>
      <c r="K584" s="5">
        <v>574</v>
      </c>
      <c r="L584" s="13" t="s">
        <v>1438</v>
      </c>
      <c r="M584" s="4" t="s">
        <v>115</v>
      </c>
      <c r="N584" s="6" t="s">
        <v>116</v>
      </c>
      <c r="O584" s="6" t="s">
        <v>138</v>
      </c>
      <c r="P584" s="6" t="s">
        <v>150</v>
      </c>
      <c r="Q584" s="6" t="s">
        <v>249</v>
      </c>
      <c r="R584" s="4" t="s">
        <v>114</v>
      </c>
      <c r="S584" s="4" t="s">
        <v>166</v>
      </c>
      <c r="T584" s="108" t="s">
        <v>4742</v>
      </c>
      <c r="U584" s="4" t="s">
        <v>173</v>
      </c>
      <c r="V584" s="43" t="s">
        <v>174</v>
      </c>
      <c r="W584" s="7">
        <v>19388305</v>
      </c>
      <c r="X584" s="100">
        <v>6</v>
      </c>
      <c r="Y584" s="198">
        <v>22053</v>
      </c>
      <c r="Z584" s="80">
        <f ca="1">+($F$1-Tabla3[[#This Row],[FECHA DE NACIMIENTO]])/365</f>
        <v>61.013698630136986</v>
      </c>
      <c r="AA584" s="133" t="s">
        <v>1442</v>
      </c>
      <c r="AC584" s="4" t="s">
        <v>114</v>
      </c>
      <c r="AD584" s="4" t="s">
        <v>114</v>
      </c>
      <c r="AE584" s="8" t="s">
        <v>114</v>
      </c>
      <c r="AF584" s="4" t="s">
        <v>181</v>
      </c>
      <c r="AG584" s="6" t="s">
        <v>4743</v>
      </c>
      <c r="AH584" s="6" t="s">
        <v>4743</v>
      </c>
      <c r="AI584" s="6" t="s">
        <v>4744</v>
      </c>
      <c r="AJ584" s="108" t="s">
        <v>4745</v>
      </c>
      <c r="AK584" s="101" t="s">
        <v>4746</v>
      </c>
      <c r="AL584" s="9">
        <v>25500000</v>
      </c>
      <c r="AM584" s="9">
        <v>25500000</v>
      </c>
      <c r="AN584" s="112">
        <v>8500000</v>
      </c>
      <c r="AO584" s="4" t="s">
        <v>209</v>
      </c>
      <c r="AP584" s="6" t="s">
        <v>181</v>
      </c>
      <c r="AQ584" s="6" t="s">
        <v>168</v>
      </c>
      <c r="AR584" s="201"/>
      <c r="AS584" s="102"/>
      <c r="AT584" s="8"/>
      <c r="AU584" s="108" t="s">
        <v>4785</v>
      </c>
      <c r="AV584" s="198" t="s">
        <v>4786</v>
      </c>
      <c r="AW584" s="108" t="s">
        <v>4787</v>
      </c>
      <c r="AX584" s="199">
        <v>44090</v>
      </c>
      <c r="AY584" s="108" t="s">
        <v>215</v>
      </c>
      <c r="AZ584" s="108" t="s">
        <v>4788</v>
      </c>
      <c r="BA584" s="108" t="s">
        <v>181</v>
      </c>
      <c r="BB584" s="75"/>
      <c r="BC584" s="75"/>
      <c r="BD584" s="6" t="s">
        <v>4747</v>
      </c>
      <c r="BE584" s="161" t="s">
        <v>4748</v>
      </c>
      <c r="BF584" s="198">
        <v>44089</v>
      </c>
      <c r="BG584" s="4" t="s">
        <v>220</v>
      </c>
      <c r="BH584" s="4" t="s">
        <v>220</v>
      </c>
      <c r="BI584" s="6" t="s">
        <v>221</v>
      </c>
      <c r="BJ584" s="6" t="s">
        <v>4749</v>
      </c>
      <c r="BK584" s="6" t="s">
        <v>174</v>
      </c>
      <c r="BL584" s="12" t="s">
        <v>4750</v>
      </c>
      <c r="BM584" s="4">
        <v>4</v>
      </c>
      <c r="BN584" s="6" t="s">
        <v>4751</v>
      </c>
      <c r="BO584" s="6" t="s">
        <v>4743</v>
      </c>
      <c r="BP584" s="4">
        <v>77101705</v>
      </c>
      <c r="BQ584" s="196" t="s">
        <v>4741</v>
      </c>
      <c r="BR584" s="198">
        <v>44089</v>
      </c>
      <c r="BS584" s="4" t="s">
        <v>180</v>
      </c>
      <c r="BT584" s="13" t="s">
        <v>230</v>
      </c>
      <c r="BU584" s="199">
        <v>44090</v>
      </c>
      <c r="BV584" s="13" t="s">
        <v>348</v>
      </c>
      <c r="BW584" s="163">
        <v>44090</v>
      </c>
      <c r="BX584" s="163">
        <v>44090</v>
      </c>
      <c r="BY584" s="222">
        <v>44180</v>
      </c>
      <c r="BZ584" s="42">
        <f t="shared" si="656"/>
        <v>90</v>
      </c>
      <c r="CA584" s="16">
        <f t="shared" si="532"/>
        <v>3</v>
      </c>
      <c r="CB584" s="6" t="s">
        <v>4752</v>
      </c>
      <c r="CC584" s="9">
        <f>BD_2!E582</f>
        <v>0</v>
      </c>
      <c r="CD584" s="9">
        <f>BD_2!BA582</f>
        <v>4250000</v>
      </c>
      <c r="CE584" s="4">
        <f>BD_2!BZ582</f>
        <v>15</v>
      </c>
      <c r="CF584" s="42" t="str">
        <f>BD_2!CA582</f>
        <v>2 NO</v>
      </c>
      <c r="CG584" s="163" t="str">
        <f>BD_2!CF582</f>
        <v>2 NO</v>
      </c>
      <c r="CH584" s="4" t="s">
        <v>181</v>
      </c>
      <c r="CI584">
        <f t="shared" si="657"/>
        <v>105</v>
      </c>
      <c r="CJ584" s="161">
        <f t="shared" si="658"/>
        <v>44090</v>
      </c>
      <c r="CK584" s="161">
        <f t="shared" si="659"/>
        <v>44195</v>
      </c>
      <c r="CL584" s="14">
        <f t="shared" ca="1" si="660"/>
        <v>2.2190476190476192</v>
      </c>
      <c r="CM584" s="112">
        <f t="shared" si="661"/>
        <v>29750000</v>
      </c>
      <c r="CN584" s="42" t="str">
        <f t="shared" ca="1" si="662"/>
        <v>FINALIZADO</v>
      </c>
      <c r="CO584" s="115"/>
      <c r="CQ584" s="17"/>
      <c r="CR584" s="87"/>
      <c r="CT584" s="4" t="s">
        <v>1321</v>
      </c>
      <c r="CU584" s="4" t="s">
        <v>1322</v>
      </c>
      <c r="CV584" s="4" t="s">
        <v>3330</v>
      </c>
      <c r="CW584" s="42" t="str">
        <f t="shared" ref="CW584" si="664">TEXT(BF584,"MMMM")</f>
        <v>septiembre</v>
      </c>
      <c r="CX584" s="4" t="s">
        <v>180</v>
      </c>
      <c r="CY584" s="6" t="s">
        <v>361</v>
      </c>
      <c r="CZ584" s="6" t="s">
        <v>362</v>
      </c>
    </row>
    <row r="585" spans="1:104" x14ac:dyDescent="0.25">
      <c r="A585" s="110" t="str">
        <f t="shared" si="647"/>
        <v/>
      </c>
      <c r="B585" s="110" t="str">
        <f t="shared" si="648"/>
        <v/>
      </c>
      <c r="C585" s="42" t="str">
        <f t="shared" si="649"/>
        <v/>
      </c>
      <c r="D585" s="42" t="str">
        <f t="shared" si="650"/>
        <v/>
      </c>
      <c r="E585" s="110" t="str">
        <f t="shared" si="651"/>
        <v/>
      </c>
      <c r="F585" s="110" t="str">
        <f t="shared" ca="1" si="652"/>
        <v>E</v>
      </c>
      <c r="G585" s="19" t="str">
        <f t="shared" si="653"/>
        <v/>
      </c>
      <c r="H585" s="19" t="str">
        <f t="shared" si="654"/>
        <v/>
      </c>
      <c r="I585" s="164" t="str">
        <f t="shared" si="655"/>
        <v/>
      </c>
      <c r="J585" s="4">
        <v>2020</v>
      </c>
      <c r="K585" s="5">
        <v>575</v>
      </c>
      <c r="L585" s="13" t="s">
        <v>1433</v>
      </c>
      <c r="M585" s="4" t="s">
        <v>115</v>
      </c>
      <c r="N585" s="6" t="s">
        <v>116</v>
      </c>
      <c r="O585" s="6" t="s">
        <v>4815</v>
      </c>
      <c r="Q585" s="6" t="s">
        <v>255</v>
      </c>
      <c r="R585" s="4" t="s">
        <v>114</v>
      </c>
      <c r="S585" s="4" t="s">
        <v>168</v>
      </c>
      <c r="T585" s="108" t="s">
        <v>4816</v>
      </c>
      <c r="U585" s="4" t="s">
        <v>2160</v>
      </c>
      <c r="V585" s="43" t="s">
        <v>175</v>
      </c>
      <c r="W585" s="7" t="s">
        <v>4817</v>
      </c>
      <c r="X585" s="100">
        <v>3</v>
      </c>
      <c r="Y585" s="198" t="s">
        <v>2162</v>
      </c>
      <c r="Z585" s="80">
        <v>0</v>
      </c>
      <c r="AA585" s="133" t="s">
        <v>2162</v>
      </c>
      <c r="AB585" s="133" t="s">
        <v>2162</v>
      </c>
      <c r="AC585" s="4" t="s">
        <v>4818</v>
      </c>
      <c r="AD585" s="4" t="s">
        <v>174</v>
      </c>
      <c r="AE585" s="8" t="s">
        <v>4819</v>
      </c>
      <c r="AF585" s="4" t="s">
        <v>181</v>
      </c>
      <c r="AG585" s="13" t="s">
        <v>185</v>
      </c>
      <c r="AH585" s="13" t="s">
        <v>185</v>
      </c>
      <c r="AI585" s="6" t="s">
        <v>4820</v>
      </c>
      <c r="AJ585" s="108" t="s">
        <v>4821</v>
      </c>
      <c r="AK585" s="101" t="s">
        <v>4822</v>
      </c>
      <c r="AL585" s="9">
        <v>0</v>
      </c>
      <c r="AM585" s="9">
        <v>0</v>
      </c>
      <c r="AN585" s="112">
        <v>0</v>
      </c>
      <c r="AO585" s="4" t="s">
        <v>209</v>
      </c>
      <c r="AP585" s="6" t="s">
        <v>181</v>
      </c>
      <c r="AQ585" s="6" t="s">
        <v>168</v>
      </c>
      <c r="AR585" s="201"/>
      <c r="AS585" s="102"/>
      <c r="AT585" s="8"/>
      <c r="AU585" s="108">
        <v>0</v>
      </c>
      <c r="AV585" s="198"/>
      <c r="AW585" s="108">
        <v>0</v>
      </c>
      <c r="AX585" s="199"/>
      <c r="AY585" s="108"/>
      <c r="AZ585" s="108"/>
      <c r="BB585" s="75"/>
      <c r="BC585" s="75"/>
      <c r="BD585" s="6" t="s">
        <v>4823</v>
      </c>
      <c r="BE585" s="161" t="s">
        <v>4824</v>
      </c>
      <c r="BF585" s="198">
        <v>44088</v>
      </c>
      <c r="BG585" s="4" t="s">
        <v>220</v>
      </c>
      <c r="BH585" s="4" t="s">
        <v>220</v>
      </c>
      <c r="BI585" s="6" t="s">
        <v>221</v>
      </c>
      <c r="BJ585" s="6" t="s">
        <v>1224</v>
      </c>
      <c r="BK585" s="6" t="s">
        <v>174</v>
      </c>
      <c r="BL585" s="12">
        <v>80407547</v>
      </c>
      <c r="BM585" s="4">
        <v>6</v>
      </c>
      <c r="BN585" s="6" t="s">
        <v>1290</v>
      </c>
      <c r="BO585" s="6" t="s">
        <v>957</v>
      </c>
      <c r="BP585" s="4">
        <v>77101700</v>
      </c>
      <c r="BQ585" s="163" t="s">
        <v>4814</v>
      </c>
      <c r="BR585" s="198">
        <v>44098</v>
      </c>
      <c r="BS585" s="4" t="s">
        <v>181</v>
      </c>
      <c r="BT585" s="13" t="s">
        <v>235</v>
      </c>
      <c r="BU585" s="199" t="s">
        <v>168</v>
      </c>
      <c r="BV585" s="13" t="s">
        <v>256</v>
      </c>
      <c r="BW585" s="163">
        <v>44088</v>
      </c>
      <c r="BX585" s="163">
        <v>44088</v>
      </c>
      <c r="BY585" s="222">
        <v>45107</v>
      </c>
      <c r="BZ585" s="42">
        <f t="shared" si="656"/>
        <v>1019</v>
      </c>
      <c r="CA585" s="16">
        <f t="shared" si="532"/>
        <v>33.966666666666669</v>
      </c>
      <c r="CB585" s="6" t="s">
        <v>4813</v>
      </c>
      <c r="CC585" s="9">
        <f>BD_2!E583</f>
        <v>0</v>
      </c>
      <c r="CD585" s="9">
        <f>BD_2!BA583</f>
        <v>0</v>
      </c>
      <c r="CE585" s="4">
        <f>BD_2!BZ583</f>
        <v>0</v>
      </c>
      <c r="CF585" s="42" t="str">
        <f>BD_2!CA583</f>
        <v>2 NO</v>
      </c>
      <c r="CG585" s="163" t="str">
        <f>BD_2!CF583</f>
        <v>2 NO</v>
      </c>
      <c r="CH585" s="4" t="s">
        <v>181</v>
      </c>
      <c r="CI585">
        <f t="shared" si="657"/>
        <v>1019</v>
      </c>
      <c r="CJ585" s="161">
        <f t="shared" si="658"/>
        <v>44088</v>
      </c>
      <c r="CK585" s="161">
        <f t="shared" si="659"/>
        <v>45107</v>
      </c>
      <c r="CL585" s="14">
        <f t="shared" ca="1" si="660"/>
        <v>0.23061825318940138</v>
      </c>
      <c r="CM585" s="112">
        <f t="shared" si="661"/>
        <v>0</v>
      </c>
      <c r="CN585" s="42" t="str">
        <f t="shared" ca="1" si="662"/>
        <v>EJECUCIÓN</v>
      </c>
      <c r="CO585" s="115"/>
      <c r="CQ585" s="17"/>
      <c r="CR585" s="87"/>
      <c r="CT585" s="4" t="s">
        <v>1321</v>
      </c>
      <c r="CU585" s="4" t="s">
        <v>1322</v>
      </c>
      <c r="CV585" s="4" t="s">
        <v>3330</v>
      </c>
      <c r="CW585" s="42" t="str">
        <f t="shared" ref="CW585" si="665">TEXT(BF585,"MMMM")</f>
        <v>septiembre</v>
      </c>
      <c r="CX585" s="4" t="s">
        <v>180</v>
      </c>
      <c r="CY585" s="6" t="s">
        <v>361</v>
      </c>
      <c r="CZ585" s="6" t="s">
        <v>362</v>
      </c>
    </row>
    <row r="586" spans="1:104" x14ac:dyDescent="0.25">
      <c r="A586" s="110" t="str">
        <f t="shared" si="647"/>
        <v/>
      </c>
      <c r="B586" s="110" t="str">
        <f t="shared" si="648"/>
        <v/>
      </c>
      <c r="C586" s="42" t="str">
        <f t="shared" si="649"/>
        <v/>
      </c>
      <c r="D586" s="42" t="str">
        <f t="shared" si="650"/>
        <v/>
      </c>
      <c r="E586" s="110" t="str">
        <f t="shared" si="651"/>
        <v/>
      </c>
      <c r="F586" s="110" t="str">
        <f t="shared" ca="1" si="652"/>
        <v>F</v>
      </c>
      <c r="G586" s="19" t="str">
        <f t="shared" si="653"/>
        <v/>
      </c>
      <c r="H586" s="19" t="str">
        <f t="shared" si="654"/>
        <v/>
      </c>
      <c r="I586" s="164" t="str">
        <f t="shared" si="655"/>
        <v/>
      </c>
      <c r="J586" s="4">
        <v>2020</v>
      </c>
      <c r="K586" s="5">
        <v>576</v>
      </c>
      <c r="L586" s="13" t="s">
        <v>515</v>
      </c>
      <c r="M586" s="4" t="s">
        <v>115</v>
      </c>
      <c r="N586" s="6" t="s">
        <v>119</v>
      </c>
      <c r="O586" t="s">
        <v>3789</v>
      </c>
      <c r="P586" s="6" t="s">
        <v>165</v>
      </c>
      <c r="Q586" s="6" t="s">
        <v>249</v>
      </c>
      <c r="R586" s="4" t="s">
        <v>4796</v>
      </c>
      <c r="S586" s="4" t="s">
        <v>168</v>
      </c>
      <c r="T586" s="108" t="s">
        <v>4789</v>
      </c>
      <c r="U586" s="4" t="s">
        <v>2160</v>
      </c>
      <c r="V586" s="43" t="s">
        <v>175</v>
      </c>
      <c r="W586" s="7">
        <v>901414801</v>
      </c>
      <c r="X586" s="100">
        <v>9</v>
      </c>
      <c r="Y586" s="198" t="s">
        <v>2162</v>
      </c>
      <c r="Z586" s="80">
        <v>0</v>
      </c>
      <c r="AA586" s="133" t="s">
        <v>2162</v>
      </c>
      <c r="AB586" s="133" t="s">
        <v>2162</v>
      </c>
      <c r="AC586" s="4" t="s">
        <v>4790</v>
      </c>
      <c r="AD586" s="4" t="s">
        <v>174</v>
      </c>
      <c r="AE586" s="8">
        <v>79052197</v>
      </c>
      <c r="AF586" s="4" t="s">
        <v>181</v>
      </c>
      <c r="AG586" s="13" t="s">
        <v>713</v>
      </c>
      <c r="AH586" s="13" t="s">
        <v>713</v>
      </c>
      <c r="AI586" s="6" t="s">
        <v>4791</v>
      </c>
      <c r="AJ586" s="108" t="s">
        <v>4792</v>
      </c>
      <c r="AK586" s="101"/>
      <c r="AL586" s="9">
        <v>700000000</v>
      </c>
      <c r="AM586" s="9">
        <v>700000000</v>
      </c>
      <c r="AN586" s="112">
        <v>0</v>
      </c>
      <c r="AO586" s="4" t="s">
        <v>209</v>
      </c>
      <c r="AP586" s="6" t="s">
        <v>181</v>
      </c>
      <c r="AQ586" s="6" t="s">
        <v>168</v>
      </c>
      <c r="AR586" s="201"/>
      <c r="AS586" s="102"/>
      <c r="AT586" s="8"/>
      <c r="AU586" s="108">
        <v>18720</v>
      </c>
      <c r="AV586" s="198">
        <v>43860</v>
      </c>
      <c r="AW586" s="108">
        <v>182320</v>
      </c>
      <c r="AX586" s="199">
        <v>44090</v>
      </c>
      <c r="AY586" s="108" t="s">
        <v>215</v>
      </c>
      <c r="AZ586" s="108" t="s">
        <v>815</v>
      </c>
      <c r="BA586" s="6" t="s">
        <v>181</v>
      </c>
      <c r="BB586" s="75"/>
      <c r="BC586" s="75"/>
      <c r="BD586" s="6" t="s">
        <v>4794</v>
      </c>
      <c r="BE586" s="161" t="s">
        <v>4793</v>
      </c>
      <c r="BF586" s="198">
        <v>44089</v>
      </c>
      <c r="BG586" s="4" t="s">
        <v>220</v>
      </c>
      <c r="BH586" s="4" t="s">
        <v>220</v>
      </c>
      <c r="BI586" s="6" t="s">
        <v>221</v>
      </c>
      <c r="BJ586" s="6" t="s">
        <v>1168</v>
      </c>
      <c r="BK586" s="6" t="s">
        <v>174</v>
      </c>
      <c r="BL586" s="12">
        <v>52527301</v>
      </c>
      <c r="BM586" s="4">
        <v>4</v>
      </c>
      <c r="BN586" s="6" t="s">
        <v>1288</v>
      </c>
      <c r="BO586" s="6" t="s">
        <v>713</v>
      </c>
      <c r="BP586" s="4">
        <v>81111800</v>
      </c>
      <c r="BQ586" s="196" t="s">
        <v>4795</v>
      </c>
      <c r="BR586" s="198"/>
      <c r="BS586" s="4" t="s">
        <v>180</v>
      </c>
      <c r="BT586" s="13" t="s">
        <v>230</v>
      </c>
      <c r="BU586" s="199">
        <v>44103</v>
      </c>
      <c r="BV586" s="13" t="s">
        <v>350</v>
      </c>
      <c r="BW586" s="163">
        <v>44103</v>
      </c>
      <c r="BX586" s="163">
        <v>44103</v>
      </c>
      <c r="BY586" s="222">
        <v>44195</v>
      </c>
      <c r="BZ586" s="42">
        <f t="shared" si="656"/>
        <v>92</v>
      </c>
      <c r="CA586" s="16">
        <f t="shared" si="532"/>
        <v>3.0666666666666669</v>
      </c>
      <c r="CC586" s="9">
        <f>BD_2!E584</f>
        <v>0</v>
      </c>
      <c r="CD586" s="9">
        <f>BD_2!BA584</f>
        <v>0</v>
      </c>
      <c r="CE586" s="4">
        <f>BD_2!BZ584</f>
        <v>0</v>
      </c>
      <c r="CF586" s="42" t="str">
        <f>BD_2!CA584</f>
        <v>2 NO</v>
      </c>
      <c r="CG586" s="163" t="str">
        <f>BD_2!CF584</f>
        <v>2 NO</v>
      </c>
      <c r="CH586" s="4" t="s">
        <v>181</v>
      </c>
      <c r="CI586">
        <f t="shared" si="657"/>
        <v>92</v>
      </c>
      <c r="CJ586" s="161">
        <f t="shared" si="658"/>
        <v>44103</v>
      </c>
      <c r="CK586" s="161">
        <f t="shared" si="659"/>
        <v>44195</v>
      </c>
      <c r="CL586" s="14">
        <f t="shared" ca="1" si="660"/>
        <v>2.3913043478260869</v>
      </c>
      <c r="CM586" s="112">
        <f t="shared" si="661"/>
        <v>700000000</v>
      </c>
      <c r="CN586" s="42" t="str">
        <f t="shared" ca="1" si="662"/>
        <v>FINALIZADO</v>
      </c>
      <c r="CO586" s="115"/>
      <c r="CQ586" s="17"/>
      <c r="CR586" s="87"/>
      <c r="CT586" s="4" t="s">
        <v>1321</v>
      </c>
      <c r="CU586" s="4" t="s">
        <v>1322</v>
      </c>
      <c r="CV586" s="4" t="s">
        <v>3330</v>
      </c>
      <c r="CW586" s="42" t="str">
        <f t="shared" ref="CW586:CW587" si="666">TEXT(BF586,"MMMM")</f>
        <v>septiembre</v>
      </c>
      <c r="CX586" s="4" t="s">
        <v>180</v>
      </c>
      <c r="CY586" s="6" t="s">
        <v>361</v>
      </c>
      <c r="CZ586" s="6" t="s">
        <v>362</v>
      </c>
    </row>
    <row r="587" spans="1:104" x14ac:dyDescent="0.25">
      <c r="A587" s="110" t="str">
        <f t="shared" si="647"/>
        <v>A</v>
      </c>
      <c r="B587" s="110" t="str">
        <f t="shared" si="648"/>
        <v>PR</v>
      </c>
      <c r="C587" s="42" t="str">
        <f t="shared" si="649"/>
        <v/>
      </c>
      <c r="D587" s="42" t="str">
        <f t="shared" si="650"/>
        <v/>
      </c>
      <c r="E587" s="110" t="str">
        <f t="shared" si="651"/>
        <v/>
      </c>
      <c r="F587" s="110" t="str">
        <f t="shared" ca="1" si="652"/>
        <v>F</v>
      </c>
      <c r="G587" s="19" t="str">
        <f t="shared" si="653"/>
        <v/>
      </c>
      <c r="H587" s="19" t="str">
        <f t="shared" si="654"/>
        <v/>
      </c>
      <c r="I587" s="164" t="str">
        <f t="shared" si="655"/>
        <v/>
      </c>
      <c r="J587" s="4">
        <v>2020</v>
      </c>
      <c r="K587" s="5">
        <v>577</v>
      </c>
      <c r="L587" s="13" t="s">
        <v>1436</v>
      </c>
      <c r="M587" s="4" t="s">
        <v>115</v>
      </c>
      <c r="N587" s="6" t="s">
        <v>116</v>
      </c>
      <c r="O587" s="6" t="s">
        <v>138</v>
      </c>
      <c r="P587" s="6" t="s">
        <v>150</v>
      </c>
      <c r="Q587" s="6" t="s">
        <v>249</v>
      </c>
      <c r="R587" s="4" t="s">
        <v>114</v>
      </c>
      <c r="S587" s="4" t="s">
        <v>166</v>
      </c>
      <c r="T587" s="108" t="s">
        <v>4798</v>
      </c>
      <c r="U587" s="4" t="s">
        <v>173</v>
      </c>
      <c r="V587" s="43" t="s">
        <v>174</v>
      </c>
      <c r="W587" s="7">
        <v>32108888</v>
      </c>
      <c r="X587" s="100">
        <v>5</v>
      </c>
      <c r="Y587" s="198">
        <v>29122</v>
      </c>
      <c r="Z587" s="80">
        <f ca="1">+($F$1-Tabla3[[#This Row],[FECHA DE NACIMIENTO]])/365</f>
        <v>41.646575342465752</v>
      </c>
      <c r="AA587" s="133" t="s">
        <v>540</v>
      </c>
      <c r="AC587" s="4" t="s">
        <v>114</v>
      </c>
      <c r="AD587" s="4" t="s">
        <v>114</v>
      </c>
      <c r="AE587" s="8" t="s">
        <v>114</v>
      </c>
      <c r="AF587" s="4" t="s">
        <v>181</v>
      </c>
      <c r="AG587" s="6" t="s">
        <v>200</v>
      </c>
      <c r="AH587" s="6" t="s">
        <v>200</v>
      </c>
      <c r="AI587" s="6" t="s">
        <v>4799</v>
      </c>
      <c r="AJ587" s="108" t="s">
        <v>4800</v>
      </c>
      <c r="AK587" s="101" t="s">
        <v>4801</v>
      </c>
      <c r="AL587" s="9">
        <v>25887000</v>
      </c>
      <c r="AM587" s="9">
        <v>25887000</v>
      </c>
      <c r="AN587" s="112">
        <v>8629000</v>
      </c>
      <c r="AO587" s="4" t="s">
        <v>209</v>
      </c>
      <c r="AP587" s="6" t="s">
        <v>181</v>
      </c>
      <c r="AQ587" s="6" t="s">
        <v>168</v>
      </c>
      <c r="AR587" s="201"/>
      <c r="AS587" s="102"/>
      <c r="AT587" s="8"/>
      <c r="AU587" s="108">
        <v>22820</v>
      </c>
      <c r="AV587" s="198">
        <v>44071</v>
      </c>
      <c r="AW587" s="108">
        <v>182420</v>
      </c>
      <c r="AX587" s="199">
        <v>44090</v>
      </c>
      <c r="AY587" s="108" t="s">
        <v>215</v>
      </c>
      <c r="AZ587" s="108" t="s">
        <v>575</v>
      </c>
      <c r="BA587" s="6" t="s">
        <v>181</v>
      </c>
      <c r="BB587" s="75"/>
      <c r="BC587" s="75"/>
      <c r="BD587" s="6" t="s">
        <v>4803</v>
      </c>
      <c r="BE587" s="161" t="s">
        <v>4802</v>
      </c>
      <c r="BF587" s="198">
        <v>44089</v>
      </c>
      <c r="BG587" s="4" t="s">
        <v>220</v>
      </c>
      <c r="BH587" s="4" t="s">
        <v>220</v>
      </c>
      <c r="BI587" s="6" t="s">
        <v>221</v>
      </c>
      <c r="BJ587" s="6" t="s">
        <v>527</v>
      </c>
      <c r="BK587" s="6" t="s">
        <v>174</v>
      </c>
      <c r="BL587" s="12">
        <v>80128270</v>
      </c>
      <c r="BM587" s="4">
        <v>4</v>
      </c>
      <c r="BN587" s="6" t="s">
        <v>528</v>
      </c>
      <c r="BO587" s="6" t="s">
        <v>529</v>
      </c>
      <c r="BP587" s="4">
        <v>77102000</v>
      </c>
      <c r="BQ587" s="196" t="s">
        <v>4797</v>
      </c>
      <c r="BR587" s="198">
        <v>44089</v>
      </c>
      <c r="BS587" s="4" t="s">
        <v>180</v>
      </c>
      <c r="BT587" s="13" t="s">
        <v>230</v>
      </c>
      <c r="BU587" s="199">
        <v>44089</v>
      </c>
      <c r="BV587" s="13" t="s">
        <v>348</v>
      </c>
      <c r="BW587" s="163">
        <v>44090</v>
      </c>
      <c r="BX587" s="163">
        <v>44090</v>
      </c>
      <c r="BY587" s="222">
        <v>44180</v>
      </c>
      <c r="BZ587" s="42">
        <f t="shared" si="656"/>
        <v>90</v>
      </c>
      <c r="CA587" s="16">
        <f t="shared" si="532"/>
        <v>3</v>
      </c>
      <c r="CB587" s="6" t="s">
        <v>4804</v>
      </c>
      <c r="CC587" s="9">
        <f>BD_2!E585</f>
        <v>0</v>
      </c>
      <c r="CD587" s="9">
        <f>BD_2!BA585</f>
        <v>4602133</v>
      </c>
      <c r="CE587" s="4">
        <f>BD_2!BZ585</f>
        <v>16</v>
      </c>
      <c r="CF587" s="42" t="str">
        <f>BD_2!CA585</f>
        <v>2 NO</v>
      </c>
      <c r="CG587" s="163" t="str">
        <f>BD_2!CF585</f>
        <v>2 NO</v>
      </c>
      <c r="CH587" s="4" t="s">
        <v>181</v>
      </c>
      <c r="CI587">
        <f t="shared" si="657"/>
        <v>106</v>
      </c>
      <c r="CJ587" s="161">
        <f t="shared" si="658"/>
        <v>44090</v>
      </c>
      <c r="CK587" s="161">
        <f t="shared" si="659"/>
        <v>44196</v>
      </c>
      <c r="CL587" s="14">
        <f t="shared" ca="1" si="660"/>
        <v>2.1981132075471699</v>
      </c>
      <c r="CM587" s="112">
        <f t="shared" si="661"/>
        <v>30489133</v>
      </c>
      <c r="CN587" s="42" t="str">
        <f t="shared" ca="1" si="662"/>
        <v>FINALIZADO</v>
      </c>
      <c r="CO587" s="115"/>
      <c r="CQ587" s="17"/>
      <c r="CR587" s="87"/>
      <c r="CT587" s="4" t="s">
        <v>1321</v>
      </c>
      <c r="CU587" s="4" t="s">
        <v>1322</v>
      </c>
      <c r="CV587" s="4" t="s">
        <v>3330</v>
      </c>
      <c r="CW587" s="42" t="str">
        <f t="shared" si="666"/>
        <v>septiembre</v>
      </c>
      <c r="CX587" s="4" t="s">
        <v>180</v>
      </c>
      <c r="CY587" s="6" t="s">
        <v>361</v>
      </c>
      <c r="CZ587" s="6" t="s">
        <v>362</v>
      </c>
    </row>
    <row r="588" spans="1:104" x14ac:dyDescent="0.25">
      <c r="A588" s="110" t="str">
        <f t="shared" ref="A588:A604" si="667">+IF($CM588&gt;$AM588,"A", "")</f>
        <v/>
      </c>
      <c r="B588" s="110" t="str">
        <f t="shared" ref="B588:B604" si="668">+IF(CK588&gt;BY588,"PR","")</f>
        <v/>
      </c>
      <c r="C588" s="42" t="str">
        <f t="shared" ref="C588:C604" si="669">IF($CG588= "1 SI", "T","")</f>
        <v/>
      </c>
      <c r="D588" s="42" t="str">
        <f t="shared" ref="D588:D604" si="670">+IF($CF588="1 SI","S","")</f>
        <v/>
      </c>
      <c r="E588" s="110" t="str">
        <f t="shared" ref="E588:E604" si="671">+IF(CH588="1 SI","C","")</f>
        <v/>
      </c>
      <c r="F588" s="110" t="str">
        <f t="shared" ref="F588:F604" ca="1" si="672">+IF($CK588&lt;=$F$1,"F","E")</f>
        <v>F</v>
      </c>
      <c r="G588" s="19" t="str">
        <f t="shared" ref="G588:G604" si="673">+IF($CO588="MUTUO ACUERDO", "L","")</f>
        <v/>
      </c>
      <c r="H588" s="19" t="str">
        <f t="shared" ref="H588:H604" si="674">IF($CX588="1 SI","","NE")</f>
        <v/>
      </c>
      <c r="I588" s="164" t="str">
        <f t="shared" ref="I588:I604" si="675">IF(CV588="1. SI","ANU","")</f>
        <v/>
      </c>
      <c r="J588" s="4">
        <v>2020</v>
      </c>
      <c r="K588" s="5">
        <v>578</v>
      </c>
      <c r="L588" s="13" t="s">
        <v>1436</v>
      </c>
      <c r="M588" s="4" t="s">
        <v>115</v>
      </c>
      <c r="N588" s="6" t="s">
        <v>116</v>
      </c>
      <c r="O588" s="6" t="s">
        <v>138</v>
      </c>
      <c r="P588" s="6" t="s">
        <v>150</v>
      </c>
      <c r="Q588" s="6" t="s">
        <v>249</v>
      </c>
      <c r="R588" s="4" t="s">
        <v>114</v>
      </c>
      <c r="S588" s="4" t="s">
        <v>166</v>
      </c>
      <c r="T588" s="108" t="s">
        <v>4806</v>
      </c>
      <c r="U588" s="4" t="s">
        <v>173</v>
      </c>
      <c r="V588" s="43" t="s">
        <v>174</v>
      </c>
      <c r="W588" s="7">
        <v>1070957781</v>
      </c>
      <c r="X588" s="100">
        <v>7</v>
      </c>
      <c r="Y588" s="198">
        <v>33042</v>
      </c>
      <c r="Z588" s="80">
        <f ca="1">+($F$1-Tabla3[[#This Row],[FECHA DE NACIMIENTO]])/365</f>
        <v>30.906849315068492</v>
      </c>
      <c r="AA588" s="133" t="s">
        <v>576</v>
      </c>
      <c r="AC588" s="4" t="s">
        <v>114</v>
      </c>
      <c r="AD588" s="4" t="s">
        <v>114</v>
      </c>
      <c r="AE588" s="8" t="s">
        <v>114</v>
      </c>
      <c r="AF588" s="4" t="s">
        <v>181</v>
      </c>
      <c r="AG588" s="13" t="s">
        <v>713</v>
      </c>
      <c r="AH588" s="13" t="s">
        <v>713</v>
      </c>
      <c r="AI588" s="6" t="s">
        <v>4807</v>
      </c>
      <c r="AJ588" s="108" t="s">
        <v>4808</v>
      </c>
      <c r="AK588" s="101" t="s">
        <v>4809</v>
      </c>
      <c r="AL588" s="9">
        <v>16500000</v>
      </c>
      <c r="AM588" s="9">
        <v>16500000</v>
      </c>
      <c r="AN588" s="112">
        <v>5500000</v>
      </c>
      <c r="AO588" s="4" t="s">
        <v>209</v>
      </c>
      <c r="AP588" s="6" t="s">
        <v>181</v>
      </c>
      <c r="AQ588" s="6" t="s">
        <v>168</v>
      </c>
      <c r="AR588" s="201"/>
      <c r="AS588" s="102"/>
      <c r="AT588" s="8"/>
      <c r="AU588" s="108">
        <v>6320</v>
      </c>
      <c r="AV588" s="198">
        <v>43843</v>
      </c>
      <c r="AW588" s="108">
        <v>183120</v>
      </c>
      <c r="AX588" s="199">
        <v>44092</v>
      </c>
      <c r="AY588" s="108" t="s">
        <v>215</v>
      </c>
      <c r="AZ588" s="108" t="s">
        <v>1705</v>
      </c>
      <c r="BA588" s="6" t="s">
        <v>181</v>
      </c>
      <c r="BB588" s="75"/>
      <c r="BC588" s="75"/>
      <c r="BD588" s="6" t="s">
        <v>4811</v>
      </c>
      <c r="BE588" s="161" t="s">
        <v>4810</v>
      </c>
      <c r="BF588" s="198">
        <v>44091</v>
      </c>
      <c r="BG588" s="4" t="s">
        <v>220</v>
      </c>
      <c r="BH588" s="4" t="s">
        <v>220</v>
      </c>
      <c r="BI588" s="6" t="s">
        <v>221</v>
      </c>
      <c r="BJ588" s="6" t="s">
        <v>1168</v>
      </c>
      <c r="BK588" s="6" t="s">
        <v>174</v>
      </c>
      <c r="BL588" s="12">
        <v>52527301</v>
      </c>
      <c r="BM588" s="4">
        <v>4</v>
      </c>
      <c r="BN588" s="6" t="s">
        <v>1288</v>
      </c>
      <c r="BO588" s="6" t="s">
        <v>713</v>
      </c>
      <c r="BP588" s="4">
        <v>81111800</v>
      </c>
      <c r="BQ588" s="196" t="s">
        <v>4805</v>
      </c>
      <c r="BR588" s="198">
        <v>44091</v>
      </c>
      <c r="BS588" s="4" t="s">
        <v>180</v>
      </c>
      <c r="BT588" s="13" t="s">
        <v>230</v>
      </c>
      <c r="BU588" s="199">
        <v>44091</v>
      </c>
      <c r="BV588" s="13" t="s">
        <v>348</v>
      </c>
      <c r="BW588" s="163">
        <v>44092</v>
      </c>
      <c r="BX588" s="163">
        <v>44092</v>
      </c>
      <c r="BY588" s="222">
        <v>44182</v>
      </c>
      <c r="BZ588" s="42">
        <f t="shared" ref="BZ588:BZ604" si="676">$BY588-$BX588</f>
        <v>90</v>
      </c>
      <c r="CA588" s="42">
        <f t="shared" ref="CA588:CA608" si="677">$BZ588/30</f>
        <v>3</v>
      </c>
      <c r="CB588" s="6" t="s">
        <v>4812</v>
      </c>
      <c r="CC588" s="9">
        <f>BD_2!E586</f>
        <v>0</v>
      </c>
      <c r="CD588" s="9">
        <f>BD_2!BA586</f>
        <v>0</v>
      </c>
      <c r="CE588" s="4">
        <f>BD_2!BZ586</f>
        <v>0</v>
      </c>
      <c r="CF588" s="42" t="str">
        <f>BD_2!CA586</f>
        <v>2 NO</v>
      </c>
      <c r="CG588" s="163" t="str">
        <f>BD_2!CF586</f>
        <v>2 NO</v>
      </c>
      <c r="CH588" s="4" t="s">
        <v>181</v>
      </c>
      <c r="CI588">
        <f t="shared" si="657"/>
        <v>90</v>
      </c>
      <c r="CJ588" s="161">
        <f t="shared" si="658"/>
        <v>44092</v>
      </c>
      <c r="CK588" s="161">
        <f t="shared" si="659"/>
        <v>44182</v>
      </c>
      <c r="CL588" s="14">
        <f t="shared" ca="1" si="660"/>
        <v>2.5666666666666669</v>
      </c>
      <c r="CM588" s="112">
        <f t="shared" ref="CM588:CM604" si="678">$AM588+$CD588-$CC588</f>
        <v>16500000</v>
      </c>
      <c r="CN588" s="42" t="str">
        <f t="shared" ref="CN588:CN604" ca="1" si="679">+IF($CK588&lt;=$F$1, "FINALIZADO","EJECUCIÓN")</f>
        <v>FINALIZADO</v>
      </c>
      <c r="CO588" s="115"/>
      <c r="CQ588" s="17"/>
      <c r="CR588" s="87"/>
      <c r="CT588" s="4" t="s">
        <v>1321</v>
      </c>
      <c r="CU588" s="4" t="s">
        <v>1322</v>
      </c>
      <c r="CV588" s="4" t="s">
        <v>3330</v>
      </c>
      <c r="CW588" s="42" t="str">
        <f t="shared" ref="CW588" si="680">TEXT(BF588,"MMMM")</f>
        <v>septiembre</v>
      </c>
      <c r="CX588" s="4" t="s">
        <v>180</v>
      </c>
      <c r="CY588" s="6" t="s">
        <v>361</v>
      </c>
      <c r="CZ588" s="6" t="s">
        <v>362</v>
      </c>
    </row>
    <row r="589" spans="1:104" x14ac:dyDescent="0.25">
      <c r="A589" s="110" t="str">
        <f t="shared" si="667"/>
        <v/>
      </c>
      <c r="B589" s="110" t="str">
        <f t="shared" si="668"/>
        <v/>
      </c>
      <c r="C589" s="42" t="str">
        <f t="shared" si="669"/>
        <v/>
      </c>
      <c r="D589" s="42" t="str">
        <f t="shared" si="670"/>
        <v/>
      </c>
      <c r="E589" s="110" t="str">
        <f t="shared" si="671"/>
        <v/>
      </c>
      <c r="F589" s="110" t="str">
        <f t="shared" ca="1" si="672"/>
        <v>F</v>
      </c>
      <c r="G589" s="19" t="str">
        <f t="shared" si="673"/>
        <v/>
      </c>
      <c r="H589" s="19" t="str">
        <f t="shared" si="674"/>
        <v/>
      </c>
      <c r="I589" s="164" t="str">
        <f t="shared" si="675"/>
        <v/>
      </c>
      <c r="J589" s="4">
        <v>2020</v>
      </c>
      <c r="K589" s="5">
        <v>579</v>
      </c>
      <c r="L589" s="13" t="s">
        <v>4825</v>
      </c>
      <c r="M589" s="4" t="s">
        <v>115</v>
      </c>
      <c r="N589" s="6" t="s">
        <v>116</v>
      </c>
      <c r="O589" s="6" t="s">
        <v>138</v>
      </c>
      <c r="P589" s="6" t="s">
        <v>150</v>
      </c>
      <c r="Q589" s="6" t="s">
        <v>249</v>
      </c>
      <c r="R589" s="4" t="s">
        <v>114</v>
      </c>
      <c r="S589" s="4" t="s">
        <v>166</v>
      </c>
      <c r="T589" s="108" t="s">
        <v>4827</v>
      </c>
      <c r="U589" s="4" t="s">
        <v>173</v>
      </c>
      <c r="V589" s="43" t="s">
        <v>174</v>
      </c>
      <c r="W589" s="7">
        <v>51889837</v>
      </c>
      <c r="X589" s="100">
        <v>9</v>
      </c>
      <c r="Y589" s="198">
        <v>24887</v>
      </c>
      <c r="Z589" s="80">
        <f ca="1">+($F$1-Tabla3[[#This Row],[FECHA DE NACIMIENTO]])/365</f>
        <v>53.249315068493154</v>
      </c>
      <c r="AA589" s="133" t="s">
        <v>4828</v>
      </c>
      <c r="AC589" s="4" t="s">
        <v>114</v>
      </c>
      <c r="AD589" s="4" t="s">
        <v>114</v>
      </c>
      <c r="AE589" s="8" t="s">
        <v>114</v>
      </c>
      <c r="AF589" s="4" t="s">
        <v>181</v>
      </c>
      <c r="AG589" s="6" t="s">
        <v>200</v>
      </c>
      <c r="AH589" s="6" t="s">
        <v>200</v>
      </c>
      <c r="AI589" s="6" t="s">
        <v>4829</v>
      </c>
      <c r="AJ589" s="108" t="s">
        <v>4830</v>
      </c>
      <c r="AK589" s="101" t="s">
        <v>3255</v>
      </c>
      <c r="AL589" s="9">
        <v>24000000</v>
      </c>
      <c r="AM589" s="9">
        <v>24000000</v>
      </c>
      <c r="AN589" s="112">
        <v>8000000</v>
      </c>
      <c r="AO589" s="4" t="s">
        <v>209</v>
      </c>
      <c r="AP589" s="6" t="s">
        <v>181</v>
      </c>
      <c r="AQ589" s="6" t="s">
        <v>168</v>
      </c>
      <c r="AR589" s="201"/>
      <c r="AS589" s="102"/>
      <c r="AT589" s="8"/>
      <c r="AU589" s="108">
        <v>22820</v>
      </c>
      <c r="AV589" s="198">
        <v>44071</v>
      </c>
      <c r="AW589" s="108">
        <v>187520</v>
      </c>
      <c r="AX589" s="199">
        <v>44099</v>
      </c>
      <c r="AY589" s="108" t="s">
        <v>215</v>
      </c>
      <c r="AZ589" s="108" t="s">
        <v>4925</v>
      </c>
      <c r="BA589" s="6" t="s">
        <v>181</v>
      </c>
      <c r="BB589" s="75"/>
      <c r="BC589" s="75"/>
      <c r="BD589" s="6" t="s">
        <v>4832</v>
      </c>
      <c r="BE589" s="161" t="s">
        <v>4831</v>
      </c>
      <c r="BF589" s="198">
        <v>44098</v>
      </c>
      <c r="BG589" s="4" t="s">
        <v>220</v>
      </c>
      <c r="BH589" s="4" t="s">
        <v>220</v>
      </c>
      <c r="BI589" s="6" t="s">
        <v>221</v>
      </c>
      <c r="BJ589" s="6" t="s">
        <v>527</v>
      </c>
      <c r="BK589" s="6" t="s">
        <v>174</v>
      </c>
      <c r="BL589" s="12">
        <v>80128270</v>
      </c>
      <c r="BM589" s="4">
        <v>4</v>
      </c>
      <c r="BN589" s="6" t="s">
        <v>528</v>
      </c>
      <c r="BO589" s="6" t="s">
        <v>529</v>
      </c>
      <c r="BP589" s="4">
        <v>82111900</v>
      </c>
      <c r="BQ589" s="196" t="s">
        <v>4826</v>
      </c>
      <c r="BR589" s="198">
        <v>44098</v>
      </c>
      <c r="BS589" s="4" t="s">
        <v>180</v>
      </c>
      <c r="BT589" s="13" t="s">
        <v>230</v>
      </c>
      <c r="BU589" s="199">
        <v>44098</v>
      </c>
      <c r="BV589" s="13" t="s">
        <v>348</v>
      </c>
      <c r="BW589" s="163">
        <v>44099</v>
      </c>
      <c r="BX589" s="163">
        <v>44099</v>
      </c>
      <c r="BY589" s="222">
        <v>44189</v>
      </c>
      <c r="BZ589" s="42">
        <f t="shared" si="676"/>
        <v>90</v>
      </c>
      <c r="CA589" s="42">
        <f t="shared" si="677"/>
        <v>3</v>
      </c>
      <c r="CB589" s="6" t="s">
        <v>4804</v>
      </c>
      <c r="CC589" s="9">
        <f>BD_2!E587</f>
        <v>0</v>
      </c>
      <c r="CD589" s="9">
        <f>BD_2!BA587</f>
        <v>0</v>
      </c>
      <c r="CE589" s="4">
        <f>BD_2!BZ587</f>
        <v>0</v>
      </c>
      <c r="CF589" s="42" t="str">
        <f>BD_2!CA587</f>
        <v>2 NO</v>
      </c>
      <c r="CG589" s="163" t="str">
        <f>BD_2!CF587</f>
        <v>2 NO</v>
      </c>
      <c r="CH589" s="4" t="s">
        <v>181</v>
      </c>
      <c r="CI589">
        <f t="shared" si="657"/>
        <v>90</v>
      </c>
      <c r="CJ589" s="161">
        <f t="shared" si="658"/>
        <v>44099</v>
      </c>
      <c r="CK589" s="161">
        <f t="shared" si="659"/>
        <v>44189</v>
      </c>
      <c r="CL589" s="14">
        <f t="shared" ca="1" si="660"/>
        <v>2.4888888888888889</v>
      </c>
      <c r="CM589" s="112">
        <f t="shared" si="678"/>
        <v>24000000</v>
      </c>
      <c r="CN589" s="42" t="str">
        <f t="shared" ca="1" si="679"/>
        <v>FINALIZADO</v>
      </c>
      <c r="CO589" s="115"/>
      <c r="CQ589" s="17"/>
      <c r="CR589" s="87"/>
      <c r="CT589" s="4" t="s">
        <v>1321</v>
      </c>
      <c r="CU589" s="4" t="s">
        <v>1322</v>
      </c>
      <c r="CV589" s="4" t="s">
        <v>3330</v>
      </c>
      <c r="CW589" s="42" t="str">
        <f t="shared" ref="CW589:CW605" si="681">TEXT(BF589,"MMMM")</f>
        <v>septiembre</v>
      </c>
      <c r="CX589" s="4" t="s">
        <v>180</v>
      </c>
      <c r="CY589" s="6" t="s">
        <v>361</v>
      </c>
      <c r="CZ589" s="6" t="s">
        <v>362</v>
      </c>
    </row>
    <row r="590" spans="1:104" x14ac:dyDescent="0.25">
      <c r="A590" s="110" t="str">
        <f t="shared" si="667"/>
        <v/>
      </c>
      <c r="B590" s="110" t="str">
        <f t="shared" si="668"/>
        <v/>
      </c>
      <c r="C590" s="42" t="str">
        <f t="shared" si="669"/>
        <v/>
      </c>
      <c r="D590" s="42" t="str">
        <f t="shared" si="670"/>
        <v/>
      </c>
      <c r="E590" s="110" t="str">
        <f t="shared" si="671"/>
        <v/>
      </c>
      <c r="F590" s="110" t="str">
        <f t="shared" ca="1" si="672"/>
        <v>F</v>
      </c>
      <c r="G590" s="19" t="str">
        <f t="shared" si="673"/>
        <v/>
      </c>
      <c r="H590" s="19" t="str">
        <f t="shared" si="674"/>
        <v/>
      </c>
      <c r="I590" s="164" t="str">
        <f t="shared" si="675"/>
        <v/>
      </c>
      <c r="J590" s="4">
        <v>2020</v>
      </c>
      <c r="K590" s="5">
        <v>580</v>
      </c>
      <c r="L590" s="13" t="s">
        <v>4825</v>
      </c>
      <c r="M590" s="4" t="s">
        <v>115</v>
      </c>
      <c r="N590" s="6" t="s">
        <v>116</v>
      </c>
      <c r="O590" s="6" t="s">
        <v>138</v>
      </c>
      <c r="P590" s="6" t="s">
        <v>150</v>
      </c>
      <c r="Q590" s="6" t="s">
        <v>249</v>
      </c>
      <c r="R590" s="4" t="s">
        <v>114</v>
      </c>
      <c r="S590" s="4" t="s">
        <v>166</v>
      </c>
      <c r="T590" s="108" t="s">
        <v>1851</v>
      </c>
      <c r="U590" s="4" t="s">
        <v>173</v>
      </c>
      <c r="V590" s="43" t="s">
        <v>174</v>
      </c>
      <c r="W590" s="7">
        <v>28540730</v>
      </c>
      <c r="X590" s="100">
        <v>7</v>
      </c>
      <c r="Y590" s="198">
        <v>30052</v>
      </c>
      <c r="Z590" s="80">
        <f ca="1">+($F$1-Tabla3[[#This Row],[FECHA DE NACIMIENTO]])/365</f>
        <v>39.098630136986301</v>
      </c>
      <c r="AA590" s="133" t="s">
        <v>4834</v>
      </c>
      <c r="AC590" s="4" t="s">
        <v>114</v>
      </c>
      <c r="AD590" s="4" t="s">
        <v>114</v>
      </c>
      <c r="AE590" s="8" t="s">
        <v>114</v>
      </c>
      <c r="AF590" s="4" t="s">
        <v>181</v>
      </c>
      <c r="AG590" s="6" t="s">
        <v>200</v>
      </c>
      <c r="AH590" s="6" t="s">
        <v>200</v>
      </c>
      <c r="AI590" s="6" t="s">
        <v>4799</v>
      </c>
      <c r="AJ590" s="108" t="s">
        <v>4835</v>
      </c>
      <c r="AK590" s="101" t="s">
        <v>4836</v>
      </c>
      <c r="AL590" s="9">
        <v>25887000</v>
      </c>
      <c r="AM590" s="9">
        <v>25887000</v>
      </c>
      <c r="AN590" s="112">
        <v>8629000</v>
      </c>
      <c r="AO590" s="4" t="s">
        <v>209</v>
      </c>
      <c r="AP590" s="6" t="s">
        <v>181</v>
      </c>
      <c r="AQ590" s="6" t="s">
        <v>168</v>
      </c>
      <c r="AR590" s="201"/>
      <c r="AS590" s="102"/>
      <c r="AT590" s="8"/>
      <c r="AU590" s="108">
        <v>22820</v>
      </c>
      <c r="AV590" s="198">
        <v>44071</v>
      </c>
      <c r="AW590" s="108">
        <v>186120</v>
      </c>
      <c r="AX590" s="199">
        <v>44098</v>
      </c>
      <c r="AY590" s="108" t="s">
        <v>215</v>
      </c>
      <c r="AZ590" s="108" t="s">
        <v>575</v>
      </c>
      <c r="BA590" s="6" t="s">
        <v>181</v>
      </c>
      <c r="BB590" s="75"/>
      <c r="BC590" s="75"/>
      <c r="BD590" s="6" t="s">
        <v>2289</v>
      </c>
      <c r="BE590" s="161" t="s">
        <v>2288</v>
      </c>
      <c r="BF590" s="198">
        <v>44097</v>
      </c>
      <c r="BG590" s="4" t="s">
        <v>220</v>
      </c>
      <c r="BH590" s="4" t="s">
        <v>220</v>
      </c>
      <c r="BI590" s="6" t="s">
        <v>221</v>
      </c>
      <c r="BJ590" s="6" t="s">
        <v>527</v>
      </c>
      <c r="BK590" s="6" t="s">
        <v>174</v>
      </c>
      <c r="BL590" s="12">
        <v>80128270</v>
      </c>
      <c r="BM590" s="4">
        <v>4</v>
      </c>
      <c r="BN590" s="6" t="s">
        <v>528</v>
      </c>
      <c r="BO590" s="6" t="s">
        <v>529</v>
      </c>
      <c r="BP590" s="4">
        <v>77102000</v>
      </c>
      <c r="BQ590" s="196" t="s">
        <v>4833</v>
      </c>
      <c r="BR590" s="198">
        <v>44097</v>
      </c>
      <c r="BS590" s="4" t="s">
        <v>180</v>
      </c>
      <c r="BT590" s="13" t="s">
        <v>230</v>
      </c>
      <c r="BU590" s="199">
        <v>44098</v>
      </c>
      <c r="BV590" s="13" t="s">
        <v>348</v>
      </c>
      <c r="BW590" s="163">
        <v>44098</v>
      </c>
      <c r="BX590" s="163">
        <v>44098</v>
      </c>
      <c r="BY590" s="222">
        <v>44188</v>
      </c>
      <c r="BZ590" s="42">
        <f t="shared" si="676"/>
        <v>90</v>
      </c>
      <c r="CA590" s="42">
        <f t="shared" si="677"/>
        <v>3</v>
      </c>
      <c r="CB590" s="6" t="s">
        <v>4804</v>
      </c>
      <c r="CC590" s="9">
        <f>BD_2!E588</f>
        <v>0</v>
      </c>
      <c r="CD590" s="9">
        <f>BD_2!BA588</f>
        <v>0</v>
      </c>
      <c r="CE590" s="4">
        <f>BD_2!BZ588</f>
        <v>0</v>
      </c>
      <c r="CF590" s="42" t="str">
        <f>BD_2!CA588</f>
        <v>2 NO</v>
      </c>
      <c r="CG590" s="163" t="str">
        <f>BD_2!CF588</f>
        <v>2 NO</v>
      </c>
      <c r="CH590" s="4" t="s">
        <v>181</v>
      </c>
      <c r="CI590">
        <f t="shared" si="657"/>
        <v>90</v>
      </c>
      <c r="CJ590" s="161">
        <f t="shared" si="658"/>
        <v>44098</v>
      </c>
      <c r="CK590" s="161">
        <f t="shared" si="659"/>
        <v>44188</v>
      </c>
      <c r="CL590" s="14">
        <f t="shared" ca="1" si="660"/>
        <v>2.5</v>
      </c>
      <c r="CM590" s="112">
        <f t="shared" si="678"/>
        <v>25887000</v>
      </c>
      <c r="CN590" s="42" t="str">
        <f t="shared" ca="1" si="679"/>
        <v>FINALIZADO</v>
      </c>
      <c r="CO590" s="115"/>
      <c r="CQ590" s="17"/>
      <c r="CR590" s="87"/>
      <c r="CT590" s="4" t="s">
        <v>1321</v>
      </c>
      <c r="CU590" s="4" t="s">
        <v>1322</v>
      </c>
      <c r="CV590" s="4" t="s">
        <v>3330</v>
      </c>
      <c r="CW590" s="42" t="str">
        <f t="shared" si="681"/>
        <v>septiembre</v>
      </c>
      <c r="CX590" s="4" t="s">
        <v>180</v>
      </c>
      <c r="CY590" s="6" t="s">
        <v>361</v>
      </c>
      <c r="CZ590" s="6" t="s">
        <v>362</v>
      </c>
    </row>
    <row r="591" spans="1:104" x14ac:dyDescent="0.25">
      <c r="A591" s="110" t="str">
        <f t="shared" si="667"/>
        <v/>
      </c>
      <c r="B591" s="110" t="str">
        <f t="shared" si="668"/>
        <v/>
      </c>
      <c r="C591" s="42" t="str">
        <f t="shared" si="669"/>
        <v/>
      </c>
      <c r="D591" s="42" t="str">
        <f t="shared" si="670"/>
        <v/>
      </c>
      <c r="E591" s="110" t="str">
        <f t="shared" si="671"/>
        <v/>
      </c>
      <c r="F591" s="110" t="str">
        <f t="shared" ca="1" si="672"/>
        <v>F</v>
      </c>
      <c r="G591" s="19" t="str">
        <f t="shared" si="673"/>
        <v/>
      </c>
      <c r="H591" s="19" t="str">
        <f t="shared" si="674"/>
        <v/>
      </c>
      <c r="I591" s="164" t="str">
        <f t="shared" si="675"/>
        <v/>
      </c>
      <c r="J591" s="4">
        <v>2020</v>
      </c>
      <c r="K591" s="5">
        <v>581</v>
      </c>
      <c r="L591" s="13" t="s">
        <v>4825</v>
      </c>
      <c r="M591" s="4" t="s">
        <v>115</v>
      </c>
      <c r="N591" s="6" t="s">
        <v>116</v>
      </c>
      <c r="O591" s="6" t="s">
        <v>138</v>
      </c>
      <c r="P591" s="6" t="s">
        <v>150</v>
      </c>
      <c r="Q591" s="6" t="s">
        <v>249</v>
      </c>
      <c r="R591" s="4" t="s">
        <v>114</v>
      </c>
      <c r="S591" s="4" t="s">
        <v>166</v>
      </c>
      <c r="T591" s="108" t="s">
        <v>4846</v>
      </c>
      <c r="U591" s="4" t="s">
        <v>173</v>
      </c>
      <c r="V591" s="43" t="s">
        <v>174</v>
      </c>
      <c r="W591" s="7">
        <v>63527895</v>
      </c>
      <c r="X591" s="100">
        <v>7</v>
      </c>
      <c r="Y591" s="198">
        <v>29902</v>
      </c>
      <c r="Z591" s="80">
        <f ca="1">+($F$1-Tabla3[[#This Row],[FECHA DE NACIMIENTO]])/365</f>
        <v>39.509589041095893</v>
      </c>
      <c r="AA591" s="133" t="s">
        <v>1442</v>
      </c>
      <c r="AC591" s="4" t="s">
        <v>114</v>
      </c>
      <c r="AD591" s="4" t="s">
        <v>114</v>
      </c>
      <c r="AE591" s="8" t="s">
        <v>114</v>
      </c>
      <c r="AF591" s="4" t="s">
        <v>181</v>
      </c>
      <c r="AG591" s="6" t="s">
        <v>200</v>
      </c>
      <c r="AH591" s="6" t="s">
        <v>200</v>
      </c>
      <c r="AI591" s="6" t="s">
        <v>4799</v>
      </c>
      <c r="AJ591" s="108" t="s">
        <v>4847</v>
      </c>
      <c r="AK591" s="101" t="s">
        <v>4801</v>
      </c>
      <c r="AL591" s="9">
        <v>25887000</v>
      </c>
      <c r="AM591" s="9">
        <v>25887000</v>
      </c>
      <c r="AN591" s="112">
        <v>8629000</v>
      </c>
      <c r="AO591" s="4" t="s">
        <v>209</v>
      </c>
      <c r="AP591" s="6" t="s">
        <v>181</v>
      </c>
      <c r="AQ591" s="6" t="s">
        <v>168</v>
      </c>
      <c r="AR591" s="201"/>
      <c r="AS591" s="102"/>
      <c r="AT591" s="8"/>
      <c r="AU591" s="108">
        <v>22820</v>
      </c>
      <c r="AV591" s="198">
        <v>44071</v>
      </c>
      <c r="AW591" s="108">
        <v>184120</v>
      </c>
      <c r="AX591" s="199">
        <v>44096</v>
      </c>
      <c r="AY591" s="108" t="s">
        <v>215</v>
      </c>
      <c r="AZ591" s="108" t="s">
        <v>4925</v>
      </c>
      <c r="BA591" s="6" t="s">
        <v>181</v>
      </c>
      <c r="BB591" s="75"/>
      <c r="BC591" s="75"/>
      <c r="BD591" s="6" t="s">
        <v>4848</v>
      </c>
      <c r="BE591" s="161" t="s">
        <v>2299</v>
      </c>
      <c r="BF591" s="198">
        <v>44095</v>
      </c>
      <c r="BG591" s="4" t="s">
        <v>220</v>
      </c>
      <c r="BH591" s="4" t="s">
        <v>220</v>
      </c>
      <c r="BI591" s="6" t="s">
        <v>221</v>
      </c>
      <c r="BJ591" s="6" t="s">
        <v>527</v>
      </c>
      <c r="BK591" s="6" t="s">
        <v>174</v>
      </c>
      <c r="BL591" s="12">
        <v>80128270</v>
      </c>
      <c r="BM591" s="4">
        <v>4</v>
      </c>
      <c r="BN591" s="6" t="s">
        <v>528</v>
      </c>
      <c r="BO591" s="6" t="s">
        <v>529</v>
      </c>
      <c r="BP591" s="4">
        <v>77102000</v>
      </c>
      <c r="BQ591" s="196" t="s">
        <v>4845</v>
      </c>
      <c r="BR591" s="198">
        <v>44095</v>
      </c>
      <c r="BS591" s="4" t="s">
        <v>180</v>
      </c>
      <c r="BT591" s="13" t="s">
        <v>230</v>
      </c>
      <c r="BU591" s="199">
        <v>44096</v>
      </c>
      <c r="BV591" s="13" t="s">
        <v>348</v>
      </c>
      <c r="BW591" s="163">
        <v>44096</v>
      </c>
      <c r="BX591" s="163">
        <v>44096</v>
      </c>
      <c r="BY591" s="222">
        <v>44186</v>
      </c>
      <c r="BZ591" s="42">
        <f t="shared" si="676"/>
        <v>90</v>
      </c>
      <c r="CA591" s="42">
        <f t="shared" si="677"/>
        <v>3</v>
      </c>
      <c r="CB591" s="6" t="s">
        <v>4804</v>
      </c>
      <c r="CC591" s="9">
        <f>BD_2!E589</f>
        <v>0</v>
      </c>
      <c r="CD591" s="9">
        <f>BD_2!BA589</f>
        <v>0</v>
      </c>
      <c r="CE591" s="4">
        <f>BD_2!BZ589</f>
        <v>0</v>
      </c>
      <c r="CF591" s="42" t="str">
        <f>BD_2!CA589</f>
        <v>2 NO</v>
      </c>
      <c r="CG591" s="163" t="str">
        <f>BD_2!CF589</f>
        <v>2 NO</v>
      </c>
      <c r="CH591" s="4" t="s">
        <v>181</v>
      </c>
      <c r="CI591">
        <f t="shared" si="657"/>
        <v>90</v>
      </c>
      <c r="CJ591" s="161">
        <f t="shared" si="658"/>
        <v>44096</v>
      </c>
      <c r="CK591" s="161">
        <f t="shared" si="659"/>
        <v>44186</v>
      </c>
      <c r="CL591" s="14">
        <f t="shared" ca="1" si="660"/>
        <v>2.5222222222222221</v>
      </c>
      <c r="CM591" s="112">
        <f t="shared" si="678"/>
        <v>25887000</v>
      </c>
      <c r="CN591" s="42" t="str">
        <f t="shared" ca="1" si="679"/>
        <v>FINALIZADO</v>
      </c>
      <c r="CO591" s="115"/>
      <c r="CQ591" s="17"/>
      <c r="CR591" s="87"/>
      <c r="CT591" s="4" t="s">
        <v>1321</v>
      </c>
      <c r="CU591" s="4" t="s">
        <v>1322</v>
      </c>
      <c r="CV591" s="4" t="s">
        <v>3330</v>
      </c>
      <c r="CW591" s="42" t="str">
        <f t="shared" si="681"/>
        <v>septiembre</v>
      </c>
      <c r="CX591" s="4" t="s">
        <v>180</v>
      </c>
      <c r="CY591" s="6" t="s">
        <v>361</v>
      </c>
      <c r="CZ591" s="6" t="s">
        <v>362</v>
      </c>
    </row>
    <row r="592" spans="1:104" x14ac:dyDescent="0.25">
      <c r="A592" s="110" t="str">
        <f t="shared" si="667"/>
        <v/>
      </c>
      <c r="B592" s="110" t="str">
        <f t="shared" si="668"/>
        <v/>
      </c>
      <c r="C592" s="42" t="str">
        <f t="shared" si="669"/>
        <v/>
      </c>
      <c r="D592" s="42" t="str">
        <f t="shared" si="670"/>
        <v/>
      </c>
      <c r="E592" s="110" t="str">
        <f t="shared" si="671"/>
        <v/>
      </c>
      <c r="F592" s="110" t="str">
        <f t="shared" ca="1" si="672"/>
        <v>F</v>
      </c>
      <c r="G592" s="19" t="str">
        <f t="shared" si="673"/>
        <v/>
      </c>
      <c r="H592" s="19" t="str">
        <f t="shared" si="674"/>
        <v/>
      </c>
      <c r="I592" s="164" t="str">
        <f t="shared" si="675"/>
        <v/>
      </c>
      <c r="J592" s="4">
        <v>2020</v>
      </c>
      <c r="K592" s="5">
        <v>582</v>
      </c>
      <c r="L592" s="13" t="s">
        <v>4825</v>
      </c>
      <c r="M592" s="4" t="s">
        <v>115</v>
      </c>
      <c r="N592" s="6" t="s">
        <v>116</v>
      </c>
      <c r="O592" s="6" t="s">
        <v>138</v>
      </c>
      <c r="P592" s="6" t="s">
        <v>150</v>
      </c>
      <c r="Q592" s="6" t="s">
        <v>249</v>
      </c>
      <c r="R592" s="4" t="s">
        <v>114</v>
      </c>
      <c r="S592" s="4" t="s">
        <v>166</v>
      </c>
      <c r="T592" s="108" t="s">
        <v>4850</v>
      </c>
      <c r="U592" s="4" t="s">
        <v>173</v>
      </c>
      <c r="V592" s="43" t="s">
        <v>174</v>
      </c>
      <c r="W592" s="7">
        <v>88217651</v>
      </c>
      <c r="X592" s="100">
        <v>8</v>
      </c>
      <c r="Y592" s="198">
        <v>27585</v>
      </c>
      <c r="Z592" s="80">
        <f ca="1">+($F$1-Tabla3[[#This Row],[FECHA DE NACIMIENTO]])/365</f>
        <v>45.857534246575341</v>
      </c>
      <c r="AA592" s="133" t="s">
        <v>4851</v>
      </c>
      <c r="AC592" s="4" t="s">
        <v>114</v>
      </c>
      <c r="AD592" s="4" t="s">
        <v>114</v>
      </c>
      <c r="AE592" s="8" t="s">
        <v>114</v>
      </c>
      <c r="AF592" s="4" t="s">
        <v>181</v>
      </c>
      <c r="AG592" s="6" t="s">
        <v>200</v>
      </c>
      <c r="AH592" s="6" t="s">
        <v>200</v>
      </c>
      <c r="AI592" s="6" t="s">
        <v>4799</v>
      </c>
      <c r="AJ592" s="108" t="s">
        <v>4852</v>
      </c>
      <c r="AK592" s="101" t="s">
        <v>4853</v>
      </c>
      <c r="AL592" s="9">
        <v>15450000</v>
      </c>
      <c r="AM592" s="9">
        <v>15450000</v>
      </c>
      <c r="AN592" s="112">
        <v>5150000</v>
      </c>
      <c r="AO592" s="4" t="s">
        <v>209</v>
      </c>
      <c r="AP592" s="6" t="s">
        <v>181</v>
      </c>
      <c r="AQ592" s="6" t="s">
        <v>168</v>
      </c>
      <c r="AR592" s="201"/>
      <c r="AS592" s="102"/>
      <c r="AT592" s="8"/>
      <c r="AU592" s="108">
        <v>22820</v>
      </c>
      <c r="AV592" s="198">
        <v>44071</v>
      </c>
      <c r="AW592" s="108">
        <v>186220</v>
      </c>
      <c r="AX592" s="199">
        <v>44098</v>
      </c>
      <c r="AY592" s="108" t="s">
        <v>215</v>
      </c>
      <c r="AZ592" s="108" t="s">
        <v>575</v>
      </c>
      <c r="BA592" s="6" t="s">
        <v>181</v>
      </c>
      <c r="BB592" s="75"/>
      <c r="BC592" s="75"/>
      <c r="BD592" s="6" t="s">
        <v>4854</v>
      </c>
      <c r="BE592" s="161" t="s">
        <v>1543</v>
      </c>
      <c r="BF592" s="198">
        <v>44097</v>
      </c>
      <c r="BG592" s="4" t="s">
        <v>220</v>
      </c>
      <c r="BH592" s="4" t="s">
        <v>220</v>
      </c>
      <c r="BI592" s="6" t="s">
        <v>221</v>
      </c>
      <c r="BJ592" s="6" t="s">
        <v>527</v>
      </c>
      <c r="BK592" s="6" t="s">
        <v>174</v>
      </c>
      <c r="BL592" s="12">
        <v>80128270</v>
      </c>
      <c r="BM592" s="4">
        <v>4</v>
      </c>
      <c r="BN592" s="6" t="s">
        <v>528</v>
      </c>
      <c r="BO592" s="6" t="s">
        <v>529</v>
      </c>
      <c r="BP592" s="4">
        <v>77102000</v>
      </c>
      <c r="BQ592" s="196" t="s">
        <v>4849</v>
      </c>
      <c r="BR592" s="198">
        <v>44097</v>
      </c>
      <c r="BS592" s="4" t="s">
        <v>180</v>
      </c>
      <c r="BT592" s="13" t="s">
        <v>230</v>
      </c>
      <c r="BU592" s="199">
        <v>44098</v>
      </c>
      <c r="BV592" s="13" t="s">
        <v>348</v>
      </c>
      <c r="BW592" s="163">
        <v>44098</v>
      </c>
      <c r="BX592" s="163">
        <v>44098</v>
      </c>
      <c r="BY592" s="222">
        <v>44188</v>
      </c>
      <c r="BZ592" s="42">
        <f t="shared" si="676"/>
        <v>90</v>
      </c>
      <c r="CA592" s="16">
        <f t="shared" si="677"/>
        <v>3</v>
      </c>
      <c r="CB592" s="6" t="s">
        <v>4804</v>
      </c>
      <c r="CC592" s="9">
        <f>BD_2!E590</f>
        <v>0</v>
      </c>
      <c r="CD592" s="9">
        <f>BD_2!BA590</f>
        <v>0</v>
      </c>
      <c r="CE592" s="4">
        <f>BD_2!BZ590</f>
        <v>0</v>
      </c>
      <c r="CF592" s="42" t="str">
        <f>BD_2!CA590</f>
        <v>2 NO</v>
      </c>
      <c r="CG592" s="163" t="str">
        <f>BD_2!CF590</f>
        <v>2 NO</v>
      </c>
      <c r="CH592" s="4" t="s">
        <v>181</v>
      </c>
      <c r="CI592">
        <f t="shared" si="657"/>
        <v>90</v>
      </c>
      <c r="CJ592" s="161">
        <f t="shared" si="658"/>
        <v>44098</v>
      </c>
      <c r="CK592" s="161">
        <f t="shared" si="659"/>
        <v>44188</v>
      </c>
      <c r="CL592" s="14">
        <f t="shared" ca="1" si="660"/>
        <v>2.5</v>
      </c>
      <c r="CM592" s="112">
        <f t="shared" si="678"/>
        <v>15450000</v>
      </c>
      <c r="CN592" s="42" t="str">
        <f t="shared" ca="1" si="679"/>
        <v>FINALIZADO</v>
      </c>
      <c r="CO592" s="115"/>
      <c r="CQ592" s="17"/>
      <c r="CR592" s="87"/>
      <c r="CT592" s="4" t="s">
        <v>1321</v>
      </c>
      <c r="CU592" s="4" t="s">
        <v>1322</v>
      </c>
      <c r="CV592" s="4" t="s">
        <v>3330</v>
      </c>
      <c r="CW592" s="42" t="str">
        <f t="shared" si="681"/>
        <v>septiembre</v>
      </c>
      <c r="CX592" s="4" t="s">
        <v>180</v>
      </c>
      <c r="CY592" s="6" t="s">
        <v>361</v>
      </c>
      <c r="CZ592" s="6" t="s">
        <v>362</v>
      </c>
    </row>
    <row r="593" spans="1:104" x14ac:dyDescent="0.25">
      <c r="A593" s="110" t="str">
        <f t="shared" si="667"/>
        <v/>
      </c>
      <c r="B593" s="110" t="str">
        <f t="shared" si="668"/>
        <v/>
      </c>
      <c r="C593" s="42" t="str">
        <f t="shared" si="669"/>
        <v/>
      </c>
      <c r="D593" s="42" t="str">
        <f t="shared" si="670"/>
        <v/>
      </c>
      <c r="E593" s="110" t="str">
        <f t="shared" si="671"/>
        <v/>
      </c>
      <c r="F593" s="110" t="str">
        <f t="shared" ca="1" si="672"/>
        <v>F</v>
      </c>
      <c r="G593" s="19" t="str">
        <f t="shared" si="673"/>
        <v/>
      </c>
      <c r="H593" s="19" t="str">
        <f t="shared" si="674"/>
        <v/>
      </c>
      <c r="I593" s="164" t="str">
        <f t="shared" si="675"/>
        <v/>
      </c>
      <c r="J593" s="4">
        <v>2020</v>
      </c>
      <c r="K593" s="5">
        <v>583</v>
      </c>
      <c r="L593" s="13" t="s">
        <v>4825</v>
      </c>
      <c r="M593" s="4" t="s">
        <v>115</v>
      </c>
      <c r="N593" s="6" t="s">
        <v>116</v>
      </c>
      <c r="O593" s="6" t="s">
        <v>138</v>
      </c>
      <c r="P593" s="6" t="s">
        <v>150</v>
      </c>
      <c r="Q593" s="6" t="s">
        <v>249</v>
      </c>
      <c r="R593" s="4" t="s">
        <v>114</v>
      </c>
      <c r="S593" s="4" t="s">
        <v>166</v>
      </c>
      <c r="T593" s="108" t="s">
        <v>4856</v>
      </c>
      <c r="U593" s="4" t="s">
        <v>173</v>
      </c>
      <c r="V593" s="43" t="s">
        <v>174</v>
      </c>
      <c r="W593" s="7">
        <v>52928105</v>
      </c>
      <c r="X593" s="100">
        <v>8</v>
      </c>
      <c r="Y593" s="198">
        <v>29961</v>
      </c>
      <c r="Z593" s="80">
        <f ca="1">+($F$1-Tabla3[[#This Row],[FECHA DE NACIMIENTO]])/365</f>
        <v>39.347945205479455</v>
      </c>
      <c r="AA593" s="133" t="s">
        <v>4857</v>
      </c>
      <c r="AC593" s="4" t="s">
        <v>114</v>
      </c>
      <c r="AD593" s="4" t="s">
        <v>114</v>
      </c>
      <c r="AE593" s="8" t="s">
        <v>114</v>
      </c>
      <c r="AF593" s="4" t="s">
        <v>181</v>
      </c>
      <c r="AG593" s="6" t="s">
        <v>200</v>
      </c>
      <c r="AH593" s="6" t="s">
        <v>200</v>
      </c>
      <c r="AI593" s="6" t="s">
        <v>4799</v>
      </c>
      <c r="AJ593" s="108" t="s">
        <v>4858</v>
      </c>
      <c r="AK593" s="101" t="s">
        <v>4859</v>
      </c>
      <c r="AL593" s="9">
        <v>16500000</v>
      </c>
      <c r="AM593" s="9">
        <v>16500000</v>
      </c>
      <c r="AN593" s="112">
        <v>5500000</v>
      </c>
      <c r="AO593" s="4" t="s">
        <v>209</v>
      </c>
      <c r="AP593" s="6" t="s">
        <v>181</v>
      </c>
      <c r="AQ593" s="6" t="s">
        <v>168</v>
      </c>
      <c r="AR593" s="201"/>
      <c r="AS593" s="102"/>
      <c r="AT593" s="8"/>
      <c r="AU593" s="108">
        <v>22820</v>
      </c>
      <c r="AV593" s="198">
        <v>44071</v>
      </c>
      <c r="AW593" s="108">
        <v>186320</v>
      </c>
      <c r="AX593" s="199">
        <v>44098</v>
      </c>
      <c r="AY593" s="108" t="s">
        <v>215</v>
      </c>
      <c r="AZ593" s="108" t="s">
        <v>575</v>
      </c>
      <c r="BA593" s="6" t="s">
        <v>181</v>
      </c>
      <c r="BB593" s="75"/>
      <c r="BC593" s="75"/>
      <c r="BD593" s="6" t="s">
        <v>4860</v>
      </c>
      <c r="BE593" s="161" t="s">
        <v>2157</v>
      </c>
      <c r="BF593" s="198">
        <v>44097</v>
      </c>
      <c r="BG593" s="4" t="s">
        <v>220</v>
      </c>
      <c r="BH593" s="4" t="s">
        <v>220</v>
      </c>
      <c r="BI593" s="6" t="s">
        <v>221</v>
      </c>
      <c r="BJ593" s="6" t="s">
        <v>527</v>
      </c>
      <c r="BK593" s="6" t="s">
        <v>174</v>
      </c>
      <c r="BL593" s="12">
        <v>80128270</v>
      </c>
      <c r="BM593" s="4">
        <v>4</v>
      </c>
      <c r="BN593" s="6" t="s">
        <v>528</v>
      </c>
      <c r="BO593" s="6" t="s">
        <v>529</v>
      </c>
      <c r="BP593" s="4">
        <v>77102000</v>
      </c>
      <c r="BQ593" s="196" t="s">
        <v>4855</v>
      </c>
      <c r="BR593" s="198" t="s">
        <v>4861</v>
      </c>
      <c r="BS593" s="4" t="s">
        <v>180</v>
      </c>
      <c r="BT593" s="13" t="s">
        <v>230</v>
      </c>
      <c r="BU593" s="199">
        <v>44098</v>
      </c>
      <c r="BV593" s="13" t="s">
        <v>348</v>
      </c>
      <c r="BW593" s="163">
        <v>44098</v>
      </c>
      <c r="BX593" s="163">
        <v>44098</v>
      </c>
      <c r="BY593" s="222">
        <v>44188</v>
      </c>
      <c r="BZ593" s="42">
        <f t="shared" si="676"/>
        <v>90</v>
      </c>
      <c r="CA593" s="16">
        <f t="shared" si="677"/>
        <v>3</v>
      </c>
      <c r="CB593" s="6" t="s">
        <v>4804</v>
      </c>
      <c r="CC593" s="9">
        <f>BD_2!E591</f>
        <v>0</v>
      </c>
      <c r="CD593" s="9">
        <f>BD_2!BA591</f>
        <v>0</v>
      </c>
      <c r="CE593" s="4">
        <f>BD_2!BZ591</f>
        <v>0</v>
      </c>
      <c r="CF593" s="42" t="str">
        <f>BD_2!CA591</f>
        <v>2 NO</v>
      </c>
      <c r="CG593" s="163" t="str">
        <f>BD_2!CF591</f>
        <v>2 NO</v>
      </c>
      <c r="CH593" s="4" t="s">
        <v>181</v>
      </c>
      <c r="CI593">
        <f t="shared" si="657"/>
        <v>90</v>
      </c>
      <c r="CJ593" s="161">
        <f t="shared" si="658"/>
        <v>44098</v>
      </c>
      <c r="CK593" s="161">
        <f t="shared" si="659"/>
        <v>44188</v>
      </c>
      <c r="CL593" s="14">
        <f t="shared" ca="1" si="660"/>
        <v>2.5</v>
      </c>
      <c r="CM593" s="112">
        <f t="shared" si="678"/>
        <v>16500000</v>
      </c>
      <c r="CN593" s="42" t="str">
        <f t="shared" ca="1" si="679"/>
        <v>FINALIZADO</v>
      </c>
      <c r="CO593" s="115"/>
      <c r="CQ593" s="17"/>
      <c r="CR593" s="87"/>
      <c r="CT593" s="4" t="s">
        <v>1321</v>
      </c>
      <c r="CU593" s="4" t="s">
        <v>1322</v>
      </c>
      <c r="CV593" s="4" t="s">
        <v>3330</v>
      </c>
      <c r="CW593" s="42" t="str">
        <f t="shared" ref="CW593" si="682">TEXT(BF593,"MMMM")</f>
        <v>septiembre</v>
      </c>
      <c r="CX593" s="4" t="s">
        <v>180</v>
      </c>
      <c r="CY593" s="6" t="s">
        <v>361</v>
      </c>
      <c r="CZ593" s="6" t="s">
        <v>362</v>
      </c>
    </row>
    <row r="594" spans="1:104" x14ac:dyDescent="0.25">
      <c r="A594" s="110" t="str">
        <f t="shared" si="667"/>
        <v/>
      </c>
      <c r="B594" s="110" t="str">
        <f t="shared" si="668"/>
        <v/>
      </c>
      <c r="C594" s="42" t="str">
        <f t="shared" si="669"/>
        <v/>
      </c>
      <c r="D594" s="42" t="str">
        <f t="shared" si="670"/>
        <v/>
      </c>
      <c r="E594" s="110" t="str">
        <f t="shared" si="671"/>
        <v/>
      </c>
      <c r="F594" s="110" t="str">
        <f t="shared" ca="1" si="672"/>
        <v>F</v>
      </c>
      <c r="G594" s="19" t="str">
        <f t="shared" si="673"/>
        <v/>
      </c>
      <c r="H594" s="19" t="str">
        <f t="shared" si="674"/>
        <v/>
      </c>
      <c r="I594" s="164" t="str">
        <f t="shared" si="675"/>
        <v/>
      </c>
      <c r="J594" s="4">
        <v>2020</v>
      </c>
      <c r="K594" s="5">
        <v>584</v>
      </c>
      <c r="L594" s="13" t="s">
        <v>4825</v>
      </c>
      <c r="M594" s="4" t="s">
        <v>115</v>
      </c>
      <c r="N594" s="6" t="s">
        <v>116</v>
      </c>
      <c r="O594" s="6" t="s">
        <v>138</v>
      </c>
      <c r="P594" s="6" t="s">
        <v>150</v>
      </c>
      <c r="Q594" s="6" t="s">
        <v>249</v>
      </c>
      <c r="R594" s="4" t="s">
        <v>114</v>
      </c>
      <c r="S594" s="4" t="s">
        <v>166</v>
      </c>
      <c r="T594" s="108" t="s">
        <v>4863</v>
      </c>
      <c r="U594" s="4" t="s">
        <v>173</v>
      </c>
      <c r="V594" s="43" t="s">
        <v>174</v>
      </c>
      <c r="W594" s="7">
        <v>1070964286</v>
      </c>
      <c r="X594" s="100">
        <v>1</v>
      </c>
      <c r="Y594" s="198">
        <v>33765</v>
      </c>
      <c r="Z594" s="80">
        <f ca="1">+($F$1-Tabla3[[#This Row],[FECHA DE NACIMIENTO]])/365</f>
        <v>28.926027397260274</v>
      </c>
      <c r="AA594" s="133" t="s">
        <v>1753</v>
      </c>
      <c r="AC594" s="4" t="s">
        <v>114</v>
      </c>
      <c r="AD594" s="4" t="s">
        <v>114</v>
      </c>
      <c r="AE594" s="8" t="s">
        <v>114</v>
      </c>
      <c r="AF594" s="4" t="s">
        <v>181</v>
      </c>
      <c r="AG594" s="6" t="s">
        <v>200</v>
      </c>
      <c r="AH594" s="6" t="s">
        <v>200</v>
      </c>
      <c r="AI594" s="6" t="s">
        <v>4799</v>
      </c>
      <c r="AJ594" s="108" t="s">
        <v>4864</v>
      </c>
      <c r="AK594" s="101" t="s">
        <v>4865</v>
      </c>
      <c r="AL594" s="9">
        <v>13530000</v>
      </c>
      <c r="AM594" s="9">
        <v>13530000</v>
      </c>
      <c r="AN594" s="112">
        <v>4510000</v>
      </c>
      <c r="AO594" s="4" t="s">
        <v>209</v>
      </c>
      <c r="AP594" s="6" t="s">
        <v>181</v>
      </c>
      <c r="AQ594" s="6" t="s">
        <v>168</v>
      </c>
      <c r="AR594" s="201"/>
      <c r="AS594" s="102"/>
      <c r="AT594" s="8"/>
      <c r="AU594" s="108">
        <v>22820</v>
      </c>
      <c r="AV594" s="198">
        <v>44071</v>
      </c>
      <c r="AW594" s="108">
        <v>184220</v>
      </c>
      <c r="AX594" s="199">
        <v>44096</v>
      </c>
      <c r="AY594" s="108" t="s">
        <v>215</v>
      </c>
      <c r="AZ594" s="108" t="s">
        <v>575</v>
      </c>
      <c r="BA594" s="6" t="s">
        <v>181</v>
      </c>
      <c r="BB594" s="75"/>
      <c r="BC594" s="75"/>
      <c r="BD594" s="6" t="s">
        <v>4866</v>
      </c>
      <c r="BE594" s="161" t="s">
        <v>1519</v>
      </c>
      <c r="BF594" s="198">
        <v>44095</v>
      </c>
      <c r="BG594" s="4" t="s">
        <v>220</v>
      </c>
      <c r="BH594" s="4" t="s">
        <v>220</v>
      </c>
      <c r="BI594" s="6" t="s">
        <v>221</v>
      </c>
      <c r="BJ594" s="6" t="s">
        <v>527</v>
      </c>
      <c r="BK594" s="6" t="s">
        <v>174</v>
      </c>
      <c r="BL594" s="12">
        <v>80128270</v>
      </c>
      <c r="BM594" s="4">
        <v>4</v>
      </c>
      <c r="BN594" s="6" t="s">
        <v>528</v>
      </c>
      <c r="BO594" s="6" t="s">
        <v>529</v>
      </c>
      <c r="BP594" s="4">
        <v>77102000</v>
      </c>
      <c r="BQ594" s="196" t="s">
        <v>4862</v>
      </c>
      <c r="BR594" s="198">
        <v>44095</v>
      </c>
      <c r="BS594" s="4" t="s">
        <v>180</v>
      </c>
      <c r="BT594" s="13" t="s">
        <v>230</v>
      </c>
      <c r="BU594" s="199">
        <v>44095</v>
      </c>
      <c r="BV594" s="13" t="s">
        <v>348</v>
      </c>
      <c r="BW594" s="163">
        <v>44097</v>
      </c>
      <c r="BX594" s="163">
        <v>44097</v>
      </c>
      <c r="BY594" s="222">
        <v>44187</v>
      </c>
      <c r="BZ594" s="42">
        <f t="shared" si="676"/>
        <v>90</v>
      </c>
      <c r="CA594" s="16">
        <f t="shared" si="677"/>
        <v>3</v>
      </c>
      <c r="CB594" s="6" t="s">
        <v>4804</v>
      </c>
      <c r="CC594" s="9">
        <f>BD_2!E592</f>
        <v>0</v>
      </c>
      <c r="CD594" s="9">
        <f>BD_2!BA592</f>
        <v>0</v>
      </c>
      <c r="CE594" s="4">
        <f>BD_2!BZ592</f>
        <v>0</v>
      </c>
      <c r="CF594" s="42" t="str">
        <f>BD_2!CA592</f>
        <v>2 NO</v>
      </c>
      <c r="CG594" s="163" t="str">
        <f>BD_2!CF592</f>
        <v>2 NO</v>
      </c>
      <c r="CH594" s="4" t="s">
        <v>181</v>
      </c>
      <c r="CI594">
        <f t="shared" si="657"/>
        <v>90</v>
      </c>
      <c r="CJ594" s="161">
        <f t="shared" si="658"/>
        <v>44097</v>
      </c>
      <c r="CK594" s="161">
        <f t="shared" si="659"/>
        <v>44187</v>
      </c>
      <c r="CL594" s="14">
        <f t="shared" ca="1" si="660"/>
        <v>2.5111111111111111</v>
      </c>
      <c r="CM594" s="112">
        <f t="shared" si="678"/>
        <v>13530000</v>
      </c>
      <c r="CN594" s="42" t="str">
        <f t="shared" ca="1" si="679"/>
        <v>FINALIZADO</v>
      </c>
      <c r="CO594" s="115"/>
      <c r="CQ594" s="17"/>
      <c r="CR594" s="87"/>
      <c r="CT594" s="4" t="s">
        <v>1321</v>
      </c>
      <c r="CU594" s="4" t="s">
        <v>1322</v>
      </c>
      <c r="CV594" s="4" t="s">
        <v>3330</v>
      </c>
      <c r="CW594" s="42" t="str">
        <f t="shared" ref="CW594" si="683">TEXT(BF594,"MMMM")</f>
        <v>septiembre</v>
      </c>
      <c r="CX594" s="4" t="s">
        <v>180</v>
      </c>
      <c r="CY594" s="6" t="s">
        <v>361</v>
      </c>
      <c r="CZ594" s="6" t="s">
        <v>362</v>
      </c>
    </row>
    <row r="595" spans="1:104" x14ac:dyDescent="0.25">
      <c r="A595" s="110" t="str">
        <f t="shared" si="667"/>
        <v/>
      </c>
      <c r="B595" s="110" t="str">
        <f t="shared" si="668"/>
        <v/>
      </c>
      <c r="C595" s="42" t="str">
        <f t="shared" si="669"/>
        <v/>
      </c>
      <c r="D595" s="42" t="str">
        <f t="shared" si="670"/>
        <v/>
      </c>
      <c r="E595" s="110" t="str">
        <f t="shared" si="671"/>
        <v/>
      </c>
      <c r="F595" s="110" t="str">
        <f ca="1">+IF($CK595&lt;=$F$1,"F","E")</f>
        <v>F</v>
      </c>
      <c r="G595" s="19" t="str">
        <f t="shared" si="673"/>
        <v/>
      </c>
      <c r="H595" s="19" t="str">
        <f t="shared" si="674"/>
        <v/>
      </c>
      <c r="I595" s="164" t="str">
        <f t="shared" si="675"/>
        <v/>
      </c>
      <c r="J595" s="4">
        <v>2020</v>
      </c>
      <c r="K595" s="5">
        <v>585</v>
      </c>
      <c r="L595" s="13" t="s">
        <v>4825</v>
      </c>
      <c r="M595" s="4" t="s">
        <v>115</v>
      </c>
      <c r="N595" s="6" t="s">
        <v>116</v>
      </c>
      <c r="O595" s="6" t="s">
        <v>138</v>
      </c>
      <c r="P595" s="6" t="s">
        <v>150</v>
      </c>
      <c r="Q595" s="6" t="s">
        <v>249</v>
      </c>
      <c r="R595" s="4" t="s">
        <v>114</v>
      </c>
      <c r="S595" s="4" t="s">
        <v>166</v>
      </c>
      <c r="T595" s="108" t="s">
        <v>2889</v>
      </c>
      <c r="U595" s="4" t="s">
        <v>173</v>
      </c>
      <c r="V595" s="43" t="s">
        <v>174</v>
      </c>
      <c r="W595" s="7">
        <v>51713247</v>
      </c>
      <c r="X595" s="100">
        <v>8</v>
      </c>
      <c r="Y595" s="198">
        <v>23425</v>
      </c>
      <c r="Z595" s="80">
        <f ca="1">+($F$1-Tabla3[[#This Row],[FECHA DE NACIMIENTO]])/365</f>
        <v>57.254794520547946</v>
      </c>
      <c r="AA595" s="133" t="s">
        <v>614</v>
      </c>
      <c r="AC595" s="4" t="s">
        <v>114</v>
      </c>
      <c r="AD595" s="4" t="s">
        <v>114</v>
      </c>
      <c r="AE595" s="8" t="s">
        <v>114</v>
      </c>
      <c r="AF595" s="4" t="s">
        <v>181</v>
      </c>
      <c r="AG595" s="6" t="s">
        <v>200</v>
      </c>
      <c r="AH595" s="6" t="s">
        <v>200</v>
      </c>
      <c r="AI595" s="6" t="s">
        <v>4799</v>
      </c>
      <c r="AJ595" s="108" t="s">
        <v>4868</v>
      </c>
      <c r="AK595" s="101" t="s">
        <v>4869</v>
      </c>
      <c r="AL595" s="9">
        <v>18000000</v>
      </c>
      <c r="AM595" s="9">
        <v>18000000</v>
      </c>
      <c r="AN595" s="112">
        <v>6000000</v>
      </c>
      <c r="AO595" s="4" t="s">
        <v>209</v>
      </c>
      <c r="AP595" s="6" t="s">
        <v>181</v>
      </c>
      <c r="AQ595" s="6" t="s">
        <v>168</v>
      </c>
      <c r="AR595" s="201"/>
      <c r="AS595" s="102"/>
      <c r="AT595" s="8"/>
      <c r="AU595" s="108">
        <v>22820</v>
      </c>
      <c r="AV595" s="198">
        <v>44071</v>
      </c>
      <c r="AW595" s="108">
        <v>186420</v>
      </c>
      <c r="AX595" s="199">
        <v>44098</v>
      </c>
      <c r="AY595" s="108" t="s">
        <v>215</v>
      </c>
      <c r="AZ595" s="108" t="s">
        <v>575</v>
      </c>
      <c r="BA595" s="6" t="s">
        <v>181</v>
      </c>
      <c r="BB595" s="75"/>
      <c r="BC595" s="75"/>
      <c r="BD595" s="6" t="s">
        <v>3257</v>
      </c>
      <c r="BE595" s="161" t="s">
        <v>3256</v>
      </c>
      <c r="BF595" s="198">
        <v>44097</v>
      </c>
      <c r="BG595" s="4" t="s">
        <v>220</v>
      </c>
      <c r="BH595" s="4" t="s">
        <v>220</v>
      </c>
      <c r="BI595" s="6" t="s">
        <v>221</v>
      </c>
      <c r="BJ595" s="6" t="s">
        <v>527</v>
      </c>
      <c r="BK595" s="6" t="s">
        <v>174</v>
      </c>
      <c r="BL595" s="12">
        <v>80128270</v>
      </c>
      <c r="BM595" s="4">
        <v>4</v>
      </c>
      <c r="BN595" s="6" t="s">
        <v>528</v>
      </c>
      <c r="BO595" s="6" t="s">
        <v>529</v>
      </c>
      <c r="BP595" s="4">
        <v>77102000</v>
      </c>
      <c r="BQ595" s="196" t="s">
        <v>4867</v>
      </c>
      <c r="BR595" s="198">
        <v>44097</v>
      </c>
      <c r="BS595" s="4" t="s">
        <v>180</v>
      </c>
      <c r="BT595" s="13" t="s">
        <v>230</v>
      </c>
      <c r="BU595" s="199">
        <v>44097</v>
      </c>
      <c r="BV595" s="13" t="s">
        <v>348</v>
      </c>
      <c r="BW595" s="163">
        <v>44098</v>
      </c>
      <c r="BX595" s="163">
        <v>44098</v>
      </c>
      <c r="BY595" s="222">
        <v>44188</v>
      </c>
      <c r="BZ595" s="42">
        <f t="shared" si="676"/>
        <v>90</v>
      </c>
      <c r="CA595" s="16">
        <f t="shared" si="677"/>
        <v>3</v>
      </c>
      <c r="CB595" s="6" t="s">
        <v>4804</v>
      </c>
      <c r="CC595" s="9">
        <f>BD_2!E593</f>
        <v>0</v>
      </c>
      <c r="CD595" s="9">
        <f>BD_2!BA593</f>
        <v>0</v>
      </c>
      <c r="CE595" s="4">
        <f>BD_2!BZ593</f>
        <v>0</v>
      </c>
      <c r="CF595" s="42" t="str">
        <f>BD_2!CA593</f>
        <v>2 NO</v>
      </c>
      <c r="CG595" s="163" t="str">
        <f>BD_2!CF593</f>
        <v>2 NO</v>
      </c>
      <c r="CH595" s="4" t="s">
        <v>181</v>
      </c>
      <c r="CI595">
        <f t="shared" si="657"/>
        <v>90</v>
      </c>
      <c r="CJ595" s="161">
        <f t="shared" si="658"/>
        <v>44098</v>
      </c>
      <c r="CK595" s="161">
        <f t="shared" si="659"/>
        <v>44188</v>
      </c>
      <c r="CL595" s="14">
        <f t="shared" ca="1" si="660"/>
        <v>2.5</v>
      </c>
      <c r="CM595" s="112">
        <f t="shared" si="678"/>
        <v>18000000</v>
      </c>
      <c r="CN595" s="42" t="str">
        <f ca="1">+IF($CK595&lt;=$F$1, "FINALIZADO","EJECUCIÓN")</f>
        <v>FINALIZADO</v>
      </c>
      <c r="CO595" s="115"/>
      <c r="CQ595" s="17"/>
      <c r="CR595" s="87"/>
      <c r="CT595" s="4" t="s">
        <v>1321</v>
      </c>
      <c r="CU595" s="4" t="s">
        <v>1322</v>
      </c>
      <c r="CV595" s="4" t="s">
        <v>3330</v>
      </c>
      <c r="CW595" s="42" t="str">
        <f t="shared" ref="CW595" si="684">TEXT(BF595,"MMMM")</f>
        <v>septiembre</v>
      </c>
      <c r="CX595" s="4" t="s">
        <v>180</v>
      </c>
      <c r="CY595" s="6" t="s">
        <v>361</v>
      </c>
      <c r="CZ595" s="6" t="s">
        <v>362</v>
      </c>
    </row>
    <row r="596" spans="1:104" x14ac:dyDescent="0.25">
      <c r="A596" s="110" t="str">
        <f t="shared" si="667"/>
        <v/>
      </c>
      <c r="B596" s="110" t="str">
        <f t="shared" si="668"/>
        <v/>
      </c>
      <c r="C596" s="42" t="str">
        <f t="shared" si="669"/>
        <v/>
      </c>
      <c r="D596" s="42" t="str">
        <f t="shared" si="670"/>
        <v/>
      </c>
      <c r="E596" s="110" t="str">
        <f t="shared" si="671"/>
        <v/>
      </c>
      <c r="F596" s="110" t="str">
        <f t="shared" ca="1" si="672"/>
        <v>F</v>
      </c>
      <c r="G596" s="19" t="str">
        <f t="shared" si="673"/>
        <v/>
      </c>
      <c r="H596" s="19" t="str">
        <f t="shared" si="674"/>
        <v/>
      </c>
      <c r="I596" s="164" t="str">
        <f t="shared" si="675"/>
        <v/>
      </c>
      <c r="J596" s="4">
        <v>2020</v>
      </c>
      <c r="K596" s="5">
        <v>586</v>
      </c>
      <c r="L596" s="13" t="s">
        <v>4825</v>
      </c>
      <c r="M596" s="4" t="s">
        <v>115</v>
      </c>
      <c r="N596" s="6" t="s">
        <v>116</v>
      </c>
      <c r="O596" s="6" t="s">
        <v>138</v>
      </c>
      <c r="P596" s="6" t="s">
        <v>150</v>
      </c>
      <c r="Q596" s="6" t="s">
        <v>249</v>
      </c>
      <c r="R596" s="4" t="s">
        <v>114</v>
      </c>
      <c r="S596" s="4" t="s">
        <v>167</v>
      </c>
      <c r="T596" s="108" t="s">
        <v>1874</v>
      </c>
      <c r="U596" s="4" t="s">
        <v>173</v>
      </c>
      <c r="V596" s="43" t="s">
        <v>174</v>
      </c>
      <c r="W596" s="7">
        <v>1022432832</v>
      </c>
      <c r="X596" s="100">
        <v>6</v>
      </c>
      <c r="Y596" s="198">
        <v>35811</v>
      </c>
      <c r="Z596" s="80">
        <f ca="1">+($F$1-Tabla3[[#This Row],[FECHA DE NACIMIENTO]])/365</f>
        <v>23.32054794520548</v>
      </c>
      <c r="AA596" s="133" t="s">
        <v>367</v>
      </c>
      <c r="AC596" s="4" t="s">
        <v>114</v>
      </c>
      <c r="AD596" s="4" t="s">
        <v>114</v>
      </c>
      <c r="AE596" s="8" t="s">
        <v>114</v>
      </c>
      <c r="AF596" s="4" t="s">
        <v>181</v>
      </c>
      <c r="AG596" s="6" t="s">
        <v>200</v>
      </c>
      <c r="AH596" s="6" t="s">
        <v>200</v>
      </c>
      <c r="AI596" s="6" t="s">
        <v>4871</v>
      </c>
      <c r="AJ596" s="108" t="s">
        <v>4872</v>
      </c>
      <c r="AK596" s="101" t="s">
        <v>4873</v>
      </c>
      <c r="AL596" s="9">
        <v>5550000</v>
      </c>
      <c r="AM596" s="9">
        <v>5550000</v>
      </c>
      <c r="AN596" s="112">
        <v>1850000</v>
      </c>
      <c r="AO596" s="4" t="s">
        <v>209</v>
      </c>
      <c r="AP596" s="6" t="s">
        <v>181</v>
      </c>
      <c r="AQ596" s="6" t="s">
        <v>168</v>
      </c>
      <c r="AR596" s="201"/>
      <c r="AS596" s="102"/>
      <c r="AT596" s="8"/>
      <c r="AU596" s="108">
        <v>22820</v>
      </c>
      <c r="AV596" s="198">
        <v>44071</v>
      </c>
      <c r="AW596" s="108">
        <v>186520</v>
      </c>
      <c r="AX596" s="199">
        <v>44098</v>
      </c>
      <c r="AY596" s="108" t="s">
        <v>215</v>
      </c>
      <c r="AZ596" s="108" t="s">
        <v>575</v>
      </c>
      <c r="BA596" s="6" t="s">
        <v>181</v>
      </c>
      <c r="BB596" s="75"/>
      <c r="BC596" s="75"/>
      <c r="BD596" s="6" t="s">
        <v>4874</v>
      </c>
      <c r="BE596" s="161" t="s">
        <v>2852</v>
      </c>
      <c r="BF596" s="198">
        <v>44097</v>
      </c>
      <c r="BG596" s="4" t="s">
        <v>220</v>
      </c>
      <c r="BH596" s="4" t="s">
        <v>220</v>
      </c>
      <c r="BI596" s="6" t="s">
        <v>221</v>
      </c>
      <c r="BJ596" s="6" t="s">
        <v>527</v>
      </c>
      <c r="BK596" s="6" t="s">
        <v>174</v>
      </c>
      <c r="BL596" s="12">
        <v>80128270</v>
      </c>
      <c r="BM596" s="4">
        <v>4</v>
      </c>
      <c r="BN596" s="6" t="s">
        <v>528</v>
      </c>
      <c r="BO596" s="6" t="s">
        <v>529</v>
      </c>
      <c r="BP596" s="4">
        <v>77102000</v>
      </c>
      <c r="BQ596" s="196" t="s">
        <v>4870</v>
      </c>
      <c r="BR596" s="198">
        <v>44097</v>
      </c>
      <c r="BS596" s="4" t="s">
        <v>180</v>
      </c>
      <c r="BT596" s="13" t="s">
        <v>230</v>
      </c>
      <c r="BU596" s="199">
        <v>44098</v>
      </c>
      <c r="BV596" s="13" t="s">
        <v>348</v>
      </c>
      <c r="BW596" s="163">
        <v>44098</v>
      </c>
      <c r="BX596" s="163">
        <v>44098</v>
      </c>
      <c r="BY596" s="222">
        <v>44188</v>
      </c>
      <c r="BZ596" s="42">
        <f t="shared" si="676"/>
        <v>90</v>
      </c>
      <c r="CA596" s="16">
        <f t="shared" si="677"/>
        <v>3</v>
      </c>
      <c r="CB596" s="6" t="s">
        <v>4804</v>
      </c>
      <c r="CC596" s="9">
        <f>BD_2!E594</f>
        <v>0</v>
      </c>
      <c r="CD596" s="9">
        <f>BD_2!BA594</f>
        <v>0</v>
      </c>
      <c r="CE596" s="4">
        <f>BD_2!BZ594</f>
        <v>0</v>
      </c>
      <c r="CF596" s="42" t="str">
        <f>BD_2!CA594</f>
        <v>2 NO</v>
      </c>
      <c r="CG596" s="163" t="str">
        <f>BD_2!CF594</f>
        <v>2 NO</v>
      </c>
      <c r="CH596" s="4" t="s">
        <v>181</v>
      </c>
      <c r="CI596">
        <f t="shared" si="657"/>
        <v>90</v>
      </c>
      <c r="CJ596" s="161">
        <f t="shared" si="658"/>
        <v>44098</v>
      </c>
      <c r="CK596" s="161">
        <f t="shared" si="659"/>
        <v>44188</v>
      </c>
      <c r="CL596" s="14">
        <f t="shared" ca="1" si="660"/>
        <v>2.5</v>
      </c>
      <c r="CM596" s="112">
        <f t="shared" si="678"/>
        <v>5550000</v>
      </c>
      <c r="CN596" s="42" t="str">
        <f t="shared" ca="1" si="679"/>
        <v>FINALIZADO</v>
      </c>
      <c r="CO596" s="115"/>
      <c r="CQ596" s="17"/>
      <c r="CR596" s="87"/>
      <c r="CT596" s="4" t="s">
        <v>1321</v>
      </c>
      <c r="CU596" s="4" t="s">
        <v>1322</v>
      </c>
      <c r="CV596" s="4" t="s">
        <v>3330</v>
      </c>
      <c r="CW596" s="42" t="str">
        <f t="shared" ref="CW596" si="685">TEXT(BF596,"MMMM")</f>
        <v>septiembre</v>
      </c>
      <c r="CX596" s="4" t="s">
        <v>180</v>
      </c>
      <c r="CY596" s="6" t="s">
        <v>361</v>
      </c>
      <c r="CZ596" s="6" t="s">
        <v>362</v>
      </c>
    </row>
    <row r="597" spans="1:104" x14ac:dyDescent="0.25">
      <c r="A597" s="110" t="str">
        <f t="shared" si="667"/>
        <v/>
      </c>
      <c r="B597" s="110" t="str">
        <f t="shared" si="668"/>
        <v/>
      </c>
      <c r="C597" s="42" t="str">
        <f t="shared" si="669"/>
        <v/>
      </c>
      <c r="D597" s="42" t="str">
        <f t="shared" si="670"/>
        <v/>
      </c>
      <c r="E597" s="110" t="str">
        <f t="shared" si="671"/>
        <v/>
      </c>
      <c r="F597" s="110" t="str">
        <f t="shared" ca="1" si="672"/>
        <v>F</v>
      </c>
      <c r="G597" s="19" t="str">
        <f t="shared" si="673"/>
        <v/>
      </c>
      <c r="H597" s="19" t="str">
        <f t="shared" si="674"/>
        <v/>
      </c>
      <c r="I597" s="164" t="str">
        <f t="shared" si="675"/>
        <v/>
      </c>
      <c r="J597" s="4">
        <v>2020</v>
      </c>
      <c r="K597" s="5">
        <v>587</v>
      </c>
      <c r="L597" s="13" t="s">
        <v>1433</v>
      </c>
      <c r="M597" s="4" t="s">
        <v>115</v>
      </c>
      <c r="N597" s="6" t="s">
        <v>116</v>
      </c>
      <c r="O597" s="6" t="s">
        <v>138</v>
      </c>
      <c r="P597" s="6" t="s">
        <v>150</v>
      </c>
      <c r="Q597" s="6" t="s">
        <v>249</v>
      </c>
      <c r="R597" s="4" t="s">
        <v>114</v>
      </c>
      <c r="S597" s="4" t="s">
        <v>168</v>
      </c>
      <c r="T597" s="108" t="s">
        <v>4946</v>
      </c>
      <c r="U597" s="4" t="s">
        <v>2160</v>
      </c>
      <c r="V597" s="43" t="s">
        <v>175</v>
      </c>
      <c r="W597" s="7">
        <v>830099766</v>
      </c>
      <c r="X597" s="100">
        <v>1</v>
      </c>
      <c r="Y597" s="198" t="s">
        <v>2162</v>
      </c>
      <c r="Z597" s="80">
        <v>0</v>
      </c>
      <c r="AA597" s="133" t="s">
        <v>2162</v>
      </c>
      <c r="AB597" s="133" t="s">
        <v>2162</v>
      </c>
      <c r="AC597" s="4" t="s">
        <v>4947</v>
      </c>
      <c r="AD597" s="4" t="s">
        <v>174</v>
      </c>
      <c r="AE597" s="8">
        <v>52056284</v>
      </c>
      <c r="AF597" s="4" t="s">
        <v>180</v>
      </c>
      <c r="AG597" s="13" t="s">
        <v>713</v>
      </c>
      <c r="AH597" s="13" t="s">
        <v>713</v>
      </c>
      <c r="AI597" s="6" t="s">
        <v>4945</v>
      </c>
      <c r="AJ597" s="108" t="s">
        <v>4948</v>
      </c>
      <c r="AK597" s="101" t="s">
        <v>4949</v>
      </c>
      <c r="AL597" s="9">
        <v>86804931</v>
      </c>
      <c r="AM597" s="9">
        <v>86804931</v>
      </c>
      <c r="AN597" s="112">
        <v>0</v>
      </c>
      <c r="AO597" s="4" t="s">
        <v>209</v>
      </c>
      <c r="AP597" s="6" t="s">
        <v>181</v>
      </c>
      <c r="AQ597" s="6" t="s">
        <v>168</v>
      </c>
      <c r="AR597" s="201"/>
      <c r="AS597" s="102"/>
      <c r="AT597" s="8"/>
      <c r="AU597" s="108">
        <v>22320</v>
      </c>
      <c r="AV597" s="198">
        <v>44046</v>
      </c>
      <c r="AW597" s="108">
        <v>190420</v>
      </c>
      <c r="AX597" s="199">
        <v>44104</v>
      </c>
      <c r="AY597" s="108" t="s">
        <v>215</v>
      </c>
      <c r="AZ597" s="108" t="s">
        <v>815</v>
      </c>
      <c r="BA597" s="6" t="s">
        <v>181</v>
      </c>
      <c r="BB597" s="75"/>
      <c r="BC597" s="75"/>
      <c r="BD597" s="6" t="s">
        <v>4951</v>
      </c>
      <c r="BE597" s="161" t="s">
        <v>4950</v>
      </c>
      <c r="BF597" s="198">
        <v>44103</v>
      </c>
      <c r="BG597" s="4" t="s">
        <v>220</v>
      </c>
      <c r="BH597" s="4" t="s">
        <v>220</v>
      </c>
      <c r="BI597" s="6" t="s">
        <v>221</v>
      </c>
      <c r="BJ597" s="6" t="s">
        <v>1168</v>
      </c>
      <c r="BK597" s="6" t="s">
        <v>174</v>
      </c>
      <c r="BL597" s="12">
        <v>52527301</v>
      </c>
      <c r="BM597" s="4">
        <v>4</v>
      </c>
      <c r="BN597" s="6" t="s">
        <v>1288</v>
      </c>
      <c r="BO597" s="6" t="s">
        <v>713</v>
      </c>
      <c r="BP597" s="4">
        <v>81112202</v>
      </c>
      <c r="BQ597" s="196" t="s">
        <v>4944</v>
      </c>
      <c r="BR597" s="198">
        <v>44103</v>
      </c>
      <c r="BS597" s="4" t="s">
        <v>180</v>
      </c>
      <c r="BT597" s="13" t="s">
        <v>230</v>
      </c>
      <c r="BU597" s="199">
        <v>44104</v>
      </c>
      <c r="BV597" s="13" t="s">
        <v>350</v>
      </c>
      <c r="BW597" s="163">
        <v>44104</v>
      </c>
      <c r="BX597" s="163">
        <v>44104</v>
      </c>
      <c r="BY597" s="222">
        <v>44196</v>
      </c>
      <c r="BZ597" s="42">
        <f t="shared" si="676"/>
        <v>92</v>
      </c>
      <c r="CA597" s="16">
        <f t="shared" si="677"/>
        <v>3.0666666666666669</v>
      </c>
      <c r="CB597" s="108" t="s">
        <v>4952</v>
      </c>
      <c r="CC597" s="9">
        <f>BD_2!E595</f>
        <v>0</v>
      </c>
      <c r="CD597" s="9">
        <f>BD_2!BA595</f>
        <v>0</v>
      </c>
      <c r="CE597" s="4">
        <f>BD_2!BZ595</f>
        <v>0</v>
      </c>
      <c r="CF597" s="42" t="str">
        <f>BD_2!CA595</f>
        <v>2 NO</v>
      </c>
      <c r="CG597" s="163" t="str">
        <f>BD_2!CF595</f>
        <v>2 NO</v>
      </c>
      <c r="CH597" s="4" t="s">
        <v>181</v>
      </c>
      <c r="CI597">
        <f t="shared" si="657"/>
        <v>92</v>
      </c>
      <c r="CJ597" s="161">
        <f t="shared" si="658"/>
        <v>44104</v>
      </c>
      <c r="CK597" s="161">
        <f t="shared" si="659"/>
        <v>44196</v>
      </c>
      <c r="CL597" s="14">
        <f t="shared" ca="1" si="660"/>
        <v>2.3804347826086958</v>
      </c>
      <c r="CM597" s="112">
        <f t="shared" si="678"/>
        <v>86804931</v>
      </c>
      <c r="CN597" s="42" t="str">
        <f t="shared" ca="1" si="679"/>
        <v>FINALIZADO</v>
      </c>
      <c r="CO597" s="115"/>
      <c r="CQ597" s="17"/>
      <c r="CR597" s="87"/>
      <c r="CT597" s="4" t="s">
        <v>1321</v>
      </c>
      <c r="CU597" s="4" t="s">
        <v>1322</v>
      </c>
      <c r="CV597" s="4" t="s">
        <v>3330</v>
      </c>
      <c r="CW597" s="42" t="str">
        <f t="shared" si="681"/>
        <v>septiembre</v>
      </c>
      <c r="CX597" s="4" t="s">
        <v>180</v>
      </c>
      <c r="CY597" s="6" t="s">
        <v>361</v>
      </c>
      <c r="CZ597" s="6" t="s">
        <v>362</v>
      </c>
    </row>
    <row r="598" spans="1:104" x14ac:dyDescent="0.25">
      <c r="A598" s="110" t="str">
        <f t="shared" si="667"/>
        <v/>
      </c>
      <c r="B598" s="110" t="str">
        <f t="shared" si="668"/>
        <v/>
      </c>
      <c r="C598" s="42" t="str">
        <f t="shared" si="669"/>
        <v/>
      </c>
      <c r="D598" s="42" t="str">
        <f t="shared" si="670"/>
        <v/>
      </c>
      <c r="E598" s="110" t="str">
        <f t="shared" si="671"/>
        <v/>
      </c>
      <c r="F598" s="110" t="str">
        <f t="shared" ca="1" si="672"/>
        <v>F</v>
      </c>
      <c r="G598" s="19" t="str">
        <f t="shared" si="673"/>
        <v/>
      </c>
      <c r="H598" s="19" t="str">
        <f t="shared" si="674"/>
        <v/>
      </c>
      <c r="I598" s="164" t="str">
        <f t="shared" si="675"/>
        <v/>
      </c>
      <c r="J598" s="4">
        <v>2020</v>
      </c>
      <c r="K598" s="5">
        <v>588</v>
      </c>
      <c r="L598" s="13" t="s">
        <v>714</v>
      </c>
      <c r="M598" s="4" t="s">
        <v>3610</v>
      </c>
      <c r="N598" s="6" t="s">
        <v>119</v>
      </c>
      <c r="O598" s="6" t="s">
        <v>139</v>
      </c>
      <c r="P598" s="6" t="s">
        <v>164</v>
      </c>
      <c r="Q598" s="6" t="s">
        <v>238</v>
      </c>
      <c r="R598" s="4">
        <v>55331</v>
      </c>
      <c r="S598" s="4" t="s">
        <v>168</v>
      </c>
      <c r="T598" s="108" t="s">
        <v>4953</v>
      </c>
      <c r="U598" s="4" t="s">
        <v>2160</v>
      </c>
      <c r="V598" s="43" t="s">
        <v>175</v>
      </c>
      <c r="W598" s="7">
        <v>900372035</v>
      </c>
      <c r="X598" s="100">
        <v>8</v>
      </c>
      <c r="Y598" s="198" t="s">
        <v>2162</v>
      </c>
      <c r="Z598" s="80">
        <v>0</v>
      </c>
      <c r="AA598" s="133" t="s">
        <v>2162</v>
      </c>
      <c r="AB598" s="133" t="s">
        <v>2162</v>
      </c>
      <c r="AC598" s="4"/>
      <c r="AD598" s="4" t="s">
        <v>174</v>
      </c>
      <c r="AE598" s="8"/>
      <c r="AF598" s="4" t="s">
        <v>180</v>
      </c>
      <c r="AG598" s="13" t="s">
        <v>713</v>
      </c>
      <c r="AH598" s="13" t="s">
        <v>713</v>
      </c>
      <c r="AI598" s="6" t="s">
        <v>4954</v>
      </c>
      <c r="AJ598" s="108" t="s">
        <v>3614</v>
      </c>
      <c r="AK598" s="101" t="s">
        <v>3614</v>
      </c>
      <c r="AL598" s="9">
        <v>300176751.13999999</v>
      </c>
      <c r="AM598" s="9">
        <v>300176751.13999999</v>
      </c>
      <c r="AN598" s="112">
        <v>0</v>
      </c>
      <c r="AO598" s="4" t="s">
        <v>209</v>
      </c>
      <c r="AP598" s="6" t="s">
        <v>181</v>
      </c>
      <c r="AQ598" s="6" t="s">
        <v>168</v>
      </c>
      <c r="AR598" s="201"/>
      <c r="AS598" s="102"/>
      <c r="AT598" s="8"/>
      <c r="AU598" s="108">
        <v>19920</v>
      </c>
      <c r="AV598" s="198">
        <v>43860</v>
      </c>
      <c r="AW598" s="108">
        <v>183020</v>
      </c>
      <c r="AX598" s="199">
        <v>44092</v>
      </c>
      <c r="AY598" s="108" t="s">
        <v>215</v>
      </c>
      <c r="AZ598" s="108" t="s">
        <v>812</v>
      </c>
      <c r="BA598" s="6" t="s">
        <v>181</v>
      </c>
      <c r="BB598" s="75"/>
      <c r="BC598" s="75"/>
      <c r="BD598" s="6" t="s">
        <v>4955</v>
      </c>
      <c r="BE598" s="161" t="s">
        <v>4956</v>
      </c>
      <c r="BF598" s="198">
        <v>44091</v>
      </c>
      <c r="BG598" s="4" t="s">
        <v>220</v>
      </c>
      <c r="BH598" s="4" t="s">
        <v>220</v>
      </c>
      <c r="BI598" s="6" t="s">
        <v>221</v>
      </c>
      <c r="BJ598" s="6" t="s">
        <v>1168</v>
      </c>
      <c r="BK598" s="6" t="s">
        <v>174</v>
      </c>
      <c r="BL598" s="12">
        <v>52527301</v>
      </c>
      <c r="BM598" s="4">
        <v>4</v>
      </c>
      <c r="BN598" s="6" t="s">
        <v>1288</v>
      </c>
      <c r="BO598" s="6" t="s">
        <v>713</v>
      </c>
      <c r="BP598" s="4">
        <v>78102200</v>
      </c>
      <c r="BQ598" s="163" t="s">
        <v>3707</v>
      </c>
      <c r="BR598" s="198">
        <v>44091</v>
      </c>
      <c r="BS598" s="4" t="s">
        <v>180</v>
      </c>
      <c r="BT598" s="13" t="s">
        <v>230</v>
      </c>
      <c r="BU598" s="199">
        <v>44092</v>
      </c>
      <c r="BV598" s="13" t="s">
        <v>350</v>
      </c>
      <c r="BW598" s="163">
        <v>44095</v>
      </c>
      <c r="BX598" s="163">
        <v>44095</v>
      </c>
      <c r="BY598" s="222">
        <v>44180</v>
      </c>
      <c r="BZ598" s="42">
        <f t="shared" si="676"/>
        <v>85</v>
      </c>
      <c r="CA598" s="16">
        <f t="shared" si="677"/>
        <v>2.8333333333333335</v>
      </c>
      <c r="CB598" s="6" t="s">
        <v>4957</v>
      </c>
      <c r="CC598" s="9">
        <f>BD_2!E596</f>
        <v>0</v>
      </c>
      <c r="CD598" s="9">
        <f>BD_2!BA596</f>
        <v>0</v>
      </c>
      <c r="CE598" s="4">
        <f>BD_2!BZ596</f>
        <v>0</v>
      </c>
      <c r="CF598" s="42" t="str">
        <f>BD_2!CA596</f>
        <v>2 NO</v>
      </c>
      <c r="CG598" s="163" t="str">
        <f>BD_2!CF596</f>
        <v>2 NO</v>
      </c>
      <c r="CH598" s="4" t="s">
        <v>181</v>
      </c>
      <c r="CI598">
        <f t="shared" si="657"/>
        <v>85</v>
      </c>
      <c r="CJ598" s="161">
        <f t="shared" si="658"/>
        <v>44095</v>
      </c>
      <c r="CK598" s="161">
        <f t="shared" si="659"/>
        <v>44180</v>
      </c>
      <c r="CL598" s="14">
        <f t="shared" ca="1" si="660"/>
        <v>2.6823529411764704</v>
      </c>
      <c r="CM598" s="112">
        <f t="shared" si="678"/>
        <v>300176751.13999999</v>
      </c>
      <c r="CN598" s="42" t="str">
        <f t="shared" ca="1" si="679"/>
        <v>FINALIZADO</v>
      </c>
      <c r="CO598" s="115"/>
      <c r="CQ598" s="17"/>
      <c r="CR598" s="87"/>
      <c r="CT598" s="4" t="s">
        <v>1321</v>
      </c>
      <c r="CU598" s="4" t="s">
        <v>1322</v>
      </c>
      <c r="CV598" s="4" t="s">
        <v>3330</v>
      </c>
      <c r="CW598" s="42" t="str">
        <f t="shared" ref="CW598" si="686">TEXT(BF598,"MMMM")</f>
        <v>septiembre</v>
      </c>
      <c r="CX598" s="4" t="s">
        <v>180</v>
      </c>
      <c r="CY598" s="6" t="s">
        <v>361</v>
      </c>
      <c r="CZ598" s="6" t="s">
        <v>362</v>
      </c>
    </row>
    <row r="599" spans="1:104" x14ac:dyDescent="0.25">
      <c r="A599" s="110" t="str">
        <f t="shared" si="667"/>
        <v/>
      </c>
      <c r="B599" s="110" t="str">
        <f t="shared" si="668"/>
        <v/>
      </c>
      <c r="C599" s="42" t="str">
        <f t="shared" si="669"/>
        <v/>
      </c>
      <c r="D599" s="42" t="str">
        <f t="shared" si="670"/>
        <v/>
      </c>
      <c r="E599" s="110" t="str">
        <f t="shared" si="671"/>
        <v/>
      </c>
      <c r="F599" s="110" t="str">
        <f t="shared" ca="1" si="672"/>
        <v>F</v>
      </c>
      <c r="G599" s="19" t="str">
        <f t="shared" si="673"/>
        <v/>
      </c>
      <c r="H599" s="19" t="str">
        <f t="shared" si="674"/>
        <v>NE</v>
      </c>
      <c r="I599" s="164" t="str">
        <f t="shared" si="675"/>
        <v/>
      </c>
      <c r="J599" s="4">
        <v>2020</v>
      </c>
      <c r="K599" s="5">
        <v>589</v>
      </c>
      <c r="L599" s="13" t="s">
        <v>1440</v>
      </c>
      <c r="M599" s="4" t="s">
        <v>115</v>
      </c>
      <c r="N599" s="6" t="s">
        <v>116</v>
      </c>
      <c r="O599" s="6" t="s">
        <v>138</v>
      </c>
      <c r="P599" s="6" t="s">
        <v>150</v>
      </c>
      <c r="Q599" s="6" t="s">
        <v>249</v>
      </c>
      <c r="R599" s="4" t="s">
        <v>114</v>
      </c>
      <c r="S599" s="4" t="s">
        <v>166</v>
      </c>
      <c r="T599" s="108" t="s">
        <v>4876</v>
      </c>
      <c r="U599" s="4" t="s">
        <v>173</v>
      </c>
      <c r="V599" s="43" t="s">
        <v>227</v>
      </c>
      <c r="W599" s="7">
        <v>337381</v>
      </c>
      <c r="X599" s="100">
        <v>9</v>
      </c>
      <c r="Y599" s="198">
        <v>30052</v>
      </c>
      <c r="Z599" s="80">
        <f ca="1">+($F$1-Tabla3[[#This Row],[FECHA DE NACIMIENTO]])/365</f>
        <v>39.098630136986301</v>
      </c>
      <c r="AA599" s="133" t="s">
        <v>553</v>
      </c>
      <c r="AC599" s="4" t="s">
        <v>114</v>
      </c>
      <c r="AD599" s="4" t="s">
        <v>114</v>
      </c>
      <c r="AE599" s="8" t="s">
        <v>114</v>
      </c>
      <c r="AF599" s="4" t="s">
        <v>181</v>
      </c>
      <c r="AG599" s="6" t="s">
        <v>183</v>
      </c>
      <c r="AH599" s="6" t="s">
        <v>183</v>
      </c>
      <c r="AI599" s="6" t="s">
        <v>4877</v>
      </c>
      <c r="AJ599" s="108" t="s">
        <v>4878</v>
      </c>
      <c r="AK599" s="101" t="s">
        <v>4879</v>
      </c>
      <c r="AL599" s="9">
        <v>17475000</v>
      </c>
      <c r="AM599" s="9">
        <v>17475000</v>
      </c>
      <c r="AN599" s="112">
        <v>5825000</v>
      </c>
      <c r="AO599" s="4" t="s">
        <v>209</v>
      </c>
      <c r="AP599" s="6" t="s">
        <v>181</v>
      </c>
      <c r="AQ599" s="6" t="s">
        <v>168</v>
      </c>
      <c r="AR599" s="201"/>
      <c r="AS599" s="102"/>
      <c r="AT599" s="8"/>
      <c r="AU599" s="108">
        <v>24020</v>
      </c>
      <c r="AV599" s="198">
        <v>44090</v>
      </c>
      <c r="AW599" s="108">
        <v>186720</v>
      </c>
      <c r="AX599" s="199">
        <v>44098</v>
      </c>
      <c r="AY599" s="108" t="s">
        <v>215</v>
      </c>
      <c r="AZ599" s="108" t="s">
        <v>1696</v>
      </c>
      <c r="BA599" s="6" t="s">
        <v>181</v>
      </c>
      <c r="BB599" s="75"/>
      <c r="BC599" s="75"/>
      <c r="BD599" s="6" t="s">
        <v>4881</v>
      </c>
      <c r="BE599" s="161" t="s">
        <v>4880</v>
      </c>
      <c r="BF599" s="198">
        <v>44097</v>
      </c>
      <c r="BG599" s="4" t="s">
        <v>220</v>
      </c>
      <c r="BH599" s="4" t="s">
        <v>220</v>
      </c>
      <c r="BI599" s="6" t="s">
        <v>221</v>
      </c>
      <c r="BJ599" s="6" t="s">
        <v>1463</v>
      </c>
      <c r="BK599" s="6" t="s">
        <v>174</v>
      </c>
      <c r="BL599" s="12">
        <v>12119466</v>
      </c>
      <c r="BM599" s="4">
        <v>5</v>
      </c>
      <c r="BN599" s="6" t="s">
        <v>2503</v>
      </c>
      <c r="BO599" s="6" t="s">
        <v>183</v>
      </c>
      <c r="BP599" s="4">
        <v>77101600</v>
      </c>
      <c r="BQ599" s="196" t="s">
        <v>4875</v>
      </c>
      <c r="BR599" s="198">
        <v>44097</v>
      </c>
      <c r="BS599" s="4" t="s">
        <v>180</v>
      </c>
      <c r="BT599" s="13" t="s">
        <v>230</v>
      </c>
      <c r="BU599" s="199">
        <v>44098</v>
      </c>
      <c r="BV599" s="13" t="s">
        <v>348</v>
      </c>
      <c r="BW599" s="163">
        <v>44098</v>
      </c>
      <c r="BX599" s="163">
        <v>44098</v>
      </c>
      <c r="BY599" s="222">
        <v>44188</v>
      </c>
      <c r="BZ599" s="42">
        <f t="shared" si="676"/>
        <v>90</v>
      </c>
      <c r="CA599" s="16">
        <f t="shared" si="677"/>
        <v>3</v>
      </c>
      <c r="CB599" s="6" t="s">
        <v>4682</v>
      </c>
      <c r="CC599" s="9">
        <f>BD_2!E597</f>
        <v>0</v>
      </c>
      <c r="CD599" s="9">
        <f>BD_2!BA597</f>
        <v>0</v>
      </c>
      <c r="CE599" s="4">
        <f>BD_2!BZ597</f>
        <v>0</v>
      </c>
      <c r="CF599" s="42" t="str">
        <f>BD_2!CA597</f>
        <v>2 NO</v>
      </c>
      <c r="CG599" s="163" t="str">
        <f>BD_2!CF597</f>
        <v>2 NO</v>
      </c>
      <c r="CH599" s="4" t="s">
        <v>181</v>
      </c>
      <c r="CI599">
        <f t="shared" si="657"/>
        <v>90</v>
      </c>
      <c r="CJ599" s="161">
        <f t="shared" si="658"/>
        <v>44098</v>
      </c>
      <c r="CK599" s="161">
        <f t="shared" si="659"/>
        <v>44188</v>
      </c>
      <c r="CL599" s="14">
        <f t="shared" ca="1" si="660"/>
        <v>2.5</v>
      </c>
      <c r="CM599" s="112">
        <f t="shared" si="678"/>
        <v>17475000</v>
      </c>
      <c r="CN599" s="42" t="str">
        <f t="shared" ca="1" si="679"/>
        <v>FINALIZADO</v>
      </c>
      <c r="CO599" s="115"/>
      <c r="CQ599" s="17"/>
      <c r="CR599" s="87"/>
      <c r="CS599" s="4" t="s">
        <v>4882</v>
      </c>
      <c r="CT599" s="4" t="s">
        <v>1321</v>
      </c>
      <c r="CU599" s="4" t="s">
        <v>1322</v>
      </c>
      <c r="CV599" s="4" t="s">
        <v>3330</v>
      </c>
      <c r="CW599" s="42" t="str">
        <f t="shared" si="681"/>
        <v>septiembre</v>
      </c>
      <c r="CX599" s="4"/>
      <c r="CY599" s="6" t="s">
        <v>361</v>
      </c>
      <c r="CZ599" s="6" t="s">
        <v>362</v>
      </c>
    </row>
    <row r="600" spans="1:104" x14ac:dyDescent="0.25">
      <c r="A600" s="110" t="str">
        <f t="shared" si="667"/>
        <v/>
      </c>
      <c r="B600" s="110" t="str">
        <f t="shared" si="668"/>
        <v/>
      </c>
      <c r="C600" s="42" t="str">
        <f t="shared" si="669"/>
        <v/>
      </c>
      <c r="D600" s="42" t="str">
        <f t="shared" si="670"/>
        <v/>
      </c>
      <c r="E600" s="110" t="str">
        <f t="shared" si="671"/>
        <v/>
      </c>
      <c r="F600" s="110" t="str">
        <f t="shared" ca="1" si="672"/>
        <v>F</v>
      </c>
      <c r="G600" s="19" t="str">
        <f t="shared" si="673"/>
        <v/>
      </c>
      <c r="H600" s="19" t="str">
        <f t="shared" si="674"/>
        <v/>
      </c>
      <c r="I600" s="164" t="str">
        <f t="shared" si="675"/>
        <v/>
      </c>
      <c r="J600" s="4">
        <v>2020</v>
      </c>
      <c r="K600" s="5">
        <v>590</v>
      </c>
      <c r="L600" s="13" t="s">
        <v>1440</v>
      </c>
      <c r="M600" s="4" t="s">
        <v>115</v>
      </c>
      <c r="N600" s="6" t="s">
        <v>116</v>
      </c>
      <c r="O600" s="6" t="s">
        <v>138</v>
      </c>
      <c r="P600" s="6" t="s">
        <v>150</v>
      </c>
      <c r="Q600" s="6" t="s">
        <v>249</v>
      </c>
      <c r="R600" s="4" t="s">
        <v>114</v>
      </c>
      <c r="S600" s="4" t="s">
        <v>166</v>
      </c>
      <c r="T600" s="108" t="s">
        <v>4884</v>
      </c>
      <c r="U600" s="4" t="s">
        <v>173</v>
      </c>
      <c r="V600" s="43" t="s">
        <v>174</v>
      </c>
      <c r="W600" s="7">
        <v>52200186</v>
      </c>
      <c r="X600" s="100">
        <v>9</v>
      </c>
      <c r="Y600" s="198">
        <v>29303</v>
      </c>
      <c r="Z600" s="80">
        <f ca="1">+($F$1-Tabla3[[#This Row],[FECHA DE NACIMIENTO]])/365</f>
        <v>41.150684931506852</v>
      </c>
      <c r="AA600" s="133" t="s">
        <v>540</v>
      </c>
      <c r="AC600" s="4" t="s">
        <v>114</v>
      </c>
      <c r="AD600" s="4" t="s">
        <v>114</v>
      </c>
      <c r="AE600" s="8" t="s">
        <v>114</v>
      </c>
      <c r="AF600" s="4" t="s">
        <v>181</v>
      </c>
      <c r="AG600" s="6" t="s">
        <v>183</v>
      </c>
      <c r="AH600" s="6" t="s">
        <v>183</v>
      </c>
      <c r="AI600" s="6" t="s">
        <v>4885</v>
      </c>
      <c r="AJ600" s="108" t="s">
        <v>4886</v>
      </c>
      <c r="AK600" s="101" t="s">
        <v>4887</v>
      </c>
      <c r="AL600" s="9">
        <v>24000000</v>
      </c>
      <c r="AM600" s="9">
        <v>24000000</v>
      </c>
      <c r="AN600" s="112">
        <v>8000000</v>
      </c>
      <c r="AO600" s="4" t="s">
        <v>209</v>
      </c>
      <c r="AP600" s="6" t="s">
        <v>181</v>
      </c>
      <c r="AQ600" s="6" t="s">
        <v>168</v>
      </c>
      <c r="AR600" s="201"/>
      <c r="AS600" s="102"/>
      <c r="AT600" s="8"/>
      <c r="AU600" s="108">
        <v>24020</v>
      </c>
      <c r="AV600" s="198">
        <v>44090</v>
      </c>
      <c r="AW600" s="108">
        <v>186820</v>
      </c>
      <c r="AX600" s="199">
        <v>44098</v>
      </c>
      <c r="AY600" s="108" t="s">
        <v>215</v>
      </c>
      <c r="AZ600" s="108" t="s">
        <v>1696</v>
      </c>
      <c r="BA600" s="6" t="s">
        <v>181</v>
      </c>
      <c r="BB600" s="75"/>
      <c r="BC600" s="75"/>
      <c r="BD600" s="6" t="s">
        <v>4889</v>
      </c>
      <c r="BE600" s="161" t="s">
        <v>4888</v>
      </c>
      <c r="BF600" s="198">
        <v>44097</v>
      </c>
      <c r="BG600" s="4" t="s">
        <v>220</v>
      </c>
      <c r="BH600" s="4" t="s">
        <v>220</v>
      </c>
      <c r="BI600" s="6" t="s">
        <v>221</v>
      </c>
      <c r="BJ600" s="6" t="s">
        <v>2257</v>
      </c>
      <c r="BK600" s="6" t="s">
        <v>174</v>
      </c>
      <c r="BL600" s="12">
        <v>80090792</v>
      </c>
      <c r="BM600" s="4">
        <v>0</v>
      </c>
      <c r="BN600" s="6" t="s">
        <v>2293</v>
      </c>
      <c r="BO600" s="13" t="s">
        <v>183</v>
      </c>
      <c r="BP600" s="4">
        <v>77101600</v>
      </c>
      <c r="BQ600" s="196" t="s">
        <v>4883</v>
      </c>
      <c r="BR600" s="198">
        <v>44097</v>
      </c>
      <c r="BS600" s="4" t="s">
        <v>180</v>
      </c>
      <c r="BT600" s="13" t="s">
        <v>230</v>
      </c>
      <c r="BU600" s="199">
        <v>44098</v>
      </c>
      <c r="BV600" s="13" t="s">
        <v>348</v>
      </c>
      <c r="BW600" s="163">
        <v>44098</v>
      </c>
      <c r="BX600" s="163">
        <v>44098</v>
      </c>
      <c r="BY600" s="222">
        <v>44188</v>
      </c>
      <c r="BZ600" s="42">
        <f t="shared" si="676"/>
        <v>90</v>
      </c>
      <c r="CA600" s="16">
        <f t="shared" si="677"/>
        <v>3</v>
      </c>
      <c r="CB600" s="6" t="s">
        <v>4682</v>
      </c>
      <c r="CC600" s="9">
        <f>BD_2!E598</f>
        <v>0</v>
      </c>
      <c r="CD600" s="9">
        <f>BD_2!BA598</f>
        <v>0</v>
      </c>
      <c r="CE600" s="4">
        <f>BD_2!BZ598</f>
        <v>0</v>
      </c>
      <c r="CF600" s="42" t="str">
        <f>BD_2!CA598</f>
        <v>2 NO</v>
      </c>
      <c r="CG600" s="163" t="str">
        <f>BD_2!CF598</f>
        <v>2 NO</v>
      </c>
      <c r="CH600" s="4" t="s">
        <v>181</v>
      </c>
      <c r="CI600">
        <f t="shared" si="657"/>
        <v>90</v>
      </c>
      <c r="CJ600" s="161">
        <f t="shared" si="658"/>
        <v>44098</v>
      </c>
      <c r="CK600" s="161">
        <f t="shared" si="659"/>
        <v>44188</v>
      </c>
      <c r="CL600" s="14">
        <f t="shared" ca="1" si="660"/>
        <v>2.5</v>
      </c>
      <c r="CM600" s="112">
        <f t="shared" si="678"/>
        <v>24000000</v>
      </c>
      <c r="CN600" s="42" t="str">
        <f t="shared" ca="1" si="679"/>
        <v>FINALIZADO</v>
      </c>
      <c r="CO600" s="115"/>
      <c r="CQ600" s="17"/>
      <c r="CR600" s="87"/>
      <c r="CT600" s="4" t="s">
        <v>1321</v>
      </c>
      <c r="CU600" s="4" t="s">
        <v>1322</v>
      </c>
      <c r="CV600" s="4" t="s">
        <v>3330</v>
      </c>
      <c r="CW600" s="42" t="str">
        <f t="shared" si="681"/>
        <v>septiembre</v>
      </c>
      <c r="CX600" s="4" t="s">
        <v>180</v>
      </c>
      <c r="CY600" s="6" t="s">
        <v>361</v>
      </c>
      <c r="CZ600" s="6" t="s">
        <v>362</v>
      </c>
    </row>
    <row r="601" spans="1:104" x14ac:dyDescent="0.25">
      <c r="A601" s="110" t="str">
        <f t="shared" si="667"/>
        <v/>
      </c>
      <c r="B601" s="110" t="str">
        <f t="shared" si="668"/>
        <v/>
      </c>
      <c r="C601" s="42" t="str">
        <f t="shared" si="669"/>
        <v>T</v>
      </c>
      <c r="D601" s="42" t="str">
        <f t="shared" si="670"/>
        <v/>
      </c>
      <c r="E601" s="110" t="str">
        <f t="shared" si="671"/>
        <v/>
      </c>
      <c r="F601" s="110" t="str">
        <f t="shared" ca="1" si="672"/>
        <v>F</v>
      </c>
      <c r="G601" s="19" t="str">
        <f t="shared" si="673"/>
        <v/>
      </c>
      <c r="H601" s="19" t="str">
        <f t="shared" si="674"/>
        <v/>
      </c>
      <c r="I601" s="164" t="str">
        <f t="shared" si="675"/>
        <v/>
      </c>
      <c r="J601" s="4">
        <v>2020</v>
      </c>
      <c r="K601" s="5">
        <v>591</v>
      </c>
      <c r="L601" s="13" t="s">
        <v>1440</v>
      </c>
      <c r="M601" s="4" t="s">
        <v>115</v>
      </c>
      <c r="N601" s="6" t="s">
        <v>116</v>
      </c>
      <c r="O601" s="6" t="s">
        <v>138</v>
      </c>
      <c r="P601" s="6" t="s">
        <v>150</v>
      </c>
      <c r="Q601" s="6" t="s">
        <v>249</v>
      </c>
      <c r="R601" s="4" t="s">
        <v>114</v>
      </c>
      <c r="S601" s="4" t="s">
        <v>166</v>
      </c>
      <c r="T601" s="108" t="s">
        <v>4891</v>
      </c>
      <c r="U601" s="4" t="s">
        <v>173</v>
      </c>
      <c r="V601" s="43" t="s">
        <v>174</v>
      </c>
      <c r="W601" s="7">
        <v>1098606593</v>
      </c>
      <c r="X601" s="100">
        <v>5</v>
      </c>
      <c r="Y601" s="198">
        <v>29947</v>
      </c>
      <c r="Z601" s="80">
        <f ca="1">+($F$1-Tabla3[[#This Row],[FECHA DE NACIMIENTO]])/365</f>
        <v>39.386301369863013</v>
      </c>
      <c r="AA601" s="133" t="s">
        <v>540</v>
      </c>
      <c r="AC601" s="4" t="s">
        <v>114</v>
      </c>
      <c r="AD601" s="4" t="s">
        <v>114</v>
      </c>
      <c r="AE601" s="8" t="s">
        <v>114</v>
      </c>
      <c r="AF601" s="4" t="s">
        <v>181</v>
      </c>
      <c r="AG601" s="6" t="s">
        <v>183</v>
      </c>
      <c r="AH601" s="6" t="s">
        <v>183</v>
      </c>
      <c r="AI601" s="6" t="s">
        <v>4892</v>
      </c>
      <c r="AJ601" s="108" t="s">
        <v>4893</v>
      </c>
      <c r="AK601" s="101" t="s">
        <v>4894</v>
      </c>
      <c r="AL601" s="9">
        <v>24000000</v>
      </c>
      <c r="AM601" s="9">
        <v>24000000</v>
      </c>
      <c r="AN601" s="112">
        <v>8000000</v>
      </c>
      <c r="AO601" s="4" t="s">
        <v>209</v>
      </c>
      <c r="AP601" s="6" t="s">
        <v>181</v>
      </c>
      <c r="AQ601" s="6" t="s">
        <v>168</v>
      </c>
      <c r="AR601" s="201"/>
      <c r="AS601" s="102"/>
      <c r="AT601" s="8"/>
      <c r="AU601">
        <v>24020</v>
      </c>
      <c r="AV601" s="198">
        <v>44090</v>
      </c>
      <c r="AW601" s="108">
        <v>186920</v>
      </c>
      <c r="AX601" s="199">
        <v>44098</v>
      </c>
      <c r="AY601" s="108" t="s">
        <v>215</v>
      </c>
      <c r="AZ601" s="108" t="s">
        <v>1696</v>
      </c>
      <c r="BA601" s="6" t="s">
        <v>181</v>
      </c>
      <c r="BB601" s="75"/>
      <c r="BC601" s="75"/>
      <c r="BD601" s="6" t="s">
        <v>4896</v>
      </c>
      <c r="BE601" s="161" t="s">
        <v>4895</v>
      </c>
      <c r="BF601" s="198">
        <v>44097</v>
      </c>
      <c r="BG601" s="4" t="s">
        <v>220</v>
      </c>
      <c r="BH601" s="4" t="s">
        <v>220</v>
      </c>
      <c r="BI601" s="6" t="s">
        <v>221</v>
      </c>
      <c r="BJ601" s="6" t="s">
        <v>1463</v>
      </c>
      <c r="BK601" s="6" t="s">
        <v>174</v>
      </c>
      <c r="BL601" s="12">
        <v>12119466</v>
      </c>
      <c r="BM601" s="4">
        <v>5</v>
      </c>
      <c r="BN601" s="6" t="s">
        <v>2503</v>
      </c>
      <c r="BO601" s="6" t="s">
        <v>183</v>
      </c>
      <c r="BP601" s="4">
        <v>77101600</v>
      </c>
      <c r="BQ601" s="196" t="s">
        <v>4890</v>
      </c>
      <c r="BR601" s="198">
        <v>44097</v>
      </c>
      <c r="BS601" s="4" t="s">
        <v>180</v>
      </c>
      <c r="BT601" s="13" t="s">
        <v>230</v>
      </c>
      <c r="BU601" s="199">
        <v>44098</v>
      </c>
      <c r="BV601" s="13" t="s">
        <v>348</v>
      </c>
      <c r="BW601" s="163">
        <v>44099</v>
      </c>
      <c r="BX601" s="163">
        <v>44099</v>
      </c>
      <c r="BY601" s="222">
        <v>44189</v>
      </c>
      <c r="BZ601" s="42">
        <f t="shared" si="676"/>
        <v>90</v>
      </c>
      <c r="CA601" s="16">
        <f t="shared" si="677"/>
        <v>3</v>
      </c>
      <c r="CB601" s="6" t="s">
        <v>4682</v>
      </c>
      <c r="CC601" s="9">
        <f>BD_2!E599</f>
        <v>24000000</v>
      </c>
      <c r="CD601" s="9">
        <f>BD_2!BA599</f>
        <v>0</v>
      </c>
      <c r="CE601" s="4">
        <f>BD_2!BZ599</f>
        <v>-76</v>
      </c>
      <c r="CF601" s="42" t="str">
        <f>BD_2!CA599</f>
        <v>2 NO</v>
      </c>
      <c r="CG601" s="163" t="str">
        <f>BD_2!CF599</f>
        <v>1 SI</v>
      </c>
      <c r="CH601" s="4" t="s">
        <v>181</v>
      </c>
      <c r="CI601">
        <f t="shared" si="657"/>
        <v>14</v>
      </c>
      <c r="CJ601" s="161">
        <f t="shared" si="658"/>
        <v>44099</v>
      </c>
      <c r="CK601" s="161">
        <f t="shared" si="659"/>
        <v>44113</v>
      </c>
      <c r="CL601" s="14">
        <f t="shared" ca="1" si="660"/>
        <v>16</v>
      </c>
      <c r="CM601" s="112">
        <f t="shared" si="678"/>
        <v>0</v>
      </c>
      <c r="CN601" s="42" t="str">
        <f t="shared" ca="1" si="679"/>
        <v>FINALIZADO</v>
      </c>
      <c r="CO601" s="115"/>
      <c r="CQ601" s="17"/>
      <c r="CR601" s="87"/>
      <c r="CT601" s="4" t="s">
        <v>1321</v>
      </c>
      <c r="CU601" s="4" t="s">
        <v>1322</v>
      </c>
      <c r="CV601" s="4" t="s">
        <v>3330</v>
      </c>
      <c r="CW601" s="42" t="str">
        <f t="shared" si="681"/>
        <v>septiembre</v>
      </c>
      <c r="CX601" s="4" t="s">
        <v>180</v>
      </c>
      <c r="CY601" s="6" t="s">
        <v>361</v>
      </c>
      <c r="CZ601" s="6" t="s">
        <v>362</v>
      </c>
    </row>
    <row r="602" spans="1:104" x14ac:dyDescent="0.25">
      <c r="A602" s="110" t="str">
        <f t="shared" si="667"/>
        <v/>
      </c>
      <c r="B602" s="110" t="str">
        <f t="shared" si="668"/>
        <v/>
      </c>
      <c r="C602" s="42" t="str">
        <f t="shared" si="669"/>
        <v/>
      </c>
      <c r="D602" s="42" t="str">
        <f t="shared" si="670"/>
        <v/>
      </c>
      <c r="E602" s="110" t="str">
        <f t="shared" si="671"/>
        <v/>
      </c>
      <c r="F602" s="110" t="str">
        <f t="shared" ca="1" si="672"/>
        <v>F</v>
      </c>
      <c r="G602" s="19" t="str">
        <f t="shared" si="673"/>
        <v/>
      </c>
      <c r="H602" s="19" t="str">
        <f t="shared" si="674"/>
        <v/>
      </c>
      <c r="I602" s="164" t="str">
        <f t="shared" si="675"/>
        <v/>
      </c>
      <c r="J602" s="4">
        <v>2020</v>
      </c>
      <c r="K602" s="5">
        <v>592</v>
      </c>
      <c r="L602" s="13" t="s">
        <v>1431</v>
      </c>
      <c r="M602" s="4" t="s">
        <v>115</v>
      </c>
      <c r="N602" s="6" t="s">
        <v>116</v>
      </c>
      <c r="O602" s="6" t="s">
        <v>138</v>
      </c>
      <c r="P602" s="6" t="s">
        <v>150</v>
      </c>
      <c r="Q602" s="6" t="s">
        <v>249</v>
      </c>
      <c r="R602" s="4" t="s">
        <v>114</v>
      </c>
      <c r="S602" s="4" t="s">
        <v>166</v>
      </c>
      <c r="T602" s="108" t="s">
        <v>4898</v>
      </c>
      <c r="U602" s="4" t="s">
        <v>173</v>
      </c>
      <c r="V602" s="43" t="s">
        <v>174</v>
      </c>
      <c r="W602" s="7">
        <v>1110454045</v>
      </c>
      <c r="X602" s="100">
        <v>1</v>
      </c>
      <c r="Y602" s="198">
        <v>31767</v>
      </c>
      <c r="Z602" s="80">
        <f ca="1">+($F$1-Tabla3[[#This Row],[FECHA DE NACIMIENTO]])/365</f>
        <v>34.4</v>
      </c>
      <c r="AA602" s="133" t="s">
        <v>178</v>
      </c>
      <c r="AC602" s="4" t="s">
        <v>114</v>
      </c>
      <c r="AD602" s="4" t="s">
        <v>114</v>
      </c>
      <c r="AE602" s="8" t="s">
        <v>114</v>
      </c>
      <c r="AF602" s="4" t="s">
        <v>181</v>
      </c>
      <c r="AG602" s="105" t="s">
        <v>958</v>
      </c>
      <c r="AH602" s="6" t="s">
        <v>958</v>
      </c>
      <c r="AI602" s="6" t="s">
        <v>4899</v>
      </c>
      <c r="AJ602" s="108" t="s">
        <v>4900</v>
      </c>
      <c r="AK602" s="101" t="s">
        <v>4901</v>
      </c>
      <c r="AL602" s="9">
        <v>33000000</v>
      </c>
      <c r="AM602" s="9">
        <v>33000000</v>
      </c>
      <c r="AN602" s="112">
        <v>11000000</v>
      </c>
      <c r="AO602" s="4" t="s">
        <v>209</v>
      </c>
      <c r="AP602" s="6" t="s">
        <v>181</v>
      </c>
      <c r="AQ602" s="6" t="s">
        <v>168</v>
      </c>
      <c r="AR602" s="201"/>
      <c r="AS602" s="102"/>
      <c r="AT602" s="8"/>
      <c r="AU602" s="108">
        <v>5720</v>
      </c>
      <c r="AV602" s="198">
        <v>43840</v>
      </c>
      <c r="AW602" s="108">
        <v>186620</v>
      </c>
      <c r="AX602" s="199">
        <v>44098</v>
      </c>
      <c r="AY602" s="108" t="s">
        <v>215</v>
      </c>
      <c r="AZ602" s="108" t="s">
        <v>1070</v>
      </c>
      <c r="BA602" s="6" t="s">
        <v>181</v>
      </c>
      <c r="BB602" s="75"/>
      <c r="BC602" s="75"/>
      <c r="BD602" s="6" t="s">
        <v>4903</v>
      </c>
      <c r="BE602" s="161" t="s">
        <v>4902</v>
      </c>
      <c r="BF602" s="198">
        <v>44097</v>
      </c>
      <c r="BG602" s="4" t="s">
        <v>220</v>
      </c>
      <c r="BH602" s="4" t="s">
        <v>220</v>
      </c>
      <c r="BI602" s="6" t="s">
        <v>221</v>
      </c>
      <c r="BJ602" s="6" t="s">
        <v>5325</v>
      </c>
      <c r="BK602" s="6" t="s">
        <v>174</v>
      </c>
      <c r="BL602" s="12">
        <v>80092695</v>
      </c>
      <c r="BM602" s="4">
        <v>4</v>
      </c>
      <c r="BN602" s="95" t="s">
        <v>621</v>
      </c>
      <c r="BO602" s="95" t="s">
        <v>621</v>
      </c>
      <c r="BP602" s="4">
        <v>93151507</v>
      </c>
      <c r="BQ602" s="196" t="s">
        <v>4897</v>
      </c>
      <c r="BR602" s="198">
        <v>44097</v>
      </c>
      <c r="BS602" s="4" t="s">
        <v>181</v>
      </c>
      <c r="BT602" s="13" t="s">
        <v>235</v>
      </c>
      <c r="BU602" s="199" t="s">
        <v>168</v>
      </c>
      <c r="BV602" s="13" t="s">
        <v>256</v>
      </c>
      <c r="BW602" s="163">
        <v>44098</v>
      </c>
      <c r="BX602" s="163">
        <v>44098</v>
      </c>
      <c r="BY602" s="222">
        <v>44188</v>
      </c>
      <c r="BZ602" s="42">
        <f t="shared" si="676"/>
        <v>90</v>
      </c>
      <c r="CA602" s="16">
        <f t="shared" si="677"/>
        <v>3</v>
      </c>
      <c r="CB602" s="6" t="s">
        <v>4904</v>
      </c>
      <c r="CC602" s="9">
        <f>BD_2!E600</f>
        <v>0</v>
      </c>
      <c r="CD602" s="9">
        <f>BD_2!BA600</f>
        <v>0</v>
      </c>
      <c r="CE602" s="4">
        <f>BD_2!BZ600</f>
        <v>0</v>
      </c>
      <c r="CF602" s="42" t="str">
        <f>BD_2!CA600</f>
        <v>2 NO</v>
      </c>
      <c r="CG602" s="163" t="str">
        <f>BD_2!CF600</f>
        <v>2 NO</v>
      </c>
      <c r="CH602" s="4" t="s">
        <v>181</v>
      </c>
      <c r="CI602">
        <f t="shared" si="657"/>
        <v>90</v>
      </c>
      <c r="CJ602" s="161">
        <f t="shared" si="658"/>
        <v>44098</v>
      </c>
      <c r="CK602" s="161">
        <f t="shared" si="659"/>
        <v>44188</v>
      </c>
      <c r="CL602" s="14">
        <f t="shared" ca="1" si="660"/>
        <v>2.5</v>
      </c>
      <c r="CM602" s="112">
        <f t="shared" si="678"/>
        <v>33000000</v>
      </c>
      <c r="CN602" s="42" t="str">
        <f t="shared" ca="1" si="679"/>
        <v>FINALIZADO</v>
      </c>
      <c r="CO602" s="115"/>
      <c r="CQ602" s="17"/>
      <c r="CR602" s="87"/>
      <c r="CT602" s="4" t="s">
        <v>1321</v>
      </c>
      <c r="CU602" s="4" t="s">
        <v>1322</v>
      </c>
      <c r="CV602" s="4" t="s">
        <v>3330</v>
      </c>
      <c r="CW602" s="42" t="str">
        <f t="shared" ref="CW602" si="687">TEXT(BF602,"MMMM")</f>
        <v>septiembre</v>
      </c>
      <c r="CX602" s="4" t="s">
        <v>180</v>
      </c>
      <c r="CY602" s="6" t="s">
        <v>361</v>
      </c>
      <c r="CZ602" s="6" t="s">
        <v>362</v>
      </c>
    </row>
    <row r="603" spans="1:104" x14ac:dyDescent="0.25">
      <c r="A603" s="110" t="str">
        <f t="shared" si="667"/>
        <v/>
      </c>
      <c r="B603" s="110" t="str">
        <f t="shared" si="668"/>
        <v/>
      </c>
      <c r="C603" s="42" t="str">
        <f t="shared" si="669"/>
        <v/>
      </c>
      <c r="D603" s="42" t="str">
        <f t="shared" si="670"/>
        <v/>
      </c>
      <c r="E603" s="110" t="str">
        <f t="shared" si="671"/>
        <v/>
      </c>
      <c r="F603" s="110" t="str">
        <f t="shared" ca="1" si="672"/>
        <v>F</v>
      </c>
      <c r="G603" s="19" t="str">
        <f t="shared" si="673"/>
        <v/>
      </c>
      <c r="H603" s="19" t="str">
        <f t="shared" si="674"/>
        <v/>
      </c>
      <c r="I603" s="164" t="str">
        <f t="shared" si="675"/>
        <v/>
      </c>
      <c r="J603" s="4">
        <v>2020</v>
      </c>
      <c r="K603" s="5">
        <v>593</v>
      </c>
      <c r="L603" s="13" t="s">
        <v>1436</v>
      </c>
      <c r="M603" s="4" t="s">
        <v>115</v>
      </c>
      <c r="N603" s="6" t="s">
        <v>116</v>
      </c>
      <c r="O603" s="6" t="s">
        <v>138</v>
      </c>
      <c r="P603" s="6" t="s">
        <v>150</v>
      </c>
      <c r="Q603" s="6" t="s">
        <v>249</v>
      </c>
      <c r="R603" s="4" t="s">
        <v>114</v>
      </c>
      <c r="S603" s="4" t="s">
        <v>167</v>
      </c>
      <c r="T603" s="108" t="s">
        <v>4906</v>
      </c>
      <c r="U603" s="4" t="s">
        <v>173</v>
      </c>
      <c r="V603" s="43" t="s">
        <v>174</v>
      </c>
      <c r="W603" s="7">
        <v>11228076</v>
      </c>
      <c r="X603" s="100">
        <v>1</v>
      </c>
      <c r="Y603" s="198">
        <v>30195</v>
      </c>
      <c r="Z603" s="80">
        <f ca="1">+($F$1-Tabla3[[#This Row],[FECHA DE NACIMIENTO]])/365</f>
        <v>38.706849315068496</v>
      </c>
      <c r="AA603" s="133" t="s">
        <v>4908</v>
      </c>
      <c r="AC603" s="4" t="s">
        <v>114</v>
      </c>
      <c r="AD603" s="4" t="s">
        <v>114</v>
      </c>
      <c r="AE603" s="8" t="s">
        <v>114</v>
      </c>
      <c r="AF603" s="4" t="s">
        <v>181</v>
      </c>
      <c r="AG603" s="13" t="s">
        <v>713</v>
      </c>
      <c r="AH603" s="13" t="s">
        <v>713</v>
      </c>
      <c r="AI603" s="6" t="s">
        <v>4907</v>
      </c>
      <c r="AJ603" s="108" t="s">
        <v>4909</v>
      </c>
      <c r="AK603" s="101" t="s">
        <v>4910</v>
      </c>
      <c r="AL603" s="9">
        <v>10500000</v>
      </c>
      <c r="AM603" s="9">
        <v>10500000</v>
      </c>
      <c r="AN603" s="112">
        <v>3500000</v>
      </c>
      <c r="AO603" s="4" t="s">
        <v>209</v>
      </c>
      <c r="AP603" s="6" t="s">
        <v>181</v>
      </c>
      <c r="AQ603" s="6" t="s">
        <v>168</v>
      </c>
      <c r="AR603" s="201"/>
      <c r="AS603" s="102"/>
      <c r="AT603" s="8"/>
      <c r="AU603" s="108">
        <v>6220</v>
      </c>
      <c r="AV603" s="198">
        <v>43843</v>
      </c>
      <c r="AW603" s="108">
        <v>187620</v>
      </c>
      <c r="AX603" s="199">
        <v>44099</v>
      </c>
      <c r="AY603" s="108" t="s">
        <v>215</v>
      </c>
      <c r="AZ603" s="108" t="s">
        <v>1071</v>
      </c>
      <c r="BA603" s="6" t="s">
        <v>181</v>
      </c>
      <c r="BB603" s="75"/>
      <c r="BC603" s="75"/>
      <c r="BD603" s="6" t="s">
        <v>4912</v>
      </c>
      <c r="BE603" s="161" t="s">
        <v>4911</v>
      </c>
      <c r="BF603" s="198">
        <v>44098</v>
      </c>
      <c r="BG603" s="4" t="s">
        <v>220</v>
      </c>
      <c r="BH603" s="4" t="s">
        <v>220</v>
      </c>
      <c r="BI603" s="6" t="s">
        <v>221</v>
      </c>
      <c r="BJ603" s="6" t="s">
        <v>1168</v>
      </c>
      <c r="BK603" s="6" t="s">
        <v>174</v>
      </c>
      <c r="BL603" s="12">
        <v>52527301</v>
      </c>
      <c r="BM603" s="4">
        <v>4</v>
      </c>
      <c r="BN603" s="6" t="s">
        <v>1288</v>
      </c>
      <c r="BO603" s="6" t="s">
        <v>713</v>
      </c>
      <c r="BP603" s="4">
        <v>80111608</v>
      </c>
      <c r="BQ603" s="196" t="s">
        <v>4905</v>
      </c>
      <c r="BR603" s="198">
        <v>44098</v>
      </c>
      <c r="BS603" s="4" t="s">
        <v>181</v>
      </c>
      <c r="BT603" s="13" t="s">
        <v>235</v>
      </c>
      <c r="BU603" s="199" t="s">
        <v>168</v>
      </c>
      <c r="BV603" s="13" t="s">
        <v>256</v>
      </c>
      <c r="BW603" s="163">
        <v>44098</v>
      </c>
      <c r="BX603" s="163">
        <v>44098</v>
      </c>
      <c r="BY603" s="222">
        <v>44188</v>
      </c>
      <c r="BZ603" s="42">
        <f t="shared" si="676"/>
        <v>90</v>
      </c>
      <c r="CA603" s="16">
        <f t="shared" si="677"/>
        <v>3</v>
      </c>
      <c r="CB603" s="6" t="s">
        <v>4913</v>
      </c>
      <c r="CC603" s="9">
        <f>BD_2!E601</f>
        <v>0</v>
      </c>
      <c r="CD603" s="9">
        <f>BD_2!BA601</f>
        <v>0</v>
      </c>
      <c r="CE603" s="4">
        <f>BD_2!BZ601</f>
        <v>0</v>
      </c>
      <c r="CF603" s="42" t="str">
        <f>BD_2!CA601</f>
        <v>2 NO</v>
      </c>
      <c r="CG603" s="163" t="str">
        <f>BD_2!CF601</f>
        <v>2 NO</v>
      </c>
      <c r="CH603" s="4" t="s">
        <v>181</v>
      </c>
      <c r="CI603">
        <f t="shared" si="657"/>
        <v>90</v>
      </c>
      <c r="CJ603" s="161">
        <f t="shared" si="658"/>
        <v>44098</v>
      </c>
      <c r="CK603" s="161">
        <f t="shared" si="659"/>
        <v>44188</v>
      </c>
      <c r="CL603" s="14">
        <f t="shared" ca="1" si="660"/>
        <v>2.5</v>
      </c>
      <c r="CM603" s="112">
        <f t="shared" si="678"/>
        <v>10500000</v>
      </c>
      <c r="CN603" s="42" t="str">
        <f t="shared" ca="1" si="679"/>
        <v>FINALIZADO</v>
      </c>
      <c r="CO603" s="115"/>
      <c r="CQ603" s="17"/>
      <c r="CR603" s="87"/>
      <c r="CT603" s="4" t="s">
        <v>1321</v>
      </c>
      <c r="CU603" s="4" t="s">
        <v>1322</v>
      </c>
      <c r="CV603" s="4" t="s">
        <v>3330</v>
      </c>
      <c r="CW603" s="42" t="str">
        <f t="shared" ref="CW603" si="688">TEXT(BF603,"MMMM")</f>
        <v>septiembre</v>
      </c>
      <c r="CX603" s="4" t="s">
        <v>180</v>
      </c>
      <c r="CY603" s="6" t="s">
        <v>361</v>
      </c>
      <c r="CZ603" s="6" t="s">
        <v>362</v>
      </c>
    </row>
    <row r="604" spans="1:104" x14ac:dyDescent="0.25">
      <c r="A604" s="110" t="str">
        <f t="shared" si="667"/>
        <v/>
      </c>
      <c r="B604" s="110" t="str">
        <f t="shared" si="668"/>
        <v/>
      </c>
      <c r="C604" s="42" t="str">
        <f t="shared" si="669"/>
        <v/>
      </c>
      <c r="D604" s="42" t="str">
        <f t="shared" si="670"/>
        <v/>
      </c>
      <c r="E604" s="110" t="str">
        <f t="shared" si="671"/>
        <v/>
      </c>
      <c r="F604" s="110" t="str">
        <f t="shared" ca="1" si="672"/>
        <v>F</v>
      </c>
      <c r="G604" s="19" t="str">
        <f t="shared" si="673"/>
        <v/>
      </c>
      <c r="H604" s="19" t="str">
        <f t="shared" si="674"/>
        <v/>
      </c>
      <c r="I604" s="164" t="str">
        <f t="shared" si="675"/>
        <v/>
      </c>
      <c r="J604" s="4">
        <v>2020</v>
      </c>
      <c r="K604" s="5">
        <v>594</v>
      </c>
      <c r="L604" s="13" t="s">
        <v>4825</v>
      </c>
      <c r="M604" s="4" t="s">
        <v>115</v>
      </c>
      <c r="N604" s="6" t="s">
        <v>116</v>
      </c>
      <c r="O604" s="6" t="s">
        <v>138</v>
      </c>
      <c r="P604" s="6" t="s">
        <v>150</v>
      </c>
      <c r="Q604" s="6" t="s">
        <v>249</v>
      </c>
      <c r="R604" s="4" t="s">
        <v>114</v>
      </c>
      <c r="S604" s="4" t="s">
        <v>166</v>
      </c>
      <c r="T604" s="108" t="s">
        <v>5094</v>
      </c>
      <c r="U604" s="4" t="s">
        <v>173</v>
      </c>
      <c r="V604" s="43" t="s">
        <v>174</v>
      </c>
      <c r="W604" s="7">
        <v>79719188</v>
      </c>
      <c r="X604" s="100">
        <v>0</v>
      </c>
      <c r="Y604" s="198">
        <v>27666</v>
      </c>
      <c r="Z604" s="80">
        <f ca="1">+($F$1-Tabla3[[#This Row],[FECHA DE NACIMIENTO]])/365</f>
        <v>45.635616438356166</v>
      </c>
      <c r="AA604" s="133" t="s">
        <v>3078</v>
      </c>
      <c r="AC604" s="4" t="s">
        <v>114</v>
      </c>
      <c r="AD604" s="4" t="s">
        <v>114</v>
      </c>
      <c r="AE604" s="8" t="s">
        <v>114</v>
      </c>
      <c r="AF604" s="4" t="s">
        <v>181</v>
      </c>
      <c r="AG604" s="6" t="s">
        <v>200</v>
      </c>
      <c r="AH604" s="6" t="s">
        <v>200</v>
      </c>
      <c r="AI604" s="6" t="s">
        <v>5097</v>
      </c>
      <c r="AJ604" s="108" t="s">
        <v>5098</v>
      </c>
      <c r="AK604" s="101" t="s">
        <v>5099</v>
      </c>
      <c r="AL604" s="9">
        <v>15583333</v>
      </c>
      <c r="AM604" s="9">
        <v>15583333</v>
      </c>
      <c r="AN604" s="112">
        <v>5500000</v>
      </c>
      <c r="AO604" s="4" t="s">
        <v>209</v>
      </c>
      <c r="AP604" s="6" t="s">
        <v>181</v>
      </c>
      <c r="AQ604" s="6" t="s">
        <v>168</v>
      </c>
      <c r="AR604" s="201"/>
      <c r="AS604" s="102"/>
      <c r="AT604" s="8"/>
      <c r="AU604" s="108">
        <v>22820</v>
      </c>
      <c r="AV604" s="198">
        <v>44071</v>
      </c>
      <c r="AW604" s="108">
        <v>201920</v>
      </c>
      <c r="AX604" s="199">
        <v>44118</v>
      </c>
      <c r="AY604" s="108" t="s">
        <v>215</v>
      </c>
      <c r="AZ604" s="108" t="s">
        <v>575</v>
      </c>
      <c r="BA604" s="6" t="s">
        <v>181</v>
      </c>
      <c r="BB604" s="75"/>
      <c r="BC604" s="75"/>
      <c r="BD604" s="6" t="s">
        <v>5096</v>
      </c>
      <c r="BE604" s="161" t="s">
        <v>5095</v>
      </c>
      <c r="BF604" s="198">
        <v>44114</v>
      </c>
      <c r="BG604" s="4" t="s">
        <v>220</v>
      </c>
      <c r="BH604" s="4" t="s">
        <v>220</v>
      </c>
      <c r="BI604" s="6" t="s">
        <v>221</v>
      </c>
      <c r="BJ604" s="6" t="s">
        <v>527</v>
      </c>
      <c r="BK604" s="6" t="s">
        <v>174</v>
      </c>
      <c r="BL604" s="12">
        <v>80128270</v>
      </c>
      <c r="BM604" s="4">
        <v>4</v>
      </c>
      <c r="BN604" s="6" t="s">
        <v>528</v>
      </c>
      <c r="BO604" s="6" t="s">
        <v>529</v>
      </c>
      <c r="BP604" s="4">
        <v>82141500</v>
      </c>
      <c r="BQ604" s="196" t="s">
        <v>5093</v>
      </c>
      <c r="BR604" s="198">
        <v>44114</v>
      </c>
      <c r="BS604" s="4" t="s">
        <v>180</v>
      </c>
      <c r="BT604" s="13" t="s">
        <v>230</v>
      </c>
      <c r="BU604" s="199">
        <v>44117</v>
      </c>
      <c r="BV604" s="13" t="s">
        <v>348</v>
      </c>
      <c r="BW604" s="163">
        <v>44118</v>
      </c>
      <c r="BX604" s="199">
        <v>44118</v>
      </c>
      <c r="BY604" s="222">
        <v>44196</v>
      </c>
      <c r="BZ604" s="42">
        <f t="shared" si="676"/>
        <v>78</v>
      </c>
      <c r="CA604" s="16">
        <f t="shared" si="677"/>
        <v>2.6</v>
      </c>
      <c r="CB604" s="6" t="s">
        <v>5100</v>
      </c>
      <c r="CC604" s="9">
        <f>BD_2!E602</f>
        <v>0</v>
      </c>
      <c r="CD604" s="9">
        <f>BD_2!BA602</f>
        <v>0</v>
      </c>
      <c r="CE604" s="4">
        <f>BD_2!BZ602</f>
        <v>0</v>
      </c>
      <c r="CF604" s="42" t="str">
        <f>BD_2!CA602</f>
        <v>2 NO</v>
      </c>
      <c r="CG604" s="163" t="str">
        <f>BD_2!CF602</f>
        <v>2 NO</v>
      </c>
      <c r="CH604" s="4" t="s">
        <v>181</v>
      </c>
      <c r="CI604">
        <f t="shared" si="657"/>
        <v>78</v>
      </c>
      <c r="CJ604" s="161">
        <f t="shared" si="658"/>
        <v>44118</v>
      </c>
      <c r="CK604" s="161">
        <f t="shared" si="659"/>
        <v>44196</v>
      </c>
      <c r="CL604" s="14">
        <f t="shared" ca="1" si="660"/>
        <v>2.6282051282051282</v>
      </c>
      <c r="CM604" s="112">
        <f t="shared" si="678"/>
        <v>15583333</v>
      </c>
      <c r="CN604" s="42" t="str">
        <f t="shared" ca="1" si="679"/>
        <v>FINALIZADO</v>
      </c>
      <c r="CO604" s="115"/>
      <c r="CQ604" s="17"/>
      <c r="CR604" s="87"/>
      <c r="CT604" s="4" t="s">
        <v>1321</v>
      </c>
      <c r="CU604" s="4" t="s">
        <v>1322</v>
      </c>
      <c r="CV604" s="4" t="s">
        <v>3330</v>
      </c>
      <c r="CW604" s="42" t="str">
        <f t="shared" si="681"/>
        <v>octubre</v>
      </c>
      <c r="CX604" s="4" t="s">
        <v>180</v>
      </c>
      <c r="CY604" s="6" t="s">
        <v>361</v>
      </c>
      <c r="CZ604" s="6" t="s">
        <v>362</v>
      </c>
    </row>
    <row r="605" spans="1:104" x14ac:dyDescent="0.25">
      <c r="A605" s="110" t="str">
        <f t="shared" ref="A605:A606" si="689">+IF($CM605&gt;$AM605,"A", "")</f>
        <v/>
      </c>
      <c r="B605" s="110" t="str">
        <f t="shared" ref="B605:B606" si="690">+IF(CK605&gt;BY605,"PR","")</f>
        <v/>
      </c>
      <c r="C605" s="42" t="str">
        <f t="shared" ref="C605:C606" si="691">IF($CG605= "1 SI", "T","")</f>
        <v/>
      </c>
      <c r="D605" s="42" t="str">
        <f t="shared" ref="D605:D606" si="692">+IF($CF605="1 SI","S","")</f>
        <v/>
      </c>
      <c r="E605" s="110" t="str">
        <f t="shared" ref="E605:E606" si="693">+IF(CH605="1 SI","C","")</f>
        <v/>
      </c>
      <c r="F605" s="110" t="str">
        <f t="shared" ref="F605:F606" ca="1" si="694">+IF($CK605&lt;=$F$1,"F","E")</f>
        <v>F</v>
      </c>
      <c r="G605" s="19" t="str">
        <f t="shared" ref="G605:G606" si="695">+IF($CO605="MUTUO ACUERDO", "L","")</f>
        <v/>
      </c>
      <c r="H605" s="19" t="str">
        <f t="shared" ref="H605:H606" si="696">IF($CX605="1 SI","","NE")</f>
        <v/>
      </c>
      <c r="I605" s="164" t="str">
        <f t="shared" ref="I605:I606" si="697">IF(CV605="1. SI","ANU","")</f>
        <v/>
      </c>
      <c r="J605" s="4">
        <v>2020</v>
      </c>
      <c r="K605" s="5">
        <v>595</v>
      </c>
      <c r="L605" s="13" t="s">
        <v>1438</v>
      </c>
      <c r="M605" s="4" t="s">
        <v>115</v>
      </c>
      <c r="N605" s="6" t="s">
        <v>116</v>
      </c>
      <c r="O605" s="6" t="s">
        <v>138</v>
      </c>
      <c r="P605" s="6" t="s">
        <v>150</v>
      </c>
      <c r="Q605" s="6" t="s">
        <v>249</v>
      </c>
      <c r="R605" s="4" t="s">
        <v>114</v>
      </c>
      <c r="S605" s="4" t="s">
        <v>166</v>
      </c>
      <c r="T605" s="108" t="s">
        <v>4927</v>
      </c>
      <c r="U605" s="4" t="s">
        <v>173</v>
      </c>
      <c r="V605" s="43" t="s">
        <v>174</v>
      </c>
      <c r="W605" s="7">
        <v>1130602055</v>
      </c>
      <c r="X605" s="100">
        <v>1</v>
      </c>
      <c r="Y605" s="198">
        <v>32398</v>
      </c>
      <c r="Z605" s="80">
        <f ca="1">+($F$1-Tabla3[[#This Row],[FECHA DE NACIMIENTO]])/365</f>
        <v>32.671232876712331</v>
      </c>
      <c r="AA605" s="133" t="s">
        <v>178</v>
      </c>
      <c r="AC605" s="4" t="s">
        <v>114</v>
      </c>
      <c r="AD605" s="4" t="s">
        <v>114</v>
      </c>
      <c r="AE605" s="8" t="s">
        <v>114</v>
      </c>
      <c r="AF605" s="4" t="s">
        <v>181</v>
      </c>
      <c r="AG605" s="13" t="s">
        <v>713</v>
      </c>
      <c r="AH605" s="13" t="s">
        <v>713</v>
      </c>
      <c r="AI605" s="6" t="s">
        <v>4929</v>
      </c>
      <c r="AJ605" s="108" t="s">
        <v>4928</v>
      </c>
      <c r="AK605" s="101" t="s">
        <v>4930</v>
      </c>
      <c r="AL605" s="9">
        <v>24000000</v>
      </c>
      <c r="AM605" s="9">
        <v>24000000</v>
      </c>
      <c r="AN605" s="112">
        <v>8000000</v>
      </c>
      <c r="AO605" s="4" t="s">
        <v>209</v>
      </c>
      <c r="AP605" s="6" t="s">
        <v>181</v>
      </c>
      <c r="AQ605" s="6" t="s">
        <v>168</v>
      </c>
      <c r="AR605" s="201"/>
      <c r="AS605" s="102"/>
      <c r="AT605" s="8"/>
      <c r="AU605" s="108">
        <v>6320</v>
      </c>
      <c r="AV605" s="198">
        <v>43843</v>
      </c>
      <c r="AW605" s="108">
        <v>187720</v>
      </c>
      <c r="AX605" s="199">
        <v>44099</v>
      </c>
      <c r="AY605" s="108" t="s">
        <v>215</v>
      </c>
      <c r="AZ605" s="108" t="s">
        <v>1705</v>
      </c>
      <c r="BA605" s="6" t="s">
        <v>181</v>
      </c>
      <c r="BB605" s="75"/>
      <c r="BC605" s="75"/>
      <c r="BD605" s="6" t="s">
        <v>4932</v>
      </c>
      <c r="BE605" s="161" t="s">
        <v>4931</v>
      </c>
      <c r="BF605" s="198">
        <v>44098</v>
      </c>
      <c r="BG605" s="4" t="s">
        <v>220</v>
      </c>
      <c r="BH605" s="4" t="s">
        <v>220</v>
      </c>
      <c r="BI605" s="6" t="s">
        <v>221</v>
      </c>
      <c r="BJ605" s="6" t="s">
        <v>1168</v>
      </c>
      <c r="BK605" s="6" t="s">
        <v>174</v>
      </c>
      <c r="BL605" s="12">
        <v>52527301</v>
      </c>
      <c r="BM605" s="4">
        <v>4</v>
      </c>
      <c r="BN605" s="6" t="s">
        <v>1288</v>
      </c>
      <c r="BO605" s="6" t="s">
        <v>713</v>
      </c>
      <c r="BP605" s="4">
        <v>80121601</v>
      </c>
      <c r="BQ605" s="196" t="s">
        <v>4926</v>
      </c>
      <c r="BR605" s="198">
        <v>44098</v>
      </c>
      <c r="BS605" s="4" t="s">
        <v>180</v>
      </c>
      <c r="BT605" s="13" t="s">
        <v>230</v>
      </c>
      <c r="BU605" s="199">
        <v>44098</v>
      </c>
      <c r="BV605" s="13" t="s">
        <v>348</v>
      </c>
      <c r="BW605" s="163">
        <v>44099</v>
      </c>
      <c r="BX605" s="163">
        <v>44099</v>
      </c>
      <c r="BY605" s="222">
        <v>44188</v>
      </c>
      <c r="BZ605" s="42">
        <f t="shared" ref="BZ605:BZ606" si="698">$BY605-$BX605</f>
        <v>89</v>
      </c>
      <c r="CA605" s="16">
        <f t="shared" si="677"/>
        <v>2.9666666666666668</v>
      </c>
      <c r="CB605" s="6" t="s">
        <v>4933</v>
      </c>
      <c r="CC605" s="9">
        <f>BD_2!E603</f>
        <v>0</v>
      </c>
      <c r="CD605" s="9">
        <f>BD_2!BA603</f>
        <v>0</v>
      </c>
      <c r="CE605" s="4">
        <f>BD_2!BZ603</f>
        <v>0</v>
      </c>
      <c r="CF605" s="42" t="str">
        <f>BD_2!CA603</f>
        <v>2 NO</v>
      </c>
      <c r="CG605" s="163" t="str">
        <f>BD_2!CF603</f>
        <v>2 NO</v>
      </c>
      <c r="CH605" s="4" t="s">
        <v>181</v>
      </c>
      <c r="CI605">
        <f t="shared" si="657"/>
        <v>89</v>
      </c>
      <c r="CJ605" s="161">
        <f t="shared" si="658"/>
        <v>44099</v>
      </c>
      <c r="CK605" s="161">
        <f t="shared" si="659"/>
        <v>44188</v>
      </c>
      <c r="CL605" s="14">
        <f t="shared" ca="1" si="660"/>
        <v>2.5168539325842696</v>
      </c>
      <c r="CM605" s="112">
        <f t="shared" ref="CM605:CM606" si="699">$AM605+$CD605-$CC605</f>
        <v>24000000</v>
      </c>
      <c r="CN605" s="42" t="str">
        <f t="shared" ref="CN605:CN606" ca="1" si="700">+IF($CK605&lt;=$F$1, "FINALIZADO","EJECUCIÓN")</f>
        <v>FINALIZADO</v>
      </c>
      <c r="CO605" s="115"/>
      <c r="CQ605" s="17"/>
      <c r="CR605" s="87"/>
      <c r="CT605" s="4" t="s">
        <v>1321</v>
      </c>
      <c r="CU605" s="4" t="s">
        <v>1322</v>
      </c>
      <c r="CV605" s="4" t="s">
        <v>3330</v>
      </c>
      <c r="CW605" s="42" t="str">
        <f t="shared" si="681"/>
        <v>septiembre</v>
      </c>
      <c r="CX605" s="4" t="s">
        <v>180</v>
      </c>
      <c r="CY605" s="6" t="s">
        <v>361</v>
      </c>
      <c r="CZ605" s="6" t="s">
        <v>362</v>
      </c>
    </row>
    <row r="606" spans="1:104" x14ac:dyDescent="0.25">
      <c r="A606" s="110" t="str">
        <f t="shared" si="689"/>
        <v/>
      </c>
      <c r="B606" s="110" t="str">
        <f t="shared" si="690"/>
        <v/>
      </c>
      <c r="C606" s="42" t="str">
        <f t="shared" si="691"/>
        <v/>
      </c>
      <c r="D606" s="42" t="str">
        <f t="shared" si="692"/>
        <v/>
      </c>
      <c r="E606" s="110" t="str">
        <f t="shared" si="693"/>
        <v/>
      </c>
      <c r="F606" s="110" t="str">
        <f t="shared" ca="1" si="694"/>
        <v>F</v>
      </c>
      <c r="G606" s="19" t="str">
        <f t="shared" si="695"/>
        <v/>
      </c>
      <c r="H606" s="19" t="str">
        <f t="shared" si="696"/>
        <v/>
      </c>
      <c r="I606" s="164" t="str">
        <f t="shared" si="697"/>
        <v/>
      </c>
      <c r="J606" s="4">
        <v>2020</v>
      </c>
      <c r="K606" s="5">
        <v>596</v>
      </c>
      <c r="L606" s="13" t="s">
        <v>1437</v>
      </c>
      <c r="M606" s="4" t="s">
        <v>3610</v>
      </c>
      <c r="N606" s="6" t="s">
        <v>119</v>
      </c>
      <c r="O606" s="6" t="s">
        <v>139</v>
      </c>
      <c r="P606" s="6" t="s">
        <v>164</v>
      </c>
      <c r="Q606" s="6" t="s">
        <v>238</v>
      </c>
      <c r="R606" s="4">
        <v>55606</v>
      </c>
      <c r="S606" s="4" t="s">
        <v>168</v>
      </c>
      <c r="T606" s="108" t="s">
        <v>4934</v>
      </c>
      <c r="U606" s="4" t="s">
        <v>2160</v>
      </c>
      <c r="V606" s="43" t="s">
        <v>175</v>
      </c>
      <c r="W606" s="7">
        <v>860051688</v>
      </c>
      <c r="X606" s="100">
        <v>5</v>
      </c>
      <c r="Y606" s="198" t="s">
        <v>2162</v>
      </c>
      <c r="Z606" s="80">
        <v>0</v>
      </c>
      <c r="AA606" s="133" t="s">
        <v>2162</v>
      </c>
      <c r="AB606" s="133" t="s">
        <v>2162</v>
      </c>
      <c r="AC606" s="4" t="s">
        <v>4935</v>
      </c>
      <c r="AD606" s="4" t="s">
        <v>174</v>
      </c>
      <c r="AE606" s="8"/>
      <c r="AF606" s="4" t="s">
        <v>180</v>
      </c>
      <c r="AG606" s="6" t="s">
        <v>195</v>
      </c>
      <c r="AH606" s="6" t="s">
        <v>201</v>
      </c>
      <c r="AI606" s="6" t="s">
        <v>4936</v>
      </c>
      <c r="AJ606" s="108" t="s">
        <v>3614</v>
      </c>
      <c r="AK606" s="101" t="s">
        <v>3614</v>
      </c>
      <c r="AL606" s="9">
        <v>10879884.4</v>
      </c>
      <c r="AM606" s="9">
        <v>10879884.4</v>
      </c>
      <c r="AN606" s="112">
        <v>0</v>
      </c>
      <c r="AO606" s="4" t="s">
        <v>209</v>
      </c>
      <c r="AP606" s="6" t="s">
        <v>181</v>
      </c>
      <c r="AQ606" s="6" t="s">
        <v>168</v>
      </c>
      <c r="AR606" s="201"/>
      <c r="AS606" s="102"/>
      <c r="AT606" s="8"/>
      <c r="AU606" s="108">
        <v>7120</v>
      </c>
      <c r="AV606" s="198">
        <v>43843</v>
      </c>
      <c r="AW606" s="108">
        <v>186020</v>
      </c>
      <c r="AX606" s="199">
        <v>44098</v>
      </c>
      <c r="AY606" s="108" t="s">
        <v>215</v>
      </c>
      <c r="AZ606" s="108" t="s">
        <v>4937</v>
      </c>
      <c r="BA606" s="6" t="s">
        <v>181</v>
      </c>
      <c r="BB606" s="75"/>
      <c r="BC606" s="75"/>
      <c r="BD606" s="6" t="s">
        <v>4939</v>
      </c>
      <c r="BE606" s="161" t="s">
        <v>4938</v>
      </c>
      <c r="BF606" s="198">
        <v>44097</v>
      </c>
      <c r="BG606" s="4" t="s">
        <v>220</v>
      </c>
      <c r="BH606" s="4" t="s">
        <v>220</v>
      </c>
      <c r="BI606" s="6" t="s">
        <v>221</v>
      </c>
      <c r="BJ606" s="6" t="s">
        <v>4940</v>
      </c>
      <c r="BK606" s="6" t="s">
        <v>174</v>
      </c>
      <c r="BL606" s="12" t="s">
        <v>4941</v>
      </c>
      <c r="BM606" s="4">
        <v>1</v>
      </c>
      <c r="BN606" s="95" t="s">
        <v>4942</v>
      </c>
      <c r="BO606" s="95" t="s">
        <v>4943</v>
      </c>
      <c r="BP606" s="4">
        <v>46191601</v>
      </c>
      <c r="BQ606" s="163" t="s">
        <v>3707</v>
      </c>
      <c r="BR606" s="198">
        <v>44097</v>
      </c>
      <c r="BS606" s="4" t="s">
        <v>181</v>
      </c>
      <c r="BT606" s="13" t="s">
        <v>235</v>
      </c>
      <c r="BU606" s="199" t="s">
        <v>168</v>
      </c>
      <c r="BV606" s="13" t="s">
        <v>256</v>
      </c>
      <c r="BW606" s="163">
        <v>44097</v>
      </c>
      <c r="BX606" s="163">
        <v>44097</v>
      </c>
      <c r="BY606" s="222">
        <v>44106</v>
      </c>
      <c r="BZ606" s="42">
        <f t="shared" si="698"/>
        <v>9</v>
      </c>
      <c r="CA606" s="16">
        <f t="shared" si="677"/>
        <v>0.3</v>
      </c>
      <c r="CB606" s="6" t="s">
        <v>3614</v>
      </c>
      <c r="CC606" s="9">
        <f>BD_2!E604</f>
        <v>0</v>
      </c>
      <c r="CD606" s="9">
        <f>BD_2!BA604</f>
        <v>0</v>
      </c>
      <c r="CE606" s="4">
        <f>BD_2!BZ604</f>
        <v>0</v>
      </c>
      <c r="CF606" s="42" t="str">
        <f>BD_2!CA604</f>
        <v>2 NO</v>
      </c>
      <c r="CG606" s="163" t="str">
        <f>BD_2!CF604</f>
        <v>2 NO</v>
      </c>
      <c r="CH606" s="4" t="s">
        <v>181</v>
      </c>
      <c r="CI606">
        <f t="shared" si="657"/>
        <v>9</v>
      </c>
      <c r="CJ606" s="161">
        <f t="shared" si="658"/>
        <v>44097</v>
      </c>
      <c r="CK606" s="161">
        <f t="shared" si="659"/>
        <v>44106</v>
      </c>
      <c r="CL606" s="14">
        <f t="shared" ca="1" si="660"/>
        <v>25.111111111111111</v>
      </c>
      <c r="CM606" s="112">
        <f t="shared" si="699"/>
        <v>10879884.4</v>
      </c>
      <c r="CN606" s="42" t="str">
        <f t="shared" ca="1" si="700"/>
        <v>FINALIZADO</v>
      </c>
      <c r="CO606" s="115"/>
      <c r="CQ606" s="17"/>
      <c r="CR606" s="87"/>
      <c r="CT606" s="4" t="s">
        <v>1321</v>
      </c>
      <c r="CU606" s="4" t="s">
        <v>1322</v>
      </c>
      <c r="CV606" s="4" t="s">
        <v>3330</v>
      </c>
      <c r="CW606" s="42" t="str">
        <f t="shared" ref="CW606" si="701">TEXT(BF606,"MMMM")</f>
        <v>septiembre</v>
      </c>
      <c r="CX606" s="4" t="s">
        <v>180</v>
      </c>
      <c r="CY606" s="6" t="s">
        <v>361</v>
      </c>
      <c r="CZ606" s="6" t="s">
        <v>362</v>
      </c>
    </row>
    <row r="607" spans="1:104" x14ac:dyDescent="0.25">
      <c r="A607" s="110" t="str">
        <f>+IF($CM607&gt;$AM607,"A", "")</f>
        <v/>
      </c>
      <c r="B607" s="110" t="str">
        <f>+IF(CK607&gt;BY607,"PR","")</f>
        <v/>
      </c>
      <c r="C607" s="42" t="str">
        <f>IF($CG607= "1 SI", "T","")</f>
        <v/>
      </c>
      <c r="D607" s="42" t="str">
        <f>+IF($CF607="1 SI","S","")</f>
        <v/>
      </c>
      <c r="E607" s="110" t="str">
        <f>+IF(CH607="1 SI","C","")</f>
        <v/>
      </c>
      <c r="F607" s="110" t="str">
        <f ca="1">+IF($CK607&lt;=$F$1,"F","E")</f>
        <v>F</v>
      </c>
      <c r="G607" s="19" t="str">
        <f>+IF($CO607="MUTUO ACUERDO", "L","")</f>
        <v/>
      </c>
      <c r="H607" s="19" t="str">
        <f>IF($CX607="1 SI","","NE")</f>
        <v/>
      </c>
      <c r="I607" s="164" t="str">
        <f>IF(CV607="1. SI","ANU","")</f>
        <v/>
      </c>
      <c r="J607" s="4">
        <v>2020</v>
      </c>
      <c r="K607" s="5">
        <v>597</v>
      </c>
      <c r="L607" s="13" t="s">
        <v>515</v>
      </c>
      <c r="M607" s="4" t="s">
        <v>115</v>
      </c>
      <c r="N607" s="6" t="s">
        <v>116</v>
      </c>
      <c r="O607" s="6" t="s">
        <v>138</v>
      </c>
      <c r="P607" s="6" t="s">
        <v>150</v>
      </c>
      <c r="Q607" s="6" t="s">
        <v>249</v>
      </c>
      <c r="R607" s="4" t="s">
        <v>114</v>
      </c>
      <c r="S607" s="4" t="s">
        <v>166</v>
      </c>
      <c r="T607" s="108" t="s">
        <v>4959</v>
      </c>
      <c r="U607" s="4" t="s">
        <v>173</v>
      </c>
      <c r="V607" s="43" t="s">
        <v>174</v>
      </c>
      <c r="W607" s="7">
        <v>80167316</v>
      </c>
      <c r="X607" s="100">
        <v>0</v>
      </c>
      <c r="Y607" s="198">
        <v>29962</v>
      </c>
      <c r="Z607" s="80">
        <f ca="1">+($F$1-Tabla3[[#This Row],[FECHA DE NACIMIENTO]])/365</f>
        <v>39.345205479452055</v>
      </c>
      <c r="AA607" s="133" t="s">
        <v>367</v>
      </c>
      <c r="AC607" s="4" t="s">
        <v>114</v>
      </c>
      <c r="AD607" s="4" t="s">
        <v>114</v>
      </c>
      <c r="AE607" s="8" t="s">
        <v>114</v>
      </c>
      <c r="AF607" s="4" t="s">
        <v>181</v>
      </c>
      <c r="AG607" s="13" t="s">
        <v>713</v>
      </c>
      <c r="AH607" s="13" t="s">
        <v>713</v>
      </c>
      <c r="AI607" s="6" t="s">
        <v>4960</v>
      </c>
      <c r="AJ607" s="108" t="s">
        <v>4961</v>
      </c>
      <c r="AK607" s="101" t="s">
        <v>4962</v>
      </c>
      <c r="AL607" s="9">
        <v>30000000</v>
      </c>
      <c r="AM607" s="9">
        <v>30000000</v>
      </c>
      <c r="AN607" s="112">
        <v>10000000</v>
      </c>
      <c r="AO607" s="4" t="s">
        <v>209</v>
      </c>
      <c r="AP607" s="6" t="s">
        <v>181</v>
      </c>
      <c r="AQ607" s="6" t="s">
        <v>168</v>
      </c>
      <c r="AR607" s="201"/>
      <c r="AS607" s="102"/>
      <c r="AT607" s="8"/>
      <c r="AU607" s="108">
        <v>6320</v>
      </c>
      <c r="AV607" s="198">
        <v>43843</v>
      </c>
      <c r="AW607" s="108">
        <v>190920</v>
      </c>
      <c r="AX607" s="199">
        <v>44105</v>
      </c>
      <c r="AY607" s="108" t="s">
        <v>215</v>
      </c>
      <c r="AZ607" s="108" t="s">
        <v>1705</v>
      </c>
      <c r="BA607" s="6" t="s">
        <v>181</v>
      </c>
      <c r="BB607" s="75"/>
      <c r="BC607" s="75"/>
      <c r="BD607" s="6" t="s">
        <v>4964</v>
      </c>
      <c r="BE607" s="161" t="s">
        <v>4963</v>
      </c>
      <c r="BF607" s="198">
        <v>44104</v>
      </c>
      <c r="BG607" s="4" t="s">
        <v>220</v>
      </c>
      <c r="BH607" s="4" t="s">
        <v>220</v>
      </c>
      <c r="BI607" s="6" t="s">
        <v>221</v>
      </c>
      <c r="BJ607" s="6" t="s">
        <v>1168</v>
      </c>
      <c r="BK607" s="6" t="s">
        <v>174</v>
      </c>
      <c r="BL607" s="12">
        <v>52527301</v>
      </c>
      <c r="BM607" s="4">
        <v>4</v>
      </c>
      <c r="BN607" s="6" t="s">
        <v>1288</v>
      </c>
      <c r="BO607" s="6" t="s">
        <v>713</v>
      </c>
      <c r="BP607" s="4">
        <v>80111608</v>
      </c>
      <c r="BQ607" s="196" t="s">
        <v>4958</v>
      </c>
      <c r="BR607" s="198">
        <v>44104</v>
      </c>
      <c r="BS607" s="4" t="s">
        <v>180</v>
      </c>
      <c r="BT607" s="13" t="s">
        <v>230</v>
      </c>
      <c r="BU607" s="199">
        <v>44104</v>
      </c>
      <c r="BV607" s="13" t="s">
        <v>348</v>
      </c>
      <c r="BW607" s="163">
        <v>44107</v>
      </c>
      <c r="BX607" s="199">
        <v>44107</v>
      </c>
      <c r="BY607" s="222">
        <v>44196</v>
      </c>
      <c r="BZ607" s="42">
        <f>$BY607-$BX607</f>
        <v>89</v>
      </c>
      <c r="CA607" s="16">
        <f t="shared" si="677"/>
        <v>2.9666666666666668</v>
      </c>
      <c r="CB607" s="6" t="s">
        <v>4844</v>
      </c>
      <c r="CC607" s="9">
        <f>BD_2!E605</f>
        <v>666667</v>
      </c>
      <c r="CD607" s="9">
        <f>BD_2!BA605</f>
        <v>0</v>
      </c>
      <c r="CE607" s="4">
        <f>BD_2!BZ605</f>
        <v>0</v>
      </c>
      <c r="CF607" s="42" t="str">
        <f>BD_2!CA605</f>
        <v>2 NO</v>
      </c>
      <c r="CG607" s="163" t="str">
        <f>BD_2!CF605</f>
        <v>2 NO</v>
      </c>
      <c r="CH607" s="4" t="s">
        <v>181</v>
      </c>
      <c r="CI607">
        <f t="shared" si="657"/>
        <v>89</v>
      </c>
      <c r="CJ607" s="161">
        <f t="shared" si="658"/>
        <v>44107</v>
      </c>
      <c r="CK607" s="161">
        <f t="shared" si="659"/>
        <v>44196</v>
      </c>
      <c r="CL607" s="14">
        <f t="shared" ca="1" si="660"/>
        <v>2.4269662921348316</v>
      </c>
      <c r="CM607" s="112">
        <f>$AM607+$CD607-$CC607</f>
        <v>29333333</v>
      </c>
      <c r="CN607" s="42" t="str">
        <f ca="1">+IF($CK607&lt;=$F$1, "FINALIZADO","EJECUCIÓN")</f>
        <v>FINALIZADO</v>
      </c>
      <c r="CO607" s="115"/>
      <c r="CQ607" s="17"/>
      <c r="CR607" s="87"/>
      <c r="CT607" s="4" t="s">
        <v>1321</v>
      </c>
      <c r="CU607" s="4" t="s">
        <v>1322</v>
      </c>
      <c r="CV607" s="4" t="s">
        <v>3330</v>
      </c>
      <c r="CW607" s="42" t="str">
        <f>TEXT(BF607,"MMMM")</f>
        <v>septiembre</v>
      </c>
      <c r="CX607" s="4" t="s">
        <v>180</v>
      </c>
      <c r="CY607" s="6" t="s">
        <v>361</v>
      </c>
      <c r="CZ607" s="6" t="s">
        <v>362</v>
      </c>
    </row>
    <row r="608" spans="1:104" x14ac:dyDescent="0.25">
      <c r="A608" s="110" t="str">
        <f t="shared" ref="A608:A635" si="702">+IF($CM608&gt;$AM608,"A", "")</f>
        <v/>
      </c>
      <c r="B608" s="110" t="str">
        <f t="shared" ref="B608:B635" si="703">+IF(CK608&gt;BY608,"PR","")</f>
        <v/>
      </c>
      <c r="C608" s="42" t="str">
        <f t="shared" ref="C608:C635" si="704">IF($CG608= "1 SI", "T","")</f>
        <v/>
      </c>
      <c r="D608" s="42" t="str">
        <f t="shared" ref="D608:D635" si="705">+IF($CF608="1 SI","S","")</f>
        <v/>
      </c>
      <c r="E608" s="110" t="str">
        <f t="shared" ref="E608:E635" si="706">+IF(CH608="1 SI","C","")</f>
        <v/>
      </c>
      <c r="F608" s="110" t="str">
        <f t="shared" ref="F608:F635" ca="1" si="707">+IF($CK608&lt;=$F$1,"F","E")</f>
        <v>F</v>
      </c>
      <c r="G608" s="19" t="str">
        <f t="shared" ref="G608:G635" si="708">+IF($CO608="MUTUO ACUERDO", "L","")</f>
        <v/>
      </c>
      <c r="H608" s="19" t="str">
        <f t="shared" ref="H608:H635" si="709">IF($CX608="1 SI","","NE")</f>
        <v/>
      </c>
      <c r="I608" s="164" t="str">
        <f t="shared" ref="I608:I635" si="710">IF(CV608="1. SI","ANU","")</f>
        <v/>
      </c>
      <c r="J608" s="4">
        <v>2020</v>
      </c>
      <c r="K608" s="5">
        <v>598</v>
      </c>
      <c r="L608" s="13" t="s">
        <v>4825</v>
      </c>
      <c r="M608" s="4" t="s">
        <v>115</v>
      </c>
      <c r="N608" s="6" t="s">
        <v>116</v>
      </c>
      <c r="O608" s="6" t="s">
        <v>138</v>
      </c>
      <c r="P608" s="6" t="s">
        <v>150</v>
      </c>
      <c r="Q608" s="6" t="s">
        <v>249</v>
      </c>
      <c r="R608" s="4" t="s">
        <v>114</v>
      </c>
      <c r="S608" s="4" t="s">
        <v>166</v>
      </c>
      <c r="T608" s="108" t="s">
        <v>5101</v>
      </c>
      <c r="U608" s="4" t="s">
        <v>173</v>
      </c>
      <c r="V608" s="43" t="s">
        <v>174</v>
      </c>
      <c r="W608" s="7">
        <v>19481672</v>
      </c>
      <c r="X608" s="100">
        <v>1</v>
      </c>
      <c r="Y608" s="198">
        <v>22860</v>
      </c>
      <c r="Z608" s="80">
        <f ca="1">+($F$1-Tabla3[[#This Row],[FECHA DE NACIMIENTO]])/365</f>
        <v>58.802739726027397</v>
      </c>
      <c r="AA608" s="133" t="s">
        <v>1442</v>
      </c>
      <c r="AC608" s="4" t="s">
        <v>114</v>
      </c>
      <c r="AD608" s="4" t="s">
        <v>114</v>
      </c>
      <c r="AE608" s="8" t="s">
        <v>114</v>
      </c>
      <c r="AF608" s="4" t="s">
        <v>181</v>
      </c>
      <c r="AG608" s="6" t="s">
        <v>200</v>
      </c>
      <c r="AH608" s="6" t="s">
        <v>200</v>
      </c>
      <c r="AI608" s="6" t="s">
        <v>5286</v>
      </c>
      <c r="AJ608" s="108" t="s">
        <v>5287</v>
      </c>
      <c r="AK608" s="101" t="s">
        <v>5288</v>
      </c>
      <c r="AL608" s="9">
        <v>25333333</v>
      </c>
      <c r="AM608" s="9">
        <v>25333333</v>
      </c>
      <c r="AN608" s="112">
        <v>10000000</v>
      </c>
      <c r="AO608" s="4" t="s">
        <v>209</v>
      </c>
      <c r="AP608" s="6" t="s">
        <v>181</v>
      </c>
      <c r="AQ608" s="6" t="s">
        <v>168</v>
      </c>
      <c r="AR608" s="201"/>
      <c r="AS608" s="102"/>
      <c r="AT608" s="8"/>
      <c r="AU608" s="108">
        <v>6020</v>
      </c>
      <c r="AV608" s="198">
        <v>43840</v>
      </c>
      <c r="AW608" s="108">
        <v>203120</v>
      </c>
      <c r="AX608" s="199">
        <v>44120</v>
      </c>
      <c r="AY608" s="108" t="s">
        <v>215</v>
      </c>
      <c r="AZ608" s="108" t="s">
        <v>1699</v>
      </c>
      <c r="BA608" s="6" t="s">
        <v>181</v>
      </c>
      <c r="BB608" s="75"/>
      <c r="BC608" s="75"/>
      <c r="BD608" s="6" t="s">
        <v>5290</v>
      </c>
      <c r="BE608" s="161" t="s">
        <v>5289</v>
      </c>
      <c r="BF608" s="198">
        <v>44119</v>
      </c>
      <c r="BG608" s="4" t="s">
        <v>220</v>
      </c>
      <c r="BH608" s="4" t="s">
        <v>220</v>
      </c>
      <c r="BI608" s="6" t="s">
        <v>221</v>
      </c>
      <c r="BJ608" s="6" t="s">
        <v>527</v>
      </c>
      <c r="BK608" s="6" t="s">
        <v>174</v>
      </c>
      <c r="BL608" s="12">
        <v>80128270</v>
      </c>
      <c r="BM608" s="4">
        <v>4</v>
      </c>
      <c r="BN608" s="6" t="s">
        <v>528</v>
      </c>
      <c r="BO608" s="6" t="s">
        <v>529</v>
      </c>
      <c r="BP608" s="4">
        <v>77102000</v>
      </c>
      <c r="BQ608" s="196" t="s">
        <v>5285</v>
      </c>
      <c r="BR608" s="198">
        <v>44119</v>
      </c>
      <c r="BS608" s="4" t="s">
        <v>180</v>
      </c>
      <c r="BT608" s="13" t="s">
        <v>230</v>
      </c>
      <c r="BU608" s="199">
        <v>44123</v>
      </c>
      <c r="BV608" s="13" t="s">
        <v>348</v>
      </c>
      <c r="BW608" s="163">
        <v>44123</v>
      </c>
      <c r="BX608" s="199">
        <v>44123</v>
      </c>
      <c r="BY608" s="222">
        <v>44196</v>
      </c>
      <c r="BZ608" s="42">
        <f t="shared" ref="BZ608:BZ635" si="711">$BY608-$BX608</f>
        <v>73</v>
      </c>
      <c r="CA608" s="16">
        <f t="shared" si="677"/>
        <v>2.4333333333333331</v>
      </c>
      <c r="CB608" s="6" t="s">
        <v>5100</v>
      </c>
      <c r="CC608" s="9">
        <f>BD_2!E606</f>
        <v>0</v>
      </c>
      <c r="CD608" s="9">
        <f>BD_2!BA606</f>
        <v>0</v>
      </c>
      <c r="CE608" s="4">
        <f>BD_2!BZ606</f>
        <v>0</v>
      </c>
      <c r="CF608" s="42" t="str">
        <f>BD_2!CA606</f>
        <v>2 NO</v>
      </c>
      <c r="CG608" s="163" t="str">
        <f>BD_2!CF606</f>
        <v>2 NO</v>
      </c>
      <c r="CH608" s="4" t="s">
        <v>181</v>
      </c>
      <c r="CI608">
        <f t="shared" si="657"/>
        <v>73</v>
      </c>
      <c r="CJ608" s="161">
        <f t="shared" si="658"/>
        <v>44123</v>
      </c>
      <c r="CK608" s="161">
        <f t="shared" si="659"/>
        <v>44196</v>
      </c>
      <c r="CL608" s="14">
        <f t="shared" ca="1" si="660"/>
        <v>2.7397260273972601</v>
      </c>
      <c r="CM608" s="112">
        <f t="shared" ref="CM608:CM641" si="712">$AM608+$CD608-$CC608</f>
        <v>25333333</v>
      </c>
      <c r="CN608" s="42" t="str">
        <f t="shared" ref="CN608:CN635" ca="1" si="713">+IF($CK608&lt;=$F$1, "FINALIZADO","EJECUCIÓN")</f>
        <v>FINALIZADO</v>
      </c>
      <c r="CO608" s="115"/>
      <c r="CQ608" s="17"/>
      <c r="CR608" s="87"/>
      <c r="CT608" s="4" t="s">
        <v>1321</v>
      </c>
      <c r="CU608" s="4" t="s">
        <v>1322</v>
      </c>
      <c r="CV608" s="4" t="s">
        <v>3330</v>
      </c>
      <c r="CW608" s="42" t="str">
        <f t="shared" ref="CW608:CW635" si="714">TEXT(BF608,"MMMM")</f>
        <v>octubre</v>
      </c>
      <c r="CX608" s="4" t="s">
        <v>180</v>
      </c>
      <c r="CY608" s="6" t="s">
        <v>361</v>
      </c>
      <c r="CZ608" s="6" t="s">
        <v>362</v>
      </c>
    </row>
    <row r="609" spans="1:104" x14ac:dyDescent="0.25">
      <c r="A609" s="110" t="str">
        <f t="shared" si="702"/>
        <v/>
      </c>
      <c r="B609" s="110" t="str">
        <f t="shared" si="703"/>
        <v/>
      </c>
      <c r="C609" s="42" t="str">
        <f t="shared" si="704"/>
        <v/>
      </c>
      <c r="D609" s="42" t="str">
        <f t="shared" si="705"/>
        <v/>
      </c>
      <c r="E609" s="110" t="str">
        <f t="shared" si="706"/>
        <v/>
      </c>
      <c r="F609" s="110" t="str">
        <f t="shared" ca="1" si="707"/>
        <v>F</v>
      </c>
      <c r="G609" s="19" t="str">
        <f t="shared" si="708"/>
        <v/>
      </c>
      <c r="H609" s="19" t="str">
        <f t="shared" si="709"/>
        <v/>
      </c>
      <c r="I609" s="164" t="str">
        <f t="shared" si="710"/>
        <v/>
      </c>
      <c r="J609" s="4">
        <v>2020</v>
      </c>
      <c r="K609" s="5">
        <v>599</v>
      </c>
      <c r="L609" s="13" t="s">
        <v>4825</v>
      </c>
      <c r="M609" s="4" t="s">
        <v>115</v>
      </c>
      <c r="N609" s="6" t="s">
        <v>116</v>
      </c>
      <c r="O609" s="6" t="s">
        <v>138</v>
      </c>
      <c r="P609" s="6" t="s">
        <v>150</v>
      </c>
      <c r="Q609" s="6" t="s">
        <v>249</v>
      </c>
      <c r="R609" s="4" t="s">
        <v>114</v>
      </c>
      <c r="S609" s="4" t="s">
        <v>166</v>
      </c>
      <c r="T609" s="108" t="s">
        <v>5103</v>
      </c>
      <c r="U609" s="4" t="s">
        <v>173</v>
      </c>
      <c r="V609" s="43" t="s">
        <v>174</v>
      </c>
      <c r="W609" s="7">
        <v>1123321183</v>
      </c>
      <c r="X609" s="100">
        <v>4</v>
      </c>
      <c r="Y609" s="198">
        <v>31764</v>
      </c>
      <c r="Z609" s="80">
        <f ca="1">+($F$1-Tabla3[[#This Row],[FECHA DE NACIMIENTO]])/365</f>
        <v>34.408219178082192</v>
      </c>
      <c r="AA609" s="133" t="s">
        <v>540</v>
      </c>
      <c r="AC609" s="4" t="s">
        <v>114</v>
      </c>
      <c r="AD609" s="4" t="s">
        <v>114</v>
      </c>
      <c r="AE609" s="8" t="s">
        <v>114</v>
      </c>
      <c r="AF609" s="4" t="s">
        <v>181</v>
      </c>
      <c r="AG609" s="6" t="s">
        <v>200</v>
      </c>
      <c r="AH609" s="6" t="s">
        <v>200</v>
      </c>
      <c r="AI609" s="6" t="s">
        <v>5104</v>
      </c>
      <c r="AJ609" s="108" t="s">
        <v>5105</v>
      </c>
      <c r="AK609" s="101" t="s">
        <v>5106</v>
      </c>
      <c r="AL609" s="9">
        <v>22733333</v>
      </c>
      <c r="AM609" s="9">
        <v>22733333</v>
      </c>
      <c r="AN609" s="112">
        <v>5200000</v>
      </c>
      <c r="AO609" s="4" t="s">
        <v>209</v>
      </c>
      <c r="AP609" s="6" t="s">
        <v>181</v>
      </c>
      <c r="AQ609" s="6" t="s">
        <v>168</v>
      </c>
      <c r="AR609" s="201"/>
      <c r="AS609" s="102"/>
      <c r="AT609" s="8"/>
      <c r="AU609" s="108">
        <v>22820</v>
      </c>
      <c r="AV609" s="198">
        <v>44071</v>
      </c>
      <c r="AW609" s="108" t="s">
        <v>5292</v>
      </c>
      <c r="AX609" s="199">
        <v>44112</v>
      </c>
      <c r="AY609" s="108" t="s">
        <v>215</v>
      </c>
      <c r="AZ609" s="108" t="s">
        <v>5291</v>
      </c>
      <c r="BA609" s="6" t="s">
        <v>181</v>
      </c>
      <c r="BB609" s="75"/>
      <c r="BC609" s="75"/>
      <c r="BD609" s="6" t="s">
        <v>5108</v>
      </c>
      <c r="BE609" s="161" t="s">
        <v>5107</v>
      </c>
      <c r="BF609" s="198">
        <v>44110</v>
      </c>
      <c r="BG609" s="4" t="s">
        <v>220</v>
      </c>
      <c r="BH609" s="4" t="s">
        <v>220</v>
      </c>
      <c r="BI609" s="6" t="s">
        <v>221</v>
      </c>
      <c r="BJ609" s="6" t="s">
        <v>527</v>
      </c>
      <c r="BK609" s="6" t="s">
        <v>174</v>
      </c>
      <c r="BL609" s="12">
        <v>80128270</v>
      </c>
      <c r="BM609" s="4">
        <v>4</v>
      </c>
      <c r="BN609" s="6" t="s">
        <v>528</v>
      </c>
      <c r="BO609" s="6" t="s">
        <v>529</v>
      </c>
      <c r="BP609" s="4">
        <v>77102000</v>
      </c>
      <c r="BQ609" s="196" t="s">
        <v>5102</v>
      </c>
      <c r="BR609" s="198">
        <v>44110</v>
      </c>
      <c r="BS609" s="4" t="s">
        <v>180</v>
      </c>
      <c r="BT609" s="13" t="s">
        <v>230</v>
      </c>
      <c r="BU609" s="199">
        <v>44111</v>
      </c>
      <c r="BV609" s="13" t="s">
        <v>348</v>
      </c>
      <c r="BW609" s="199">
        <v>44112</v>
      </c>
      <c r="BX609" s="199">
        <v>44112</v>
      </c>
      <c r="BY609" s="222">
        <v>44196</v>
      </c>
      <c r="BZ609" s="42">
        <f t="shared" si="711"/>
        <v>84</v>
      </c>
      <c r="CA609" s="16">
        <f t="shared" ref="CA609:CA638" si="715">$BZ609/30</f>
        <v>2.8</v>
      </c>
      <c r="CB609" s="6" t="s">
        <v>5109</v>
      </c>
      <c r="CC609" s="9">
        <f>BD_2!E607</f>
        <v>0</v>
      </c>
      <c r="CD609" s="9">
        <f>BD_2!BA607</f>
        <v>0</v>
      </c>
      <c r="CE609" s="4">
        <f>BD_2!BZ607</f>
        <v>0</v>
      </c>
      <c r="CF609" s="42" t="str">
        <f>BD_2!CA607</f>
        <v>2 NO</v>
      </c>
      <c r="CG609" s="163" t="str">
        <f>BD_2!CF607</f>
        <v>2 NO</v>
      </c>
      <c r="CH609" s="4" t="s">
        <v>181</v>
      </c>
      <c r="CI609">
        <f t="shared" si="657"/>
        <v>84</v>
      </c>
      <c r="CJ609" s="161">
        <f t="shared" si="658"/>
        <v>44112</v>
      </c>
      <c r="CK609" s="161">
        <f t="shared" si="659"/>
        <v>44196</v>
      </c>
      <c r="CL609" s="14">
        <f t="shared" ca="1" si="660"/>
        <v>2.5119047619047619</v>
      </c>
      <c r="CM609" s="112">
        <f t="shared" si="712"/>
        <v>22733333</v>
      </c>
      <c r="CN609" s="42" t="str">
        <f t="shared" ca="1" si="713"/>
        <v>FINALIZADO</v>
      </c>
      <c r="CO609" s="115"/>
      <c r="CQ609" s="17"/>
      <c r="CR609" s="87"/>
      <c r="CT609" s="4" t="s">
        <v>1321</v>
      </c>
      <c r="CU609" s="4" t="s">
        <v>1322</v>
      </c>
      <c r="CV609" s="4" t="s">
        <v>3330</v>
      </c>
      <c r="CW609" s="42" t="str">
        <f t="shared" si="714"/>
        <v>octubre</v>
      </c>
      <c r="CX609" s="4" t="s">
        <v>180</v>
      </c>
      <c r="CY609" s="6" t="s">
        <v>361</v>
      </c>
      <c r="CZ609" s="6" t="s">
        <v>362</v>
      </c>
    </row>
    <row r="610" spans="1:104" x14ac:dyDescent="0.25">
      <c r="A610" s="110" t="str">
        <f t="shared" si="702"/>
        <v/>
      </c>
      <c r="B610" s="110" t="str">
        <f t="shared" si="703"/>
        <v/>
      </c>
      <c r="C610" s="42" t="str">
        <f t="shared" si="704"/>
        <v/>
      </c>
      <c r="D610" s="42" t="str">
        <f t="shared" si="705"/>
        <v/>
      </c>
      <c r="E610" s="110" t="str">
        <f t="shared" si="706"/>
        <v/>
      </c>
      <c r="F610" s="110" t="str">
        <f t="shared" ca="1" si="707"/>
        <v>F</v>
      </c>
      <c r="G610" s="19" t="str">
        <f t="shared" si="708"/>
        <v/>
      </c>
      <c r="H610" s="19" t="str">
        <f t="shared" si="709"/>
        <v/>
      </c>
      <c r="I610" s="164" t="str">
        <f t="shared" si="710"/>
        <v/>
      </c>
      <c r="J610" s="4">
        <v>2020</v>
      </c>
      <c r="K610" s="5">
        <v>600</v>
      </c>
      <c r="L610" s="13" t="s">
        <v>4825</v>
      </c>
      <c r="M610" s="4" t="s">
        <v>115</v>
      </c>
      <c r="N610" s="6" t="s">
        <v>116</v>
      </c>
      <c r="O610" s="6" t="s">
        <v>138</v>
      </c>
      <c r="P610" s="6" t="s">
        <v>150</v>
      </c>
      <c r="Q610" s="6" t="s">
        <v>249</v>
      </c>
      <c r="R610" s="4" t="s">
        <v>114</v>
      </c>
      <c r="S610" s="4" t="s">
        <v>166</v>
      </c>
      <c r="T610" s="108" t="s">
        <v>5111</v>
      </c>
      <c r="U610" s="4" t="s">
        <v>173</v>
      </c>
      <c r="V610" s="43" t="s">
        <v>174</v>
      </c>
      <c r="W610" s="7">
        <v>1010206406</v>
      </c>
      <c r="X610" s="100">
        <v>1</v>
      </c>
      <c r="Y610" s="198">
        <v>33929</v>
      </c>
      <c r="Z610" s="80">
        <f ca="1">+($F$1-Tabla3[[#This Row],[FECHA DE NACIMIENTO]])/365</f>
        <v>28.476712328767125</v>
      </c>
      <c r="AA610" s="133" t="s">
        <v>540</v>
      </c>
      <c r="AC610" s="4" t="s">
        <v>114</v>
      </c>
      <c r="AD610" s="4" t="s">
        <v>114</v>
      </c>
      <c r="AE610" s="8" t="s">
        <v>114</v>
      </c>
      <c r="AF610" s="4" t="s">
        <v>181</v>
      </c>
      <c r="AG610" s="6" t="s">
        <v>200</v>
      </c>
      <c r="AH610" s="6" t="s">
        <v>200</v>
      </c>
      <c r="AI610" s="6" t="s">
        <v>5104</v>
      </c>
      <c r="AJ610" s="108" t="s">
        <v>5112</v>
      </c>
      <c r="AK610" s="101" t="s">
        <v>5106</v>
      </c>
      <c r="AL610" s="9">
        <v>22733333</v>
      </c>
      <c r="AM610" s="9">
        <v>22733333</v>
      </c>
      <c r="AN610" s="112">
        <v>5200000</v>
      </c>
      <c r="AO610" s="4" t="s">
        <v>209</v>
      </c>
      <c r="AP610" s="6" t="s">
        <v>181</v>
      </c>
      <c r="AQ610" s="6" t="s">
        <v>168</v>
      </c>
      <c r="AR610" s="201"/>
      <c r="AS610" s="102"/>
      <c r="AT610" s="8"/>
      <c r="AU610" s="108">
        <v>22820</v>
      </c>
      <c r="AV610" s="198">
        <v>44071</v>
      </c>
      <c r="AW610" s="108" t="s">
        <v>5113</v>
      </c>
      <c r="AX610" s="199">
        <v>44112</v>
      </c>
      <c r="AY610" s="108" t="s">
        <v>215</v>
      </c>
      <c r="AZ610" s="108" t="s">
        <v>5114</v>
      </c>
      <c r="BA610" s="6" t="s">
        <v>181</v>
      </c>
      <c r="BB610" s="75"/>
      <c r="BC610" s="75"/>
      <c r="BD610" s="6" t="s">
        <v>5116</v>
      </c>
      <c r="BE610" s="161" t="s">
        <v>5115</v>
      </c>
      <c r="BF610" s="198">
        <v>44110</v>
      </c>
      <c r="BG610" s="4" t="s">
        <v>220</v>
      </c>
      <c r="BH610" s="4" t="s">
        <v>220</v>
      </c>
      <c r="BI610" s="6" t="s">
        <v>221</v>
      </c>
      <c r="BJ610" s="6" t="s">
        <v>527</v>
      </c>
      <c r="BK610" s="6" t="s">
        <v>174</v>
      </c>
      <c r="BL610" s="12">
        <v>80128270</v>
      </c>
      <c r="BM610" s="4">
        <v>4</v>
      </c>
      <c r="BN610" s="6" t="s">
        <v>528</v>
      </c>
      <c r="BO610" s="6" t="s">
        <v>529</v>
      </c>
      <c r="BP610" s="4">
        <v>77102000</v>
      </c>
      <c r="BQ610" s="196" t="s">
        <v>5110</v>
      </c>
      <c r="BR610" s="198">
        <v>44110</v>
      </c>
      <c r="BS610" s="4" t="s">
        <v>180</v>
      </c>
      <c r="BT610" s="13" t="s">
        <v>230</v>
      </c>
      <c r="BU610" s="199">
        <v>44110</v>
      </c>
      <c r="BV610" s="13" t="s">
        <v>348</v>
      </c>
      <c r="BW610" s="163">
        <v>44113</v>
      </c>
      <c r="BX610" s="199">
        <v>44113</v>
      </c>
      <c r="BY610" s="222">
        <v>44196</v>
      </c>
      <c r="BZ610" s="42">
        <f t="shared" si="711"/>
        <v>83</v>
      </c>
      <c r="CA610" s="16">
        <f t="shared" si="715"/>
        <v>2.7666666666666666</v>
      </c>
      <c r="CB610" s="6" t="s">
        <v>5109</v>
      </c>
      <c r="CC610" s="9">
        <f>BD_2!E608</f>
        <v>0</v>
      </c>
      <c r="CD610" s="9">
        <f>BD_2!BA608</f>
        <v>0</v>
      </c>
      <c r="CE610" s="4">
        <f>BD_2!BZ608</f>
        <v>0</v>
      </c>
      <c r="CF610" s="42" t="str">
        <f>BD_2!CA608</f>
        <v>2 NO</v>
      </c>
      <c r="CG610" s="163" t="str">
        <f>BD_2!CF608</f>
        <v>2 NO</v>
      </c>
      <c r="CH610" s="4" t="s">
        <v>181</v>
      </c>
      <c r="CI610">
        <f t="shared" si="657"/>
        <v>83</v>
      </c>
      <c r="CJ610" s="161">
        <f t="shared" si="658"/>
        <v>44113</v>
      </c>
      <c r="CK610" s="161">
        <f t="shared" si="659"/>
        <v>44196</v>
      </c>
      <c r="CL610" s="14">
        <f t="shared" ca="1" si="660"/>
        <v>2.5301204819277108</v>
      </c>
      <c r="CM610" s="112">
        <f t="shared" si="712"/>
        <v>22733333</v>
      </c>
      <c r="CN610" s="42" t="str">
        <f t="shared" ca="1" si="713"/>
        <v>FINALIZADO</v>
      </c>
      <c r="CO610" s="115"/>
      <c r="CQ610" s="17"/>
      <c r="CR610" s="87"/>
      <c r="CT610" s="4" t="s">
        <v>1321</v>
      </c>
      <c r="CU610" s="4" t="s">
        <v>1322</v>
      </c>
      <c r="CV610" s="4" t="s">
        <v>3330</v>
      </c>
      <c r="CW610" s="42" t="str">
        <f t="shared" si="714"/>
        <v>octubre</v>
      </c>
      <c r="CX610" s="4" t="s">
        <v>180</v>
      </c>
      <c r="CY610" s="6" t="s">
        <v>361</v>
      </c>
      <c r="CZ610" s="6" t="s">
        <v>362</v>
      </c>
    </row>
    <row r="611" spans="1:104" x14ac:dyDescent="0.25">
      <c r="A611" s="110" t="str">
        <f t="shared" si="702"/>
        <v/>
      </c>
      <c r="B611" s="110" t="str">
        <f t="shared" si="703"/>
        <v/>
      </c>
      <c r="C611" s="42" t="str">
        <f t="shared" si="704"/>
        <v/>
      </c>
      <c r="D611" s="42" t="str">
        <f t="shared" si="705"/>
        <v/>
      </c>
      <c r="E611" s="110" t="str">
        <f t="shared" si="706"/>
        <v/>
      </c>
      <c r="F611" s="110" t="str">
        <f t="shared" ca="1" si="707"/>
        <v>F</v>
      </c>
      <c r="G611" s="19" t="str">
        <f t="shared" si="708"/>
        <v/>
      </c>
      <c r="H611" s="19" t="str">
        <f t="shared" si="709"/>
        <v/>
      </c>
      <c r="I611" s="164" t="str">
        <f t="shared" si="710"/>
        <v/>
      </c>
      <c r="J611" s="4">
        <v>2020</v>
      </c>
      <c r="K611" s="5">
        <v>601</v>
      </c>
      <c r="L611" s="13" t="s">
        <v>4825</v>
      </c>
      <c r="M611" s="4" t="s">
        <v>115</v>
      </c>
      <c r="N611" s="6" t="s">
        <v>116</v>
      </c>
      <c r="O611" s="6" t="s">
        <v>138</v>
      </c>
      <c r="P611" s="6" t="s">
        <v>150</v>
      </c>
      <c r="Q611" s="6" t="s">
        <v>249</v>
      </c>
      <c r="R611" s="4" t="s">
        <v>114</v>
      </c>
      <c r="S611" s="4" t="s">
        <v>166</v>
      </c>
      <c r="T611" s="108" t="s">
        <v>5118</v>
      </c>
      <c r="U611" s="4" t="s">
        <v>173</v>
      </c>
      <c r="V611" s="43" t="s">
        <v>174</v>
      </c>
      <c r="W611" s="7">
        <v>80073579</v>
      </c>
      <c r="X611" s="100">
        <v>6</v>
      </c>
      <c r="Y611" s="198">
        <v>30762</v>
      </c>
      <c r="Z611" s="80">
        <f ca="1">+($F$1-Tabla3[[#This Row],[FECHA DE NACIMIENTO]])/365</f>
        <v>37.153424657534245</v>
      </c>
      <c r="AA611" s="133" t="s">
        <v>5121</v>
      </c>
      <c r="AC611" s="4" t="s">
        <v>114</v>
      </c>
      <c r="AD611" s="4" t="s">
        <v>114</v>
      </c>
      <c r="AE611" s="8" t="s">
        <v>114</v>
      </c>
      <c r="AF611" s="4" t="s">
        <v>181</v>
      </c>
      <c r="AG611" s="6" t="s">
        <v>200</v>
      </c>
      <c r="AH611" s="6" t="s">
        <v>200</v>
      </c>
      <c r="AI611" s="6" t="s">
        <v>5104</v>
      </c>
      <c r="AJ611" s="108" t="s">
        <v>5122</v>
      </c>
      <c r="AK611" s="101" t="s">
        <v>5106</v>
      </c>
      <c r="AL611" s="9">
        <v>22733333</v>
      </c>
      <c r="AM611" s="9">
        <v>22733333</v>
      </c>
      <c r="AN611" s="112">
        <v>5200000</v>
      </c>
      <c r="AO611" s="4" t="s">
        <v>209</v>
      </c>
      <c r="AP611" s="6" t="s">
        <v>181</v>
      </c>
      <c r="AQ611" s="6" t="s">
        <v>168</v>
      </c>
      <c r="AR611" s="201"/>
      <c r="AS611" s="102"/>
      <c r="AT611" s="8"/>
      <c r="AU611" s="108">
        <v>22820</v>
      </c>
      <c r="AV611" s="198">
        <v>44071</v>
      </c>
      <c r="AW611" s="108" t="s">
        <v>5123</v>
      </c>
      <c r="AX611" s="199">
        <v>44112</v>
      </c>
      <c r="AY611" s="108" t="s">
        <v>215</v>
      </c>
      <c r="AZ611" s="108" t="s">
        <v>5114</v>
      </c>
      <c r="BA611" s="6" t="s">
        <v>181</v>
      </c>
      <c r="BB611" s="75"/>
      <c r="BC611" s="75"/>
      <c r="BD611" s="6" t="s">
        <v>5120</v>
      </c>
      <c r="BE611" s="161" t="s">
        <v>5119</v>
      </c>
      <c r="BF611" s="198">
        <v>44110</v>
      </c>
      <c r="BG611" s="4" t="s">
        <v>220</v>
      </c>
      <c r="BH611" s="4" t="s">
        <v>220</v>
      </c>
      <c r="BI611" s="6" t="s">
        <v>221</v>
      </c>
      <c r="BJ611" s="6" t="s">
        <v>527</v>
      </c>
      <c r="BK611" s="6" t="s">
        <v>174</v>
      </c>
      <c r="BL611" s="12">
        <v>80128270</v>
      </c>
      <c r="BM611" s="4">
        <v>4</v>
      </c>
      <c r="BN611" s="6" t="s">
        <v>528</v>
      </c>
      <c r="BO611" s="6" t="s">
        <v>529</v>
      </c>
      <c r="BP611" s="4">
        <v>77102000</v>
      </c>
      <c r="BQ611" s="196" t="s">
        <v>5117</v>
      </c>
      <c r="BR611" s="198">
        <v>44110</v>
      </c>
      <c r="BS611" s="4" t="s">
        <v>180</v>
      </c>
      <c r="BT611" s="13" t="s">
        <v>230</v>
      </c>
      <c r="BU611" s="199">
        <v>44110</v>
      </c>
      <c r="BV611" s="13" t="s">
        <v>348</v>
      </c>
      <c r="BW611" s="199">
        <v>44113</v>
      </c>
      <c r="BX611" s="199">
        <v>44113</v>
      </c>
      <c r="BY611" s="222">
        <v>44196</v>
      </c>
      <c r="BZ611" s="42">
        <f t="shared" si="711"/>
        <v>83</v>
      </c>
      <c r="CA611" s="16">
        <f t="shared" si="715"/>
        <v>2.7666666666666666</v>
      </c>
      <c r="CB611" s="6" t="s">
        <v>5109</v>
      </c>
      <c r="CC611" s="9">
        <f>BD_2!E609</f>
        <v>0</v>
      </c>
      <c r="CD611" s="9">
        <f>BD_2!BA609</f>
        <v>0</v>
      </c>
      <c r="CE611" s="4">
        <f>BD_2!BZ609</f>
        <v>0</v>
      </c>
      <c r="CF611" s="42" t="str">
        <f>BD_2!CA609</f>
        <v>2 NO</v>
      </c>
      <c r="CG611" s="163" t="str">
        <f>BD_2!CF609</f>
        <v>2 NO</v>
      </c>
      <c r="CH611" s="4" t="s">
        <v>181</v>
      </c>
      <c r="CI611">
        <f t="shared" si="657"/>
        <v>83</v>
      </c>
      <c r="CJ611" s="161">
        <f t="shared" si="658"/>
        <v>44113</v>
      </c>
      <c r="CK611" s="161">
        <f t="shared" si="659"/>
        <v>44196</v>
      </c>
      <c r="CL611" s="14">
        <f t="shared" ca="1" si="660"/>
        <v>2.5301204819277108</v>
      </c>
      <c r="CM611" s="112">
        <f t="shared" si="712"/>
        <v>22733333</v>
      </c>
      <c r="CN611" s="42" t="str">
        <f t="shared" ca="1" si="713"/>
        <v>FINALIZADO</v>
      </c>
      <c r="CO611" s="115"/>
      <c r="CQ611" s="17"/>
      <c r="CR611" s="87"/>
      <c r="CT611" s="4" t="s">
        <v>1321</v>
      </c>
      <c r="CU611" s="4" t="s">
        <v>1322</v>
      </c>
      <c r="CV611" s="4" t="s">
        <v>3330</v>
      </c>
      <c r="CW611" s="42" t="str">
        <f t="shared" si="714"/>
        <v>octubre</v>
      </c>
      <c r="CX611" s="4" t="s">
        <v>180</v>
      </c>
      <c r="CY611" s="6" t="s">
        <v>361</v>
      </c>
      <c r="CZ611" s="6" t="s">
        <v>362</v>
      </c>
    </row>
    <row r="612" spans="1:104" x14ac:dyDescent="0.25">
      <c r="A612" s="110" t="str">
        <f t="shared" si="702"/>
        <v/>
      </c>
      <c r="B612" s="110" t="str">
        <f t="shared" si="703"/>
        <v/>
      </c>
      <c r="C612" s="42" t="str">
        <f t="shared" si="704"/>
        <v/>
      </c>
      <c r="D612" s="42" t="str">
        <f t="shared" si="705"/>
        <v/>
      </c>
      <c r="E612" s="110" t="str">
        <f t="shared" si="706"/>
        <v/>
      </c>
      <c r="F612" s="110" t="str">
        <f t="shared" ca="1" si="707"/>
        <v>F</v>
      </c>
      <c r="G612" s="19" t="str">
        <f t="shared" si="708"/>
        <v/>
      </c>
      <c r="H612" s="19" t="str">
        <f t="shared" si="709"/>
        <v/>
      </c>
      <c r="I612" s="164" t="str">
        <f t="shared" si="710"/>
        <v/>
      </c>
      <c r="J612" s="4">
        <v>2020</v>
      </c>
      <c r="K612" s="5">
        <v>602</v>
      </c>
      <c r="L612" s="13" t="s">
        <v>4825</v>
      </c>
      <c r="M612" s="4" t="s">
        <v>115</v>
      </c>
      <c r="N612" s="6" t="s">
        <v>116</v>
      </c>
      <c r="O612" s="6" t="s">
        <v>138</v>
      </c>
      <c r="P612" s="6" t="s">
        <v>150</v>
      </c>
      <c r="Q612" s="6" t="s">
        <v>249</v>
      </c>
      <c r="R612" s="4" t="s">
        <v>114</v>
      </c>
      <c r="S612" s="4" t="s">
        <v>166</v>
      </c>
      <c r="T612" s="108" t="s">
        <v>5125</v>
      </c>
      <c r="U612" s="4" t="s">
        <v>173</v>
      </c>
      <c r="V612" s="43" t="s">
        <v>174</v>
      </c>
      <c r="W612" s="7">
        <v>86083726</v>
      </c>
      <c r="X612" s="100">
        <v>7</v>
      </c>
      <c r="Y612" s="198">
        <v>30708</v>
      </c>
      <c r="Z612" s="80">
        <f ca="1">+($F$1-Tabla3[[#This Row],[FECHA DE NACIMIENTO]])/365</f>
        <v>37.301369863013697</v>
      </c>
      <c r="AA612" s="133" t="s">
        <v>356</v>
      </c>
      <c r="AC612" s="4" t="s">
        <v>114</v>
      </c>
      <c r="AD612" s="4" t="s">
        <v>114</v>
      </c>
      <c r="AE612" s="8" t="s">
        <v>114</v>
      </c>
      <c r="AF612" s="4" t="s">
        <v>181</v>
      </c>
      <c r="AG612" s="6" t="s">
        <v>200</v>
      </c>
      <c r="AH612" s="6" t="s">
        <v>200</v>
      </c>
      <c r="AI612" s="6" t="s">
        <v>5104</v>
      </c>
      <c r="AJ612" s="108" t="s">
        <v>5112</v>
      </c>
      <c r="AK612" s="101" t="s">
        <v>5106</v>
      </c>
      <c r="AL612" s="9">
        <v>22733333</v>
      </c>
      <c r="AM612" s="9">
        <v>22733333</v>
      </c>
      <c r="AN612" s="112">
        <v>5200000</v>
      </c>
      <c r="AO612" s="4" t="s">
        <v>209</v>
      </c>
      <c r="AP612" s="6" t="s">
        <v>181</v>
      </c>
      <c r="AQ612" s="6" t="s">
        <v>168</v>
      </c>
      <c r="AR612" s="201"/>
      <c r="AS612" s="102"/>
      <c r="AT612" s="8"/>
      <c r="AU612" s="108">
        <v>22820</v>
      </c>
      <c r="AV612" s="198">
        <v>44071</v>
      </c>
      <c r="AW612" s="108" t="s">
        <v>5126</v>
      </c>
      <c r="AX612" s="199">
        <v>44112</v>
      </c>
      <c r="AY612" s="108" t="s">
        <v>215</v>
      </c>
      <c r="AZ612" s="108" t="s">
        <v>5127</v>
      </c>
      <c r="BA612" s="6" t="s">
        <v>181</v>
      </c>
      <c r="BB612" s="75"/>
      <c r="BC612" s="75"/>
      <c r="BD612" s="6" t="s">
        <v>5129</v>
      </c>
      <c r="BE612" s="161" t="s">
        <v>5128</v>
      </c>
      <c r="BF612" s="198">
        <v>44110</v>
      </c>
      <c r="BG612" s="4" t="s">
        <v>220</v>
      </c>
      <c r="BH612" s="4" t="s">
        <v>220</v>
      </c>
      <c r="BI612" s="6" t="s">
        <v>221</v>
      </c>
      <c r="BJ612" s="6" t="s">
        <v>527</v>
      </c>
      <c r="BK612" s="6" t="s">
        <v>174</v>
      </c>
      <c r="BL612" s="12">
        <v>80128270</v>
      </c>
      <c r="BM612" s="4">
        <v>4</v>
      </c>
      <c r="BN612" s="6" t="s">
        <v>528</v>
      </c>
      <c r="BO612" s="6" t="s">
        <v>529</v>
      </c>
      <c r="BP612" s="4">
        <v>77102000</v>
      </c>
      <c r="BQ612" s="196" t="s">
        <v>5124</v>
      </c>
      <c r="BR612" s="198">
        <v>44110</v>
      </c>
      <c r="BS612" s="4" t="s">
        <v>180</v>
      </c>
      <c r="BT612" s="13" t="s">
        <v>230</v>
      </c>
      <c r="BU612" s="199">
        <v>44110</v>
      </c>
      <c r="BV612" s="13" t="s">
        <v>348</v>
      </c>
      <c r="BW612" s="199">
        <v>44113</v>
      </c>
      <c r="BX612" s="199">
        <v>44113</v>
      </c>
      <c r="BY612" s="222">
        <v>44196</v>
      </c>
      <c r="BZ612" s="42">
        <f t="shared" si="711"/>
        <v>83</v>
      </c>
      <c r="CA612" s="16">
        <f t="shared" si="715"/>
        <v>2.7666666666666666</v>
      </c>
      <c r="CB612" s="6" t="s">
        <v>5109</v>
      </c>
      <c r="CC612" s="9">
        <f>BD_2!E610</f>
        <v>0</v>
      </c>
      <c r="CD612" s="9">
        <f>BD_2!BA610</f>
        <v>0</v>
      </c>
      <c r="CE612" s="4">
        <f>BD_2!BZ610</f>
        <v>0</v>
      </c>
      <c r="CF612" s="42" t="str">
        <f>BD_2!CA610</f>
        <v>2 NO</v>
      </c>
      <c r="CG612" s="163" t="str">
        <f>BD_2!CF610</f>
        <v>2 NO</v>
      </c>
      <c r="CH612" s="4" t="s">
        <v>181</v>
      </c>
      <c r="CI612">
        <f t="shared" si="657"/>
        <v>83</v>
      </c>
      <c r="CJ612" s="161">
        <f t="shared" si="658"/>
        <v>44113</v>
      </c>
      <c r="CK612" s="161">
        <f t="shared" si="659"/>
        <v>44196</v>
      </c>
      <c r="CL612" s="14">
        <f t="shared" ca="1" si="660"/>
        <v>2.5301204819277108</v>
      </c>
      <c r="CM612" s="112">
        <f t="shared" si="712"/>
        <v>22733333</v>
      </c>
      <c r="CN612" s="42" t="str">
        <f t="shared" ca="1" si="713"/>
        <v>FINALIZADO</v>
      </c>
      <c r="CO612" s="115"/>
      <c r="CQ612" s="17"/>
      <c r="CR612" s="87"/>
      <c r="CT612" s="4" t="s">
        <v>1321</v>
      </c>
      <c r="CU612" s="4" t="s">
        <v>1322</v>
      </c>
      <c r="CV612" s="4" t="s">
        <v>3330</v>
      </c>
      <c r="CW612" s="42" t="str">
        <f t="shared" si="714"/>
        <v>octubre</v>
      </c>
      <c r="CX612" s="4" t="s">
        <v>180</v>
      </c>
      <c r="CY612" s="6" t="s">
        <v>361</v>
      </c>
      <c r="CZ612" s="6" t="s">
        <v>362</v>
      </c>
    </row>
    <row r="613" spans="1:104" x14ac:dyDescent="0.25">
      <c r="A613" s="110" t="str">
        <f t="shared" si="702"/>
        <v/>
      </c>
      <c r="B613" s="110" t="str">
        <f t="shared" si="703"/>
        <v/>
      </c>
      <c r="C613" s="42" t="str">
        <f t="shared" si="704"/>
        <v/>
      </c>
      <c r="D613" s="42" t="str">
        <f t="shared" si="705"/>
        <v/>
      </c>
      <c r="E613" s="110" t="str">
        <f t="shared" si="706"/>
        <v/>
      </c>
      <c r="F613" s="110" t="str">
        <f t="shared" ca="1" si="707"/>
        <v>F</v>
      </c>
      <c r="G613" s="19" t="str">
        <f t="shared" si="708"/>
        <v/>
      </c>
      <c r="H613" s="19" t="str">
        <f t="shared" si="709"/>
        <v/>
      </c>
      <c r="I613" s="164" t="str">
        <f t="shared" si="710"/>
        <v/>
      </c>
      <c r="J613" s="4">
        <v>2020</v>
      </c>
      <c r="K613" s="5">
        <v>603</v>
      </c>
      <c r="L613" s="13" t="s">
        <v>4825</v>
      </c>
      <c r="M613" s="4" t="s">
        <v>115</v>
      </c>
      <c r="N613" s="6" t="s">
        <v>116</v>
      </c>
      <c r="O613" s="6" t="s">
        <v>138</v>
      </c>
      <c r="P613" s="6" t="s">
        <v>150</v>
      </c>
      <c r="Q613" s="6" t="s">
        <v>249</v>
      </c>
      <c r="R613" s="4" t="s">
        <v>114</v>
      </c>
      <c r="S613" s="4" t="s">
        <v>166</v>
      </c>
      <c r="T613" s="108" t="s">
        <v>5131</v>
      </c>
      <c r="U613" s="4" t="s">
        <v>173</v>
      </c>
      <c r="V613" s="43" t="s">
        <v>174</v>
      </c>
      <c r="W613" s="7">
        <v>1118827558</v>
      </c>
      <c r="X613" s="100">
        <v>7</v>
      </c>
      <c r="Y613" s="198">
        <v>32787</v>
      </c>
      <c r="Z613" s="80">
        <f ca="1">+($F$1-Tabla3[[#This Row],[FECHA DE NACIMIENTO]])/365</f>
        <v>31.605479452054794</v>
      </c>
      <c r="AA613" s="133" t="s">
        <v>540</v>
      </c>
      <c r="AC613" s="4" t="s">
        <v>114</v>
      </c>
      <c r="AD613" s="4" t="s">
        <v>114</v>
      </c>
      <c r="AE613" s="8" t="s">
        <v>114</v>
      </c>
      <c r="AF613" s="4" t="s">
        <v>181</v>
      </c>
      <c r="AG613" s="6" t="s">
        <v>200</v>
      </c>
      <c r="AH613" s="6" t="s">
        <v>200</v>
      </c>
      <c r="AI613" s="6" t="s">
        <v>5104</v>
      </c>
      <c r="AJ613" s="108" t="s">
        <v>5122</v>
      </c>
      <c r="AK613" s="101" t="s">
        <v>5106</v>
      </c>
      <c r="AL613" s="9">
        <v>22733333</v>
      </c>
      <c r="AM613" s="9">
        <v>22733333</v>
      </c>
      <c r="AN613" s="112">
        <v>5200000</v>
      </c>
      <c r="AO613" s="4" t="s">
        <v>209</v>
      </c>
      <c r="AP613" s="6" t="s">
        <v>181</v>
      </c>
      <c r="AQ613" s="6" t="s">
        <v>168</v>
      </c>
      <c r="AR613" s="201"/>
      <c r="AS613" s="102"/>
      <c r="AT613" s="8"/>
      <c r="AU613" s="108">
        <v>22820</v>
      </c>
      <c r="AV613" s="198">
        <v>44071</v>
      </c>
      <c r="AW613" s="108" t="s">
        <v>5134</v>
      </c>
      <c r="AX613" s="199">
        <v>44112</v>
      </c>
      <c r="AY613" s="108" t="s">
        <v>215</v>
      </c>
      <c r="AZ613" s="108" t="s">
        <v>5127</v>
      </c>
      <c r="BA613" s="6" t="s">
        <v>181</v>
      </c>
      <c r="BB613" s="75"/>
      <c r="BC613" s="75"/>
      <c r="BD613" s="6" t="s">
        <v>5133</v>
      </c>
      <c r="BE613" s="161" t="s">
        <v>5132</v>
      </c>
      <c r="BF613" s="198">
        <v>44110</v>
      </c>
      <c r="BG613" s="4" t="s">
        <v>220</v>
      </c>
      <c r="BH613" s="4" t="s">
        <v>220</v>
      </c>
      <c r="BI613" s="6" t="s">
        <v>221</v>
      </c>
      <c r="BJ613" s="6" t="s">
        <v>527</v>
      </c>
      <c r="BK613" s="6" t="s">
        <v>174</v>
      </c>
      <c r="BL613" s="12">
        <v>80128270</v>
      </c>
      <c r="BM613" s="4">
        <v>4</v>
      </c>
      <c r="BN613" s="6" t="s">
        <v>528</v>
      </c>
      <c r="BO613" s="6" t="s">
        <v>529</v>
      </c>
      <c r="BP613" s="4">
        <v>77102000</v>
      </c>
      <c r="BQ613" s="196" t="s">
        <v>5130</v>
      </c>
      <c r="BR613" s="198">
        <v>44110</v>
      </c>
      <c r="BS613" s="4" t="s">
        <v>180</v>
      </c>
      <c r="BT613" s="13" t="s">
        <v>230</v>
      </c>
      <c r="BU613" s="199">
        <v>44110</v>
      </c>
      <c r="BV613" s="13" t="s">
        <v>348</v>
      </c>
      <c r="BW613" s="199">
        <v>44113</v>
      </c>
      <c r="BX613" s="199">
        <v>44113</v>
      </c>
      <c r="BY613" s="222">
        <v>44196</v>
      </c>
      <c r="BZ613" s="42">
        <f t="shared" si="711"/>
        <v>83</v>
      </c>
      <c r="CA613" s="16">
        <f t="shared" si="715"/>
        <v>2.7666666666666666</v>
      </c>
      <c r="CB613" s="6" t="s">
        <v>5109</v>
      </c>
      <c r="CC613" s="9">
        <f>BD_2!E611</f>
        <v>0</v>
      </c>
      <c r="CD613" s="9">
        <f>BD_2!BA611</f>
        <v>0</v>
      </c>
      <c r="CE613" s="4">
        <f>BD_2!BZ611</f>
        <v>0</v>
      </c>
      <c r="CF613" s="42" t="str">
        <f>BD_2!CA611</f>
        <v>2 NO</v>
      </c>
      <c r="CG613" s="163" t="str">
        <f>BD_2!CF611</f>
        <v>2 NO</v>
      </c>
      <c r="CH613" s="4" t="s">
        <v>181</v>
      </c>
      <c r="CI613">
        <f t="shared" si="657"/>
        <v>83</v>
      </c>
      <c r="CJ613" s="161">
        <f t="shared" si="658"/>
        <v>44113</v>
      </c>
      <c r="CK613" s="161">
        <f t="shared" si="659"/>
        <v>44196</v>
      </c>
      <c r="CL613" s="14">
        <f t="shared" ca="1" si="660"/>
        <v>2.5301204819277108</v>
      </c>
      <c r="CM613" s="112">
        <f t="shared" si="712"/>
        <v>22733333</v>
      </c>
      <c r="CN613" s="42" t="str">
        <f t="shared" ca="1" si="713"/>
        <v>FINALIZADO</v>
      </c>
      <c r="CO613" s="115"/>
      <c r="CQ613" s="17"/>
      <c r="CR613" s="87"/>
      <c r="CT613" s="4" t="s">
        <v>1321</v>
      </c>
      <c r="CU613" s="4" t="s">
        <v>1322</v>
      </c>
      <c r="CV613" s="4" t="s">
        <v>3330</v>
      </c>
      <c r="CW613" s="42" t="str">
        <f t="shared" si="714"/>
        <v>octubre</v>
      </c>
      <c r="CX613" s="4" t="s">
        <v>180</v>
      </c>
      <c r="CY613" s="6" t="s">
        <v>361</v>
      </c>
      <c r="CZ613" s="6" t="s">
        <v>362</v>
      </c>
    </row>
    <row r="614" spans="1:104" x14ac:dyDescent="0.25">
      <c r="A614" s="110" t="str">
        <f t="shared" si="702"/>
        <v/>
      </c>
      <c r="B614" s="110" t="str">
        <f t="shared" si="703"/>
        <v/>
      </c>
      <c r="C614" s="42" t="str">
        <f t="shared" si="704"/>
        <v/>
      </c>
      <c r="D614" s="42" t="str">
        <f t="shared" si="705"/>
        <v/>
      </c>
      <c r="E614" s="110" t="str">
        <f t="shared" si="706"/>
        <v/>
      </c>
      <c r="F614" s="110" t="str">
        <f t="shared" ca="1" si="707"/>
        <v>F</v>
      </c>
      <c r="G614" s="19" t="str">
        <f t="shared" si="708"/>
        <v/>
      </c>
      <c r="H614" s="19" t="str">
        <f t="shared" si="709"/>
        <v/>
      </c>
      <c r="I614" s="164" t="str">
        <f t="shared" si="710"/>
        <v/>
      </c>
      <c r="J614" s="4">
        <v>2020</v>
      </c>
      <c r="K614" s="5">
        <v>604</v>
      </c>
      <c r="L614" s="13" t="s">
        <v>4825</v>
      </c>
      <c r="M614" s="4" t="s">
        <v>115</v>
      </c>
      <c r="N614" s="6" t="s">
        <v>116</v>
      </c>
      <c r="O614" s="6" t="s">
        <v>138</v>
      </c>
      <c r="P614" s="6" t="s">
        <v>150</v>
      </c>
      <c r="Q614" s="6" t="s">
        <v>249</v>
      </c>
      <c r="R614" s="4" t="s">
        <v>114</v>
      </c>
      <c r="S614" s="4" t="s">
        <v>166</v>
      </c>
      <c r="T614" s="108" t="s">
        <v>5434</v>
      </c>
      <c r="U614" s="4" t="s">
        <v>173</v>
      </c>
      <c r="V614" s="43" t="s">
        <v>174</v>
      </c>
      <c r="W614" s="7">
        <v>1121904846</v>
      </c>
      <c r="X614" s="100">
        <v>4</v>
      </c>
      <c r="Y614" s="198">
        <v>34193</v>
      </c>
      <c r="Z614" s="80">
        <f ca="1">+($F$1-Tabla3[[#This Row],[FECHA DE NACIMIENTO]])/365</f>
        <v>27.753424657534246</v>
      </c>
      <c r="AA614" s="133" t="s">
        <v>540</v>
      </c>
      <c r="AC614" s="4" t="s">
        <v>114</v>
      </c>
      <c r="AD614" s="4" t="s">
        <v>114</v>
      </c>
      <c r="AE614" s="8" t="s">
        <v>114</v>
      </c>
      <c r="AF614" s="4" t="s">
        <v>181</v>
      </c>
      <c r="AG614" s="6" t="s">
        <v>200</v>
      </c>
      <c r="AH614" s="6" t="s">
        <v>200</v>
      </c>
      <c r="AI614" s="6" t="s">
        <v>5104</v>
      </c>
      <c r="AJ614" s="108" t="s">
        <v>5435</v>
      </c>
      <c r="AK614" s="101" t="s">
        <v>5436</v>
      </c>
      <c r="AL614" s="9">
        <v>15106666</v>
      </c>
      <c r="AM614" s="9">
        <v>15106666</v>
      </c>
      <c r="AN614" s="112">
        <v>5200000</v>
      </c>
      <c r="AO614" s="4" t="s">
        <v>209</v>
      </c>
      <c r="AP614" s="6" t="s">
        <v>181</v>
      </c>
      <c r="AQ614" s="6" t="s">
        <v>168</v>
      </c>
      <c r="AR614" s="201"/>
      <c r="AS614" s="102"/>
      <c r="AT614" s="8"/>
      <c r="AU614" s="108">
        <v>22820</v>
      </c>
      <c r="AV614" s="221">
        <v>44071</v>
      </c>
      <c r="AW614" s="108" t="s">
        <v>5455</v>
      </c>
      <c r="AX614" s="222">
        <v>44162</v>
      </c>
      <c r="AY614" s="108" t="s">
        <v>215</v>
      </c>
      <c r="AZ614" s="108" t="s">
        <v>5291</v>
      </c>
      <c r="BA614" s="108" t="s">
        <v>181</v>
      </c>
      <c r="BB614" s="75"/>
      <c r="BC614" s="75"/>
      <c r="BD614" s="6" t="s">
        <v>5438</v>
      </c>
      <c r="BE614" s="161" t="s">
        <v>5437</v>
      </c>
      <c r="BF614" s="221">
        <v>44159</v>
      </c>
      <c r="BG614" s="4" t="s">
        <v>220</v>
      </c>
      <c r="BH614" s="4" t="s">
        <v>220</v>
      </c>
      <c r="BI614" s="6" t="s">
        <v>221</v>
      </c>
      <c r="BJ614" s="6" t="s">
        <v>527</v>
      </c>
      <c r="BK614" s="6" t="s">
        <v>174</v>
      </c>
      <c r="BL614" s="12">
        <v>80128270</v>
      </c>
      <c r="BM614" s="4">
        <v>4</v>
      </c>
      <c r="BN614" s="6" t="s">
        <v>528</v>
      </c>
      <c r="BO614" s="6" t="s">
        <v>529</v>
      </c>
      <c r="BP614" s="4">
        <v>77102000</v>
      </c>
      <c r="BQ614" s="196" t="s">
        <v>5433</v>
      </c>
      <c r="BR614" s="221">
        <v>44159</v>
      </c>
      <c r="BS614" s="4" t="s">
        <v>180</v>
      </c>
      <c r="BT614" s="13" t="s">
        <v>230</v>
      </c>
      <c r="BU614" s="222">
        <v>44160</v>
      </c>
      <c r="BV614" s="13" t="s">
        <v>348</v>
      </c>
      <c r="BW614" s="163">
        <v>44162</v>
      </c>
      <c r="BX614" s="222">
        <v>44162</v>
      </c>
      <c r="BY614" s="222">
        <v>44196</v>
      </c>
      <c r="BZ614" s="42">
        <f t="shared" si="711"/>
        <v>34</v>
      </c>
      <c r="CA614" s="16">
        <f t="shared" si="715"/>
        <v>1.1333333333333333</v>
      </c>
      <c r="CB614" s="6" t="s">
        <v>5109</v>
      </c>
      <c r="CC614" s="9">
        <f>BD_2!E612</f>
        <v>0</v>
      </c>
      <c r="CD614" s="9">
        <f>BD_2!BA612</f>
        <v>0</v>
      </c>
      <c r="CE614" s="4">
        <f>BD_2!BZ612</f>
        <v>0</v>
      </c>
      <c r="CF614" s="42" t="str">
        <f>BD_2!CA612</f>
        <v>2 NO</v>
      </c>
      <c r="CG614" s="163" t="str">
        <f>BD_2!CF612</f>
        <v>2 NO</v>
      </c>
      <c r="CH614" s="4" t="s">
        <v>181</v>
      </c>
      <c r="CI614">
        <f t="shared" si="657"/>
        <v>34</v>
      </c>
      <c r="CJ614" s="161">
        <f t="shared" si="658"/>
        <v>44162</v>
      </c>
      <c r="CK614" s="161">
        <f t="shared" si="659"/>
        <v>44196</v>
      </c>
      <c r="CL614" s="14">
        <f t="shared" ca="1" si="660"/>
        <v>4.7352941176470589</v>
      </c>
      <c r="CM614" s="112">
        <f t="shared" si="712"/>
        <v>15106666</v>
      </c>
      <c r="CN614" s="42" t="str">
        <f t="shared" ca="1" si="713"/>
        <v>FINALIZADO</v>
      </c>
      <c r="CO614" s="115"/>
      <c r="CQ614" s="17"/>
      <c r="CR614" s="87"/>
      <c r="CT614" s="4" t="s">
        <v>1321</v>
      </c>
      <c r="CU614" s="4" t="s">
        <v>1322</v>
      </c>
      <c r="CV614" s="4" t="s">
        <v>3330</v>
      </c>
      <c r="CW614" s="42" t="str">
        <f t="shared" si="714"/>
        <v>noviembre</v>
      </c>
      <c r="CX614" s="4" t="s">
        <v>180</v>
      </c>
      <c r="CY614" s="6" t="s">
        <v>361</v>
      </c>
      <c r="CZ614" s="6" t="s">
        <v>362</v>
      </c>
    </row>
    <row r="615" spans="1:104" x14ac:dyDescent="0.25">
      <c r="A615" s="110" t="str">
        <f t="shared" si="702"/>
        <v/>
      </c>
      <c r="B615" s="110" t="str">
        <f t="shared" si="703"/>
        <v/>
      </c>
      <c r="C615" s="42" t="str">
        <f t="shared" si="704"/>
        <v/>
      </c>
      <c r="D615" s="42" t="str">
        <f t="shared" si="705"/>
        <v/>
      </c>
      <c r="E615" s="110" t="str">
        <f t="shared" si="706"/>
        <v/>
      </c>
      <c r="F615" s="110" t="str">
        <f t="shared" ca="1" si="707"/>
        <v>F</v>
      </c>
      <c r="G615" s="19" t="str">
        <f t="shared" si="708"/>
        <v/>
      </c>
      <c r="H615" s="19" t="str">
        <f t="shared" si="709"/>
        <v/>
      </c>
      <c r="I615" s="164" t="str">
        <f t="shared" si="710"/>
        <v/>
      </c>
      <c r="J615" s="4">
        <v>2020</v>
      </c>
      <c r="K615" s="5">
        <v>605</v>
      </c>
      <c r="L615" s="13" t="s">
        <v>4825</v>
      </c>
      <c r="M615" s="4" t="s">
        <v>115</v>
      </c>
      <c r="N615" s="6" t="s">
        <v>116</v>
      </c>
      <c r="O615" s="6" t="s">
        <v>138</v>
      </c>
      <c r="P615" s="6" t="s">
        <v>150</v>
      </c>
      <c r="Q615" s="6" t="s">
        <v>249</v>
      </c>
      <c r="R615" s="4" t="s">
        <v>114</v>
      </c>
      <c r="S615" s="4" t="s">
        <v>166</v>
      </c>
      <c r="T615" s="108" t="s">
        <v>5136</v>
      </c>
      <c r="U615" s="4" t="s">
        <v>173</v>
      </c>
      <c r="V615" s="43" t="s">
        <v>174</v>
      </c>
      <c r="W615" s="7">
        <v>37325194</v>
      </c>
      <c r="X615" s="100">
        <v>0</v>
      </c>
      <c r="Y615" s="198">
        <v>26189</v>
      </c>
      <c r="Z615" s="80">
        <f ca="1">+($F$1-Tabla3[[#This Row],[FECHA DE NACIMIENTO]])/365</f>
        <v>49.682191780821917</v>
      </c>
      <c r="AA615" s="133" t="s">
        <v>849</v>
      </c>
      <c r="AC615" s="4" t="s">
        <v>114</v>
      </c>
      <c r="AD615" s="4" t="s">
        <v>114</v>
      </c>
      <c r="AE615" s="8" t="s">
        <v>114</v>
      </c>
      <c r="AF615" s="4" t="s">
        <v>181</v>
      </c>
      <c r="AG615" s="6" t="s">
        <v>200</v>
      </c>
      <c r="AH615" s="6" t="s">
        <v>200</v>
      </c>
      <c r="AI615" s="6" t="s">
        <v>5104</v>
      </c>
      <c r="AJ615" s="108" t="s">
        <v>5122</v>
      </c>
      <c r="AK615" s="101" t="s">
        <v>5106</v>
      </c>
      <c r="AL615" s="9">
        <v>22733333</v>
      </c>
      <c r="AM615" s="9">
        <v>22733333</v>
      </c>
      <c r="AN615" s="112">
        <v>5200000</v>
      </c>
      <c r="AO615" s="4" t="s">
        <v>209</v>
      </c>
      <c r="AP615" s="6" t="s">
        <v>181</v>
      </c>
      <c r="AQ615" s="6" t="s">
        <v>168</v>
      </c>
      <c r="AR615" s="201"/>
      <c r="AS615" s="102"/>
      <c r="AT615" s="8"/>
      <c r="AU615" s="108">
        <v>22820</v>
      </c>
      <c r="AV615" s="198">
        <v>44071</v>
      </c>
      <c r="AW615" s="108" t="s">
        <v>5137</v>
      </c>
      <c r="AX615" s="199">
        <v>44112</v>
      </c>
      <c r="AY615" s="108" t="s">
        <v>215</v>
      </c>
      <c r="AZ615" s="108" t="s">
        <v>5114</v>
      </c>
      <c r="BA615" s="6" t="s">
        <v>181</v>
      </c>
      <c r="BB615" s="75"/>
      <c r="BC615" s="75"/>
      <c r="BD615" s="6" t="s">
        <v>5139</v>
      </c>
      <c r="BE615" s="161" t="s">
        <v>5138</v>
      </c>
      <c r="BF615" s="198">
        <v>44110</v>
      </c>
      <c r="BG615" s="4" t="s">
        <v>220</v>
      </c>
      <c r="BH615" s="4" t="s">
        <v>220</v>
      </c>
      <c r="BI615" s="6" t="s">
        <v>221</v>
      </c>
      <c r="BJ615" s="6" t="s">
        <v>527</v>
      </c>
      <c r="BK615" s="6" t="s">
        <v>174</v>
      </c>
      <c r="BL615" s="12">
        <v>80128270</v>
      </c>
      <c r="BM615" s="4">
        <v>4</v>
      </c>
      <c r="BN615" s="6" t="s">
        <v>528</v>
      </c>
      <c r="BO615" s="6" t="s">
        <v>529</v>
      </c>
      <c r="BP615" s="4">
        <v>77102000</v>
      </c>
      <c r="BQ615" s="196" t="s">
        <v>5135</v>
      </c>
      <c r="BR615" s="198">
        <v>44110</v>
      </c>
      <c r="BS615" s="4" t="s">
        <v>180</v>
      </c>
      <c r="BT615" s="13" t="s">
        <v>230</v>
      </c>
      <c r="BU615" s="199">
        <v>44111</v>
      </c>
      <c r="BV615" s="13" t="s">
        <v>348</v>
      </c>
      <c r="BW615" s="199">
        <v>44112</v>
      </c>
      <c r="BX615" s="199">
        <v>44112</v>
      </c>
      <c r="BY615" s="222">
        <v>44196</v>
      </c>
      <c r="BZ615" s="42">
        <f t="shared" si="711"/>
        <v>84</v>
      </c>
      <c r="CA615" s="16">
        <f t="shared" si="715"/>
        <v>2.8</v>
      </c>
      <c r="CB615" s="6" t="s">
        <v>5109</v>
      </c>
      <c r="CC615" s="9">
        <f>BD_2!E613</f>
        <v>0</v>
      </c>
      <c r="CD615" s="9">
        <f>BD_2!BA613</f>
        <v>0</v>
      </c>
      <c r="CE615" s="4">
        <f>BD_2!BZ613</f>
        <v>0</v>
      </c>
      <c r="CF615" s="42" t="str">
        <f>BD_2!CA613</f>
        <v>2 NO</v>
      </c>
      <c r="CG615" s="163" t="str">
        <f>BD_2!CF613</f>
        <v>2 NO</v>
      </c>
      <c r="CH615" s="4" t="s">
        <v>181</v>
      </c>
      <c r="CI615">
        <f t="shared" si="657"/>
        <v>84</v>
      </c>
      <c r="CJ615" s="161">
        <f t="shared" si="658"/>
        <v>44112</v>
      </c>
      <c r="CK615" s="161">
        <f t="shared" si="659"/>
        <v>44196</v>
      </c>
      <c r="CL615" s="14">
        <f t="shared" ca="1" si="660"/>
        <v>2.5119047619047619</v>
      </c>
      <c r="CM615" s="112">
        <f t="shared" si="712"/>
        <v>22733333</v>
      </c>
      <c r="CN615" s="42" t="str">
        <f t="shared" ca="1" si="713"/>
        <v>FINALIZADO</v>
      </c>
      <c r="CO615" s="115"/>
      <c r="CQ615" s="17"/>
      <c r="CR615" s="87"/>
      <c r="CT615" s="4" t="s">
        <v>1321</v>
      </c>
      <c r="CU615" s="4" t="s">
        <v>1322</v>
      </c>
      <c r="CV615" s="4" t="s">
        <v>3330</v>
      </c>
      <c r="CW615" s="42" t="str">
        <f t="shared" si="714"/>
        <v>octubre</v>
      </c>
      <c r="CX615" s="4" t="s">
        <v>180</v>
      </c>
      <c r="CY615" s="6" t="s">
        <v>361</v>
      </c>
      <c r="CZ615" s="6" t="s">
        <v>362</v>
      </c>
    </row>
    <row r="616" spans="1:104" x14ac:dyDescent="0.25">
      <c r="A616" s="110" t="str">
        <f t="shared" si="702"/>
        <v/>
      </c>
      <c r="B616" s="110" t="str">
        <f t="shared" si="703"/>
        <v/>
      </c>
      <c r="C616" s="42" t="str">
        <f t="shared" si="704"/>
        <v/>
      </c>
      <c r="D616" s="42" t="str">
        <f t="shared" si="705"/>
        <v/>
      </c>
      <c r="E616" s="110" t="str">
        <f t="shared" si="706"/>
        <v/>
      </c>
      <c r="F616" s="110" t="str">
        <f t="shared" ca="1" si="707"/>
        <v>F</v>
      </c>
      <c r="G616" s="19" t="str">
        <f t="shared" si="708"/>
        <v/>
      </c>
      <c r="H616" s="19" t="str">
        <f t="shared" si="709"/>
        <v/>
      </c>
      <c r="I616" s="164" t="str">
        <f t="shared" si="710"/>
        <v/>
      </c>
      <c r="J616" s="4">
        <v>2020</v>
      </c>
      <c r="K616" s="5">
        <v>606</v>
      </c>
      <c r="L616" s="13" t="s">
        <v>4825</v>
      </c>
      <c r="M616" s="4" t="s">
        <v>115</v>
      </c>
      <c r="N616" s="6" t="s">
        <v>116</v>
      </c>
      <c r="O616" s="6" t="s">
        <v>138</v>
      </c>
      <c r="P616" s="6" t="s">
        <v>150</v>
      </c>
      <c r="Q616" s="6" t="s">
        <v>249</v>
      </c>
      <c r="R616" s="4" t="s">
        <v>114</v>
      </c>
      <c r="S616" s="4" t="s">
        <v>166</v>
      </c>
      <c r="T616" s="108" t="s">
        <v>5141</v>
      </c>
      <c r="U616" s="4" t="s">
        <v>173</v>
      </c>
      <c r="V616" s="43" t="s">
        <v>174</v>
      </c>
      <c r="W616" s="7">
        <v>53107545</v>
      </c>
      <c r="X616" s="100">
        <v>6</v>
      </c>
      <c r="Y616" s="198">
        <v>31248</v>
      </c>
      <c r="Z616" s="80">
        <f ca="1">+($F$1-Tabla3[[#This Row],[FECHA DE NACIMIENTO]])/365</f>
        <v>35.821917808219176</v>
      </c>
      <c r="AA616" s="133" t="s">
        <v>4483</v>
      </c>
      <c r="AC616" s="4" t="s">
        <v>114</v>
      </c>
      <c r="AD616" s="4" t="s">
        <v>114</v>
      </c>
      <c r="AE616" s="8" t="s">
        <v>114</v>
      </c>
      <c r="AF616" s="4" t="s">
        <v>181</v>
      </c>
      <c r="AG616" s="6" t="s">
        <v>200</v>
      </c>
      <c r="AH616" s="6" t="s">
        <v>200</v>
      </c>
      <c r="AI616" s="6" t="s">
        <v>5104</v>
      </c>
      <c r="AJ616" s="108" t="s">
        <v>5112</v>
      </c>
      <c r="AK616" s="101" t="s">
        <v>5106</v>
      </c>
      <c r="AL616" s="9">
        <v>22733333</v>
      </c>
      <c r="AM616" s="9">
        <v>22733333</v>
      </c>
      <c r="AN616" s="112">
        <v>5200000</v>
      </c>
      <c r="AO616" s="4" t="s">
        <v>209</v>
      </c>
      <c r="AP616" s="6" t="s">
        <v>181</v>
      </c>
      <c r="AQ616" s="6" t="s">
        <v>168</v>
      </c>
      <c r="AR616" s="201"/>
      <c r="AS616" s="102"/>
      <c r="AT616" s="8"/>
      <c r="AU616" s="108">
        <v>22820</v>
      </c>
      <c r="AV616" s="198">
        <v>44071</v>
      </c>
      <c r="AW616" s="108" t="s">
        <v>5144</v>
      </c>
      <c r="AX616" s="199">
        <v>44112</v>
      </c>
      <c r="AY616" s="108" t="s">
        <v>215</v>
      </c>
      <c r="AZ616" s="108" t="s">
        <v>5114</v>
      </c>
      <c r="BA616" s="6" t="s">
        <v>181</v>
      </c>
      <c r="BB616" s="75"/>
      <c r="BC616" s="75"/>
      <c r="BD616" s="6" t="s">
        <v>5143</v>
      </c>
      <c r="BE616" s="161" t="s">
        <v>5142</v>
      </c>
      <c r="BF616" s="198">
        <v>44110</v>
      </c>
      <c r="BG616" s="4" t="s">
        <v>220</v>
      </c>
      <c r="BH616" s="4" t="s">
        <v>220</v>
      </c>
      <c r="BI616" s="6" t="s">
        <v>221</v>
      </c>
      <c r="BJ616" s="6" t="s">
        <v>527</v>
      </c>
      <c r="BK616" s="6" t="s">
        <v>174</v>
      </c>
      <c r="BL616" s="12">
        <v>80128270</v>
      </c>
      <c r="BM616" s="4">
        <v>4</v>
      </c>
      <c r="BN616" s="6" t="s">
        <v>528</v>
      </c>
      <c r="BO616" s="6" t="s">
        <v>529</v>
      </c>
      <c r="BP616" s="4">
        <v>77102000</v>
      </c>
      <c r="BQ616" s="196" t="s">
        <v>5140</v>
      </c>
      <c r="BR616" s="198">
        <v>44110</v>
      </c>
      <c r="BS616" s="4" t="s">
        <v>180</v>
      </c>
      <c r="BT616" s="13" t="s">
        <v>230</v>
      </c>
      <c r="BU616" s="199">
        <v>44110</v>
      </c>
      <c r="BV616" s="13" t="s">
        <v>348</v>
      </c>
      <c r="BW616" s="199">
        <v>44113</v>
      </c>
      <c r="BX616" s="199">
        <v>44113</v>
      </c>
      <c r="BY616" s="222">
        <v>44196</v>
      </c>
      <c r="BZ616" s="42">
        <f t="shared" si="711"/>
        <v>83</v>
      </c>
      <c r="CA616" s="16">
        <f t="shared" si="715"/>
        <v>2.7666666666666666</v>
      </c>
      <c r="CB616" s="6" t="s">
        <v>5109</v>
      </c>
      <c r="CC616" s="9">
        <f>BD_2!E614</f>
        <v>0</v>
      </c>
      <c r="CD616" s="9">
        <f>BD_2!BA614</f>
        <v>0</v>
      </c>
      <c r="CE616" s="4">
        <f>BD_2!BZ614</f>
        <v>0</v>
      </c>
      <c r="CF616" s="42" t="str">
        <f>BD_2!CA614</f>
        <v>2 NO</v>
      </c>
      <c r="CG616" s="163" t="str">
        <f>BD_2!CF614</f>
        <v>2 NO</v>
      </c>
      <c r="CH616" s="4" t="s">
        <v>181</v>
      </c>
      <c r="CI616">
        <f t="shared" si="657"/>
        <v>83</v>
      </c>
      <c r="CJ616" s="161">
        <f t="shared" si="658"/>
        <v>44113</v>
      </c>
      <c r="CK616" s="161">
        <f t="shared" si="659"/>
        <v>44196</v>
      </c>
      <c r="CL616" s="14">
        <f t="shared" ca="1" si="660"/>
        <v>2.5301204819277108</v>
      </c>
      <c r="CM616" s="112">
        <f t="shared" si="712"/>
        <v>22733333</v>
      </c>
      <c r="CN616" s="42" t="str">
        <f t="shared" ca="1" si="713"/>
        <v>FINALIZADO</v>
      </c>
      <c r="CO616" s="115"/>
      <c r="CQ616" s="17"/>
      <c r="CR616" s="87"/>
      <c r="CT616" s="4" t="s">
        <v>1321</v>
      </c>
      <c r="CU616" s="4" t="s">
        <v>1322</v>
      </c>
      <c r="CV616" s="4" t="s">
        <v>3330</v>
      </c>
      <c r="CW616" s="42" t="str">
        <f t="shared" si="714"/>
        <v>octubre</v>
      </c>
      <c r="CX616" s="4" t="s">
        <v>180</v>
      </c>
      <c r="CY616" s="6" t="s">
        <v>361</v>
      </c>
      <c r="CZ616" s="6" t="s">
        <v>362</v>
      </c>
    </row>
    <row r="617" spans="1:104" x14ac:dyDescent="0.25">
      <c r="A617" s="110" t="str">
        <f t="shared" si="702"/>
        <v/>
      </c>
      <c r="B617" s="110" t="str">
        <f t="shared" si="703"/>
        <v/>
      </c>
      <c r="C617" s="42" t="str">
        <f t="shared" si="704"/>
        <v/>
      </c>
      <c r="D617" s="42" t="str">
        <f t="shared" si="705"/>
        <v/>
      </c>
      <c r="E617" s="110" t="str">
        <f t="shared" si="706"/>
        <v/>
      </c>
      <c r="F617" s="110" t="str">
        <f t="shared" ca="1" si="707"/>
        <v>F</v>
      </c>
      <c r="G617" s="19" t="str">
        <f t="shared" si="708"/>
        <v/>
      </c>
      <c r="H617" s="19" t="str">
        <f t="shared" si="709"/>
        <v/>
      </c>
      <c r="I617" s="164" t="str">
        <f t="shared" si="710"/>
        <v/>
      </c>
      <c r="J617" s="4">
        <v>2020</v>
      </c>
      <c r="K617" s="5">
        <v>607</v>
      </c>
      <c r="L617" s="13" t="s">
        <v>714</v>
      </c>
      <c r="M617" s="4" t="s">
        <v>115</v>
      </c>
      <c r="N617" s="6" t="s">
        <v>116</v>
      </c>
      <c r="O617" s="6" t="s">
        <v>138</v>
      </c>
      <c r="P617" s="6" t="s">
        <v>150</v>
      </c>
      <c r="Q617" s="6" t="s">
        <v>249</v>
      </c>
      <c r="R617" s="4" t="s">
        <v>114</v>
      </c>
      <c r="S617" s="4" t="s">
        <v>166</v>
      </c>
      <c r="T617" s="108" t="s">
        <v>4965</v>
      </c>
      <c r="U617" s="4" t="s">
        <v>173</v>
      </c>
      <c r="V617" s="43" t="s">
        <v>174</v>
      </c>
      <c r="W617" s="7">
        <v>39756327</v>
      </c>
      <c r="X617" s="100">
        <v>1</v>
      </c>
      <c r="Y617" s="198">
        <v>25897</v>
      </c>
      <c r="Z617" s="80">
        <f ca="1">+($F$1-Tabla3[[#This Row],[FECHA DE NACIMIENTO]])/365</f>
        <v>50.482191780821921</v>
      </c>
      <c r="AA617" s="133" t="s">
        <v>177</v>
      </c>
      <c r="AC617" s="4" t="s">
        <v>114</v>
      </c>
      <c r="AD617" s="4" t="s">
        <v>114</v>
      </c>
      <c r="AE617" s="8" t="s">
        <v>114</v>
      </c>
      <c r="AF617" s="4" t="s">
        <v>181</v>
      </c>
      <c r="AG617" s="13" t="s">
        <v>447</v>
      </c>
      <c r="AH617" s="6" t="s">
        <v>201</v>
      </c>
      <c r="AI617" s="6" t="s">
        <v>4966</v>
      </c>
      <c r="AJ617" s="108" t="s">
        <v>4974</v>
      </c>
      <c r="AK617" s="101" t="s">
        <v>4975</v>
      </c>
      <c r="AL617" s="9">
        <v>17400000</v>
      </c>
      <c r="AM617" s="9">
        <v>17400000</v>
      </c>
      <c r="AN617" s="112">
        <v>5800000</v>
      </c>
      <c r="AO617" s="4" t="s">
        <v>209</v>
      </c>
      <c r="AP617" s="6" t="s">
        <v>181</v>
      </c>
      <c r="AQ617" s="6" t="s">
        <v>168</v>
      </c>
      <c r="AR617" s="201"/>
      <c r="AS617" s="102"/>
      <c r="AT617" s="8"/>
      <c r="AU617" s="108">
        <v>3120</v>
      </c>
      <c r="AV617" s="198">
        <v>43838</v>
      </c>
      <c r="AW617" s="108">
        <v>191020</v>
      </c>
      <c r="AX617" s="199">
        <v>44105</v>
      </c>
      <c r="AY617" s="108" t="s">
        <v>215</v>
      </c>
      <c r="AZ617" s="108" t="s">
        <v>378</v>
      </c>
      <c r="BA617" s="6" t="s">
        <v>181</v>
      </c>
      <c r="BB617" s="75"/>
      <c r="BC617" s="75"/>
      <c r="BD617" s="6" t="s">
        <v>4977</v>
      </c>
      <c r="BE617" s="161" t="s">
        <v>4976</v>
      </c>
      <c r="BF617" s="198">
        <v>44104</v>
      </c>
      <c r="BG617" s="4" t="s">
        <v>220</v>
      </c>
      <c r="BH617" s="4" t="s">
        <v>220</v>
      </c>
      <c r="BI617" s="6" t="s">
        <v>221</v>
      </c>
      <c r="BJ617" s="6" t="s">
        <v>3736</v>
      </c>
      <c r="BK617" s="6" t="s">
        <v>174</v>
      </c>
      <c r="BL617" s="12">
        <v>43818574</v>
      </c>
      <c r="BM617" s="4">
        <v>3</v>
      </c>
      <c r="BN617" s="6" t="s">
        <v>3737</v>
      </c>
      <c r="BO617" s="6" t="s">
        <v>3738</v>
      </c>
      <c r="BP617" s="4">
        <v>93151501</v>
      </c>
      <c r="BQ617" s="196" t="s">
        <v>4973</v>
      </c>
      <c r="BR617" s="198">
        <v>44104</v>
      </c>
      <c r="BS617" s="4" t="s">
        <v>180</v>
      </c>
      <c r="BT617" s="13" t="s">
        <v>230</v>
      </c>
      <c r="BU617" s="199">
        <v>44105</v>
      </c>
      <c r="BV617" s="13" t="s">
        <v>348</v>
      </c>
      <c r="BW617" s="163">
        <v>44106</v>
      </c>
      <c r="BX617" s="163">
        <v>44106</v>
      </c>
      <c r="BY617" s="222">
        <v>44196</v>
      </c>
      <c r="BZ617" s="42">
        <f t="shared" si="711"/>
        <v>90</v>
      </c>
      <c r="CA617" s="16">
        <f t="shared" si="715"/>
        <v>3</v>
      </c>
      <c r="CB617" s="6" t="s">
        <v>4978</v>
      </c>
      <c r="CC617" s="9">
        <f>BD_2!E615</f>
        <v>193333</v>
      </c>
      <c r="CD617" s="9">
        <f>BD_2!BA615</f>
        <v>0</v>
      </c>
      <c r="CE617" s="4">
        <f>BD_2!BZ615</f>
        <v>0</v>
      </c>
      <c r="CF617" s="42" t="str">
        <f>BD_2!CA615</f>
        <v>2 NO</v>
      </c>
      <c r="CG617" s="163" t="str">
        <f>BD_2!CF615</f>
        <v>2 NO</v>
      </c>
      <c r="CH617" s="4" t="s">
        <v>181</v>
      </c>
      <c r="CI617">
        <f t="shared" si="657"/>
        <v>90</v>
      </c>
      <c r="CJ617" s="161">
        <f t="shared" si="658"/>
        <v>44106</v>
      </c>
      <c r="CK617" s="161">
        <f t="shared" si="659"/>
        <v>44196</v>
      </c>
      <c r="CL617" s="14">
        <f t="shared" ca="1" si="660"/>
        <v>2.411111111111111</v>
      </c>
      <c r="CM617" s="112">
        <f t="shared" si="712"/>
        <v>17206667</v>
      </c>
      <c r="CN617" s="42" t="str">
        <f t="shared" ca="1" si="713"/>
        <v>FINALIZADO</v>
      </c>
      <c r="CO617" s="115"/>
      <c r="CQ617" s="17"/>
      <c r="CR617" s="87"/>
      <c r="CT617" s="4" t="s">
        <v>1321</v>
      </c>
      <c r="CU617" s="4" t="s">
        <v>1322</v>
      </c>
      <c r="CV617" s="4" t="s">
        <v>3330</v>
      </c>
      <c r="CW617" s="42" t="str">
        <f t="shared" si="714"/>
        <v>septiembre</v>
      </c>
      <c r="CX617" s="4" t="s">
        <v>180</v>
      </c>
      <c r="CY617" s="6" t="s">
        <v>361</v>
      </c>
      <c r="CZ617" s="6" t="s">
        <v>362</v>
      </c>
    </row>
    <row r="618" spans="1:104" x14ac:dyDescent="0.25">
      <c r="A618" s="110" t="str">
        <f t="shared" si="702"/>
        <v/>
      </c>
      <c r="B618" s="110" t="str">
        <f t="shared" si="703"/>
        <v/>
      </c>
      <c r="C618" s="42" t="str">
        <f t="shared" si="704"/>
        <v/>
      </c>
      <c r="D618" s="42" t="str">
        <f t="shared" si="705"/>
        <v/>
      </c>
      <c r="E618" s="110" t="str">
        <f t="shared" si="706"/>
        <v/>
      </c>
      <c r="F618" s="110" t="str">
        <f t="shared" ca="1" si="707"/>
        <v>F</v>
      </c>
      <c r="G618" s="19" t="str">
        <f t="shared" si="708"/>
        <v/>
      </c>
      <c r="H618" s="19" t="str">
        <f t="shared" si="709"/>
        <v/>
      </c>
      <c r="I618" s="164" t="str">
        <f t="shared" si="710"/>
        <v/>
      </c>
      <c r="J618" s="4">
        <v>2020</v>
      </c>
      <c r="K618" s="5">
        <v>608</v>
      </c>
      <c r="L618" s="13" t="s">
        <v>1435</v>
      </c>
      <c r="M618" s="4" t="s">
        <v>115</v>
      </c>
      <c r="N618" s="6" t="s">
        <v>116</v>
      </c>
      <c r="O618" s="6" t="s">
        <v>138</v>
      </c>
      <c r="P618" s="6" t="s">
        <v>150</v>
      </c>
      <c r="Q618" s="6" t="s">
        <v>249</v>
      </c>
      <c r="R618" s="4" t="s">
        <v>114</v>
      </c>
      <c r="S618" s="4" t="s">
        <v>166</v>
      </c>
      <c r="T618" s="108" t="s">
        <v>4979</v>
      </c>
      <c r="U618" s="4" t="s">
        <v>173</v>
      </c>
      <c r="V618" s="43" t="s">
        <v>174</v>
      </c>
      <c r="W618" s="7">
        <v>52992777</v>
      </c>
      <c r="X618" s="100">
        <v>9</v>
      </c>
      <c r="Y618" s="198">
        <v>30519</v>
      </c>
      <c r="Z618" s="80">
        <f ca="1">+($F$1-Tabla3[[#This Row],[FECHA DE NACIMIENTO]])/365</f>
        <v>37.819178082191783</v>
      </c>
      <c r="AA618" s="133" t="s">
        <v>849</v>
      </c>
      <c r="AC618" s="4" t="s">
        <v>114</v>
      </c>
      <c r="AD618" s="4" t="s">
        <v>114</v>
      </c>
      <c r="AE618" s="8" t="s">
        <v>114</v>
      </c>
      <c r="AF618" s="4" t="s">
        <v>181</v>
      </c>
      <c r="AG618" s="13" t="s">
        <v>185</v>
      </c>
      <c r="AH618" s="13" t="s">
        <v>185</v>
      </c>
      <c r="AI618" s="6" t="s">
        <v>4968</v>
      </c>
      <c r="AJ618" s="108" t="s">
        <v>4980</v>
      </c>
      <c r="AK618" s="101" t="s">
        <v>4981</v>
      </c>
      <c r="AL618" s="9">
        <v>16500000</v>
      </c>
      <c r="AM618" s="9">
        <v>16500000</v>
      </c>
      <c r="AN618" s="112">
        <v>5500000</v>
      </c>
      <c r="AO618" s="4" t="s">
        <v>209</v>
      </c>
      <c r="AP618" s="6" t="s">
        <v>181</v>
      </c>
      <c r="AQ618" s="6" t="s">
        <v>168</v>
      </c>
      <c r="AR618" s="201"/>
      <c r="AS618" s="102"/>
      <c r="AT618" s="8"/>
      <c r="AU618" s="108">
        <v>9220</v>
      </c>
      <c r="AV618" s="198">
        <v>43844</v>
      </c>
      <c r="AW618" s="108">
        <v>192520</v>
      </c>
      <c r="AX618" s="199">
        <v>44106</v>
      </c>
      <c r="AY618" s="108" t="s">
        <v>215</v>
      </c>
      <c r="AZ618" s="108" t="s">
        <v>812</v>
      </c>
      <c r="BA618" s="6" t="s">
        <v>181</v>
      </c>
      <c r="BB618" s="75"/>
      <c r="BC618" s="75"/>
      <c r="BD618" s="6" t="s">
        <v>4983</v>
      </c>
      <c r="BE618" s="161" t="s">
        <v>4982</v>
      </c>
      <c r="BF618" s="198">
        <v>44105</v>
      </c>
      <c r="BG618" s="4" t="s">
        <v>220</v>
      </c>
      <c r="BH618" s="4" t="s">
        <v>220</v>
      </c>
      <c r="BI618" s="6" t="s">
        <v>221</v>
      </c>
      <c r="BJ618" s="6" t="s">
        <v>1163</v>
      </c>
      <c r="BK618" s="6" t="s">
        <v>174</v>
      </c>
      <c r="BL618" s="12">
        <v>79403515</v>
      </c>
      <c r="BM618" s="4">
        <v>9</v>
      </c>
      <c r="BN618" s="6" t="s">
        <v>1286</v>
      </c>
      <c r="BO618" s="13" t="s">
        <v>185</v>
      </c>
      <c r="BP618" s="4">
        <v>77101701</v>
      </c>
      <c r="BQ618" s="196" t="s">
        <v>4967</v>
      </c>
      <c r="BR618" s="198">
        <v>44105</v>
      </c>
      <c r="BS618" s="4" t="s">
        <v>180</v>
      </c>
      <c r="BT618" s="13" t="s">
        <v>230</v>
      </c>
      <c r="BU618" s="199">
        <v>44106</v>
      </c>
      <c r="BV618" s="13" t="s">
        <v>348</v>
      </c>
      <c r="BW618" s="163">
        <v>44107</v>
      </c>
      <c r="BX618" s="163">
        <v>44107</v>
      </c>
      <c r="BY618" s="222">
        <v>44196</v>
      </c>
      <c r="BZ618" s="42">
        <f t="shared" si="711"/>
        <v>89</v>
      </c>
      <c r="CA618" s="16">
        <f t="shared" si="715"/>
        <v>2.9666666666666668</v>
      </c>
      <c r="CB618" s="6" t="s">
        <v>4984</v>
      </c>
      <c r="CC618" s="9">
        <f>BD_2!E616</f>
        <v>366667</v>
      </c>
      <c r="CD618" s="9">
        <f>BD_2!BA616</f>
        <v>0</v>
      </c>
      <c r="CE618" s="4">
        <f>BD_2!BZ616</f>
        <v>0</v>
      </c>
      <c r="CF618" s="42" t="str">
        <f>BD_2!CA616</f>
        <v>2 NO</v>
      </c>
      <c r="CG618" s="163" t="str">
        <f>BD_2!CF616</f>
        <v>2 NO</v>
      </c>
      <c r="CH618" s="4" t="s">
        <v>181</v>
      </c>
      <c r="CI618">
        <f t="shared" si="657"/>
        <v>89</v>
      </c>
      <c r="CJ618" s="161">
        <f t="shared" si="658"/>
        <v>44107</v>
      </c>
      <c r="CK618" s="161">
        <f t="shared" si="659"/>
        <v>44196</v>
      </c>
      <c r="CL618" s="14">
        <f t="shared" ca="1" si="660"/>
        <v>2.4269662921348316</v>
      </c>
      <c r="CM618" s="112">
        <f t="shared" si="712"/>
        <v>16133333</v>
      </c>
      <c r="CN618" s="42" t="str">
        <f t="shared" ca="1" si="713"/>
        <v>FINALIZADO</v>
      </c>
      <c r="CO618" s="115"/>
      <c r="CQ618" s="17"/>
      <c r="CR618" s="87"/>
      <c r="CT618" s="4" t="s">
        <v>1321</v>
      </c>
      <c r="CU618" s="4" t="s">
        <v>1322</v>
      </c>
      <c r="CV618" s="4" t="s">
        <v>3330</v>
      </c>
      <c r="CW618" s="42" t="str">
        <f t="shared" si="714"/>
        <v>octubre</v>
      </c>
      <c r="CX618" s="4" t="s">
        <v>180</v>
      </c>
      <c r="CY618" s="6" t="s">
        <v>361</v>
      </c>
      <c r="CZ618" s="6" t="s">
        <v>362</v>
      </c>
    </row>
    <row r="619" spans="1:104" x14ac:dyDescent="0.25">
      <c r="A619" s="110" t="str">
        <f t="shared" si="702"/>
        <v/>
      </c>
      <c r="B619" s="110" t="str">
        <f t="shared" si="703"/>
        <v/>
      </c>
      <c r="C619" s="42" t="str">
        <f t="shared" si="704"/>
        <v/>
      </c>
      <c r="D619" s="42" t="str">
        <f t="shared" si="705"/>
        <v/>
      </c>
      <c r="E619" s="110" t="str">
        <f t="shared" si="706"/>
        <v/>
      </c>
      <c r="F619" s="110" t="str">
        <f t="shared" ca="1" si="707"/>
        <v>F</v>
      </c>
      <c r="G619" s="19" t="str">
        <f t="shared" si="708"/>
        <v/>
      </c>
      <c r="H619" s="19" t="str">
        <f t="shared" si="709"/>
        <v/>
      </c>
      <c r="I619" s="164" t="str">
        <f t="shared" si="710"/>
        <v/>
      </c>
      <c r="J619" s="4">
        <v>2020</v>
      </c>
      <c r="K619" s="5">
        <v>609</v>
      </c>
      <c r="L619" s="13" t="s">
        <v>1435</v>
      </c>
      <c r="M619" s="4" t="s">
        <v>115</v>
      </c>
      <c r="N619" s="6" t="s">
        <v>116</v>
      </c>
      <c r="O619" s="6" t="s">
        <v>138</v>
      </c>
      <c r="P619" s="6" t="s">
        <v>150</v>
      </c>
      <c r="Q619" s="6" t="s">
        <v>249</v>
      </c>
      <c r="R619" s="4" t="s">
        <v>114</v>
      </c>
      <c r="S619" s="4" t="s">
        <v>166</v>
      </c>
      <c r="T619" s="108" t="s">
        <v>4986</v>
      </c>
      <c r="U619" s="4" t="s">
        <v>173</v>
      </c>
      <c r="V619" s="43" t="s">
        <v>174</v>
      </c>
      <c r="W619" s="7">
        <v>30685711</v>
      </c>
      <c r="X619" s="100">
        <v>7</v>
      </c>
      <c r="Y619" s="198">
        <v>30263</v>
      </c>
      <c r="Z619" s="80">
        <f ca="1">+($F$1-Tabla3[[#This Row],[FECHA DE NACIMIENTO]])/365</f>
        <v>38.520547945205479</v>
      </c>
      <c r="AA619" s="133" t="s">
        <v>4851</v>
      </c>
      <c r="AC619" s="4" t="s">
        <v>114</v>
      </c>
      <c r="AD619" s="4" t="s">
        <v>114</v>
      </c>
      <c r="AE619" s="8" t="s">
        <v>114</v>
      </c>
      <c r="AF619" s="4" t="s">
        <v>181</v>
      </c>
      <c r="AG619" s="13" t="s">
        <v>185</v>
      </c>
      <c r="AH619" s="13" t="s">
        <v>185</v>
      </c>
      <c r="AI619" s="6" t="s">
        <v>4987</v>
      </c>
      <c r="AJ619" s="108" t="s">
        <v>4988</v>
      </c>
      <c r="AK619" s="101" t="s">
        <v>4989</v>
      </c>
      <c r="AL619" s="9">
        <v>13500000</v>
      </c>
      <c r="AM619" s="9">
        <v>13500000</v>
      </c>
      <c r="AN619" s="112">
        <v>4500000</v>
      </c>
      <c r="AO619" s="4" t="s">
        <v>209</v>
      </c>
      <c r="AP619" s="6" t="s">
        <v>181</v>
      </c>
      <c r="AQ619" s="6" t="s">
        <v>168</v>
      </c>
      <c r="AR619" s="201"/>
      <c r="AS619" s="102"/>
      <c r="AT619" s="8"/>
      <c r="AU619" s="108">
        <v>9220</v>
      </c>
      <c r="AV619" s="198">
        <v>43844</v>
      </c>
      <c r="AW619" s="108">
        <v>194020</v>
      </c>
      <c r="AX619" s="199">
        <v>44110</v>
      </c>
      <c r="AY619" s="108" t="s">
        <v>215</v>
      </c>
      <c r="AZ619" s="108" t="s">
        <v>812</v>
      </c>
      <c r="BA619" s="6" t="s">
        <v>181</v>
      </c>
      <c r="BB619" s="75"/>
      <c r="BC619" s="75"/>
      <c r="BD619" s="6" t="s">
        <v>4990</v>
      </c>
      <c r="BE619" s="161" t="s">
        <v>4991</v>
      </c>
      <c r="BF619" s="198">
        <v>44110</v>
      </c>
      <c r="BG619" s="4" t="s">
        <v>220</v>
      </c>
      <c r="BH619" s="4" t="s">
        <v>220</v>
      </c>
      <c r="BI619" s="6" t="s">
        <v>221</v>
      </c>
      <c r="BJ619" s="6" t="s">
        <v>1163</v>
      </c>
      <c r="BK619" s="6" t="s">
        <v>174</v>
      </c>
      <c r="BL619" s="12">
        <v>79403515</v>
      </c>
      <c r="BM619" s="4">
        <v>9</v>
      </c>
      <c r="BN619" s="6" t="s">
        <v>1286</v>
      </c>
      <c r="BO619" s="13" t="s">
        <v>185</v>
      </c>
      <c r="BP619" s="4">
        <v>77101701</v>
      </c>
      <c r="BQ619" s="196" t="s">
        <v>4985</v>
      </c>
      <c r="BR619" s="198">
        <v>44110</v>
      </c>
      <c r="BS619" s="4" t="s">
        <v>180</v>
      </c>
      <c r="BT619" s="13" t="s">
        <v>230</v>
      </c>
      <c r="BU619" s="199">
        <v>44110</v>
      </c>
      <c r="BV619" s="13" t="s">
        <v>348</v>
      </c>
      <c r="BW619" s="163">
        <v>44111</v>
      </c>
      <c r="BX619" s="163">
        <v>44111</v>
      </c>
      <c r="BY619" s="222">
        <v>44196</v>
      </c>
      <c r="BZ619" s="42">
        <f t="shared" si="711"/>
        <v>85</v>
      </c>
      <c r="CA619" s="16">
        <f t="shared" si="715"/>
        <v>2.8333333333333335</v>
      </c>
      <c r="CB619" s="6" t="s">
        <v>4992</v>
      </c>
      <c r="CC619" s="9">
        <f>BD_2!E617</f>
        <v>900000</v>
      </c>
      <c r="CD619" s="9">
        <f>BD_2!BA617</f>
        <v>0</v>
      </c>
      <c r="CE619" s="4">
        <f>BD_2!BZ617</f>
        <v>0</v>
      </c>
      <c r="CF619" s="42" t="str">
        <f>BD_2!CA617</f>
        <v>2 NO</v>
      </c>
      <c r="CG619" s="163" t="str">
        <f>BD_2!CF617</f>
        <v>2 NO</v>
      </c>
      <c r="CH619" s="4" t="s">
        <v>181</v>
      </c>
      <c r="CI619">
        <f t="shared" si="657"/>
        <v>85</v>
      </c>
      <c r="CJ619" s="161">
        <f t="shared" si="658"/>
        <v>44111</v>
      </c>
      <c r="CK619" s="161">
        <f t="shared" si="659"/>
        <v>44196</v>
      </c>
      <c r="CL619" s="14">
        <f t="shared" ca="1" si="660"/>
        <v>2.4941176470588236</v>
      </c>
      <c r="CM619" s="112">
        <f t="shared" si="712"/>
        <v>12600000</v>
      </c>
      <c r="CN619" s="42" t="str">
        <f t="shared" ca="1" si="713"/>
        <v>FINALIZADO</v>
      </c>
      <c r="CO619" s="115"/>
      <c r="CQ619" s="17"/>
      <c r="CR619" s="87"/>
      <c r="CT619" s="4" t="s">
        <v>1321</v>
      </c>
      <c r="CU619" s="4" t="s">
        <v>1322</v>
      </c>
      <c r="CV619" s="4" t="s">
        <v>3330</v>
      </c>
      <c r="CW619" s="42" t="str">
        <f t="shared" si="714"/>
        <v>octubre</v>
      </c>
      <c r="CX619" s="4" t="s">
        <v>180</v>
      </c>
      <c r="CY619" s="6" t="s">
        <v>361</v>
      </c>
      <c r="CZ619" s="6" t="s">
        <v>362</v>
      </c>
    </row>
    <row r="620" spans="1:104" x14ac:dyDescent="0.25">
      <c r="A620" s="110" t="str">
        <f t="shared" si="702"/>
        <v/>
      </c>
      <c r="B620" s="110" t="str">
        <f t="shared" si="703"/>
        <v/>
      </c>
      <c r="C620" s="42" t="str">
        <f t="shared" si="704"/>
        <v/>
      </c>
      <c r="D620" s="42" t="str">
        <f t="shared" si="705"/>
        <v/>
      </c>
      <c r="E620" s="110" t="str">
        <f t="shared" si="706"/>
        <v/>
      </c>
      <c r="F620" s="110" t="str">
        <f t="shared" ca="1" si="707"/>
        <v>F</v>
      </c>
      <c r="G620" s="19" t="str">
        <f t="shared" si="708"/>
        <v/>
      </c>
      <c r="H620" s="19" t="str">
        <f t="shared" si="709"/>
        <v/>
      </c>
      <c r="I620" s="164" t="str">
        <f t="shared" si="710"/>
        <v/>
      </c>
      <c r="J620" s="4">
        <v>2020</v>
      </c>
      <c r="K620" s="5">
        <v>610</v>
      </c>
      <c r="L620" s="13" t="s">
        <v>1435</v>
      </c>
      <c r="M620" s="4" t="s">
        <v>115</v>
      </c>
      <c r="N620" s="6" t="s">
        <v>116</v>
      </c>
      <c r="O620" s="6" t="s">
        <v>138</v>
      </c>
      <c r="P620" s="6" t="s">
        <v>150</v>
      </c>
      <c r="Q620" s="6" t="s">
        <v>249</v>
      </c>
      <c r="R620" s="4" t="s">
        <v>114</v>
      </c>
      <c r="S620" s="4" t="s">
        <v>166</v>
      </c>
      <c r="T620" s="108" t="s">
        <v>4994</v>
      </c>
      <c r="U620" s="4" t="s">
        <v>173</v>
      </c>
      <c r="V620" s="43" t="s">
        <v>174</v>
      </c>
      <c r="W620" s="7">
        <v>1128387218</v>
      </c>
      <c r="X620" s="100">
        <v>5</v>
      </c>
      <c r="Y620" s="198">
        <v>32003</v>
      </c>
      <c r="Z620" s="80">
        <f ca="1">+($F$1-Tabla3[[#This Row],[FECHA DE NACIMIENTO]])/365</f>
        <v>33.753424657534246</v>
      </c>
      <c r="AA620" s="133" t="s">
        <v>849</v>
      </c>
      <c r="AC620" s="4" t="s">
        <v>114</v>
      </c>
      <c r="AD620" s="4" t="s">
        <v>114</v>
      </c>
      <c r="AE620" s="8" t="s">
        <v>114</v>
      </c>
      <c r="AF620" s="4" t="s">
        <v>181</v>
      </c>
      <c r="AG620" s="13" t="s">
        <v>185</v>
      </c>
      <c r="AH620" s="13" t="s">
        <v>185</v>
      </c>
      <c r="AI620" s="6" t="s">
        <v>4969</v>
      </c>
      <c r="AJ620" s="108" t="s">
        <v>4988</v>
      </c>
      <c r="AK620" s="101" t="s">
        <v>4989</v>
      </c>
      <c r="AL620" s="9">
        <v>13500000</v>
      </c>
      <c r="AM620" s="9">
        <v>13500000</v>
      </c>
      <c r="AN620" s="112">
        <v>4500000</v>
      </c>
      <c r="AO620" s="4" t="s">
        <v>209</v>
      </c>
      <c r="AP620" s="6" t="s">
        <v>181</v>
      </c>
      <c r="AQ620" s="6" t="s">
        <v>168</v>
      </c>
      <c r="AR620" s="201"/>
      <c r="AS620" s="102"/>
      <c r="AT620" s="8"/>
      <c r="AU620" s="108">
        <v>9220</v>
      </c>
      <c r="AV620" s="198">
        <v>43844</v>
      </c>
      <c r="AW620" s="108">
        <v>192920</v>
      </c>
      <c r="AX620" s="199">
        <v>44109</v>
      </c>
      <c r="AY620" s="108" t="s">
        <v>215</v>
      </c>
      <c r="AZ620" s="108" t="s">
        <v>812</v>
      </c>
      <c r="BA620" s="6" t="s">
        <v>181</v>
      </c>
      <c r="BB620" s="75"/>
      <c r="BC620" s="75"/>
      <c r="BD620" s="6" t="s">
        <v>4996</v>
      </c>
      <c r="BE620" s="161" t="s">
        <v>4995</v>
      </c>
      <c r="BF620" s="198">
        <v>44106</v>
      </c>
      <c r="BG620" s="4" t="s">
        <v>220</v>
      </c>
      <c r="BH620" s="4" t="s">
        <v>220</v>
      </c>
      <c r="BI620" s="6" t="s">
        <v>221</v>
      </c>
      <c r="BJ620" s="6" t="s">
        <v>1163</v>
      </c>
      <c r="BK620" s="6" t="s">
        <v>174</v>
      </c>
      <c r="BL620" s="12">
        <v>79403515</v>
      </c>
      <c r="BM620" s="4">
        <v>9</v>
      </c>
      <c r="BN620" s="6" t="s">
        <v>1286</v>
      </c>
      <c r="BO620" s="13" t="s">
        <v>185</v>
      </c>
      <c r="BP620" s="4">
        <v>77101701</v>
      </c>
      <c r="BQ620" s="196" t="s">
        <v>4993</v>
      </c>
      <c r="BR620" s="198">
        <v>44106</v>
      </c>
      <c r="BS620" s="4" t="s">
        <v>180</v>
      </c>
      <c r="BT620" s="13" t="s">
        <v>230</v>
      </c>
      <c r="BU620" s="199">
        <v>44109</v>
      </c>
      <c r="BV620" s="13" t="s">
        <v>348</v>
      </c>
      <c r="BW620" s="163">
        <v>44110</v>
      </c>
      <c r="BX620" s="199">
        <v>44110</v>
      </c>
      <c r="BY620" s="222">
        <v>44196</v>
      </c>
      <c r="BZ620" s="42">
        <f t="shared" si="711"/>
        <v>86</v>
      </c>
      <c r="CA620" s="16">
        <f t="shared" si="715"/>
        <v>2.8666666666666667</v>
      </c>
      <c r="CB620" s="6" t="s">
        <v>4992</v>
      </c>
      <c r="CC620" s="9">
        <f>BD_2!E618</f>
        <v>750000</v>
      </c>
      <c r="CD620" s="9">
        <f>BD_2!BA618</f>
        <v>0</v>
      </c>
      <c r="CE620" s="4">
        <f>BD_2!BZ618</f>
        <v>0</v>
      </c>
      <c r="CF620" s="42" t="str">
        <f>BD_2!CA618</f>
        <v>2 NO</v>
      </c>
      <c r="CG620" s="163" t="str">
        <f>BD_2!CF618</f>
        <v>2 NO</v>
      </c>
      <c r="CH620" s="4" t="s">
        <v>181</v>
      </c>
      <c r="CI620">
        <f t="shared" si="657"/>
        <v>86</v>
      </c>
      <c r="CJ620" s="161">
        <f t="shared" si="658"/>
        <v>44110</v>
      </c>
      <c r="CK620" s="161">
        <f t="shared" si="659"/>
        <v>44196</v>
      </c>
      <c r="CL620" s="14">
        <f t="shared" ca="1" si="660"/>
        <v>2.4767441860465116</v>
      </c>
      <c r="CM620" s="112">
        <f t="shared" si="712"/>
        <v>12750000</v>
      </c>
      <c r="CN620" s="42" t="str">
        <f t="shared" ca="1" si="713"/>
        <v>FINALIZADO</v>
      </c>
      <c r="CO620" s="115"/>
      <c r="CQ620" s="17"/>
      <c r="CR620" s="87"/>
      <c r="CT620" s="4" t="s">
        <v>1321</v>
      </c>
      <c r="CU620" s="4" t="s">
        <v>1322</v>
      </c>
      <c r="CV620" s="4" t="s">
        <v>3330</v>
      </c>
      <c r="CW620" s="42" t="str">
        <f t="shared" si="714"/>
        <v>octubre</v>
      </c>
      <c r="CX620" s="4" t="s">
        <v>180</v>
      </c>
      <c r="CY620" s="6" t="s">
        <v>361</v>
      </c>
      <c r="CZ620" s="6" t="s">
        <v>362</v>
      </c>
    </row>
    <row r="621" spans="1:104" x14ac:dyDescent="0.25">
      <c r="A621" s="110" t="str">
        <f t="shared" si="702"/>
        <v/>
      </c>
      <c r="B621" s="110" t="str">
        <f t="shared" si="703"/>
        <v/>
      </c>
      <c r="C621" s="42" t="str">
        <f t="shared" si="704"/>
        <v/>
      </c>
      <c r="D621" s="42" t="str">
        <f t="shared" si="705"/>
        <v/>
      </c>
      <c r="E621" s="110" t="str">
        <f t="shared" si="706"/>
        <v/>
      </c>
      <c r="F621" s="110" t="str">
        <f t="shared" ca="1" si="707"/>
        <v>F</v>
      </c>
      <c r="G621" s="19" t="str">
        <f t="shared" si="708"/>
        <v/>
      </c>
      <c r="H621" s="19" t="str">
        <f t="shared" si="709"/>
        <v/>
      </c>
      <c r="I621" s="164" t="str">
        <f t="shared" si="710"/>
        <v/>
      </c>
      <c r="J621" s="4">
        <v>2020</v>
      </c>
      <c r="K621" s="5">
        <v>611</v>
      </c>
      <c r="L621" s="13" t="s">
        <v>1435</v>
      </c>
      <c r="M621" s="4" t="s">
        <v>115</v>
      </c>
      <c r="N621" s="6" t="s">
        <v>116</v>
      </c>
      <c r="O621" s="6" t="s">
        <v>138</v>
      </c>
      <c r="P621" s="6" t="s">
        <v>150</v>
      </c>
      <c r="Q621" s="6" t="s">
        <v>249</v>
      </c>
      <c r="R621" s="4" t="s">
        <v>114</v>
      </c>
      <c r="S621" s="4" t="s">
        <v>166</v>
      </c>
      <c r="T621" s="108" t="s">
        <v>4998</v>
      </c>
      <c r="U621" s="4" t="s">
        <v>173</v>
      </c>
      <c r="V621" s="43" t="s">
        <v>174</v>
      </c>
      <c r="W621" s="7">
        <v>1061703249</v>
      </c>
      <c r="X621" s="100">
        <v>7</v>
      </c>
      <c r="Y621" s="198">
        <v>32013</v>
      </c>
      <c r="Z621" s="80">
        <f ca="1">+($F$1-Tabla3[[#This Row],[FECHA DE NACIMIENTO]])/365</f>
        <v>33.726027397260275</v>
      </c>
      <c r="AA621" s="133" t="s">
        <v>849</v>
      </c>
      <c r="AC621" s="4" t="s">
        <v>114</v>
      </c>
      <c r="AD621" s="4" t="s">
        <v>114</v>
      </c>
      <c r="AE621" s="8" t="s">
        <v>114</v>
      </c>
      <c r="AF621" s="4" t="s">
        <v>181</v>
      </c>
      <c r="AG621" s="13" t="s">
        <v>185</v>
      </c>
      <c r="AH621" s="13" t="s">
        <v>185</v>
      </c>
      <c r="AI621" s="6" t="s">
        <v>4969</v>
      </c>
      <c r="AJ621" s="108" t="s">
        <v>4988</v>
      </c>
      <c r="AK621" s="101" t="s">
        <v>4989</v>
      </c>
      <c r="AL621" s="9">
        <v>13500000</v>
      </c>
      <c r="AM621" s="9">
        <v>13500000</v>
      </c>
      <c r="AN621" s="112">
        <v>4500000</v>
      </c>
      <c r="AO621" s="4" t="s">
        <v>209</v>
      </c>
      <c r="AP621" s="6" t="s">
        <v>181</v>
      </c>
      <c r="AQ621" s="6" t="s">
        <v>168</v>
      </c>
      <c r="AR621" s="201"/>
      <c r="AS621" s="102"/>
      <c r="AT621" s="8"/>
      <c r="AU621" s="108">
        <v>9220</v>
      </c>
      <c r="AV621" s="198">
        <v>43844</v>
      </c>
      <c r="AW621" s="108">
        <v>193020</v>
      </c>
      <c r="AX621" s="199">
        <v>44109</v>
      </c>
      <c r="AY621" s="108" t="s">
        <v>215</v>
      </c>
      <c r="AZ621" s="108" t="s">
        <v>812</v>
      </c>
      <c r="BA621" s="6" t="s">
        <v>181</v>
      </c>
      <c r="BB621" s="75"/>
      <c r="BC621" s="75"/>
      <c r="BD621" s="6" t="s">
        <v>5000</v>
      </c>
      <c r="BE621" s="161" t="s">
        <v>4999</v>
      </c>
      <c r="BF621" s="198">
        <v>44106</v>
      </c>
      <c r="BG621" s="4" t="s">
        <v>220</v>
      </c>
      <c r="BH621" s="4" t="s">
        <v>220</v>
      </c>
      <c r="BI621" s="6" t="s">
        <v>221</v>
      </c>
      <c r="BJ621" s="6" t="s">
        <v>1163</v>
      </c>
      <c r="BK621" s="6" t="s">
        <v>174</v>
      </c>
      <c r="BL621" s="12">
        <v>79403515</v>
      </c>
      <c r="BM621" s="4">
        <v>9</v>
      </c>
      <c r="BN621" s="6" t="s">
        <v>1286</v>
      </c>
      <c r="BO621" s="13" t="s">
        <v>185</v>
      </c>
      <c r="BP621" s="4">
        <v>77101701</v>
      </c>
      <c r="BQ621" s="196" t="s">
        <v>4997</v>
      </c>
      <c r="BR621" s="198">
        <v>44106</v>
      </c>
      <c r="BS621" s="4" t="s">
        <v>180</v>
      </c>
      <c r="BT621" s="13" t="s">
        <v>230</v>
      </c>
      <c r="BU621" s="199">
        <v>44109</v>
      </c>
      <c r="BV621" s="13" t="s">
        <v>348</v>
      </c>
      <c r="BW621" s="199">
        <v>44110</v>
      </c>
      <c r="BX621" s="199">
        <v>44110</v>
      </c>
      <c r="BY621" s="222">
        <v>44196</v>
      </c>
      <c r="BZ621" s="42">
        <f t="shared" si="711"/>
        <v>86</v>
      </c>
      <c r="CA621" s="16">
        <f t="shared" si="715"/>
        <v>2.8666666666666667</v>
      </c>
      <c r="CB621" s="6" t="s">
        <v>4992</v>
      </c>
      <c r="CC621" s="9">
        <f>BD_2!E619</f>
        <v>750000</v>
      </c>
      <c r="CD621" s="9">
        <f>BD_2!BA619</f>
        <v>0</v>
      </c>
      <c r="CE621" s="4">
        <f>BD_2!BZ619</f>
        <v>0</v>
      </c>
      <c r="CF621" s="42" t="str">
        <f>BD_2!CA619</f>
        <v>2 NO</v>
      </c>
      <c r="CG621" s="163" t="str">
        <f>BD_2!CF619</f>
        <v>2 NO</v>
      </c>
      <c r="CH621" s="4" t="s">
        <v>181</v>
      </c>
      <c r="CI621">
        <f t="shared" si="657"/>
        <v>86</v>
      </c>
      <c r="CJ621" s="161">
        <f t="shared" si="658"/>
        <v>44110</v>
      </c>
      <c r="CK621" s="161">
        <f t="shared" si="659"/>
        <v>44196</v>
      </c>
      <c r="CL621" s="14">
        <f t="shared" ca="1" si="660"/>
        <v>2.4767441860465116</v>
      </c>
      <c r="CM621" s="112">
        <f t="shared" si="712"/>
        <v>12750000</v>
      </c>
      <c r="CN621" s="42" t="str">
        <f t="shared" ca="1" si="713"/>
        <v>FINALIZADO</v>
      </c>
      <c r="CO621" s="115"/>
      <c r="CQ621" s="17"/>
      <c r="CR621" s="87"/>
      <c r="CT621" s="4" t="s">
        <v>1321</v>
      </c>
      <c r="CU621" s="4" t="s">
        <v>1322</v>
      </c>
      <c r="CV621" s="4" t="s">
        <v>3330</v>
      </c>
      <c r="CW621" s="42" t="str">
        <f t="shared" si="714"/>
        <v>octubre</v>
      </c>
      <c r="CX621" s="4" t="s">
        <v>180</v>
      </c>
      <c r="CY621" s="6" t="s">
        <v>361</v>
      </c>
      <c r="CZ621" s="6" t="s">
        <v>362</v>
      </c>
    </row>
    <row r="622" spans="1:104" x14ac:dyDescent="0.25">
      <c r="A622" s="110" t="str">
        <f t="shared" si="702"/>
        <v/>
      </c>
      <c r="B622" s="110" t="str">
        <f t="shared" si="703"/>
        <v/>
      </c>
      <c r="C622" s="42" t="str">
        <f t="shared" si="704"/>
        <v/>
      </c>
      <c r="D622" s="42" t="str">
        <f t="shared" si="705"/>
        <v/>
      </c>
      <c r="E622" s="110" t="str">
        <f t="shared" si="706"/>
        <v/>
      </c>
      <c r="F622" s="110" t="str">
        <f t="shared" ca="1" si="707"/>
        <v>F</v>
      </c>
      <c r="G622" s="19" t="str">
        <f t="shared" si="708"/>
        <v/>
      </c>
      <c r="H622" s="19" t="str">
        <f t="shared" si="709"/>
        <v/>
      </c>
      <c r="I622" s="164" t="str">
        <f t="shared" si="710"/>
        <v/>
      </c>
      <c r="J622" s="4">
        <v>2020</v>
      </c>
      <c r="K622" s="5">
        <v>612</v>
      </c>
      <c r="L622" s="13" t="s">
        <v>1435</v>
      </c>
      <c r="M622" s="4" t="s">
        <v>115</v>
      </c>
      <c r="N622" s="6" t="s">
        <v>116</v>
      </c>
      <c r="O622" s="6" t="s">
        <v>138</v>
      </c>
      <c r="P622" s="6" t="s">
        <v>150</v>
      </c>
      <c r="Q622" s="6" t="s">
        <v>249</v>
      </c>
      <c r="R622" s="4" t="s">
        <v>114</v>
      </c>
      <c r="S622" s="4" t="s">
        <v>166</v>
      </c>
      <c r="T622" s="108" t="s">
        <v>5002</v>
      </c>
      <c r="U622" s="4" t="s">
        <v>173</v>
      </c>
      <c r="V622" s="43" t="s">
        <v>174</v>
      </c>
      <c r="W622" s="7">
        <v>87303110</v>
      </c>
      <c r="X622" s="100">
        <v>1</v>
      </c>
      <c r="Y622" s="198">
        <v>29073</v>
      </c>
      <c r="Z622" s="80">
        <f ca="1">+($F$1-Tabla3[[#This Row],[FECHA DE NACIMIENTO]])/365</f>
        <v>41.780821917808218</v>
      </c>
      <c r="AA622" s="133" t="s">
        <v>5003</v>
      </c>
      <c r="AC622" s="4" t="s">
        <v>114</v>
      </c>
      <c r="AD622" s="4" t="s">
        <v>114</v>
      </c>
      <c r="AE622" s="8" t="s">
        <v>114</v>
      </c>
      <c r="AF622" s="4" t="s">
        <v>181</v>
      </c>
      <c r="AG622" s="13" t="s">
        <v>185</v>
      </c>
      <c r="AH622" s="13" t="s">
        <v>185</v>
      </c>
      <c r="AI622" s="6" t="s">
        <v>4969</v>
      </c>
      <c r="AJ622" s="108" t="s">
        <v>4988</v>
      </c>
      <c r="AK622" s="101" t="s">
        <v>4989</v>
      </c>
      <c r="AL622" s="9">
        <v>13500000</v>
      </c>
      <c r="AM622" s="9">
        <v>13500000</v>
      </c>
      <c r="AN622" s="112">
        <v>4500000</v>
      </c>
      <c r="AO622" s="4" t="s">
        <v>209</v>
      </c>
      <c r="AP622" s="6" t="s">
        <v>181</v>
      </c>
      <c r="AQ622" s="6" t="s">
        <v>168</v>
      </c>
      <c r="AR622" s="201"/>
      <c r="AS622" s="102"/>
      <c r="AT622" s="8"/>
      <c r="AU622" s="108">
        <v>9220</v>
      </c>
      <c r="AV622" s="198">
        <v>43844</v>
      </c>
      <c r="AW622" s="108">
        <v>193120</v>
      </c>
      <c r="AX622" s="199">
        <v>44109</v>
      </c>
      <c r="AY622" s="108" t="s">
        <v>215</v>
      </c>
      <c r="AZ622" s="108" t="s">
        <v>812</v>
      </c>
      <c r="BA622" s="6" t="s">
        <v>181</v>
      </c>
      <c r="BB622" s="75"/>
      <c r="BC622" s="75"/>
      <c r="BD622" s="6" t="s">
        <v>5005</v>
      </c>
      <c r="BE622" s="161" t="s">
        <v>5004</v>
      </c>
      <c r="BF622" s="198">
        <v>44109</v>
      </c>
      <c r="BG622" s="4" t="s">
        <v>220</v>
      </c>
      <c r="BH622" s="4" t="s">
        <v>220</v>
      </c>
      <c r="BI622" s="6" t="s">
        <v>221</v>
      </c>
      <c r="BJ622" s="6" t="s">
        <v>1163</v>
      </c>
      <c r="BK622" s="6" t="s">
        <v>174</v>
      </c>
      <c r="BL622" s="12">
        <v>79403515</v>
      </c>
      <c r="BM622" s="4">
        <v>9</v>
      </c>
      <c r="BN622" s="6" t="s">
        <v>1286</v>
      </c>
      <c r="BO622" s="13" t="s">
        <v>185</v>
      </c>
      <c r="BP622" s="4">
        <v>77101701</v>
      </c>
      <c r="BQ622" s="196" t="s">
        <v>5001</v>
      </c>
      <c r="BR622" s="198">
        <v>44109</v>
      </c>
      <c r="BS622" s="4" t="s">
        <v>180</v>
      </c>
      <c r="BT622" s="13" t="s">
        <v>230</v>
      </c>
      <c r="BU622" s="199">
        <v>44109</v>
      </c>
      <c r="BV622" s="13" t="s">
        <v>348</v>
      </c>
      <c r="BW622" s="199">
        <v>44110</v>
      </c>
      <c r="BX622" s="199">
        <v>44110</v>
      </c>
      <c r="BY622" s="222">
        <v>44196</v>
      </c>
      <c r="BZ622" s="42">
        <f t="shared" si="711"/>
        <v>86</v>
      </c>
      <c r="CA622" s="16">
        <f t="shared" si="715"/>
        <v>2.8666666666666667</v>
      </c>
      <c r="CB622" s="6" t="s">
        <v>4992</v>
      </c>
      <c r="CC622" s="9">
        <f>BD_2!E620</f>
        <v>750000</v>
      </c>
      <c r="CD622" s="9">
        <f>BD_2!BA620</f>
        <v>0</v>
      </c>
      <c r="CE622" s="4">
        <f>BD_2!BZ620</f>
        <v>0</v>
      </c>
      <c r="CF622" s="42" t="str">
        <f>BD_2!CA620</f>
        <v>2 NO</v>
      </c>
      <c r="CG622" s="163" t="str">
        <f>BD_2!CF620</f>
        <v>2 NO</v>
      </c>
      <c r="CH622" s="4" t="s">
        <v>181</v>
      </c>
      <c r="CI622">
        <f t="shared" si="657"/>
        <v>86</v>
      </c>
      <c r="CJ622" s="161">
        <f t="shared" si="658"/>
        <v>44110</v>
      </c>
      <c r="CK622" s="161">
        <f t="shared" si="659"/>
        <v>44196</v>
      </c>
      <c r="CL622" s="14">
        <f t="shared" ca="1" si="660"/>
        <v>2.4767441860465116</v>
      </c>
      <c r="CM622" s="112">
        <f t="shared" si="712"/>
        <v>12750000</v>
      </c>
      <c r="CN622" s="42" t="str">
        <f t="shared" ca="1" si="713"/>
        <v>FINALIZADO</v>
      </c>
      <c r="CO622" s="115"/>
      <c r="CQ622" s="17"/>
      <c r="CR622" s="87"/>
      <c r="CT622" s="4" t="s">
        <v>1321</v>
      </c>
      <c r="CU622" s="4" t="s">
        <v>1322</v>
      </c>
      <c r="CV622" s="4" t="s">
        <v>3330</v>
      </c>
      <c r="CW622" s="42" t="str">
        <f t="shared" si="714"/>
        <v>octubre</v>
      </c>
      <c r="CX622" s="4" t="s">
        <v>180</v>
      </c>
      <c r="CY622" s="6" t="s">
        <v>361</v>
      </c>
      <c r="CZ622" s="6" t="s">
        <v>362</v>
      </c>
    </row>
    <row r="623" spans="1:104" x14ac:dyDescent="0.25">
      <c r="A623" s="110" t="str">
        <f t="shared" si="702"/>
        <v/>
      </c>
      <c r="B623" s="110" t="str">
        <f t="shared" si="703"/>
        <v/>
      </c>
      <c r="C623" s="42" t="str">
        <f t="shared" si="704"/>
        <v/>
      </c>
      <c r="D623" s="42" t="str">
        <f t="shared" si="705"/>
        <v/>
      </c>
      <c r="E623" s="110" t="str">
        <f t="shared" si="706"/>
        <v/>
      </c>
      <c r="F623" s="110" t="str">
        <f t="shared" ca="1" si="707"/>
        <v>F</v>
      </c>
      <c r="G623" s="19" t="str">
        <f t="shared" si="708"/>
        <v/>
      </c>
      <c r="H623" s="19" t="str">
        <f t="shared" si="709"/>
        <v/>
      </c>
      <c r="I623" s="164" t="str">
        <f t="shared" si="710"/>
        <v/>
      </c>
      <c r="J623" s="4">
        <v>2020</v>
      </c>
      <c r="K623" s="5">
        <v>613</v>
      </c>
      <c r="L623" s="13" t="s">
        <v>1435</v>
      </c>
      <c r="M623" s="4" t="s">
        <v>115</v>
      </c>
      <c r="N623" s="6" t="s">
        <v>116</v>
      </c>
      <c r="O623" s="6" t="s">
        <v>138</v>
      </c>
      <c r="P623" s="6" t="s">
        <v>150</v>
      </c>
      <c r="Q623" s="6" t="s">
        <v>249</v>
      </c>
      <c r="R623" s="4" t="s">
        <v>114</v>
      </c>
      <c r="S623" s="4" t="s">
        <v>166</v>
      </c>
      <c r="T623" s="108" t="s">
        <v>5006</v>
      </c>
      <c r="U623" s="4" t="s">
        <v>173</v>
      </c>
      <c r="V623" s="43" t="s">
        <v>174</v>
      </c>
      <c r="W623" s="7">
        <v>93374318</v>
      </c>
      <c r="X623" s="100">
        <v>1</v>
      </c>
      <c r="Y623" s="198">
        <v>25163</v>
      </c>
      <c r="Z623" s="80">
        <f ca="1">+($F$1-Tabla3[[#This Row],[FECHA DE NACIMIENTO]])/365</f>
        <v>52.493150684931507</v>
      </c>
      <c r="AA623" s="133" t="s">
        <v>849</v>
      </c>
      <c r="AC623" s="4" t="s">
        <v>114</v>
      </c>
      <c r="AD623" s="4" t="s">
        <v>114</v>
      </c>
      <c r="AE623" s="8" t="s">
        <v>114</v>
      </c>
      <c r="AF623" s="4" t="s">
        <v>181</v>
      </c>
      <c r="AG623" s="13" t="s">
        <v>185</v>
      </c>
      <c r="AH623" s="13" t="s">
        <v>185</v>
      </c>
      <c r="AI623" s="6" t="s">
        <v>4987</v>
      </c>
      <c r="AJ623" s="108" t="s">
        <v>4988</v>
      </c>
      <c r="AK623" s="101" t="s">
        <v>4989</v>
      </c>
      <c r="AL623" s="9">
        <v>13500000</v>
      </c>
      <c r="AM623" s="9">
        <v>13500000</v>
      </c>
      <c r="AN623" s="112">
        <v>4500000</v>
      </c>
      <c r="AO623" s="4" t="s">
        <v>209</v>
      </c>
      <c r="AP623" s="6" t="s">
        <v>181</v>
      </c>
      <c r="AQ623" s="6" t="s">
        <v>168</v>
      </c>
      <c r="AR623" s="201"/>
      <c r="AS623" s="102"/>
      <c r="AT623" s="8"/>
      <c r="AU623" s="108">
        <v>9220</v>
      </c>
      <c r="AV623" s="198">
        <v>43844</v>
      </c>
      <c r="AW623" s="108">
        <v>194320</v>
      </c>
      <c r="AX623" s="199">
        <v>44110</v>
      </c>
      <c r="AY623" s="108" t="s">
        <v>215</v>
      </c>
      <c r="AZ623" s="108" t="s">
        <v>812</v>
      </c>
      <c r="BA623" s="6" t="s">
        <v>181</v>
      </c>
      <c r="BB623" s="75"/>
      <c r="BC623" s="75"/>
      <c r="BD623" s="6" t="s">
        <v>5007</v>
      </c>
      <c r="BE623" s="161" t="s">
        <v>5008</v>
      </c>
      <c r="BF623" s="198">
        <v>44110</v>
      </c>
      <c r="BG623" s="4" t="s">
        <v>220</v>
      </c>
      <c r="BH623" s="4" t="s">
        <v>220</v>
      </c>
      <c r="BI623" s="6" t="s">
        <v>221</v>
      </c>
      <c r="BJ623" s="6" t="s">
        <v>1163</v>
      </c>
      <c r="BK623" s="6" t="s">
        <v>174</v>
      </c>
      <c r="BL623" s="12">
        <v>79403515</v>
      </c>
      <c r="BM623" s="4">
        <v>9</v>
      </c>
      <c r="BN623" s="6" t="s">
        <v>1286</v>
      </c>
      <c r="BO623" s="13" t="s">
        <v>185</v>
      </c>
      <c r="BP623" s="4">
        <v>77101701</v>
      </c>
      <c r="BQ623" s="196" t="s">
        <v>5009</v>
      </c>
      <c r="BR623" s="198">
        <v>44110</v>
      </c>
      <c r="BS623" s="4" t="s">
        <v>180</v>
      </c>
      <c r="BT623" s="13" t="s">
        <v>230</v>
      </c>
      <c r="BU623" s="199">
        <v>44110</v>
      </c>
      <c r="BV623" s="13" t="s">
        <v>348</v>
      </c>
      <c r="BW623" s="199">
        <v>44111</v>
      </c>
      <c r="BX623" s="199">
        <v>44111</v>
      </c>
      <c r="BY623" s="222">
        <v>44196</v>
      </c>
      <c r="BZ623" s="42">
        <f t="shared" si="711"/>
        <v>85</v>
      </c>
      <c r="CA623" s="16">
        <f t="shared" si="715"/>
        <v>2.8333333333333335</v>
      </c>
      <c r="CB623" s="6" t="s">
        <v>4992</v>
      </c>
      <c r="CC623" s="9">
        <f>BD_2!E621</f>
        <v>900000</v>
      </c>
      <c r="CD623" s="9">
        <f>BD_2!BA621</f>
        <v>0</v>
      </c>
      <c r="CE623" s="4">
        <f>BD_2!BZ621</f>
        <v>0</v>
      </c>
      <c r="CF623" s="42" t="str">
        <f>BD_2!CA621</f>
        <v>2 NO</v>
      </c>
      <c r="CG623" s="163" t="str">
        <f>BD_2!CF621</f>
        <v>2 NO</v>
      </c>
      <c r="CH623" s="4" t="s">
        <v>181</v>
      </c>
      <c r="CI623">
        <f t="shared" si="657"/>
        <v>85</v>
      </c>
      <c r="CJ623" s="161">
        <f t="shared" si="658"/>
        <v>44111</v>
      </c>
      <c r="CK623" s="161">
        <f t="shared" si="659"/>
        <v>44196</v>
      </c>
      <c r="CL623" s="14">
        <f t="shared" ca="1" si="660"/>
        <v>2.4941176470588236</v>
      </c>
      <c r="CM623" s="112">
        <f t="shared" si="712"/>
        <v>12600000</v>
      </c>
      <c r="CN623" s="42" t="str">
        <f t="shared" ca="1" si="713"/>
        <v>FINALIZADO</v>
      </c>
      <c r="CO623" s="115"/>
      <c r="CQ623" s="17"/>
      <c r="CR623" s="87"/>
      <c r="CT623" s="4" t="s">
        <v>1321</v>
      </c>
      <c r="CU623" s="4" t="s">
        <v>1322</v>
      </c>
      <c r="CV623" s="4" t="s">
        <v>3330</v>
      </c>
      <c r="CW623" s="42" t="str">
        <f t="shared" si="714"/>
        <v>octubre</v>
      </c>
      <c r="CX623" s="4" t="s">
        <v>180</v>
      </c>
      <c r="CY623" s="6" t="s">
        <v>361</v>
      </c>
      <c r="CZ623" s="6" t="s">
        <v>362</v>
      </c>
    </row>
    <row r="624" spans="1:104" x14ac:dyDescent="0.25">
      <c r="A624" s="110" t="str">
        <f t="shared" si="702"/>
        <v/>
      </c>
      <c r="B624" s="110" t="str">
        <f t="shared" si="703"/>
        <v/>
      </c>
      <c r="C624" s="42" t="str">
        <f t="shared" si="704"/>
        <v/>
      </c>
      <c r="D624" s="42" t="str">
        <f t="shared" si="705"/>
        <v/>
      </c>
      <c r="E624" s="110" t="str">
        <f t="shared" si="706"/>
        <v/>
      </c>
      <c r="F624" s="110" t="str">
        <f t="shared" ca="1" si="707"/>
        <v>F</v>
      </c>
      <c r="G624" s="19" t="str">
        <f t="shared" si="708"/>
        <v/>
      </c>
      <c r="H624" s="19" t="str">
        <f t="shared" si="709"/>
        <v/>
      </c>
      <c r="I624" s="164" t="str">
        <f t="shared" si="710"/>
        <v/>
      </c>
      <c r="J624" s="4">
        <v>2020</v>
      </c>
      <c r="K624" s="5">
        <v>614</v>
      </c>
      <c r="L624" s="13" t="s">
        <v>1435</v>
      </c>
      <c r="M624" s="4" t="s">
        <v>115</v>
      </c>
      <c r="N624" s="6" t="s">
        <v>116</v>
      </c>
      <c r="O624" s="6" t="s">
        <v>138</v>
      </c>
      <c r="P624" s="6" t="s">
        <v>150</v>
      </c>
      <c r="Q624" s="6" t="s">
        <v>249</v>
      </c>
      <c r="R624" s="4" t="s">
        <v>114</v>
      </c>
      <c r="S624" s="4" t="s">
        <v>166</v>
      </c>
      <c r="T624" s="108" t="s">
        <v>5011</v>
      </c>
      <c r="U624" s="4" t="s">
        <v>173</v>
      </c>
      <c r="V624" s="43" t="s">
        <v>174</v>
      </c>
      <c r="W624" s="7">
        <v>36296439</v>
      </c>
      <c r="X624" s="100">
        <v>0</v>
      </c>
      <c r="Y624" s="198">
        <v>30978</v>
      </c>
      <c r="Z624" s="80">
        <f ca="1">+($F$1-Tabla3[[#This Row],[FECHA DE NACIMIENTO]])/365</f>
        <v>36.561643835616437</v>
      </c>
      <c r="AA624" s="133" t="s">
        <v>849</v>
      </c>
      <c r="AC624" s="4" t="s">
        <v>114</v>
      </c>
      <c r="AD624" s="4" t="s">
        <v>114</v>
      </c>
      <c r="AE624" s="8" t="s">
        <v>114</v>
      </c>
      <c r="AF624" s="4" t="s">
        <v>181</v>
      </c>
      <c r="AG624" s="13" t="s">
        <v>185</v>
      </c>
      <c r="AH624" s="13" t="s">
        <v>185</v>
      </c>
      <c r="AI624" s="6" t="s">
        <v>4969</v>
      </c>
      <c r="AJ624" s="108" t="s">
        <v>4988</v>
      </c>
      <c r="AK624" s="101" t="s">
        <v>4989</v>
      </c>
      <c r="AL624" s="9">
        <v>13500000</v>
      </c>
      <c r="AM624" s="9">
        <v>13500000</v>
      </c>
      <c r="AN624" s="112">
        <v>4500000</v>
      </c>
      <c r="AO624" s="4" t="s">
        <v>209</v>
      </c>
      <c r="AP624" s="6" t="s">
        <v>181</v>
      </c>
      <c r="AQ624" s="6" t="s">
        <v>168</v>
      </c>
      <c r="AR624" s="201"/>
      <c r="AS624" s="102"/>
      <c r="AT624" s="8"/>
      <c r="AU624" s="108">
        <v>9220</v>
      </c>
      <c r="AV624" s="198">
        <v>43844</v>
      </c>
      <c r="AW624" s="108">
        <v>193220</v>
      </c>
      <c r="AX624" s="199">
        <v>44109</v>
      </c>
      <c r="AY624" s="108" t="s">
        <v>215</v>
      </c>
      <c r="AZ624" s="108" t="s">
        <v>812</v>
      </c>
      <c r="BA624" s="6" t="s">
        <v>181</v>
      </c>
      <c r="BB624" s="75"/>
      <c r="BC624" s="75"/>
      <c r="BD624" s="6" t="s">
        <v>5013</v>
      </c>
      <c r="BE624" s="161" t="s">
        <v>5012</v>
      </c>
      <c r="BF624" s="198">
        <v>44109</v>
      </c>
      <c r="BG624" s="4" t="s">
        <v>220</v>
      </c>
      <c r="BH624" s="4" t="s">
        <v>220</v>
      </c>
      <c r="BI624" s="6" t="s">
        <v>221</v>
      </c>
      <c r="BJ624" s="6" t="s">
        <v>1163</v>
      </c>
      <c r="BK624" s="6" t="s">
        <v>174</v>
      </c>
      <c r="BL624" s="12">
        <v>79403515</v>
      </c>
      <c r="BM624" s="4">
        <v>9</v>
      </c>
      <c r="BN624" s="6" t="s">
        <v>1286</v>
      </c>
      <c r="BO624" s="13" t="s">
        <v>185</v>
      </c>
      <c r="BP624" s="4">
        <v>77101701</v>
      </c>
      <c r="BQ624" s="196" t="s">
        <v>5010</v>
      </c>
      <c r="BR624" s="198">
        <v>44109</v>
      </c>
      <c r="BS624" s="4" t="s">
        <v>180</v>
      </c>
      <c r="BT624" s="13" t="s">
        <v>230</v>
      </c>
      <c r="BU624" s="199">
        <v>44109</v>
      </c>
      <c r="BV624" s="13" t="s">
        <v>348</v>
      </c>
      <c r="BW624" s="199">
        <v>44110</v>
      </c>
      <c r="BX624" s="199">
        <v>44110</v>
      </c>
      <c r="BY624" s="222">
        <v>44196</v>
      </c>
      <c r="BZ624" s="42">
        <f t="shared" si="711"/>
        <v>86</v>
      </c>
      <c r="CA624" s="16">
        <f t="shared" si="715"/>
        <v>2.8666666666666667</v>
      </c>
      <c r="CB624" s="6" t="s">
        <v>4992</v>
      </c>
      <c r="CC624" s="9">
        <f>BD_2!E622</f>
        <v>750000</v>
      </c>
      <c r="CD624" s="9">
        <f>BD_2!BA622</f>
        <v>0</v>
      </c>
      <c r="CE624" s="4">
        <f>BD_2!BZ622</f>
        <v>0</v>
      </c>
      <c r="CF624" s="42" t="str">
        <f>BD_2!CA622</f>
        <v>2 NO</v>
      </c>
      <c r="CG624" s="163" t="str">
        <f>BD_2!CF622</f>
        <v>2 NO</v>
      </c>
      <c r="CH624" s="4" t="s">
        <v>181</v>
      </c>
      <c r="CI624">
        <f t="shared" si="657"/>
        <v>86</v>
      </c>
      <c r="CJ624" s="161">
        <f t="shared" si="658"/>
        <v>44110</v>
      </c>
      <c r="CK624" s="161">
        <f t="shared" si="659"/>
        <v>44196</v>
      </c>
      <c r="CL624" s="14">
        <f t="shared" ca="1" si="660"/>
        <v>2.4767441860465116</v>
      </c>
      <c r="CM624" s="112">
        <f t="shared" si="712"/>
        <v>12750000</v>
      </c>
      <c r="CN624" s="42" t="str">
        <f t="shared" ca="1" si="713"/>
        <v>FINALIZADO</v>
      </c>
      <c r="CO624" s="115"/>
      <c r="CQ624" s="17"/>
      <c r="CR624" s="87"/>
      <c r="CT624" s="4" t="s">
        <v>1321</v>
      </c>
      <c r="CU624" s="4" t="s">
        <v>1322</v>
      </c>
      <c r="CV624" s="4" t="s">
        <v>3330</v>
      </c>
      <c r="CW624" s="42" t="str">
        <f t="shared" si="714"/>
        <v>octubre</v>
      </c>
      <c r="CX624" s="4" t="s">
        <v>180</v>
      </c>
      <c r="CY624" s="6" t="s">
        <v>361</v>
      </c>
      <c r="CZ624" s="6" t="s">
        <v>362</v>
      </c>
    </row>
    <row r="625" spans="1:104" x14ac:dyDescent="0.25">
      <c r="A625" s="110" t="str">
        <f t="shared" si="702"/>
        <v/>
      </c>
      <c r="B625" s="110" t="str">
        <f t="shared" si="703"/>
        <v/>
      </c>
      <c r="C625" s="42" t="str">
        <f t="shared" si="704"/>
        <v/>
      </c>
      <c r="D625" s="42" t="str">
        <f t="shared" si="705"/>
        <v/>
      </c>
      <c r="E625" s="110" t="str">
        <f t="shared" si="706"/>
        <v/>
      </c>
      <c r="F625" s="110" t="str">
        <f t="shared" ca="1" si="707"/>
        <v>F</v>
      </c>
      <c r="G625" s="19" t="str">
        <f t="shared" si="708"/>
        <v/>
      </c>
      <c r="H625" s="19" t="str">
        <f t="shared" si="709"/>
        <v/>
      </c>
      <c r="I625" s="164" t="str">
        <f t="shared" si="710"/>
        <v/>
      </c>
      <c r="J625" s="4">
        <v>2020</v>
      </c>
      <c r="K625" s="5">
        <v>615</v>
      </c>
      <c r="L625" s="13" t="s">
        <v>1435</v>
      </c>
      <c r="M625" s="4" t="s">
        <v>115</v>
      </c>
      <c r="N625" s="6" t="s">
        <v>116</v>
      </c>
      <c r="O625" s="6" t="s">
        <v>138</v>
      </c>
      <c r="P625" s="6" t="s">
        <v>150</v>
      </c>
      <c r="Q625" s="6" t="s">
        <v>249</v>
      </c>
      <c r="R625" s="4" t="s">
        <v>114</v>
      </c>
      <c r="S625" s="4" t="s">
        <v>166</v>
      </c>
      <c r="T625" s="108" t="s">
        <v>5015</v>
      </c>
      <c r="U625" s="4" t="s">
        <v>173</v>
      </c>
      <c r="V625" s="43" t="s">
        <v>174</v>
      </c>
      <c r="W625" s="7">
        <v>80856724</v>
      </c>
      <c r="X625" s="100">
        <v>9</v>
      </c>
      <c r="Y625" s="198">
        <v>30965</v>
      </c>
      <c r="Z625" s="80">
        <f ca="1">+($F$1-Tabla3[[#This Row],[FECHA DE NACIMIENTO]])/365</f>
        <v>36.597260273972601</v>
      </c>
      <c r="AA625" s="133" t="s">
        <v>558</v>
      </c>
      <c r="AC625" s="4" t="s">
        <v>114</v>
      </c>
      <c r="AD625" s="4" t="s">
        <v>114</v>
      </c>
      <c r="AE625" s="8" t="s">
        <v>114</v>
      </c>
      <c r="AF625" s="4" t="s">
        <v>181</v>
      </c>
      <c r="AG625" s="13" t="s">
        <v>185</v>
      </c>
      <c r="AH625" s="13" t="s">
        <v>185</v>
      </c>
      <c r="AI625" s="6" t="s">
        <v>4969</v>
      </c>
      <c r="AJ625" s="108" t="s">
        <v>4988</v>
      </c>
      <c r="AK625" s="101" t="s">
        <v>4989</v>
      </c>
      <c r="AL625" s="9">
        <v>13500000</v>
      </c>
      <c r="AM625" s="9">
        <v>13500000</v>
      </c>
      <c r="AN625" s="112">
        <v>4500000</v>
      </c>
      <c r="AO625" s="4" t="s">
        <v>209</v>
      </c>
      <c r="AP625" s="6" t="s">
        <v>181</v>
      </c>
      <c r="AQ625" s="6" t="s">
        <v>168</v>
      </c>
      <c r="AR625" s="201"/>
      <c r="AS625" s="102"/>
      <c r="AT625" s="8"/>
      <c r="AU625" s="108">
        <v>9220</v>
      </c>
      <c r="AV625" s="198">
        <v>43844</v>
      </c>
      <c r="AW625" s="108">
        <v>194420</v>
      </c>
      <c r="AX625" s="199">
        <v>44110</v>
      </c>
      <c r="AY625" s="108" t="s">
        <v>215</v>
      </c>
      <c r="AZ625" s="108" t="s">
        <v>812</v>
      </c>
      <c r="BA625" s="6" t="s">
        <v>181</v>
      </c>
      <c r="BB625" s="75"/>
      <c r="BC625" s="75"/>
      <c r="BD625" s="6" t="s">
        <v>5017</v>
      </c>
      <c r="BE625" s="161" t="s">
        <v>5016</v>
      </c>
      <c r="BF625" s="198">
        <v>44110</v>
      </c>
      <c r="BG625" s="4" t="s">
        <v>220</v>
      </c>
      <c r="BH625" s="4" t="s">
        <v>220</v>
      </c>
      <c r="BI625" s="6" t="s">
        <v>221</v>
      </c>
      <c r="BJ625" s="6" t="s">
        <v>1163</v>
      </c>
      <c r="BK625" s="6" t="s">
        <v>174</v>
      </c>
      <c r="BL625" s="12">
        <v>79403515</v>
      </c>
      <c r="BM625" s="4">
        <v>9</v>
      </c>
      <c r="BN625" s="6" t="s">
        <v>1286</v>
      </c>
      <c r="BO625" s="13" t="s">
        <v>185</v>
      </c>
      <c r="BP625" s="4">
        <v>77101701</v>
      </c>
      <c r="BQ625" s="196" t="s">
        <v>5014</v>
      </c>
      <c r="BR625" s="198">
        <v>44110</v>
      </c>
      <c r="BS625" s="4" t="s">
        <v>180</v>
      </c>
      <c r="BT625" s="13" t="s">
        <v>230</v>
      </c>
      <c r="BU625" s="199">
        <v>44110</v>
      </c>
      <c r="BV625" s="13" t="s">
        <v>348</v>
      </c>
      <c r="BW625" s="163">
        <v>44111</v>
      </c>
      <c r="BX625" s="199">
        <v>44111</v>
      </c>
      <c r="BY625" s="222">
        <v>44196</v>
      </c>
      <c r="BZ625" s="42">
        <f t="shared" si="711"/>
        <v>85</v>
      </c>
      <c r="CA625" s="16">
        <f t="shared" si="715"/>
        <v>2.8333333333333335</v>
      </c>
      <c r="CB625" s="6" t="s">
        <v>4992</v>
      </c>
      <c r="CC625" s="9">
        <f>BD_2!E623</f>
        <v>900000</v>
      </c>
      <c r="CD625" s="9">
        <f>BD_2!BA623</f>
        <v>0</v>
      </c>
      <c r="CE625" s="4">
        <f>BD_2!BZ623</f>
        <v>0</v>
      </c>
      <c r="CF625" s="42" t="str">
        <f>BD_2!CA623</f>
        <v>2 NO</v>
      </c>
      <c r="CG625" s="163" t="str">
        <f>BD_2!CF623</f>
        <v>2 NO</v>
      </c>
      <c r="CH625" s="4" t="s">
        <v>181</v>
      </c>
      <c r="CI625">
        <f t="shared" si="657"/>
        <v>85</v>
      </c>
      <c r="CJ625" s="161">
        <f t="shared" si="658"/>
        <v>44111</v>
      </c>
      <c r="CK625" s="161">
        <f t="shared" si="659"/>
        <v>44196</v>
      </c>
      <c r="CL625" s="14">
        <f t="shared" ca="1" si="660"/>
        <v>2.4941176470588236</v>
      </c>
      <c r="CM625" s="112">
        <f t="shared" si="712"/>
        <v>12600000</v>
      </c>
      <c r="CN625" s="42" t="str">
        <f t="shared" ca="1" si="713"/>
        <v>FINALIZADO</v>
      </c>
      <c r="CO625" s="115"/>
      <c r="CQ625" s="17"/>
      <c r="CR625" s="87"/>
      <c r="CT625" s="4" t="s">
        <v>1321</v>
      </c>
      <c r="CU625" s="4" t="s">
        <v>1322</v>
      </c>
      <c r="CV625" s="4" t="s">
        <v>3330</v>
      </c>
      <c r="CW625" s="42" t="str">
        <f t="shared" si="714"/>
        <v>octubre</v>
      </c>
      <c r="CX625" s="4" t="s">
        <v>180</v>
      </c>
      <c r="CY625" s="6" t="s">
        <v>361</v>
      </c>
      <c r="CZ625" s="6" t="s">
        <v>362</v>
      </c>
    </row>
    <row r="626" spans="1:104" x14ac:dyDescent="0.25">
      <c r="A626" s="110" t="str">
        <f t="shared" si="702"/>
        <v/>
      </c>
      <c r="B626" s="110" t="str">
        <f t="shared" si="703"/>
        <v/>
      </c>
      <c r="C626" s="42" t="str">
        <f t="shared" si="704"/>
        <v/>
      </c>
      <c r="D626" s="42" t="str">
        <f t="shared" si="705"/>
        <v/>
      </c>
      <c r="E626" s="110" t="str">
        <f t="shared" si="706"/>
        <v/>
      </c>
      <c r="F626" s="110" t="str">
        <f t="shared" ca="1" si="707"/>
        <v>F</v>
      </c>
      <c r="G626" s="19" t="str">
        <f t="shared" si="708"/>
        <v/>
      </c>
      <c r="H626" s="19" t="str">
        <f t="shared" si="709"/>
        <v/>
      </c>
      <c r="I626" s="164" t="str">
        <f t="shared" si="710"/>
        <v/>
      </c>
      <c r="J626" s="4">
        <v>2020</v>
      </c>
      <c r="K626" s="5">
        <v>616</v>
      </c>
      <c r="L626" s="13" t="s">
        <v>1435</v>
      </c>
      <c r="M626" s="4" t="s">
        <v>115</v>
      </c>
      <c r="N626" s="6" t="s">
        <v>116</v>
      </c>
      <c r="O626" s="6" t="s">
        <v>138</v>
      </c>
      <c r="P626" s="6" t="s">
        <v>150</v>
      </c>
      <c r="Q626" s="6" t="s">
        <v>249</v>
      </c>
      <c r="R626" s="4" t="s">
        <v>114</v>
      </c>
      <c r="S626" s="4" t="s">
        <v>166</v>
      </c>
      <c r="T626" s="108" t="s">
        <v>5018</v>
      </c>
      <c r="U626" s="4" t="s">
        <v>173</v>
      </c>
      <c r="V626" s="43" t="s">
        <v>174</v>
      </c>
      <c r="W626" s="7">
        <v>6162948</v>
      </c>
      <c r="X626" s="100">
        <v>3</v>
      </c>
      <c r="Y626" s="198">
        <v>29389</v>
      </c>
      <c r="Z626" s="80">
        <f ca="1">+($F$1-Tabla3[[#This Row],[FECHA DE NACIMIENTO]])/365</f>
        <v>40.915068493150685</v>
      </c>
      <c r="AA626" s="133" t="s">
        <v>849</v>
      </c>
      <c r="AC626" s="4" t="s">
        <v>114</v>
      </c>
      <c r="AD626" s="4" t="s">
        <v>114</v>
      </c>
      <c r="AE626" s="8" t="s">
        <v>114</v>
      </c>
      <c r="AF626" s="4" t="s">
        <v>181</v>
      </c>
      <c r="AG626" s="13" t="s">
        <v>185</v>
      </c>
      <c r="AH626" s="13" t="s">
        <v>185</v>
      </c>
      <c r="AI626" s="6" t="s">
        <v>4969</v>
      </c>
      <c r="AJ626" s="108" t="s">
        <v>4988</v>
      </c>
      <c r="AK626" s="101" t="s">
        <v>4989</v>
      </c>
      <c r="AL626" s="9">
        <v>13500000</v>
      </c>
      <c r="AM626" s="9">
        <v>13500000</v>
      </c>
      <c r="AN626" s="112">
        <v>4500000</v>
      </c>
      <c r="AO626" s="4" t="s">
        <v>209</v>
      </c>
      <c r="AP626" s="6" t="s">
        <v>181</v>
      </c>
      <c r="AQ626" s="6" t="s">
        <v>168</v>
      </c>
      <c r="AR626" s="201"/>
      <c r="AS626" s="102"/>
      <c r="AT626" s="8"/>
      <c r="AU626" s="108">
        <v>9220</v>
      </c>
      <c r="AV626" s="198">
        <v>43844</v>
      </c>
      <c r="AW626" s="108">
        <v>194520</v>
      </c>
      <c r="AX626" s="199">
        <v>44110</v>
      </c>
      <c r="AY626" s="108" t="s">
        <v>215</v>
      </c>
      <c r="AZ626" s="108" t="s">
        <v>812</v>
      </c>
      <c r="BA626" s="6" t="s">
        <v>181</v>
      </c>
      <c r="BB626" s="75"/>
      <c r="BC626" s="75"/>
      <c r="BD626" s="6" t="s">
        <v>5021</v>
      </c>
      <c r="BE626" s="161" t="s">
        <v>5020</v>
      </c>
      <c r="BF626" s="198">
        <v>44110</v>
      </c>
      <c r="BG626" s="4" t="s">
        <v>220</v>
      </c>
      <c r="BH626" s="4" t="s">
        <v>220</v>
      </c>
      <c r="BI626" s="6" t="s">
        <v>221</v>
      </c>
      <c r="BJ626" s="6" t="s">
        <v>1163</v>
      </c>
      <c r="BK626" s="6" t="s">
        <v>174</v>
      </c>
      <c r="BL626" s="12">
        <v>79403515</v>
      </c>
      <c r="BM626" s="4">
        <v>9</v>
      </c>
      <c r="BN626" s="6" t="s">
        <v>1286</v>
      </c>
      <c r="BO626" s="13" t="s">
        <v>185</v>
      </c>
      <c r="BP626" s="4">
        <v>77101701</v>
      </c>
      <c r="BQ626" s="196" t="s">
        <v>5019</v>
      </c>
      <c r="BR626" s="198">
        <v>44110</v>
      </c>
      <c r="BS626" s="4" t="s">
        <v>180</v>
      </c>
      <c r="BT626" s="13" t="s">
        <v>230</v>
      </c>
      <c r="BU626" s="199">
        <v>44110</v>
      </c>
      <c r="BV626" s="13" t="s">
        <v>348</v>
      </c>
      <c r="BW626" s="163">
        <v>44111</v>
      </c>
      <c r="BX626" s="199">
        <v>44111</v>
      </c>
      <c r="BY626" s="222">
        <v>44196</v>
      </c>
      <c r="BZ626" s="42">
        <f t="shared" si="711"/>
        <v>85</v>
      </c>
      <c r="CA626" s="16">
        <f t="shared" si="715"/>
        <v>2.8333333333333335</v>
      </c>
      <c r="CB626" s="6" t="s">
        <v>4992</v>
      </c>
      <c r="CC626" s="9">
        <f>BD_2!E624</f>
        <v>900000</v>
      </c>
      <c r="CD626" s="9">
        <f>BD_2!BA624</f>
        <v>0</v>
      </c>
      <c r="CE626" s="4">
        <f>BD_2!BZ624</f>
        <v>0</v>
      </c>
      <c r="CF626" s="42" t="str">
        <f>BD_2!CA624</f>
        <v>2 NO</v>
      </c>
      <c r="CG626" s="163" t="str">
        <f>BD_2!CF624</f>
        <v>2 NO</v>
      </c>
      <c r="CH626" s="4" t="s">
        <v>181</v>
      </c>
      <c r="CI626">
        <f t="shared" si="657"/>
        <v>85</v>
      </c>
      <c r="CJ626" s="161">
        <f t="shared" si="658"/>
        <v>44111</v>
      </c>
      <c r="CK626" s="161">
        <f t="shared" si="659"/>
        <v>44196</v>
      </c>
      <c r="CL626" s="14">
        <f t="shared" ca="1" si="660"/>
        <v>2.4941176470588236</v>
      </c>
      <c r="CM626" s="112">
        <f t="shared" si="712"/>
        <v>12600000</v>
      </c>
      <c r="CN626" s="42" t="str">
        <f t="shared" ca="1" si="713"/>
        <v>FINALIZADO</v>
      </c>
      <c r="CO626" s="115"/>
      <c r="CQ626" s="17"/>
      <c r="CR626" s="87"/>
      <c r="CT626" s="4" t="s">
        <v>1321</v>
      </c>
      <c r="CU626" s="4" t="s">
        <v>1322</v>
      </c>
      <c r="CV626" s="4" t="s">
        <v>3330</v>
      </c>
      <c r="CW626" s="42" t="str">
        <f t="shared" si="714"/>
        <v>octubre</v>
      </c>
      <c r="CX626" s="4" t="s">
        <v>180</v>
      </c>
      <c r="CY626" s="6" t="s">
        <v>361</v>
      </c>
      <c r="CZ626" s="6" t="s">
        <v>362</v>
      </c>
    </row>
    <row r="627" spans="1:104" x14ac:dyDescent="0.25">
      <c r="A627" s="110" t="str">
        <f t="shared" si="702"/>
        <v/>
      </c>
      <c r="B627" s="110" t="str">
        <f t="shared" si="703"/>
        <v/>
      </c>
      <c r="C627" s="42" t="str">
        <f t="shared" si="704"/>
        <v/>
      </c>
      <c r="D627" s="42" t="str">
        <f t="shared" si="705"/>
        <v/>
      </c>
      <c r="E627" s="110" t="str">
        <f t="shared" si="706"/>
        <v/>
      </c>
      <c r="F627" s="110" t="str">
        <f t="shared" ca="1" si="707"/>
        <v>F</v>
      </c>
      <c r="G627" s="19" t="str">
        <f t="shared" si="708"/>
        <v/>
      </c>
      <c r="H627" s="19" t="str">
        <f t="shared" si="709"/>
        <v/>
      </c>
      <c r="I627" s="164" t="str">
        <f t="shared" si="710"/>
        <v/>
      </c>
      <c r="J627" s="4">
        <v>2020</v>
      </c>
      <c r="K627" s="5">
        <v>617</v>
      </c>
      <c r="L627" s="13" t="s">
        <v>1435</v>
      </c>
      <c r="M627" s="4" t="s">
        <v>115</v>
      </c>
      <c r="N627" s="6" t="s">
        <v>116</v>
      </c>
      <c r="O627" s="6" t="s">
        <v>138</v>
      </c>
      <c r="P627" s="6" t="s">
        <v>150</v>
      </c>
      <c r="Q627" s="6" t="s">
        <v>249</v>
      </c>
      <c r="R627" s="4" t="s">
        <v>114</v>
      </c>
      <c r="S627" s="4" t="s">
        <v>166</v>
      </c>
      <c r="T627" s="108" t="s">
        <v>5023</v>
      </c>
      <c r="U627" s="4" t="s">
        <v>173</v>
      </c>
      <c r="V627" s="43" t="s">
        <v>174</v>
      </c>
      <c r="W627" s="7">
        <v>34325330</v>
      </c>
      <c r="X627" s="100">
        <v>5</v>
      </c>
      <c r="Y627" s="198">
        <v>30707</v>
      </c>
      <c r="Z627" s="80">
        <f ca="1">+($F$1-Tabla3[[#This Row],[FECHA DE NACIMIENTO]])/365</f>
        <v>37.304109589041097</v>
      </c>
      <c r="AA627" s="133" t="s">
        <v>849</v>
      </c>
      <c r="AC627" s="4" t="s">
        <v>114</v>
      </c>
      <c r="AD627" s="4" t="s">
        <v>114</v>
      </c>
      <c r="AE627" s="8" t="s">
        <v>114</v>
      </c>
      <c r="AF627" s="4" t="s">
        <v>181</v>
      </c>
      <c r="AG627" s="13" t="s">
        <v>185</v>
      </c>
      <c r="AH627" s="13" t="s">
        <v>185</v>
      </c>
      <c r="AI627" s="6" t="s">
        <v>5024</v>
      </c>
      <c r="AJ627" s="108" t="s">
        <v>4988</v>
      </c>
      <c r="AK627" s="101" t="s">
        <v>4989</v>
      </c>
      <c r="AL627" s="9">
        <v>13500000</v>
      </c>
      <c r="AM627" s="9">
        <v>13500000</v>
      </c>
      <c r="AN627" s="112">
        <v>4500000</v>
      </c>
      <c r="AO627" s="4" t="s">
        <v>209</v>
      </c>
      <c r="AP627" s="6" t="s">
        <v>181</v>
      </c>
      <c r="AQ627" s="6" t="s">
        <v>168</v>
      </c>
      <c r="AR627" s="201"/>
      <c r="AS627" s="102"/>
      <c r="AT627" s="8"/>
      <c r="AU627" s="108">
        <v>9220</v>
      </c>
      <c r="AV627" s="198">
        <v>43844</v>
      </c>
      <c r="AW627" s="108">
        <v>193920</v>
      </c>
      <c r="AX627" s="199">
        <v>44110</v>
      </c>
      <c r="AY627" s="108" t="s">
        <v>215</v>
      </c>
      <c r="AZ627" s="108" t="s">
        <v>812</v>
      </c>
      <c r="BA627" s="6" t="s">
        <v>181</v>
      </c>
      <c r="BB627" s="75"/>
      <c r="BC627" s="75"/>
      <c r="BD627" s="6" t="s">
        <v>5026</v>
      </c>
      <c r="BE627" s="161" t="s">
        <v>5025</v>
      </c>
      <c r="BF627" s="198">
        <v>44110</v>
      </c>
      <c r="BG627" s="4" t="s">
        <v>220</v>
      </c>
      <c r="BH627" s="4" t="s">
        <v>220</v>
      </c>
      <c r="BI627" s="6" t="s">
        <v>221</v>
      </c>
      <c r="BJ627" s="6" t="s">
        <v>1163</v>
      </c>
      <c r="BK627" s="6" t="s">
        <v>174</v>
      </c>
      <c r="BL627" s="12">
        <v>79403515</v>
      </c>
      <c r="BM627" s="4">
        <v>9</v>
      </c>
      <c r="BN627" s="6" t="s">
        <v>1286</v>
      </c>
      <c r="BO627" s="13" t="s">
        <v>185</v>
      </c>
      <c r="BP627" s="4">
        <v>77101701</v>
      </c>
      <c r="BQ627" s="196" t="s">
        <v>5022</v>
      </c>
      <c r="BR627" s="198">
        <v>44110</v>
      </c>
      <c r="BS627" s="4" t="s">
        <v>180</v>
      </c>
      <c r="BT627" s="13" t="s">
        <v>230</v>
      </c>
      <c r="BU627" s="199">
        <v>44110</v>
      </c>
      <c r="BV627" s="13" t="s">
        <v>348</v>
      </c>
      <c r="BW627" s="199">
        <v>44111</v>
      </c>
      <c r="BX627" s="199">
        <v>44111</v>
      </c>
      <c r="BY627" s="222">
        <v>44196</v>
      </c>
      <c r="BZ627" s="42">
        <f t="shared" si="711"/>
        <v>85</v>
      </c>
      <c r="CA627" s="16">
        <f t="shared" si="715"/>
        <v>2.8333333333333335</v>
      </c>
      <c r="CB627" s="6" t="s">
        <v>4992</v>
      </c>
      <c r="CC627" s="9">
        <f>BD_2!E625</f>
        <v>900000</v>
      </c>
      <c r="CD627" s="9">
        <f>BD_2!BA625</f>
        <v>0</v>
      </c>
      <c r="CE627" s="4">
        <f>BD_2!BZ625</f>
        <v>0</v>
      </c>
      <c r="CF627" s="42" t="str">
        <f>BD_2!CA625</f>
        <v>2 NO</v>
      </c>
      <c r="CG627" s="163" t="str">
        <f>BD_2!CF625</f>
        <v>2 NO</v>
      </c>
      <c r="CH627" s="4" t="s">
        <v>181</v>
      </c>
      <c r="CI627">
        <f t="shared" si="657"/>
        <v>85</v>
      </c>
      <c r="CJ627" s="161">
        <f t="shared" si="658"/>
        <v>44111</v>
      </c>
      <c r="CK627" s="161">
        <f t="shared" si="659"/>
        <v>44196</v>
      </c>
      <c r="CL627" s="14">
        <f t="shared" ca="1" si="660"/>
        <v>2.4941176470588236</v>
      </c>
      <c r="CM627" s="112">
        <f t="shared" si="712"/>
        <v>12600000</v>
      </c>
      <c r="CN627" s="42" t="str">
        <f t="shared" ca="1" si="713"/>
        <v>FINALIZADO</v>
      </c>
      <c r="CO627" s="115"/>
      <c r="CQ627" s="17"/>
      <c r="CR627" s="87"/>
      <c r="CT627" s="4" t="s">
        <v>1321</v>
      </c>
      <c r="CU627" s="4" t="s">
        <v>1322</v>
      </c>
      <c r="CV627" s="4" t="s">
        <v>3330</v>
      </c>
      <c r="CW627" s="42" t="str">
        <f t="shared" si="714"/>
        <v>octubre</v>
      </c>
      <c r="CX627" s="4" t="s">
        <v>180</v>
      </c>
      <c r="CY627" s="6" t="s">
        <v>361</v>
      </c>
      <c r="CZ627" s="6" t="s">
        <v>362</v>
      </c>
    </row>
    <row r="628" spans="1:104" x14ac:dyDescent="0.25">
      <c r="A628" s="110" t="str">
        <f t="shared" si="702"/>
        <v/>
      </c>
      <c r="B628" s="110" t="str">
        <f t="shared" si="703"/>
        <v/>
      </c>
      <c r="C628" s="42" t="str">
        <f t="shared" si="704"/>
        <v/>
      </c>
      <c r="D628" s="42" t="str">
        <f t="shared" si="705"/>
        <v/>
      </c>
      <c r="E628" s="110" t="str">
        <f t="shared" si="706"/>
        <v/>
      </c>
      <c r="F628" s="110" t="str">
        <f t="shared" ca="1" si="707"/>
        <v>F</v>
      </c>
      <c r="G628" s="19" t="str">
        <f t="shared" si="708"/>
        <v/>
      </c>
      <c r="H628" s="19" t="str">
        <f t="shared" si="709"/>
        <v/>
      </c>
      <c r="I628" s="164" t="str">
        <f t="shared" si="710"/>
        <v/>
      </c>
      <c r="J628" s="4">
        <v>2020</v>
      </c>
      <c r="K628" s="5">
        <v>618</v>
      </c>
      <c r="L628" s="13" t="s">
        <v>1435</v>
      </c>
      <c r="M628" s="4" t="s">
        <v>115</v>
      </c>
      <c r="N628" s="6" t="s">
        <v>116</v>
      </c>
      <c r="O628" s="6" t="s">
        <v>138</v>
      </c>
      <c r="P628" s="6" t="s">
        <v>150</v>
      </c>
      <c r="Q628" s="6" t="s">
        <v>249</v>
      </c>
      <c r="R628" s="4" t="s">
        <v>114</v>
      </c>
      <c r="S628" s="4" t="s">
        <v>166</v>
      </c>
      <c r="T628" s="108" t="s">
        <v>5028</v>
      </c>
      <c r="U628" s="4" t="s">
        <v>173</v>
      </c>
      <c r="V628" s="43" t="s">
        <v>174</v>
      </c>
      <c r="W628" s="7">
        <v>98484773</v>
      </c>
      <c r="X628" s="100">
        <v>8</v>
      </c>
      <c r="Y628" s="198">
        <v>29538</v>
      </c>
      <c r="Z628" s="80">
        <f ca="1">+($F$1-Tabla3[[#This Row],[FECHA DE NACIMIENTO]])/365</f>
        <v>40.506849315068493</v>
      </c>
      <c r="AA628" s="133" t="s">
        <v>849</v>
      </c>
      <c r="AC628" s="4" t="s">
        <v>114</v>
      </c>
      <c r="AD628" s="4" t="s">
        <v>114</v>
      </c>
      <c r="AE628" s="8" t="s">
        <v>114</v>
      </c>
      <c r="AF628" s="4" t="s">
        <v>181</v>
      </c>
      <c r="AG628" s="13" t="s">
        <v>185</v>
      </c>
      <c r="AH628" s="13" t="s">
        <v>185</v>
      </c>
      <c r="AI628" s="6" t="s">
        <v>4969</v>
      </c>
      <c r="AJ628" s="108" t="s">
        <v>4988</v>
      </c>
      <c r="AK628" s="101" t="s">
        <v>4989</v>
      </c>
      <c r="AL628" s="9">
        <v>13500000</v>
      </c>
      <c r="AM628" s="9">
        <v>13500000</v>
      </c>
      <c r="AN628" s="112">
        <v>4500000</v>
      </c>
      <c r="AO628" s="4" t="s">
        <v>209</v>
      </c>
      <c r="AP628" s="6" t="s">
        <v>181</v>
      </c>
      <c r="AQ628" s="6" t="s">
        <v>168</v>
      </c>
      <c r="AR628" s="201"/>
      <c r="AS628" s="102"/>
      <c r="AT628" s="8"/>
      <c r="AU628" s="108">
        <v>9220</v>
      </c>
      <c r="AV628" s="198">
        <v>43844</v>
      </c>
      <c r="AW628" s="108">
        <v>192620</v>
      </c>
      <c r="AX628" s="199">
        <v>44106</v>
      </c>
      <c r="AY628" s="108" t="s">
        <v>215</v>
      </c>
      <c r="AZ628" s="108" t="s">
        <v>812</v>
      </c>
      <c r="BA628" s="6" t="s">
        <v>181</v>
      </c>
      <c r="BB628" s="75"/>
      <c r="BC628" s="75"/>
      <c r="BD628" s="6" t="s">
        <v>5030</v>
      </c>
      <c r="BE628" s="161" t="s">
        <v>5029</v>
      </c>
      <c r="BF628" s="198">
        <v>44105</v>
      </c>
      <c r="BG628" s="4" t="s">
        <v>220</v>
      </c>
      <c r="BH628" s="4" t="s">
        <v>220</v>
      </c>
      <c r="BI628" s="6" t="s">
        <v>221</v>
      </c>
      <c r="BJ628" s="6" t="s">
        <v>1163</v>
      </c>
      <c r="BK628" s="6" t="s">
        <v>174</v>
      </c>
      <c r="BL628" s="12">
        <v>79403515</v>
      </c>
      <c r="BM628" s="4">
        <v>9</v>
      </c>
      <c r="BN628" s="6" t="s">
        <v>1286</v>
      </c>
      <c r="BO628" s="13" t="s">
        <v>185</v>
      </c>
      <c r="BP628" s="4">
        <v>77101701</v>
      </c>
      <c r="BQ628" s="196" t="s">
        <v>5027</v>
      </c>
      <c r="BR628" s="198">
        <v>44105</v>
      </c>
      <c r="BS628" s="4" t="s">
        <v>180</v>
      </c>
      <c r="BT628" s="13" t="s">
        <v>230</v>
      </c>
      <c r="BU628" s="199">
        <v>44106</v>
      </c>
      <c r="BV628" s="13" t="s">
        <v>348</v>
      </c>
      <c r="BW628" s="163">
        <v>44107</v>
      </c>
      <c r="BX628" s="163">
        <v>44107</v>
      </c>
      <c r="BY628" s="222">
        <v>44196</v>
      </c>
      <c r="BZ628" s="42">
        <f t="shared" si="711"/>
        <v>89</v>
      </c>
      <c r="CA628" s="16">
        <f t="shared" si="715"/>
        <v>2.9666666666666668</v>
      </c>
      <c r="CB628" s="6" t="s">
        <v>4992</v>
      </c>
      <c r="CC628" s="9">
        <f>BD_2!E626</f>
        <v>300000</v>
      </c>
      <c r="CD628" s="9">
        <f>BD_2!BA626</f>
        <v>0</v>
      </c>
      <c r="CE628" s="4">
        <f>BD_2!BZ626</f>
        <v>0</v>
      </c>
      <c r="CF628" s="42" t="str">
        <f>BD_2!CA626</f>
        <v>2 NO</v>
      </c>
      <c r="CG628" s="163" t="str">
        <f>BD_2!CF626</f>
        <v>2 NO</v>
      </c>
      <c r="CH628" s="4" t="s">
        <v>181</v>
      </c>
      <c r="CI628">
        <f t="shared" si="657"/>
        <v>89</v>
      </c>
      <c r="CJ628" s="161">
        <f t="shared" si="658"/>
        <v>44107</v>
      </c>
      <c r="CK628" s="161">
        <f t="shared" si="659"/>
        <v>44196</v>
      </c>
      <c r="CL628" s="14">
        <f t="shared" ca="1" si="660"/>
        <v>2.4269662921348316</v>
      </c>
      <c r="CM628" s="112">
        <f t="shared" si="712"/>
        <v>13200000</v>
      </c>
      <c r="CN628" s="42" t="str">
        <f t="shared" ca="1" si="713"/>
        <v>FINALIZADO</v>
      </c>
      <c r="CO628" s="115"/>
      <c r="CQ628" s="17"/>
      <c r="CR628" s="87"/>
      <c r="CT628" s="4" t="s">
        <v>1321</v>
      </c>
      <c r="CU628" s="4" t="s">
        <v>1322</v>
      </c>
      <c r="CV628" s="4" t="s">
        <v>3330</v>
      </c>
      <c r="CW628" s="42" t="str">
        <f t="shared" si="714"/>
        <v>octubre</v>
      </c>
      <c r="CX628" s="4" t="s">
        <v>180</v>
      </c>
      <c r="CY628" s="6" t="s">
        <v>361</v>
      </c>
      <c r="CZ628" s="6" t="s">
        <v>362</v>
      </c>
    </row>
    <row r="629" spans="1:104" x14ac:dyDescent="0.25">
      <c r="A629" s="110" t="str">
        <f t="shared" si="702"/>
        <v/>
      </c>
      <c r="B629" s="110" t="str">
        <f t="shared" si="703"/>
        <v/>
      </c>
      <c r="C629" s="42" t="str">
        <f t="shared" si="704"/>
        <v/>
      </c>
      <c r="D629" s="42" t="str">
        <f t="shared" si="705"/>
        <v/>
      </c>
      <c r="E629" s="110" t="str">
        <f t="shared" si="706"/>
        <v/>
      </c>
      <c r="F629" s="110" t="str">
        <f t="shared" ca="1" si="707"/>
        <v>F</v>
      </c>
      <c r="G629" s="19" t="str">
        <f t="shared" si="708"/>
        <v/>
      </c>
      <c r="H629" s="19" t="str">
        <f t="shared" si="709"/>
        <v/>
      </c>
      <c r="I629" s="164" t="str">
        <f t="shared" si="710"/>
        <v/>
      </c>
      <c r="J629" s="4">
        <v>2020</v>
      </c>
      <c r="K629" s="5">
        <v>619</v>
      </c>
      <c r="L629" s="13" t="s">
        <v>1435</v>
      </c>
      <c r="M629" s="4" t="s">
        <v>115</v>
      </c>
      <c r="N629" s="6" t="s">
        <v>116</v>
      </c>
      <c r="O629" s="6" t="s">
        <v>138</v>
      </c>
      <c r="P629" s="6" t="s">
        <v>150</v>
      </c>
      <c r="Q629" s="6" t="s">
        <v>249</v>
      </c>
      <c r="R629" s="4" t="s">
        <v>114</v>
      </c>
      <c r="S629" s="4" t="s">
        <v>166</v>
      </c>
      <c r="T629" s="108" t="s">
        <v>5032</v>
      </c>
      <c r="U629" s="4" t="s">
        <v>173</v>
      </c>
      <c r="V629" s="43" t="s">
        <v>174</v>
      </c>
      <c r="W629" s="7">
        <v>1014223657</v>
      </c>
      <c r="X629" s="100">
        <v>8</v>
      </c>
      <c r="Y629" s="198">
        <v>33430</v>
      </c>
      <c r="Z629" s="80">
        <f ca="1">+($F$1-Tabla3[[#This Row],[FECHA DE NACIMIENTO]])/365</f>
        <v>29.843835616438355</v>
      </c>
      <c r="AA629" s="133" t="s">
        <v>849</v>
      </c>
      <c r="AC629" s="4" t="s">
        <v>114</v>
      </c>
      <c r="AD629" s="4" t="s">
        <v>114</v>
      </c>
      <c r="AE629" s="8" t="s">
        <v>114</v>
      </c>
      <c r="AF629" s="4" t="s">
        <v>181</v>
      </c>
      <c r="AG629" s="13" t="s">
        <v>185</v>
      </c>
      <c r="AH629" s="13" t="s">
        <v>185</v>
      </c>
      <c r="AI629" s="6" t="s">
        <v>4987</v>
      </c>
      <c r="AJ629" s="108" t="s">
        <v>4988</v>
      </c>
      <c r="AK629" s="101" t="s">
        <v>4989</v>
      </c>
      <c r="AL629" s="9">
        <v>13500000</v>
      </c>
      <c r="AM629" s="9">
        <v>13500000</v>
      </c>
      <c r="AN629" s="112">
        <v>4500000</v>
      </c>
      <c r="AO629" s="4" t="s">
        <v>209</v>
      </c>
      <c r="AP629" s="6" t="s">
        <v>181</v>
      </c>
      <c r="AQ629" s="6" t="s">
        <v>168</v>
      </c>
      <c r="AR629" s="201"/>
      <c r="AS629" s="102"/>
      <c r="AT629" s="8"/>
      <c r="AU629" s="108">
        <v>9220</v>
      </c>
      <c r="AV629" s="198">
        <v>43844</v>
      </c>
      <c r="AW629" s="108">
        <v>195520</v>
      </c>
      <c r="AX629" s="199">
        <v>44112</v>
      </c>
      <c r="AY629" s="108" t="s">
        <v>215</v>
      </c>
      <c r="AZ629" s="108" t="s">
        <v>812</v>
      </c>
      <c r="BA629" s="6" t="s">
        <v>181</v>
      </c>
      <c r="BB629" s="75"/>
      <c r="BC629" s="75"/>
      <c r="BD629" s="6" t="s">
        <v>5034</v>
      </c>
      <c r="BE629" s="161" t="s">
        <v>5033</v>
      </c>
      <c r="BF629" s="198">
        <v>44111</v>
      </c>
      <c r="BG629" s="4" t="s">
        <v>220</v>
      </c>
      <c r="BH629" s="4" t="s">
        <v>220</v>
      </c>
      <c r="BI629" s="6" t="s">
        <v>221</v>
      </c>
      <c r="BJ629" s="6" t="s">
        <v>1163</v>
      </c>
      <c r="BK629" s="6" t="s">
        <v>174</v>
      </c>
      <c r="BL629" s="12">
        <v>79403515</v>
      </c>
      <c r="BM629" s="4">
        <v>9</v>
      </c>
      <c r="BN629" s="6" t="s">
        <v>1286</v>
      </c>
      <c r="BO629" s="13" t="s">
        <v>185</v>
      </c>
      <c r="BP629" s="4">
        <v>77101701</v>
      </c>
      <c r="BQ629" s="196" t="s">
        <v>5031</v>
      </c>
      <c r="BR629" s="198">
        <v>44111</v>
      </c>
      <c r="BS629" s="4" t="s">
        <v>180</v>
      </c>
      <c r="BT629" s="13" t="s">
        <v>230</v>
      </c>
      <c r="BU629" s="199">
        <v>44112</v>
      </c>
      <c r="BV629" s="13" t="s">
        <v>348</v>
      </c>
      <c r="BW629" s="163">
        <v>44112</v>
      </c>
      <c r="BX629" s="199">
        <v>44112</v>
      </c>
      <c r="BY629" s="222">
        <v>44196</v>
      </c>
      <c r="BZ629" s="42">
        <f t="shared" si="711"/>
        <v>84</v>
      </c>
      <c r="CA629" s="16">
        <f t="shared" si="715"/>
        <v>2.8</v>
      </c>
      <c r="CB629" s="6" t="s">
        <v>4992</v>
      </c>
      <c r="CC629" s="9">
        <f>BD_2!E627</f>
        <v>1050000</v>
      </c>
      <c r="CD629" s="9">
        <f>BD_2!BA627</f>
        <v>0</v>
      </c>
      <c r="CE629" s="4">
        <f>BD_2!BZ627</f>
        <v>0</v>
      </c>
      <c r="CF629" s="42" t="str">
        <f>BD_2!CA627</f>
        <v>2 NO</v>
      </c>
      <c r="CG629" s="163" t="str">
        <f>BD_2!CF627</f>
        <v>2 NO</v>
      </c>
      <c r="CH629" s="4" t="s">
        <v>181</v>
      </c>
      <c r="CI629">
        <f t="shared" si="657"/>
        <v>84</v>
      </c>
      <c r="CJ629" s="161">
        <f t="shared" si="658"/>
        <v>44112</v>
      </c>
      <c r="CK629" s="161">
        <f t="shared" si="659"/>
        <v>44196</v>
      </c>
      <c r="CL629" s="14">
        <f t="shared" ca="1" si="660"/>
        <v>2.5119047619047619</v>
      </c>
      <c r="CM629" s="112">
        <f t="shared" si="712"/>
        <v>12450000</v>
      </c>
      <c r="CN629" s="42" t="str">
        <f t="shared" ca="1" si="713"/>
        <v>FINALIZADO</v>
      </c>
      <c r="CO629" s="115"/>
      <c r="CQ629" s="17"/>
      <c r="CR629" s="87"/>
      <c r="CT629" s="4" t="s">
        <v>1321</v>
      </c>
      <c r="CU629" s="4" t="s">
        <v>1322</v>
      </c>
      <c r="CV629" s="4" t="s">
        <v>3330</v>
      </c>
      <c r="CW629" s="42" t="str">
        <f t="shared" si="714"/>
        <v>octubre</v>
      </c>
      <c r="CX629" s="4" t="s">
        <v>180</v>
      </c>
      <c r="CY629" s="6" t="s">
        <v>361</v>
      </c>
      <c r="CZ629" s="6" t="s">
        <v>362</v>
      </c>
    </row>
    <row r="630" spans="1:104" x14ac:dyDescent="0.25">
      <c r="A630" s="110" t="str">
        <f t="shared" si="702"/>
        <v/>
      </c>
      <c r="B630" s="110" t="str">
        <f t="shared" si="703"/>
        <v/>
      </c>
      <c r="C630" s="42" t="str">
        <f t="shared" si="704"/>
        <v/>
      </c>
      <c r="D630" s="42" t="str">
        <f t="shared" si="705"/>
        <v/>
      </c>
      <c r="E630" s="110" t="str">
        <f t="shared" si="706"/>
        <v/>
      </c>
      <c r="F630" s="110" t="str">
        <f t="shared" ca="1" si="707"/>
        <v>F</v>
      </c>
      <c r="G630" s="19" t="str">
        <f t="shared" si="708"/>
        <v/>
      </c>
      <c r="H630" s="19" t="str">
        <f t="shared" si="709"/>
        <v/>
      </c>
      <c r="I630" s="164" t="str">
        <f t="shared" si="710"/>
        <v/>
      </c>
      <c r="J630" s="4">
        <v>2020</v>
      </c>
      <c r="K630" s="5">
        <v>620</v>
      </c>
      <c r="L630" s="13" t="s">
        <v>1435</v>
      </c>
      <c r="M630" s="4" t="s">
        <v>115</v>
      </c>
      <c r="N630" s="6" t="s">
        <v>116</v>
      </c>
      <c r="O630" s="6" t="s">
        <v>138</v>
      </c>
      <c r="P630" s="6" t="s">
        <v>150</v>
      </c>
      <c r="Q630" s="6" t="s">
        <v>249</v>
      </c>
      <c r="R630" s="4" t="s">
        <v>114</v>
      </c>
      <c r="S630" s="4" t="s">
        <v>166</v>
      </c>
      <c r="T630" s="108" t="s">
        <v>5036</v>
      </c>
      <c r="U630" s="4" t="s">
        <v>173</v>
      </c>
      <c r="V630" s="43" t="s">
        <v>174</v>
      </c>
      <c r="W630" s="7">
        <v>1100503695</v>
      </c>
      <c r="X630" s="100">
        <v>1</v>
      </c>
      <c r="Y630" s="198">
        <v>33693</v>
      </c>
      <c r="Z630" s="80">
        <f ca="1">+($F$1-Tabla3[[#This Row],[FECHA DE NACIMIENTO]])/365</f>
        <v>29.123287671232877</v>
      </c>
      <c r="AA630" s="133" t="s">
        <v>849</v>
      </c>
      <c r="AC630" s="4" t="s">
        <v>114</v>
      </c>
      <c r="AD630" s="4" t="s">
        <v>114</v>
      </c>
      <c r="AE630" s="8" t="s">
        <v>114</v>
      </c>
      <c r="AF630" s="4" t="s">
        <v>181</v>
      </c>
      <c r="AG630" s="13" t="s">
        <v>185</v>
      </c>
      <c r="AH630" s="13" t="s">
        <v>185</v>
      </c>
      <c r="AI630" s="6" t="s">
        <v>4969</v>
      </c>
      <c r="AJ630" s="108" t="s">
        <v>4988</v>
      </c>
      <c r="AK630" s="101" t="s">
        <v>4989</v>
      </c>
      <c r="AL630" s="9">
        <v>13500000</v>
      </c>
      <c r="AM630" s="9">
        <v>13500000</v>
      </c>
      <c r="AN630" s="112">
        <v>4500000</v>
      </c>
      <c r="AO630" s="4" t="s">
        <v>209</v>
      </c>
      <c r="AP630" s="6" t="s">
        <v>181</v>
      </c>
      <c r="AQ630" s="6" t="s">
        <v>168</v>
      </c>
      <c r="AR630" s="201"/>
      <c r="AS630" s="102"/>
      <c r="AT630" s="8"/>
      <c r="AU630" s="108">
        <v>9220</v>
      </c>
      <c r="AV630" s="198">
        <v>43844</v>
      </c>
      <c r="AW630" s="108">
        <v>193420</v>
      </c>
      <c r="AX630" s="199">
        <v>44109</v>
      </c>
      <c r="AY630" s="108" t="s">
        <v>215</v>
      </c>
      <c r="AZ630" s="108" t="s">
        <v>812</v>
      </c>
      <c r="BA630" s="6" t="s">
        <v>181</v>
      </c>
      <c r="BB630" s="75"/>
      <c r="BC630" s="75"/>
      <c r="BD630" s="6" t="s">
        <v>5038</v>
      </c>
      <c r="BE630" s="161" t="s">
        <v>5037</v>
      </c>
      <c r="BF630" s="198">
        <v>44109</v>
      </c>
      <c r="BG630" s="4" t="s">
        <v>220</v>
      </c>
      <c r="BH630" s="4" t="s">
        <v>220</v>
      </c>
      <c r="BI630" s="6" t="s">
        <v>221</v>
      </c>
      <c r="BJ630" s="6" t="s">
        <v>1163</v>
      </c>
      <c r="BK630" s="6" t="s">
        <v>174</v>
      </c>
      <c r="BL630" s="12">
        <v>79403515</v>
      </c>
      <c r="BM630" s="4">
        <v>9</v>
      </c>
      <c r="BN630" s="6" t="s">
        <v>1286</v>
      </c>
      <c r="BO630" s="13" t="s">
        <v>185</v>
      </c>
      <c r="BP630" s="4">
        <v>77101701</v>
      </c>
      <c r="BQ630" s="196" t="s">
        <v>5035</v>
      </c>
      <c r="BR630" s="198">
        <v>44109</v>
      </c>
      <c r="BS630" s="4" t="s">
        <v>180</v>
      </c>
      <c r="BT630" s="13" t="s">
        <v>230</v>
      </c>
      <c r="BU630" s="199">
        <v>44109</v>
      </c>
      <c r="BV630" s="13" t="s">
        <v>348</v>
      </c>
      <c r="BW630" s="163">
        <v>44110</v>
      </c>
      <c r="BX630" s="199">
        <v>44110</v>
      </c>
      <c r="BY630" s="222">
        <v>44196</v>
      </c>
      <c r="BZ630" s="42">
        <f t="shared" si="711"/>
        <v>86</v>
      </c>
      <c r="CA630" s="16">
        <f t="shared" si="715"/>
        <v>2.8666666666666667</v>
      </c>
      <c r="CB630" s="6" t="s">
        <v>4992</v>
      </c>
      <c r="CC630" s="9">
        <f>BD_2!E628</f>
        <v>750000</v>
      </c>
      <c r="CD630" s="9">
        <f>BD_2!BA628</f>
        <v>0</v>
      </c>
      <c r="CE630" s="4">
        <f>BD_2!BZ628</f>
        <v>0</v>
      </c>
      <c r="CF630" s="42" t="str">
        <f>BD_2!CA628</f>
        <v>2 NO</v>
      </c>
      <c r="CG630" s="163" t="str">
        <f>BD_2!CF628</f>
        <v>2 NO</v>
      </c>
      <c r="CH630" s="4" t="s">
        <v>181</v>
      </c>
      <c r="CI630">
        <f t="shared" si="657"/>
        <v>86</v>
      </c>
      <c r="CJ630" s="161">
        <f t="shared" si="658"/>
        <v>44110</v>
      </c>
      <c r="CK630" s="161">
        <f t="shared" si="659"/>
        <v>44196</v>
      </c>
      <c r="CL630" s="14">
        <f t="shared" ca="1" si="660"/>
        <v>2.4767441860465116</v>
      </c>
      <c r="CM630" s="112">
        <f t="shared" si="712"/>
        <v>12750000</v>
      </c>
      <c r="CN630" s="42" t="str">
        <f t="shared" ca="1" si="713"/>
        <v>FINALIZADO</v>
      </c>
      <c r="CO630" s="115"/>
      <c r="CQ630" s="17"/>
      <c r="CR630" s="87"/>
      <c r="CT630" s="4" t="s">
        <v>1321</v>
      </c>
      <c r="CU630" s="4" t="s">
        <v>1322</v>
      </c>
      <c r="CV630" s="4" t="s">
        <v>3330</v>
      </c>
      <c r="CW630" s="42" t="str">
        <f t="shared" si="714"/>
        <v>octubre</v>
      </c>
      <c r="CX630" s="4" t="s">
        <v>180</v>
      </c>
      <c r="CY630" s="6" t="s">
        <v>361</v>
      </c>
      <c r="CZ630" s="6" t="s">
        <v>362</v>
      </c>
    </row>
    <row r="631" spans="1:104" x14ac:dyDescent="0.25">
      <c r="A631" s="110" t="str">
        <f t="shared" si="702"/>
        <v/>
      </c>
      <c r="B631" s="110" t="str">
        <f t="shared" si="703"/>
        <v/>
      </c>
      <c r="C631" s="42" t="str">
        <f t="shared" si="704"/>
        <v/>
      </c>
      <c r="D631" s="42" t="str">
        <f t="shared" si="705"/>
        <v/>
      </c>
      <c r="E631" s="110" t="str">
        <f t="shared" si="706"/>
        <v/>
      </c>
      <c r="F631" s="110" t="str">
        <f t="shared" ca="1" si="707"/>
        <v>F</v>
      </c>
      <c r="G631" s="19" t="str">
        <f t="shared" si="708"/>
        <v/>
      </c>
      <c r="H631" s="19" t="str">
        <f t="shared" si="709"/>
        <v/>
      </c>
      <c r="I631" s="164" t="str">
        <f t="shared" si="710"/>
        <v/>
      </c>
      <c r="J631" s="4">
        <v>2020</v>
      </c>
      <c r="K631" s="5">
        <v>621</v>
      </c>
      <c r="L631" s="13" t="s">
        <v>1435</v>
      </c>
      <c r="M631" s="4" t="s">
        <v>115</v>
      </c>
      <c r="N631" s="6" t="s">
        <v>116</v>
      </c>
      <c r="O631" s="6" t="s">
        <v>138</v>
      </c>
      <c r="P631" s="6" t="s">
        <v>150</v>
      </c>
      <c r="Q631" s="6" t="s">
        <v>249</v>
      </c>
      <c r="R631" s="4" t="s">
        <v>114</v>
      </c>
      <c r="S631" s="4" t="s">
        <v>166</v>
      </c>
      <c r="T631" s="108" t="s">
        <v>5040</v>
      </c>
      <c r="U631" s="4" t="s">
        <v>173</v>
      </c>
      <c r="V631" s="43" t="s">
        <v>174</v>
      </c>
      <c r="W631" s="7">
        <v>1006947865</v>
      </c>
      <c r="X631" s="100">
        <v>1</v>
      </c>
      <c r="Y631" s="198">
        <v>31825</v>
      </c>
      <c r="Z631" s="80">
        <f ca="1">+($F$1-Tabla3[[#This Row],[FECHA DE NACIMIENTO]])/365</f>
        <v>34.241095890410961</v>
      </c>
      <c r="AA631" s="133" t="s">
        <v>849</v>
      </c>
      <c r="AC631" s="4" t="s">
        <v>114</v>
      </c>
      <c r="AD631" s="4" t="s">
        <v>114</v>
      </c>
      <c r="AE631" s="8" t="s">
        <v>114</v>
      </c>
      <c r="AF631" s="4" t="s">
        <v>181</v>
      </c>
      <c r="AG631" s="13" t="s">
        <v>185</v>
      </c>
      <c r="AH631" s="13" t="s">
        <v>185</v>
      </c>
      <c r="AI631" s="6" t="s">
        <v>4969</v>
      </c>
      <c r="AJ631" s="108" t="s">
        <v>4988</v>
      </c>
      <c r="AK631" s="101" t="s">
        <v>4989</v>
      </c>
      <c r="AL631" s="9">
        <v>13500000</v>
      </c>
      <c r="AM631" s="9">
        <v>13500000</v>
      </c>
      <c r="AN631" s="112">
        <v>4500000</v>
      </c>
      <c r="AO631" s="4" t="s">
        <v>209</v>
      </c>
      <c r="AP631" s="6" t="s">
        <v>181</v>
      </c>
      <c r="AQ631" s="6" t="s">
        <v>168</v>
      </c>
      <c r="AR631" s="201"/>
      <c r="AS631" s="102"/>
      <c r="AT631" s="8"/>
      <c r="AU631" s="108">
        <v>9220</v>
      </c>
      <c r="AV631" s="198">
        <v>43844</v>
      </c>
      <c r="AW631" s="108">
        <v>194620</v>
      </c>
      <c r="AX631" s="199">
        <v>44110</v>
      </c>
      <c r="AY631" s="108" t="s">
        <v>215</v>
      </c>
      <c r="AZ631" s="108" t="s">
        <v>812</v>
      </c>
      <c r="BA631" s="6" t="s">
        <v>181</v>
      </c>
      <c r="BB631" s="75"/>
      <c r="BC631" s="75"/>
      <c r="BD631" s="6" t="s">
        <v>5042</v>
      </c>
      <c r="BE631" s="161" t="s">
        <v>5041</v>
      </c>
      <c r="BF631" s="198">
        <v>44110</v>
      </c>
      <c r="BG631" s="4" t="s">
        <v>220</v>
      </c>
      <c r="BH631" s="4" t="s">
        <v>220</v>
      </c>
      <c r="BI631" s="6" t="s">
        <v>221</v>
      </c>
      <c r="BJ631" s="6" t="s">
        <v>1163</v>
      </c>
      <c r="BK631" s="6" t="s">
        <v>174</v>
      </c>
      <c r="BL631" s="12">
        <v>79403515</v>
      </c>
      <c r="BM631" s="4">
        <v>9</v>
      </c>
      <c r="BN631" s="6" t="s">
        <v>1286</v>
      </c>
      <c r="BO631" s="13" t="s">
        <v>185</v>
      </c>
      <c r="BP631" s="4">
        <v>77101701</v>
      </c>
      <c r="BQ631" s="196" t="s">
        <v>5039</v>
      </c>
      <c r="BR631" s="198">
        <v>44110</v>
      </c>
      <c r="BS631" s="4" t="s">
        <v>180</v>
      </c>
      <c r="BT631" s="13" t="s">
        <v>230</v>
      </c>
      <c r="BU631" s="199">
        <v>44111</v>
      </c>
      <c r="BV631" s="13" t="s">
        <v>348</v>
      </c>
      <c r="BW631" s="163">
        <v>44111</v>
      </c>
      <c r="BX631" s="199">
        <v>44111</v>
      </c>
      <c r="BY631" s="222">
        <v>44196</v>
      </c>
      <c r="BZ631" s="42">
        <f t="shared" si="711"/>
        <v>85</v>
      </c>
      <c r="CA631" s="16">
        <f t="shared" si="715"/>
        <v>2.8333333333333335</v>
      </c>
      <c r="CB631" s="6" t="s">
        <v>4992</v>
      </c>
      <c r="CC631" s="9">
        <f>BD_2!E629</f>
        <v>900000</v>
      </c>
      <c r="CD631" s="9">
        <f>BD_2!BA629</f>
        <v>0</v>
      </c>
      <c r="CE631" s="4">
        <f>BD_2!BZ629</f>
        <v>0</v>
      </c>
      <c r="CF631" s="42" t="str">
        <f>BD_2!CA629</f>
        <v>2 NO</v>
      </c>
      <c r="CG631" s="163" t="str">
        <f>BD_2!CF629</f>
        <v>2 NO</v>
      </c>
      <c r="CH631" s="4" t="s">
        <v>181</v>
      </c>
      <c r="CI631">
        <f t="shared" si="657"/>
        <v>85</v>
      </c>
      <c r="CJ631" s="161">
        <f t="shared" si="658"/>
        <v>44111</v>
      </c>
      <c r="CK631" s="161">
        <f t="shared" si="659"/>
        <v>44196</v>
      </c>
      <c r="CL631" s="14">
        <f t="shared" ca="1" si="660"/>
        <v>2.4941176470588236</v>
      </c>
      <c r="CM631" s="112">
        <f t="shared" si="712"/>
        <v>12600000</v>
      </c>
      <c r="CN631" s="42" t="str">
        <f t="shared" ca="1" si="713"/>
        <v>FINALIZADO</v>
      </c>
      <c r="CO631" s="115"/>
      <c r="CQ631" s="17"/>
      <c r="CR631" s="87"/>
      <c r="CT631" s="4" t="s">
        <v>1321</v>
      </c>
      <c r="CU631" s="4" t="s">
        <v>1322</v>
      </c>
      <c r="CV631" s="4" t="s">
        <v>3330</v>
      </c>
      <c r="CW631" s="42" t="str">
        <f t="shared" ref="CW631" si="716">TEXT(BF631,"MMMM")</f>
        <v>octubre</v>
      </c>
      <c r="CX631" s="4" t="s">
        <v>180</v>
      </c>
      <c r="CY631" s="6" t="s">
        <v>361</v>
      </c>
      <c r="CZ631" s="6" t="s">
        <v>362</v>
      </c>
    </row>
    <row r="632" spans="1:104" x14ac:dyDescent="0.25">
      <c r="A632" s="110" t="str">
        <f t="shared" si="702"/>
        <v/>
      </c>
      <c r="B632" s="110" t="str">
        <f t="shared" si="703"/>
        <v/>
      </c>
      <c r="C632" s="42" t="str">
        <f t="shared" si="704"/>
        <v/>
      </c>
      <c r="D632" s="42" t="str">
        <f t="shared" si="705"/>
        <v/>
      </c>
      <c r="E632" s="110" t="str">
        <f t="shared" si="706"/>
        <v/>
      </c>
      <c r="F632" s="110" t="str">
        <f t="shared" ca="1" si="707"/>
        <v>F</v>
      </c>
      <c r="G632" s="19" t="str">
        <f t="shared" si="708"/>
        <v/>
      </c>
      <c r="H632" s="19" t="str">
        <f t="shared" si="709"/>
        <v/>
      </c>
      <c r="I632" s="164" t="str">
        <f t="shared" si="710"/>
        <v/>
      </c>
      <c r="J632" s="4">
        <v>2020</v>
      </c>
      <c r="K632" s="5">
        <v>622</v>
      </c>
      <c r="L632" s="13" t="s">
        <v>1435</v>
      </c>
      <c r="M632" s="4" t="s">
        <v>115</v>
      </c>
      <c r="N632" s="6" t="s">
        <v>116</v>
      </c>
      <c r="O632" s="6" t="s">
        <v>138</v>
      </c>
      <c r="P632" s="6" t="s">
        <v>150</v>
      </c>
      <c r="Q632" s="6" t="s">
        <v>249</v>
      </c>
      <c r="R632" s="4" t="s">
        <v>114</v>
      </c>
      <c r="S632" s="4" t="s">
        <v>166</v>
      </c>
      <c r="T632" s="108" t="s">
        <v>5044</v>
      </c>
      <c r="U632" s="4" t="s">
        <v>173</v>
      </c>
      <c r="V632" s="43" t="s">
        <v>174</v>
      </c>
      <c r="W632" s="7">
        <v>41060355</v>
      </c>
      <c r="X632" s="100">
        <v>5</v>
      </c>
      <c r="Y632" s="198">
        <v>30552</v>
      </c>
      <c r="Z632" s="80">
        <f ca="1">+($F$1-Tabla3[[#This Row],[FECHA DE NACIMIENTO]])/365</f>
        <v>37.728767123287675</v>
      </c>
      <c r="AA632" s="133" t="s">
        <v>5003</v>
      </c>
      <c r="AC632" s="4" t="s">
        <v>114</v>
      </c>
      <c r="AD632" s="4" t="s">
        <v>114</v>
      </c>
      <c r="AE632" s="8" t="s">
        <v>114</v>
      </c>
      <c r="AF632" s="4" t="s">
        <v>181</v>
      </c>
      <c r="AG632" s="13" t="s">
        <v>185</v>
      </c>
      <c r="AH632" s="13" t="s">
        <v>185</v>
      </c>
      <c r="AI632" s="6" t="s">
        <v>4969</v>
      </c>
      <c r="AJ632" s="108" t="s">
        <v>4988</v>
      </c>
      <c r="AK632" s="101" t="s">
        <v>4989</v>
      </c>
      <c r="AL632" s="9">
        <v>13500000</v>
      </c>
      <c r="AM632" s="9">
        <v>13500000</v>
      </c>
      <c r="AN632" s="112">
        <v>4500000</v>
      </c>
      <c r="AO632" s="4" t="s">
        <v>209</v>
      </c>
      <c r="AP632" s="6" t="s">
        <v>181</v>
      </c>
      <c r="AQ632" s="6" t="s">
        <v>168</v>
      </c>
      <c r="AR632" s="201"/>
      <c r="AS632" s="102"/>
      <c r="AT632" s="8"/>
      <c r="AU632" s="108">
        <v>9220</v>
      </c>
      <c r="AV632" s="198">
        <v>43844</v>
      </c>
      <c r="AW632" s="108">
        <v>195020</v>
      </c>
      <c r="AX632" s="199">
        <v>44111</v>
      </c>
      <c r="AY632" s="108" t="s">
        <v>215</v>
      </c>
      <c r="AZ632" s="108" t="s">
        <v>812</v>
      </c>
      <c r="BA632" s="6" t="s">
        <v>181</v>
      </c>
      <c r="BB632" s="75"/>
      <c r="BC632" s="75"/>
      <c r="BD632" s="6" t="s">
        <v>5046</v>
      </c>
      <c r="BE632" s="161" t="s">
        <v>5045</v>
      </c>
      <c r="BF632" s="198">
        <v>44110</v>
      </c>
      <c r="BG632" s="4" t="s">
        <v>220</v>
      </c>
      <c r="BH632" s="4" t="s">
        <v>220</v>
      </c>
      <c r="BI632" s="6" t="s">
        <v>221</v>
      </c>
      <c r="BJ632" s="6" t="s">
        <v>1163</v>
      </c>
      <c r="BK632" s="6" t="s">
        <v>174</v>
      </c>
      <c r="BL632" s="12">
        <v>79403515</v>
      </c>
      <c r="BM632" s="4">
        <v>9</v>
      </c>
      <c r="BN632" s="6" t="s">
        <v>1286</v>
      </c>
      <c r="BO632" s="13" t="s">
        <v>185</v>
      </c>
      <c r="BP632" s="4">
        <v>77101701</v>
      </c>
      <c r="BQ632" s="196" t="s">
        <v>5043</v>
      </c>
      <c r="BR632" s="198">
        <v>44110</v>
      </c>
      <c r="BS632" s="4" t="s">
        <v>180</v>
      </c>
      <c r="BT632" s="13" t="s">
        <v>230</v>
      </c>
      <c r="BU632" s="199">
        <v>44110</v>
      </c>
      <c r="BV632" s="13" t="s">
        <v>348</v>
      </c>
      <c r="BW632" s="199">
        <v>44111</v>
      </c>
      <c r="BX632" s="199">
        <v>44111</v>
      </c>
      <c r="BY632" s="222">
        <v>44196</v>
      </c>
      <c r="BZ632" s="42">
        <f t="shared" si="711"/>
        <v>85</v>
      </c>
      <c r="CA632" s="16">
        <f t="shared" si="715"/>
        <v>2.8333333333333335</v>
      </c>
      <c r="CB632" s="6" t="s">
        <v>4992</v>
      </c>
      <c r="CC632" s="9">
        <f>BD_2!E630</f>
        <v>900000</v>
      </c>
      <c r="CD632" s="9">
        <f>BD_2!BA630</f>
        <v>0</v>
      </c>
      <c r="CE632" s="4">
        <f>BD_2!BZ630</f>
        <v>0</v>
      </c>
      <c r="CF632" s="42" t="str">
        <f>BD_2!CA630</f>
        <v>2 NO</v>
      </c>
      <c r="CG632" s="163" t="str">
        <f>BD_2!CF630</f>
        <v>2 NO</v>
      </c>
      <c r="CH632" s="4" t="s">
        <v>181</v>
      </c>
      <c r="CI632">
        <f t="shared" si="657"/>
        <v>85</v>
      </c>
      <c r="CJ632" s="161">
        <f t="shared" si="658"/>
        <v>44111</v>
      </c>
      <c r="CK632" s="161">
        <f t="shared" si="659"/>
        <v>44196</v>
      </c>
      <c r="CL632" s="14">
        <f t="shared" ca="1" si="660"/>
        <v>2.4941176470588236</v>
      </c>
      <c r="CM632" s="112">
        <f t="shared" si="712"/>
        <v>12600000</v>
      </c>
      <c r="CN632" s="42" t="str">
        <f t="shared" ca="1" si="713"/>
        <v>FINALIZADO</v>
      </c>
      <c r="CO632" s="115"/>
      <c r="CQ632" s="17"/>
      <c r="CR632" s="87"/>
      <c r="CT632" s="4" t="s">
        <v>1321</v>
      </c>
      <c r="CU632" s="4" t="s">
        <v>1322</v>
      </c>
      <c r="CV632" s="4" t="s">
        <v>3330</v>
      </c>
      <c r="CW632" s="42" t="str">
        <f t="shared" ref="CW632" si="717">TEXT(BF632,"MMMM")</f>
        <v>octubre</v>
      </c>
      <c r="CX632" s="4" t="s">
        <v>180</v>
      </c>
      <c r="CY632" s="6" t="s">
        <v>361</v>
      </c>
      <c r="CZ632" s="6" t="s">
        <v>362</v>
      </c>
    </row>
    <row r="633" spans="1:104" x14ac:dyDescent="0.25">
      <c r="A633" s="110" t="str">
        <f t="shared" si="702"/>
        <v/>
      </c>
      <c r="B633" s="110" t="str">
        <f t="shared" si="703"/>
        <v/>
      </c>
      <c r="C633" s="42" t="str">
        <f t="shared" si="704"/>
        <v/>
      </c>
      <c r="D633" s="42" t="str">
        <f t="shared" si="705"/>
        <v/>
      </c>
      <c r="E633" s="110" t="str">
        <f t="shared" si="706"/>
        <v/>
      </c>
      <c r="F633" s="110" t="str">
        <f t="shared" ca="1" si="707"/>
        <v>F</v>
      </c>
      <c r="G633" s="19" t="str">
        <f t="shared" si="708"/>
        <v/>
      </c>
      <c r="H633" s="19" t="str">
        <f t="shared" si="709"/>
        <v/>
      </c>
      <c r="I633" s="164" t="str">
        <f t="shared" si="710"/>
        <v/>
      </c>
      <c r="J633" s="4">
        <v>2020</v>
      </c>
      <c r="K633" s="5">
        <v>623</v>
      </c>
      <c r="L633" s="13" t="s">
        <v>1435</v>
      </c>
      <c r="M633" s="4" t="s">
        <v>115</v>
      </c>
      <c r="N633" s="6" t="s">
        <v>116</v>
      </c>
      <c r="O633" s="6" t="s">
        <v>138</v>
      </c>
      <c r="P633" s="6" t="s">
        <v>150</v>
      </c>
      <c r="Q633" s="6" t="s">
        <v>249</v>
      </c>
      <c r="R633" s="4" t="s">
        <v>114</v>
      </c>
      <c r="S633" s="4" t="s">
        <v>166</v>
      </c>
      <c r="T633" s="108" t="s">
        <v>5048</v>
      </c>
      <c r="U633" s="4" t="s">
        <v>173</v>
      </c>
      <c r="V633" s="43" t="s">
        <v>174</v>
      </c>
      <c r="W633" s="7">
        <v>1110480662</v>
      </c>
      <c r="X633" s="100">
        <v>4</v>
      </c>
      <c r="Y633" s="198">
        <v>32517</v>
      </c>
      <c r="Z633" s="80">
        <f ca="1">+($F$1-Tabla3[[#This Row],[FECHA DE NACIMIENTO]])/365</f>
        <v>32.345205479452055</v>
      </c>
      <c r="AA633" s="133" t="s">
        <v>849</v>
      </c>
      <c r="AC633" s="4" t="s">
        <v>114</v>
      </c>
      <c r="AD633" s="4" t="s">
        <v>114</v>
      </c>
      <c r="AE633" s="8" t="s">
        <v>114</v>
      </c>
      <c r="AF633" s="4" t="s">
        <v>181</v>
      </c>
      <c r="AG633" s="13" t="s">
        <v>185</v>
      </c>
      <c r="AH633" s="13" t="s">
        <v>185</v>
      </c>
      <c r="AI633" s="6" t="s">
        <v>4969</v>
      </c>
      <c r="AJ633" s="108" t="s">
        <v>4988</v>
      </c>
      <c r="AK633" s="101" t="s">
        <v>4989</v>
      </c>
      <c r="AL633" s="9">
        <v>13500000</v>
      </c>
      <c r="AM633" s="9">
        <v>13500000</v>
      </c>
      <c r="AN633" s="112">
        <v>4500000</v>
      </c>
      <c r="AO633" s="4" t="s">
        <v>209</v>
      </c>
      <c r="AP633" s="6" t="s">
        <v>181</v>
      </c>
      <c r="AQ633" s="6" t="s">
        <v>168</v>
      </c>
      <c r="AR633" s="201"/>
      <c r="AS633" s="102"/>
      <c r="AT633" s="8"/>
      <c r="AU633" s="108">
        <v>9220</v>
      </c>
      <c r="AV633" s="198">
        <v>43844</v>
      </c>
      <c r="AW633" s="108">
        <v>194120</v>
      </c>
      <c r="AX633" s="199">
        <v>44110</v>
      </c>
      <c r="AY633" s="108" t="s">
        <v>215</v>
      </c>
      <c r="AZ633" s="108" t="s">
        <v>812</v>
      </c>
      <c r="BA633" s="6" t="s">
        <v>181</v>
      </c>
      <c r="BB633" s="75"/>
      <c r="BC633" s="75"/>
      <c r="BD633" s="6" t="s">
        <v>5050</v>
      </c>
      <c r="BE633" s="161" t="s">
        <v>5049</v>
      </c>
      <c r="BF633" s="198">
        <v>44110</v>
      </c>
      <c r="BG633" s="4" t="s">
        <v>220</v>
      </c>
      <c r="BH633" s="4" t="s">
        <v>220</v>
      </c>
      <c r="BI633" s="6" t="s">
        <v>221</v>
      </c>
      <c r="BJ633" s="6" t="s">
        <v>1163</v>
      </c>
      <c r="BK633" s="6" t="s">
        <v>174</v>
      </c>
      <c r="BL633" s="12">
        <v>79403515</v>
      </c>
      <c r="BM633" s="4">
        <v>9</v>
      </c>
      <c r="BN633" s="6" t="s">
        <v>1286</v>
      </c>
      <c r="BO633" s="13" t="s">
        <v>185</v>
      </c>
      <c r="BP633" s="4">
        <v>77101701</v>
      </c>
      <c r="BQ633" s="196" t="s">
        <v>5047</v>
      </c>
      <c r="BR633" s="198">
        <v>44110</v>
      </c>
      <c r="BS633" s="4" t="s">
        <v>180</v>
      </c>
      <c r="BT633" s="13" t="s">
        <v>230</v>
      </c>
      <c r="BU633" s="199">
        <v>44110</v>
      </c>
      <c r="BV633" s="13" t="s">
        <v>348</v>
      </c>
      <c r="BW633" s="228">
        <v>44110</v>
      </c>
      <c r="BX633" s="199">
        <v>44110</v>
      </c>
      <c r="BY633" s="222">
        <v>44196</v>
      </c>
      <c r="BZ633" s="42">
        <f t="shared" si="711"/>
        <v>86</v>
      </c>
      <c r="CA633" s="16">
        <f t="shared" si="715"/>
        <v>2.8666666666666667</v>
      </c>
      <c r="CB633" s="6" t="s">
        <v>4992</v>
      </c>
      <c r="CC633" s="9">
        <f>BD_2!E631</f>
        <v>900000</v>
      </c>
      <c r="CD633" s="9">
        <f>BD_2!BA631</f>
        <v>0</v>
      </c>
      <c r="CE633" s="4">
        <f>BD_2!BZ631</f>
        <v>0</v>
      </c>
      <c r="CF633" s="42" t="str">
        <f>BD_2!CA631</f>
        <v>2 NO</v>
      </c>
      <c r="CG633" s="163" t="str">
        <f>BD_2!CF631</f>
        <v>2 NO</v>
      </c>
      <c r="CH633" s="4" t="s">
        <v>181</v>
      </c>
      <c r="CI633">
        <f t="shared" si="657"/>
        <v>86</v>
      </c>
      <c r="CJ633" s="161">
        <f t="shared" si="658"/>
        <v>44110</v>
      </c>
      <c r="CK633" s="161">
        <f t="shared" si="659"/>
        <v>44196</v>
      </c>
      <c r="CL633" s="14">
        <f t="shared" ca="1" si="660"/>
        <v>2.4767441860465116</v>
      </c>
      <c r="CM633" s="112">
        <f t="shared" si="712"/>
        <v>12600000</v>
      </c>
      <c r="CN633" s="42" t="str">
        <f t="shared" ca="1" si="713"/>
        <v>FINALIZADO</v>
      </c>
      <c r="CO633" s="115"/>
      <c r="CQ633" s="17"/>
      <c r="CR633" s="87"/>
      <c r="CT633" s="4" t="s">
        <v>1321</v>
      </c>
      <c r="CU633" s="4" t="s">
        <v>1322</v>
      </c>
      <c r="CV633" s="4" t="s">
        <v>3330</v>
      </c>
      <c r="CW633" s="42" t="str">
        <f t="shared" ref="CW633" si="718">TEXT(BF633,"MMMM")</f>
        <v>octubre</v>
      </c>
      <c r="CX633" s="4" t="s">
        <v>180</v>
      </c>
      <c r="CY633" s="6" t="s">
        <v>361</v>
      </c>
      <c r="CZ633" s="6" t="s">
        <v>362</v>
      </c>
    </row>
    <row r="634" spans="1:104" x14ac:dyDescent="0.25">
      <c r="A634" s="110" t="str">
        <f t="shared" si="702"/>
        <v/>
      </c>
      <c r="B634" s="110" t="str">
        <f t="shared" si="703"/>
        <v/>
      </c>
      <c r="C634" s="42" t="str">
        <f t="shared" si="704"/>
        <v/>
      </c>
      <c r="D634" s="42" t="str">
        <f t="shared" si="705"/>
        <v/>
      </c>
      <c r="E634" s="110" t="str">
        <f t="shared" si="706"/>
        <v/>
      </c>
      <c r="F634" s="110" t="str">
        <f t="shared" ca="1" si="707"/>
        <v>F</v>
      </c>
      <c r="G634" s="19" t="str">
        <f t="shared" si="708"/>
        <v/>
      </c>
      <c r="H634" s="19" t="str">
        <f t="shared" si="709"/>
        <v/>
      </c>
      <c r="I634" s="164" t="str">
        <f t="shared" si="710"/>
        <v/>
      </c>
      <c r="J634" s="4">
        <v>2020</v>
      </c>
      <c r="K634" s="5">
        <v>624</v>
      </c>
      <c r="L634" s="13" t="s">
        <v>1435</v>
      </c>
      <c r="M634" s="4" t="s">
        <v>115</v>
      </c>
      <c r="N634" s="6" t="s">
        <v>116</v>
      </c>
      <c r="O634" s="6" t="s">
        <v>138</v>
      </c>
      <c r="P634" s="6" t="s">
        <v>150</v>
      </c>
      <c r="Q634" s="6" t="s">
        <v>249</v>
      </c>
      <c r="R634" s="4" t="s">
        <v>114</v>
      </c>
      <c r="S634" s="4" t="s">
        <v>166</v>
      </c>
      <c r="T634" s="108" t="s">
        <v>5052</v>
      </c>
      <c r="U634" s="4" t="s">
        <v>173</v>
      </c>
      <c r="V634" s="43" t="s">
        <v>174</v>
      </c>
      <c r="W634" s="7">
        <v>93372670</v>
      </c>
      <c r="X634" s="100">
        <v>9</v>
      </c>
      <c r="Y634" s="198">
        <v>24898</v>
      </c>
      <c r="Z634" s="80">
        <f ca="1">+($F$1-Tabla3[[#This Row],[FECHA DE NACIMIENTO]])/365</f>
        <v>53.219178082191782</v>
      </c>
      <c r="AA634" s="133" t="s">
        <v>849</v>
      </c>
      <c r="AC634" s="4" t="s">
        <v>114</v>
      </c>
      <c r="AD634" s="4" t="s">
        <v>114</v>
      </c>
      <c r="AE634" s="8" t="s">
        <v>114</v>
      </c>
      <c r="AF634" s="4" t="s">
        <v>181</v>
      </c>
      <c r="AG634" s="13" t="s">
        <v>185</v>
      </c>
      <c r="AH634" s="13" t="s">
        <v>185</v>
      </c>
      <c r="AI634" s="6" t="s">
        <v>5024</v>
      </c>
      <c r="AJ634" s="108" t="s">
        <v>4988</v>
      </c>
      <c r="AK634" s="101" t="s">
        <v>4989</v>
      </c>
      <c r="AL634" s="9">
        <v>13500000</v>
      </c>
      <c r="AM634" s="9">
        <v>13500000</v>
      </c>
      <c r="AN634" s="112">
        <v>4500000</v>
      </c>
      <c r="AO634" s="4" t="s">
        <v>209</v>
      </c>
      <c r="AP634" s="6" t="s">
        <v>181</v>
      </c>
      <c r="AQ634" s="6" t="s">
        <v>168</v>
      </c>
      <c r="AR634" s="201"/>
      <c r="AS634" s="102"/>
      <c r="AT634" s="8"/>
      <c r="AU634" s="108">
        <v>9220</v>
      </c>
      <c r="AV634" s="198">
        <v>43844</v>
      </c>
      <c r="AW634" s="108">
        <v>197920</v>
      </c>
      <c r="AX634" s="199">
        <v>44113</v>
      </c>
      <c r="AY634" s="108" t="s">
        <v>215</v>
      </c>
      <c r="AZ634" s="108" t="s">
        <v>812</v>
      </c>
      <c r="BA634" s="6" t="s">
        <v>181</v>
      </c>
      <c r="BB634" s="75"/>
      <c r="BC634" s="75"/>
      <c r="BD634" s="6" t="s">
        <v>5054</v>
      </c>
      <c r="BE634" s="161" t="s">
        <v>5053</v>
      </c>
      <c r="BF634" s="198">
        <v>44113</v>
      </c>
      <c r="BG634" s="4" t="s">
        <v>220</v>
      </c>
      <c r="BH634" s="4" t="s">
        <v>220</v>
      </c>
      <c r="BI634" s="6" t="s">
        <v>221</v>
      </c>
      <c r="BJ634" s="6" t="s">
        <v>1163</v>
      </c>
      <c r="BK634" s="6" t="s">
        <v>174</v>
      </c>
      <c r="BL634" s="12">
        <v>79403515</v>
      </c>
      <c r="BM634" s="4">
        <v>9</v>
      </c>
      <c r="BN634" s="6" t="s">
        <v>1286</v>
      </c>
      <c r="BO634" s="13" t="s">
        <v>185</v>
      </c>
      <c r="BP634" s="4">
        <v>77101701</v>
      </c>
      <c r="BQ634" s="196" t="s">
        <v>5051</v>
      </c>
      <c r="BR634" s="198">
        <v>44113</v>
      </c>
      <c r="BS634" s="4" t="s">
        <v>180</v>
      </c>
      <c r="BT634" s="13" t="s">
        <v>230</v>
      </c>
      <c r="BU634" s="199">
        <v>44113</v>
      </c>
      <c r="BV634" s="13" t="s">
        <v>348</v>
      </c>
      <c r="BW634" s="163">
        <v>44114</v>
      </c>
      <c r="BX634" s="199">
        <v>44114</v>
      </c>
      <c r="BY634" s="222">
        <v>44196</v>
      </c>
      <c r="BZ634" s="42">
        <f t="shared" si="711"/>
        <v>82</v>
      </c>
      <c r="CA634" s="16">
        <f t="shared" si="715"/>
        <v>2.7333333333333334</v>
      </c>
      <c r="CB634" s="6" t="s">
        <v>4992</v>
      </c>
      <c r="CC634" s="9">
        <f>BD_2!E632</f>
        <v>1350000</v>
      </c>
      <c r="CD634" s="9">
        <f>BD_2!BA632</f>
        <v>0</v>
      </c>
      <c r="CE634" s="4">
        <f>BD_2!BZ632</f>
        <v>0</v>
      </c>
      <c r="CF634" s="42" t="str">
        <f>BD_2!CA632</f>
        <v>2 NO</v>
      </c>
      <c r="CG634" s="163" t="str">
        <f>BD_2!CF632</f>
        <v>2 NO</v>
      </c>
      <c r="CH634" s="4" t="s">
        <v>181</v>
      </c>
      <c r="CI634">
        <f t="shared" si="657"/>
        <v>82</v>
      </c>
      <c r="CJ634" s="161">
        <f t="shared" si="658"/>
        <v>44114</v>
      </c>
      <c r="CK634" s="161">
        <f t="shared" si="659"/>
        <v>44196</v>
      </c>
      <c r="CL634" s="14">
        <f t="shared" ca="1" si="660"/>
        <v>2.5487804878048781</v>
      </c>
      <c r="CM634" s="112">
        <f t="shared" si="712"/>
        <v>12150000</v>
      </c>
      <c r="CN634" s="42" t="str">
        <f t="shared" ca="1" si="713"/>
        <v>FINALIZADO</v>
      </c>
      <c r="CO634" s="115"/>
      <c r="CQ634" s="17"/>
      <c r="CR634" s="87"/>
      <c r="CT634" s="4" t="s">
        <v>1321</v>
      </c>
      <c r="CU634" s="4" t="s">
        <v>1322</v>
      </c>
      <c r="CV634" s="4" t="s">
        <v>3330</v>
      </c>
      <c r="CW634" s="42" t="str">
        <f t="shared" si="714"/>
        <v>octubre</v>
      </c>
      <c r="CX634" s="4" t="s">
        <v>180</v>
      </c>
      <c r="CY634" s="6" t="s">
        <v>361</v>
      </c>
      <c r="CZ634" s="6" t="s">
        <v>362</v>
      </c>
    </row>
    <row r="635" spans="1:104" x14ac:dyDescent="0.25">
      <c r="A635" s="110" t="str">
        <f t="shared" si="702"/>
        <v/>
      </c>
      <c r="B635" s="110" t="str">
        <f t="shared" si="703"/>
        <v/>
      </c>
      <c r="C635" s="42" t="str">
        <f t="shared" si="704"/>
        <v/>
      </c>
      <c r="D635" s="42" t="str">
        <f t="shared" si="705"/>
        <v/>
      </c>
      <c r="E635" s="110" t="str">
        <f t="shared" si="706"/>
        <v/>
      </c>
      <c r="F635" s="110" t="str">
        <f t="shared" ca="1" si="707"/>
        <v>F</v>
      </c>
      <c r="G635" s="19" t="str">
        <f t="shared" si="708"/>
        <v/>
      </c>
      <c r="H635" s="19" t="str">
        <f t="shared" si="709"/>
        <v/>
      </c>
      <c r="I635" s="164" t="str">
        <f t="shared" si="710"/>
        <v/>
      </c>
      <c r="J635" s="4">
        <v>2020</v>
      </c>
      <c r="K635" s="5">
        <v>625</v>
      </c>
      <c r="L635" s="13" t="s">
        <v>1435</v>
      </c>
      <c r="M635" s="4" t="s">
        <v>115</v>
      </c>
      <c r="N635" s="6" t="s">
        <v>116</v>
      </c>
      <c r="O635" s="6" t="s">
        <v>138</v>
      </c>
      <c r="P635" s="6" t="s">
        <v>150</v>
      </c>
      <c r="Q635" s="6" t="s">
        <v>249</v>
      </c>
      <c r="R635" s="4" t="s">
        <v>114</v>
      </c>
      <c r="S635" s="4" t="s">
        <v>166</v>
      </c>
      <c r="T635" s="108" t="s">
        <v>5056</v>
      </c>
      <c r="U635" s="4" t="s">
        <v>173</v>
      </c>
      <c r="V635" s="43" t="s">
        <v>174</v>
      </c>
      <c r="W635" s="7">
        <v>1043012991</v>
      </c>
      <c r="X635" s="100">
        <v>3</v>
      </c>
      <c r="Y635" s="198">
        <v>34213</v>
      </c>
      <c r="Z635" s="80">
        <f ca="1">+($F$1-Tabla3[[#This Row],[FECHA DE NACIMIENTO]])/365</f>
        <v>27.698630136986303</v>
      </c>
      <c r="AA635" s="133" t="s">
        <v>540</v>
      </c>
      <c r="AC635" s="4" t="s">
        <v>114</v>
      </c>
      <c r="AD635" s="4" t="s">
        <v>114</v>
      </c>
      <c r="AE635" s="8" t="s">
        <v>114</v>
      </c>
      <c r="AF635" s="4" t="s">
        <v>181</v>
      </c>
      <c r="AG635" s="13" t="s">
        <v>185</v>
      </c>
      <c r="AH635" s="13" t="s">
        <v>185</v>
      </c>
      <c r="AI635" s="6" t="s">
        <v>5024</v>
      </c>
      <c r="AJ635" s="108" t="s">
        <v>4988</v>
      </c>
      <c r="AK635" s="101" t="s">
        <v>4989</v>
      </c>
      <c r="AL635" s="9">
        <v>13500000</v>
      </c>
      <c r="AM635" s="9">
        <v>13500000</v>
      </c>
      <c r="AN635" s="112">
        <v>4500000</v>
      </c>
      <c r="AO635" s="4" t="s">
        <v>209</v>
      </c>
      <c r="AP635" s="6" t="s">
        <v>181</v>
      </c>
      <c r="AQ635" s="6" t="s">
        <v>168</v>
      </c>
      <c r="AR635" s="201"/>
      <c r="AS635" s="102"/>
      <c r="AT635" s="8"/>
      <c r="AU635" s="108">
        <v>9220</v>
      </c>
      <c r="AV635" s="198">
        <v>43844</v>
      </c>
      <c r="AW635" s="108">
        <v>194220</v>
      </c>
      <c r="AX635" s="199">
        <v>44110</v>
      </c>
      <c r="AY635" s="108" t="s">
        <v>215</v>
      </c>
      <c r="AZ635" s="108" t="s">
        <v>812</v>
      </c>
      <c r="BA635" s="6" t="s">
        <v>181</v>
      </c>
      <c r="BB635" s="75"/>
      <c r="BC635" s="75"/>
      <c r="BD635" s="6" t="s">
        <v>5058</v>
      </c>
      <c r="BE635" s="161" t="s">
        <v>5057</v>
      </c>
      <c r="BF635" s="198">
        <v>44110</v>
      </c>
      <c r="BG635" s="4" t="s">
        <v>220</v>
      </c>
      <c r="BH635" s="4" t="s">
        <v>220</v>
      </c>
      <c r="BI635" s="6" t="s">
        <v>221</v>
      </c>
      <c r="BJ635" s="6" t="s">
        <v>1163</v>
      </c>
      <c r="BK635" s="6" t="s">
        <v>174</v>
      </c>
      <c r="BL635" s="12">
        <v>79403515</v>
      </c>
      <c r="BM635" s="4">
        <v>9</v>
      </c>
      <c r="BN635" s="6" t="s">
        <v>1286</v>
      </c>
      <c r="BO635" s="13" t="s">
        <v>185</v>
      </c>
      <c r="BP635" s="4">
        <v>77101701</v>
      </c>
      <c r="BQ635" s="196" t="s">
        <v>5055</v>
      </c>
      <c r="BR635" s="198">
        <v>44110</v>
      </c>
      <c r="BS635" s="4" t="s">
        <v>180</v>
      </c>
      <c r="BT635" s="13" t="s">
        <v>230</v>
      </c>
      <c r="BU635" s="199">
        <v>44110</v>
      </c>
      <c r="BV635" s="13" t="s">
        <v>348</v>
      </c>
      <c r="BW635" s="199">
        <v>44111</v>
      </c>
      <c r="BX635" s="199">
        <v>44111</v>
      </c>
      <c r="BY635" s="222">
        <v>44196</v>
      </c>
      <c r="BZ635" s="42">
        <f t="shared" si="711"/>
        <v>85</v>
      </c>
      <c r="CA635" s="16">
        <f t="shared" si="715"/>
        <v>2.8333333333333335</v>
      </c>
      <c r="CB635" s="6" t="s">
        <v>4992</v>
      </c>
      <c r="CC635" s="9">
        <f>BD_2!E633</f>
        <v>900000</v>
      </c>
      <c r="CD635" s="9">
        <f>BD_2!BA633</f>
        <v>0</v>
      </c>
      <c r="CE635" s="4">
        <f>BD_2!BZ633</f>
        <v>0</v>
      </c>
      <c r="CF635" s="42" t="str">
        <f>BD_2!CA633</f>
        <v>2 NO</v>
      </c>
      <c r="CG635" s="163" t="str">
        <f>BD_2!CF633</f>
        <v>2 NO</v>
      </c>
      <c r="CH635" s="4" t="s">
        <v>181</v>
      </c>
      <c r="CI635">
        <f t="shared" si="657"/>
        <v>85</v>
      </c>
      <c r="CJ635" s="161">
        <f t="shared" si="658"/>
        <v>44111</v>
      </c>
      <c r="CK635" s="161">
        <f t="shared" si="659"/>
        <v>44196</v>
      </c>
      <c r="CL635" s="14">
        <f t="shared" ca="1" si="660"/>
        <v>2.4941176470588236</v>
      </c>
      <c r="CM635" s="112">
        <f t="shared" si="712"/>
        <v>12600000</v>
      </c>
      <c r="CN635" s="42" t="str">
        <f t="shared" ca="1" si="713"/>
        <v>FINALIZADO</v>
      </c>
      <c r="CO635" s="115"/>
      <c r="CQ635" s="17"/>
      <c r="CR635" s="87"/>
      <c r="CT635" s="4" t="s">
        <v>1321</v>
      </c>
      <c r="CU635" s="4" t="s">
        <v>1322</v>
      </c>
      <c r="CV635" s="4" t="s">
        <v>3330</v>
      </c>
      <c r="CW635" s="42" t="str">
        <f t="shared" si="714"/>
        <v>octubre</v>
      </c>
      <c r="CX635" s="4" t="s">
        <v>180</v>
      </c>
      <c r="CY635" s="6" t="s">
        <v>361</v>
      </c>
      <c r="CZ635" s="6" t="s">
        <v>362</v>
      </c>
    </row>
    <row r="636" spans="1:104" x14ac:dyDescent="0.25">
      <c r="A636" s="110" t="str">
        <f t="shared" ref="A636:A638" si="719">+IF($CM636&gt;$AM636,"A", "")</f>
        <v/>
      </c>
      <c r="B636" s="110" t="str">
        <f t="shared" ref="B636:B638" si="720">+IF(CK636&gt;BY636,"PR","")</f>
        <v/>
      </c>
      <c r="C636" s="42" t="str">
        <f t="shared" ref="C636:C638" si="721">IF($CG636= "1 SI", "T","")</f>
        <v/>
      </c>
      <c r="D636" s="42" t="str">
        <f t="shared" ref="D636:D638" si="722">+IF($CF636="1 SI","S","")</f>
        <v/>
      </c>
      <c r="E636" s="110" t="str">
        <f t="shared" ref="E636:E638" si="723">+IF(CH636="1 SI","C","")</f>
        <v/>
      </c>
      <c r="F636" s="110" t="str">
        <f t="shared" ref="F636:F638" ca="1" si="724">+IF($CK636&lt;=$F$1,"F","E")</f>
        <v>F</v>
      </c>
      <c r="G636" s="19" t="str">
        <f t="shared" ref="G636:G638" si="725">+IF($CO636="MUTUO ACUERDO", "L","")</f>
        <v/>
      </c>
      <c r="H636" s="19" t="str">
        <f t="shared" ref="H636:H638" si="726">IF($CX636="1 SI","","NE")</f>
        <v/>
      </c>
      <c r="I636" s="164" t="str">
        <f t="shared" ref="I636:I638" si="727">IF(CV636="1. SI","ANU","")</f>
        <v/>
      </c>
      <c r="J636" s="4">
        <v>2020</v>
      </c>
      <c r="K636" s="5">
        <v>626</v>
      </c>
      <c r="L636" s="13" t="s">
        <v>515</v>
      </c>
      <c r="M636" s="4" t="s">
        <v>115</v>
      </c>
      <c r="N636" s="6" t="s">
        <v>116</v>
      </c>
      <c r="O636" s="6" t="s">
        <v>138</v>
      </c>
      <c r="P636" s="6" t="s">
        <v>150</v>
      </c>
      <c r="Q636" s="6" t="s">
        <v>249</v>
      </c>
      <c r="R636" s="4" t="s">
        <v>114</v>
      </c>
      <c r="S636" s="4" t="s">
        <v>166</v>
      </c>
      <c r="T636" s="108" t="s">
        <v>4710</v>
      </c>
      <c r="U636" s="4" t="s">
        <v>173</v>
      </c>
      <c r="V636" s="43" t="s">
        <v>174</v>
      </c>
      <c r="W636" s="7">
        <v>43739487</v>
      </c>
      <c r="X636" s="100">
        <v>2</v>
      </c>
      <c r="Y636" s="198">
        <v>26570</v>
      </c>
      <c r="Z636" s="80">
        <f ca="1">+($F$1-Tabla3[[#This Row],[FECHA DE NACIMIENTO]])/365</f>
        <v>48.638356164383559</v>
      </c>
      <c r="AA636" s="133" t="s">
        <v>1736</v>
      </c>
      <c r="AC636" s="4" t="s">
        <v>114</v>
      </c>
      <c r="AD636" s="4" t="s">
        <v>114</v>
      </c>
      <c r="AE636" s="8" t="s">
        <v>114</v>
      </c>
      <c r="AF636" s="4" t="s">
        <v>181</v>
      </c>
      <c r="AG636" s="6" t="s">
        <v>200</v>
      </c>
      <c r="AH636" s="6" t="s">
        <v>200</v>
      </c>
      <c r="AI636" s="6" t="s">
        <v>4970</v>
      </c>
      <c r="AJ636" s="108" t="s">
        <v>5060</v>
      </c>
      <c r="AK636" s="101" t="s">
        <v>2674</v>
      </c>
      <c r="AL636" s="9">
        <v>37080000</v>
      </c>
      <c r="AM636" s="9">
        <v>37080000</v>
      </c>
      <c r="AN636" s="112">
        <v>12360000</v>
      </c>
      <c r="AO636" s="4" t="s">
        <v>209</v>
      </c>
      <c r="AP636" s="6" t="s">
        <v>181</v>
      </c>
      <c r="AQ636" s="6" t="s">
        <v>168</v>
      </c>
      <c r="AR636" s="201"/>
      <c r="AS636" s="102"/>
      <c r="AT636" s="8"/>
      <c r="AU636" s="108">
        <v>22820</v>
      </c>
      <c r="AV636" s="198">
        <v>44071</v>
      </c>
      <c r="AW636" s="108">
        <v>192120</v>
      </c>
      <c r="AX636" s="199">
        <v>44105</v>
      </c>
      <c r="AY636" s="108" t="s">
        <v>215</v>
      </c>
      <c r="AZ636" s="108" t="s">
        <v>575</v>
      </c>
      <c r="BA636" s="6" t="s">
        <v>181</v>
      </c>
      <c r="BB636" s="75"/>
      <c r="BC636" s="75"/>
      <c r="BD636" s="6" t="s">
        <v>5061</v>
      </c>
      <c r="BE636" s="161" t="s">
        <v>1542</v>
      </c>
      <c r="BF636" s="198">
        <v>44105</v>
      </c>
      <c r="BG636" s="4" t="s">
        <v>220</v>
      </c>
      <c r="BH636" s="4" t="s">
        <v>220</v>
      </c>
      <c r="BI636" s="6" t="s">
        <v>221</v>
      </c>
      <c r="BJ636" s="6" t="s">
        <v>527</v>
      </c>
      <c r="BK636" s="6" t="s">
        <v>174</v>
      </c>
      <c r="BL636" s="12">
        <v>80128270</v>
      </c>
      <c r="BM636" s="4">
        <v>4</v>
      </c>
      <c r="BN636" s="6" t="s">
        <v>528</v>
      </c>
      <c r="BO636" s="6" t="s">
        <v>529</v>
      </c>
      <c r="BP636" s="4">
        <v>77102000</v>
      </c>
      <c r="BQ636" s="196" t="s">
        <v>5059</v>
      </c>
      <c r="BR636" s="198">
        <v>44105</v>
      </c>
      <c r="BS636" s="4" t="s">
        <v>180</v>
      </c>
      <c r="BT636" s="13" t="s">
        <v>230</v>
      </c>
      <c r="BU636" s="199">
        <v>44105</v>
      </c>
      <c r="BV636" s="13" t="s">
        <v>348</v>
      </c>
      <c r="BW636" s="163">
        <v>44106</v>
      </c>
      <c r="BX636" s="163">
        <v>44106</v>
      </c>
      <c r="BY636" s="222">
        <v>44196</v>
      </c>
      <c r="BZ636" s="42">
        <f t="shared" ref="BZ636:BZ638" si="728">$BY636-$BX636</f>
        <v>90</v>
      </c>
      <c r="CA636" s="16">
        <f t="shared" si="715"/>
        <v>3</v>
      </c>
      <c r="CB636" s="6" t="s">
        <v>5062</v>
      </c>
      <c r="CC636" s="9">
        <f>BD_2!E634</f>
        <v>412000</v>
      </c>
      <c r="CD636" s="9">
        <f>BD_2!BA634</f>
        <v>0</v>
      </c>
      <c r="CE636" s="4">
        <f>BD_2!BZ634</f>
        <v>0</v>
      </c>
      <c r="CF636" s="42" t="str">
        <f>BD_2!CA634</f>
        <v>2 NO</v>
      </c>
      <c r="CG636" s="163" t="str">
        <f>BD_2!CF634</f>
        <v>2 NO</v>
      </c>
      <c r="CH636" s="4" t="s">
        <v>181</v>
      </c>
      <c r="CI636">
        <f t="shared" si="657"/>
        <v>90</v>
      </c>
      <c r="CJ636" s="161">
        <f t="shared" si="658"/>
        <v>44106</v>
      </c>
      <c r="CK636" s="161">
        <f t="shared" si="659"/>
        <v>44196</v>
      </c>
      <c r="CL636" s="14">
        <f t="shared" ca="1" si="660"/>
        <v>2.411111111111111</v>
      </c>
      <c r="CM636" s="112">
        <f t="shared" si="712"/>
        <v>36668000</v>
      </c>
      <c r="CN636" s="42" t="str">
        <f t="shared" ref="CN636:CN641" ca="1" si="729">+IF($CK636&lt;=$F$1, "FINALIZADO","EJECUCIÓN")</f>
        <v>FINALIZADO</v>
      </c>
      <c r="CO636" s="115"/>
      <c r="CQ636" s="17"/>
      <c r="CR636" s="87"/>
      <c r="CT636" s="4" t="s">
        <v>1321</v>
      </c>
      <c r="CU636" s="4" t="s">
        <v>1322</v>
      </c>
      <c r="CV636" s="4" t="s">
        <v>3330</v>
      </c>
      <c r="CW636" s="42" t="str">
        <f t="shared" ref="CW636:CW638" si="730">TEXT(BF636,"MMMM")</f>
        <v>octubre</v>
      </c>
      <c r="CX636" s="4" t="s">
        <v>180</v>
      </c>
      <c r="CY636" s="6" t="s">
        <v>361</v>
      </c>
      <c r="CZ636" s="6" t="s">
        <v>362</v>
      </c>
    </row>
    <row r="637" spans="1:104" x14ac:dyDescent="0.25">
      <c r="A637" s="110" t="str">
        <f t="shared" si="719"/>
        <v/>
      </c>
      <c r="B637" s="110" t="str">
        <f t="shared" si="720"/>
        <v/>
      </c>
      <c r="C637" s="42" t="str">
        <f t="shared" si="721"/>
        <v/>
      </c>
      <c r="D637" s="42" t="str">
        <f t="shared" si="722"/>
        <v/>
      </c>
      <c r="E637" s="110" t="str">
        <f t="shared" si="723"/>
        <v/>
      </c>
      <c r="F637" s="110" t="str">
        <f t="shared" ca="1" si="724"/>
        <v>F</v>
      </c>
      <c r="G637" s="19" t="str">
        <f t="shared" si="725"/>
        <v/>
      </c>
      <c r="H637" s="19" t="str">
        <f t="shared" si="726"/>
        <v/>
      </c>
      <c r="I637" s="164" t="str">
        <f t="shared" si="727"/>
        <v/>
      </c>
      <c r="J637" s="4">
        <v>2020</v>
      </c>
      <c r="K637" s="5">
        <v>627</v>
      </c>
      <c r="L637" s="13" t="s">
        <v>1434</v>
      </c>
      <c r="M637" s="79" t="s">
        <v>2159</v>
      </c>
      <c r="N637" t="s">
        <v>116</v>
      </c>
      <c r="O637" t="s">
        <v>136</v>
      </c>
      <c r="P637" t="s">
        <v>150</v>
      </c>
      <c r="Q637" t="s">
        <v>255</v>
      </c>
      <c r="R637" s="79" t="s">
        <v>114</v>
      </c>
      <c r="S637" s="79" t="s">
        <v>168</v>
      </c>
      <c r="T637" s="108" t="s">
        <v>4971</v>
      </c>
      <c r="U637" s="4" t="s">
        <v>2160</v>
      </c>
      <c r="V637" s="43" t="s">
        <v>175</v>
      </c>
      <c r="W637" s="7">
        <v>813013679</v>
      </c>
      <c r="X637" s="100">
        <v>6</v>
      </c>
      <c r="Y637" s="198" t="s">
        <v>2162</v>
      </c>
      <c r="Z637" s="80">
        <v>0</v>
      </c>
      <c r="AA637" s="133" t="s">
        <v>2162</v>
      </c>
      <c r="AB637" s="133" t="s">
        <v>2162</v>
      </c>
      <c r="AC637" s="4" t="s">
        <v>5064</v>
      </c>
      <c r="AD637" s="4" t="s">
        <v>174</v>
      </c>
      <c r="AE637" s="8">
        <v>12143566</v>
      </c>
      <c r="AF637" s="4" t="s">
        <v>181</v>
      </c>
      <c r="AG637" s="13" t="s">
        <v>185</v>
      </c>
      <c r="AH637" s="13" t="s">
        <v>185</v>
      </c>
      <c r="AI637" s="6" t="s">
        <v>4972</v>
      </c>
      <c r="AJ637" s="108" t="s">
        <v>5065</v>
      </c>
      <c r="AK637" s="101" t="s">
        <v>5066</v>
      </c>
      <c r="AL637" s="9">
        <v>220000000</v>
      </c>
      <c r="AM637" s="9">
        <v>200000000</v>
      </c>
      <c r="AN637" s="112">
        <v>0</v>
      </c>
      <c r="AO637" s="4" t="s">
        <v>209</v>
      </c>
      <c r="AP637" s="6" t="s">
        <v>180</v>
      </c>
      <c r="AQ637" s="6" t="s">
        <v>212</v>
      </c>
      <c r="AR637" s="195">
        <v>20000000</v>
      </c>
      <c r="AS637" s="108" t="s">
        <v>4971</v>
      </c>
      <c r="AT637" s="7">
        <v>813013679</v>
      </c>
      <c r="AU637" s="108">
        <v>17020</v>
      </c>
      <c r="AV637" s="198">
        <v>43860</v>
      </c>
      <c r="AW637" s="108">
        <v>192020</v>
      </c>
      <c r="AX637" s="199">
        <v>44105</v>
      </c>
      <c r="AY637" s="108" t="s">
        <v>215</v>
      </c>
      <c r="AZ637" s="108" t="s">
        <v>3359</v>
      </c>
      <c r="BA637" s="6" t="s">
        <v>181</v>
      </c>
      <c r="BB637" s="75"/>
      <c r="BC637" s="75"/>
      <c r="BD637" s="6" t="s">
        <v>5068</v>
      </c>
      <c r="BE637" s="161" t="s">
        <v>5067</v>
      </c>
      <c r="BF637" s="198">
        <v>44105</v>
      </c>
      <c r="BG637" s="4" t="s">
        <v>220</v>
      </c>
      <c r="BH637" s="4" t="s">
        <v>220</v>
      </c>
      <c r="BI637" s="6" t="s">
        <v>221</v>
      </c>
      <c r="BJ637" s="6" t="s">
        <v>1246</v>
      </c>
      <c r="BK637" s="6" t="s">
        <v>174</v>
      </c>
      <c r="BL637" s="12">
        <v>79461036</v>
      </c>
      <c r="BM637" s="4">
        <v>1</v>
      </c>
      <c r="BN637" s="6" t="s">
        <v>1291</v>
      </c>
      <c r="BO637" s="6" t="s">
        <v>959</v>
      </c>
      <c r="BP637" s="4">
        <v>77101700</v>
      </c>
      <c r="BQ637" s="196" t="s">
        <v>5063</v>
      </c>
      <c r="BR637" s="198">
        <v>44105</v>
      </c>
      <c r="BS637" s="4" t="s">
        <v>180</v>
      </c>
      <c r="BT637" s="13" t="s">
        <v>230</v>
      </c>
      <c r="BU637" s="199">
        <v>44106</v>
      </c>
      <c r="BV637" s="13" t="s">
        <v>350</v>
      </c>
      <c r="BW637" s="163">
        <v>44106</v>
      </c>
      <c r="BX637" s="163">
        <v>44106</v>
      </c>
      <c r="BY637" s="222">
        <v>44196</v>
      </c>
      <c r="BZ637" s="42">
        <f t="shared" si="728"/>
        <v>90</v>
      </c>
      <c r="CA637" s="16">
        <f t="shared" si="715"/>
        <v>3</v>
      </c>
      <c r="CB637" s="6" t="s">
        <v>5069</v>
      </c>
      <c r="CC637" s="9">
        <f>BD_2!E635</f>
        <v>0</v>
      </c>
      <c r="CD637" s="9">
        <f>BD_2!BA635</f>
        <v>0</v>
      </c>
      <c r="CE637" s="4">
        <f>BD_2!BZ635</f>
        <v>0</v>
      </c>
      <c r="CF637" s="42" t="str">
        <f>BD_2!CA635</f>
        <v>2 NO</v>
      </c>
      <c r="CG637" s="163" t="str">
        <f>BD_2!CF635</f>
        <v>2 NO</v>
      </c>
      <c r="CH637" s="4" t="s">
        <v>181</v>
      </c>
      <c r="CI637">
        <f t="shared" si="657"/>
        <v>90</v>
      </c>
      <c r="CJ637" s="161">
        <f t="shared" si="658"/>
        <v>44106</v>
      </c>
      <c r="CK637" s="161">
        <f t="shared" si="659"/>
        <v>44196</v>
      </c>
      <c r="CL637" s="14">
        <f t="shared" ca="1" si="660"/>
        <v>2.411111111111111</v>
      </c>
      <c r="CM637" s="112">
        <f t="shared" si="712"/>
        <v>200000000</v>
      </c>
      <c r="CN637" s="42" t="str">
        <f t="shared" ca="1" si="729"/>
        <v>FINALIZADO</v>
      </c>
      <c r="CO637" s="115"/>
      <c r="CQ637" s="17"/>
      <c r="CR637" s="87"/>
      <c r="CT637" s="4" t="s">
        <v>1321</v>
      </c>
      <c r="CU637" s="4" t="s">
        <v>1322</v>
      </c>
      <c r="CV637" s="4" t="s">
        <v>3330</v>
      </c>
      <c r="CW637" s="42" t="str">
        <f t="shared" si="730"/>
        <v>octubre</v>
      </c>
      <c r="CX637" s="4" t="s">
        <v>180</v>
      </c>
      <c r="CY637" s="6" t="s">
        <v>361</v>
      </c>
      <c r="CZ637" s="6" t="s">
        <v>362</v>
      </c>
    </row>
    <row r="638" spans="1:104" x14ac:dyDescent="0.25">
      <c r="A638" s="110" t="str">
        <f t="shared" si="719"/>
        <v/>
      </c>
      <c r="B638" s="110" t="str">
        <f t="shared" si="720"/>
        <v/>
      </c>
      <c r="C638" s="42" t="str">
        <f t="shared" si="721"/>
        <v/>
      </c>
      <c r="D638" s="42" t="str">
        <f t="shared" si="722"/>
        <v/>
      </c>
      <c r="E638" s="110" t="str">
        <f t="shared" si="723"/>
        <v/>
      </c>
      <c r="F638" s="110" t="str">
        <f t="shared" ca="1" si="724"/>
        <v>F</v>
      </c>
      <c r="G638" s="19" t="str">
        <f t="shared" si="725"/>
        <v/>
      </c>
      <c r="H638" s="19" t="str">
        <f t="shared" si="726"/>
        <v/>
      </c>
      <c r="I638" s="164" t="str">
        <f t="shared" si="727"/>
        <v/>
      </c>
      <c r="J638" s="4">
        <v>2020</v>
      </c>
      <c r="K638" s="5">
        <v>628</v>
      </c>
      <c r="L638" s="13" t="s">
        <v>4825</v>
      </c>
      <c r="M638" s="4" t="s">
        <v>115</v>
      </c>
      <c r="N638" s="6" t="s">
        <v>116</v>
      </c>
      <c r="O638" s="6" t="s">
        <v>138</v>
      </c>
      <c r="P638" s="6" t="s">
        <v>150</v>
      </c>
      <c r="Q638" s="6" t="s">
        <v>249</v>
      </c>
      <c r="R638" s="4" t="s">
        <v>114</v>
      </c>
      <c r="S638" s="4" t="s">
        <v>166</v>
      </c>
      <c r="T638" s="108" t="s">
        <v>5152</v>
      </c>
      <c r="U638" s="4" t="s">
        <v>173</v>
      </c>
      <c r="V638" s="43" t="s">
        <v>174</v>
      </c>
      <c r="W638" s="7">
        <v>10002786</v>
      </c>
      <c r="X638" s="100">
        <v>6</v>
      </c>
      <c r="Y638" s="198">
        <v>28304</v>
      </c>
      <c r="Z638" s="80">
        <f ca="1">+($F$1-Tabla3[[#This Row],[FECHA DE NACIMIENTO]])/365</f>
        <v>43.887671232876713</v>
      </c>
      <c r="AA638" s="133" t="s">
        <v>1442</v>
      </c>
      <c r="AC638" s="4" t="s">
        <v>114</v>
      </c>
      <c r="AD638" s="4" t="s">
        <v>114</v>
      </c>
      <c r="AE638" s="8" t="s">
        <v>114</v>
      </c>
      <c r="AF638" s="4" t="s">
        <v>181</v>
      </c>
      <c r="AG638" s="6" t="s">
        <v>200</v>
      </c>
      <c r="AH638" s="6" t="s">
        <v>200</v>
      </c>
      <c r="AI638" s="6" t="s">
        <v>4799</v>
      </c>
      <c r="AJ638" s="108" t="s">
        <v>5153</v>
      </c>
      <c r="AK638" s="101" t="s">
        <v>5154</v>
      </c>
      <c r="AL638" s="9">
        <v>24448833</v>
      </c>
      <c r="AM638" s="9">
        <v>24448833</v>
      </c>
      <c r="AN638" s="112">
        <v>8629000</v>
      </c>
      <c r="AO638" s="4" t="s">
        <v>209</v>
      </c>
      <c r="AP638" s="6" t="s">
        <v>181</v>
      </c>
      <c r="AQ638" s="6" t="s">
        <v>168</v>
      </c>
      <c r="AR638" s="201"/>
      <c r="AS638" s="102"/>
      <c r="AT638" s="8"/>
      <c r="AU638" s="108">
        <v>22820</v>
      </c>
      <c r="AV638" s="198">
        <v>44071</v>
      </c>
      <c r="AW638" s="108">
        <v>197320</v>
      </c>
      <c r="AX638" s="199">
        <v>44112</v>
      </c>
      <c r="AY638" s="108" t="s">
        <v>215</v>
      </c>
      <c r="AZ638" s="108" t="s">
        <v>575</v>
      </c>
      <c r="BA638" s="6" t="s">
        <v>181</v>
      </c>
      <c r="BB638" s="75"/>
      <c r="BC638" s="75"/>
      <c r="BD638" s="6" t="s">
        <v>5156</v>
      </c>
      <c r="BE638" s="161" t="s">
        <v>5155</v>
      </c>
      <c r="BF638" s="198">
        <v>44110</v>
      </c>
      <c r="BG638" s="4" t="s">
        <v>220</v>
      </c>
      <c r="BH638" s="4" t="s">
        <v>220</v>
      </c>
      <c r="BI638" s="6" t="s">
        <v>221</v>
      </c>
      <c r="BJ638" s="6" t="s">
        <v>527</v>
      </c>
      <c r="BK638" s="6" t="s">
        <v>174</v>
      </c>
      <c r="BL638" s="12">
        <v>80128270</v>
      </c>
      <c r="BM638" s="4">
        <v>4</v>
      </c>
      <c r="BN638" s="6" t="s">
        <v>528</v>
      </c>
      <c r="BO638" s="6" t="s">
        <v>529</v>
      </c>
      <c r="BP638" s="4">
        <v>77102000</v>
      </c>
      <c r="BQ638" s="196" t="s">
        <v>5151</v>
      </c>
      <c r="BR638" s="198">
        <v>44110</v>
      </c>
      <c r="BS638" s="4" t="s">
        <v>180</v>
      </c>
      <c r="BT638" s="13" t="s">
        <v>230</v>
      </c>
      <c r="BU638" s="199">
        <v>44111</v>
      </c>
      <c r="BV638" s="13" t="s">
        <v>348</v>
      </c>
      <c r="BW638" s="163">
        <v>44113</v>
      </c>
      <c r="BX638" s="199">
        <v>44113</v>
      </c>
      <c r="BY638" s="222">
        <v>44196</v>
      </c>
      <c r="BZ638" s="42">
        <f t="shared" si="728"/>
        <v>83</v>
      </c>
      <c r="CA638" s="16">
        <f t="shared" si="715"/>
        <v>2.7666666666666666</v>
      </c>
      <c r="CB638" s="6" t="s">
        <v>5109</v>
      </c>
      <c r="CC638" s="9">
        <f>BD_2!E636</f>
        <v>0</v>
      </c>
      <c r="CD638" s="9">
        <f>BD_2!BA636</f>
        <v>0</v>
      </c>
      <c r="CE638" s="4">
        <f>BD_2!BZ636</f>
        <v>0</v>
      </c>
      <c r="CF638" s="42" t="str">
        <f>BD_2!CA636</f>
        <v>2 NO</v>
      </c>
      <c r="CG638" s="163" t="str">
        <f>BD_2!CF636</f>
        <v>2 NO</v>
      </c>
      <c r="CH638" s="4" t="s">
        <v>181</v>
      </c>
      <c r="CI638">
        <f t="shared" si="657"/>
        <v>83</v>
      </c>
      <c r="CJ638" s="161">
        <f t="shared" si="658"/>
        <v>44113</v>
      </c>
      <c r="CK638" s="161">
        <f t="shared" si="659"/>
        <v>44196</v>
      </c>
      <c r="CL638" s="14">
        <f t="shared" ca="1" si="660"/>
        <v>2.5301204819277108</v>
      </c>
      <c r="CM638" s="112">
        <f t="shared" si="712"/>
        <v>24448833</v>
      </c>
      <c r="CN638" s="42" t="str">
        <f t="shared" ca="1" si="729"/>
        <v>FINALIZADO</v>
      </c>
      <c r="CO638" s="115"/>
      <c r="CQ638" s="17"/>
      <c r="CR638" s="87"/>
      <c r="CT638" s="4" t="s">
        <v>1321</v>
      </c>
      <c r="CU638" s="4" t="s">
        <v>1322</v>
      </c>
      <c r="CV638" s="4" t="s">
        <v>3330</v>
      </c>
      <c r="CW638" s="42" t="str">
        <f t="shared" si="730"/>
        <v>octubre</v>
      </c>
      <c r="CX638" s="4" t="s">
        <v>180</v>
      </c>
      <c r="CY638" s="6" t="s">
        <v>361</v>
      </c>
      <c r="CZ638" s="6" t="s">
        <v>362</v>
      </c>
    </row>
    <row r="639" spans="1:104" x14ac:dyDescent="0.25">
      <c r="A639" s="110" t="str">
        <f>+IF($CM639&gt;$AM639,"A", "")</f>
        <v/>
      </c>
      <c r="B639" s="110" t="str">
        <f>+IF(CK639&gt;BY639,"PR","")</f>
        <v/>
      </c>
      <c r="C639" s="42" t="str">
        <f>IF($CG639= "1 SI", "T","")</f>
        <v/>
      </c>
      <c r="D639" s="42" t="str">
        <f>+IF($CF639="1 SI","S","")</f>
        <v/>
      </c>
      <c r="E639" s="110" t="str">
        <f>+IF(CH639="1 SI","C","")</f>
        <v/>
      </c>
      <c r="F639" s="110" t="str">
        <f ca="1">+IF($CK639&lt;=$F$1,"F","E")</f>
        <v>F</v>
      </c>
      <c r="G639" s="19" t="str">
        <f>+IF($CO639="MUTUO ACUERDO", "L","")</f>
        <v/>
      </c>
      <c r="H639" s="19" t="str">
        <f>IF($CX639="1 SI","","NE")</f>
        <v/>
      </c>
      <c r="I639" s="164" t="str">
        <f>IF(CV639="1. SI","ANU","")</f>
        <v/>
      </c>
      <c r="J639" s="4">
        <v>2020</v>
      </c>
      <c r="K639" s="5">
        <v>629</v>
      </c>
      <c r="L639" s="13" t="s">
        <v>714</v>
      </c>
      <c r="M639" s="4" t="s">
        <v>115</v>
      </c>
      <c r="N639" s="6" t="s">
        <v>116</v>
      </c>
      <c r="O639" s="6" t="s">
        <v>138</v>
      </c>
      <c r="P639" s="6" t="s">
        <v>150</v>
      </c>
      <c r="Q639" s="6" t="s">
        <v>249</v>
      </c>
      <c r="R639" s="4" t="s">
        <v>114</v>
      </c>
      <c r="S639" s="4" t="s">
        <v>167</v>
      </c>
      <c r="T639" s="108" t="s">
        <v>5071</v>
      </c>
      <c r="U639" s="4" t="s">
        <v>173</v>
      </c>
      <c r="V639" s="43" t="s">
        <v>174</v>
      </c>
      <c r="W639" s="7">
        <v>79756256</v>
      </c>
      <c r="X639" s="100">
        <v>0</v>
      </c>
      <c r="Y639" s="221">
        <v>27545</v>
      </c>
      <c r="Z639" s="80">
        <f ca="1">+($F$1-Tabla3[[#This Row],[FECHA DE NACIMIENTO]])/365</f>
        <v>45.967123287671235</v>
      </c>
      <c r="AA639" s="133" t="s">
        <v>367</v>
      </c>
      <c r="AC639" s="4" t="s">
        <v>114</v>
      </c>
      <c r="AD639" s="4" t="s">
        <v>114</v>
      </c>
      <c r="AE639" s="8" t="s">
        <v>114</v>
      </c>
      <c r="AF639" s="4" t="s">
        <v>181</v>
      </c>
      <c r="AG639" s="6" t="s">
        <v>195</v>
      </c>
      <c r="AH639" s="6" t="s">
        <v>201</v>
      </c>
      <c r="AI639" s="6" t="s">
        <v>5072</v>
      </c>
      <c r="AJ639" s="108" t="s">
        <v>5073</v>
      </c>
      <c r="AK639" s="101" t="s">
        <v>5074</v>
      </c>
      <c r="AL639" s="9">
        <v>6916666</v>
      </c>
      <c r="AM639" s="9">
        <v>6916666</v>
      </c>
      <c r="AN639" s="112">
        <v>2500000</v>
      </c>
      <c r="AO639" s="4" t="s">
        <v>209</v>
      </c>
      <c r="AP639" s="6" t="s">
        <v>181</v>
      </c>
      <c r="AQ639" s="6" t="s">
        <v>168</v>
      </c>
      <c r="AR639" s="201"/>
      <c r="AS639" s="102"/>
      <c r="AT639" s="8"/>
      <c r="AU639" s="108">
        <v>24220</v>
      </c>
      <c r="AV639" s="221">
        <v>44099</v>
      </c>
      <c r="AW639" s="108">
        <v>195720</v>
      </c>
      <c r="AX639" s="222">
        <v>44112</v>
      </c>
      <c r="AY639" s="108" t="s">
        <v>215</v>
      </c>
      <c r="AZ639" s="108" t="s">
        <v>378</v>
      </c>
      <c r="BA639" s="6" t="s">
        <v>181</v>
      </c>
      <c r="BB639" s="75"/>
      <c r="BC639" s="75"/>
      <c r="BD639" s="6" t="s">
        <v>5076</v>
      </c>
      <c r="BE639" s="161" t="s">
        <v>5075</v>
      </c>
      <c r="BF639" s="221">
        <v>44111</v>
      </c>
      <c r="BG639" s="4" t="s">
        <v>220</v>
      </c>
      <c r="BH639" s="4" t="s">
        <v>220</v>
      </c>
      <c r="BI639" s="6" t="s">
        <v>221</v>
      </c>
      <c r="BJ639" s="6" t="s">
        <v>370</v>
      </c>
      <c r="BK639" s="6" t="s">
        <v>174</v>
      </c>
      <c r="BL639" s="12">
        <v>63459707</v>
      </c>
      <c r="BM639" s="4">
        <v>9</v>
      </c>
      <c r="BN639" s="6" t="s">
        <v>225</v>
      </c>
      <c r="BO639" s="6" t="s">
        <v>195</v>
      </c>
      <c r="BP639" s="4">
        <v>72101501</v>
      </c>
      <c r="BQ639" s="196" t="s">
        <v>5070</v>
      </c>
      <c r="BR639" s="221">
        <v>44111</v>
      </c>
      <c r="BS639" s="4" t="s">
        <v>181</v>
      </c>
      <c r="BT639" s="13" t="s">
        <v>235</v>
      </c>
      <c r="BU639" s="222" t="s">
        <v>168</v>
      </c>
      <c r="BV639" s="13" t="s">
        <v>256</v>
      </c>
      <c r="BW639" s="199">
        <v>44112</v>
      </c>
      <c r="BX639" s="199">
        <v>44112</v>
      </c>
      <c r="BY639" s="222">
        <v>44196</v>
      </c>
      <c r="BZ639" s="42">
        <f>$BY639-$BX639</f>
        <v>84</v>
      </c>
      <c r="CA639" s="16">
        <f>$BZ639/30</f>
        <v>2.8</v>
      </c>
      <c r="CB639" s="6" t="s">
        <v>5077</v>
      </c>
      <c r="CC639" s="9">
        <f>BD_2!E637</f>
        <v>0</v>
      </c>
      <c r="CD639" s="9">
        <f>BD_2!BA637</f>
        <v>0</v>
      </c>
      <c r="CE639" s="4">
        <f>BD_2!BZ637</f>
        <v>0</v>
      </c>
      <c r="CF639" s="42" t="str">
        <f>BD_2!CA637</f>
        <v>2 NO</v>
      </c>
      <c r="CG639" s="199" t="str">
        <f>BD_2!CF637</f>
        <v>2 NO</v>
      </c>
      <c r="CH639" s="4" t="s">
        <v>181</v>
      </c>
      <c r="CI639">
        <f t="shared" si="657"/>
        <v>84</v>
      </c>
      <c r="CJ639" s="161">
        <f t="shared" si="658"/>
        <v>44112</v>
      </c>
      <c r="CK639" s="161">
        <f t="shared" si="659"/>
        <v>44196</v>
      </c>
      <c r="CL639" s="14">
        <f t="shared" ca="1" si="660"/>
        <v>2.5119047619047619</v>
      </c>
      <c r="CM639" s="112">
        <f t="shared" si="712"/>
        <v>6916666</v>
      </c>
      <c r="CN639" s="42" t="str">
        <f t="shared" ca="1" si="729"/>
        <v>FINALIZADO</v>
      </c>
      <c r="CO639" s="115"/>
      <c r="CQ639" s="17"/>
      <c r="CR639" s="87"/>
      <c r="CT639" s="4" t="s">
        <v>1321</v>
      </c>
      <c r="CU639" s="4" t="s">
        <v>1322</v>
      </c>
      <c r="CV639" s="4" t="s">
        <v>3330</v>
      </c>
      <c r="CW639" s="42" t="str">
        <f>TEXT(BF639,"MMMM")</f>
        <v>octubre</v>
      </c>
      <c r="CX639" s="4" t="s">
        <v>180</v>
      </c>
      <c r="CY639" s="6" t="s">
        <v>361</v>
      </c>
      <c r="CZ639" s="6" t="s">
        <v>362</v>
      </c>
    </row>
    <row r="640" spans="1:104" x14ac:dyDescent="0.25">
      <c r="A640" s="110" t="str">
        <f>+IF($CM640&gt;$AM640,"A", "")</f>
        <v/>
      </c>
      <c r="B640" s="110" t="str">
        <f>+IF(CK640&gt;BY640,"PR","")</f>
        <v/>
      </c>
      <c r="C640" s="42" t="str">
        <f>IF($CG640= "1 SI", "T","")</f>
        <v/>
      </c>
      <c r="D640" s="42" t="str">
        <f>+IF($CF640="1 SI","S","")</f>
        <v/>
      </c>
      <c r="E640" s="110" t="str">
        <f>+IF(CH640="1 SI","C","")</f>
        <v/>
      </c>
      <c r="F640" s="110" t="str">
        <f ca="1">+IF($CK640&lt;=$F$1,"F","E")</f>
        <v>F</v>
      </c>
      <c r="G640" s="19" t="str">
        <f>+IF($CO640="MUTUO ACUERDO", "L","")</f>
        <v/>
      </c>
      <c r="H640" s="19" t="str">
        <f>IF($CX640="1 SI","","NE")</f>
        <v/>
      </c>
      <c r="I640" s="164" t="str">
        <f>IF(CV640="1. SI","ANU","")</f>
        <v/>
      </c>
      <c r="J640" s="4">
        <v>2020</v>
      </c>
      <c r="K640" s="5">
        <v>630</v>
      </c>
      <c r="L640" s="13" t="s">
        <v>714</v>
      </c>
      <c r="M640" s="4" t="s">
        <v>115</v>
      </c>
      <c r="N640" s="6" t="s">
        <v>116</v>
      </c>
      <c r="O640" s="6" t="s">
        <v>138</v>
      </c>
      <c r="P640" s="6" t="s">
        <v>150</v>
      </c>
      <c r="Q640" s="6" t="s">
        <v>249</v>
      </c>
      <c r="R640" s="4" t="s">
        <v>114</v>
      </c>
      <c r="S640" s="4" t="s">
        <v>167</v>
      </c>
      <c r="T640" s="108" t="s">
        <v>5079</v>
      </c>
      <c r="U640" s="4" t="s">
        <v>173</v>
      </c>
      <c r="V640" s="43" t="s">
        <v>174</v>
      </c>
      <c r="W640" s="7">
        <v>79698007</v>
      </c>
      <c r="X640" s="100">
        <v>4</v>
      </c>
      <c r="Y640" s="221">
        <v>26957</v>
      </c>
      <c r="Z640" s="80">
        <f ca="1">+($F$1-Tabla3[[#This Row],[FECHA DE NACIMIENTO]])/365</f>
        <v>47.578082191780823</v>
      </c>
      <c r="AA640" s="133" t="s">
        <v>367</v>
      </c>
      <c r="AC640" s="4" t="s">
        <v>114</v>
      </c>
      <c r="AD640" s="4" t="s">
        <v>114</v>
      </c>
      <c r="AE640" s="8" t="s">
        <v>114</v>
      </c>
      <c r="AF640" s="4" t="s">
        <v>181</v>
      </c>
      <c r="AG640" s="6" t="s">
        <v>195</v>
      </c>
      <c r="AH640" s="6" t="s">
        <v>201</v>
      </c>
      <c r="AI640" s="6" t="s">
        <v>5080</v>
      </c>
      <c r="AJ640" s="108" t="s">
        <v>5081</v>
      </c>
      <c r="AK640" s="101" t="s">
        <v>5074</v>
      </c>
      <c r="AL640" s="9">
        <v>6916666</v>
      </c>
      <c r="AM640" s="9">
        <v>6916666</v>
      </c>
      <c r="AN640" s="112">
        <v>2500000</v>
      </c>
      <c r="AO640" s="4" t="s">
        <v>209</v>
      </c>
      <c r="AP640" s="6" t="s">
        <v>181</v>
      </c>
      <c r="AQ640" s="6" t="s">
        <v>168</v>
      </c>
      <c r="AR640" s="201"/>
      <c r="AS640" s="102"/>
      <c r="AT640" s="8"/>
      <c r="AU640" s="108">
        <v>24220</v>
      </c>
      <c r="AV640" s="221">
        <v>44099</v>
      </c>
      <c r="AW640" s="108">
        <v>195920</v>
      </c>
      <c r="AX640" s="222">
        <v>44112</v>
      </c>
      <c r="AY640" s="108" t="s">
        <v>215</v>
      </c>
      <c r="AZ640" s="108" t="s">
        <v>378</v>
      </c>
      <c r="BA640" s="6" t="s">
        <v>181</v>
      </c>
      <c r="BB640" s="75"/>
      <c r="BC640" s="75"/>
      <c r="BD640" s="6" t="s">
        <v>5083</v>
      </c>
      <c r="BE640" s="161" t="s">
        <v>5082</v>
      </c>
      <c r="BF640" s="221">
        <v>44111</v>
      </c>
      <c r="BG640" s="4" t="s">
        <v>220</v>
      </c>
      <c r="BH640" s="4" t="s">
        <v>220</v>
      </c>
      <c r="BI640" s="6" t="s">
        <v>221</v>
      </c>
      <c r="BJ640" s="6" t="s">
        <v>370</v>
      </c>
      <c r="BK640" s="6" t="s">
        <v>174</v>
      </c>
      <c r="BL640" s="12">
        <v>63459707</v>
      </c>
      <c r="BM640" s="4">
        <v>9</v>
      </c>
      <c r="BN640" s="6" t="s">
        <v>225</v>
      </c>
      <c r="BO640" s="6" t="s">
        <v>195</v>
      </c>
      <c r="BP640" s="4">
        <v>72101501</v>
      </c>
      <c r="BQ640" s="196" t="s">
        <v>5078</v>
      </c>
      <c r="BR640" s="221">
        <v>44111</v>
      </c>
      <c r="BS640" s="4" t="s">
        <v>181</v>
      </c>
      <c r="BT640" s="13" t="s">
        <v>235</v>
      </c>
      <c r="BU640" s="222" t="s">
        <v>168</v>
      </c>
      <c r="BV640" s="13" t="s">
        <v>256</v>
      </c>
      <c r="BW640" s="199">
        <v>44112</v>
      </c>
      <c r="BX640" s="199">
        <v>44112</v>
      </c>
      <c r="BY640" s="222">
        <v>44196</v>
      </c>
      <c r="BZ640" s="42">
        <f>$BY640-$BX640</f>
        <v>84</v>
      </c>
      <c r="CA640" s="16">
        <f>$BZ640/30</f>
        <v>2.8</v>
      </c>
      <c r="CB640" s="6" t="s">
        <v>5077</v>
      </c>
      <c r="CC640" s="9">
        <f>BD_2!E638</f>
        <v>0</v>
      </c>
      <c r="CD640" s="9">
        <f>BD_2!BA638</f>
        <v>0</v>
      </c>
      <c r="CE640" s="4">
        <f>BD_2!BZ638</f>
        <v>0</v>
      </c>
      <c r="CF640" s="42" t="str">
        <f>BD_2!CA638</f>
        <v>2 NO</v>
      </c>
      <c r="CG640" s="199" t="str">
        <f>BD_2!CF638</f>
        <v>2 NO</v>
      </c>
      <c r="CH640" s="4" t="s">
        <v>181</v>
      </c>
      <c r="CI640">
        <f t="shared" si="657"/>
        <v>84</v>
      </c>
      <c r="CJ640" s="161">
        <f t="shared" si="658"/>
        <v>44112</v>
      </c>
      <c r="CK640" s="161">
        <f t="shared" si="659"/>
        <v>44196</v>
      </c>
      <c r="CL640" s="14">
        <f t="shared" ca="1" si="660"/>
        <v>2.5119047619047619</v>
      </c>
      <c r="CM640" s="112">
        <f t="shared" si="712"/>
        <v>6916666</v>
      </c>
      <c r="CN640" s="42" t="str">
        <f t="shared" ca="1" si="729"/>
        <v>FINALIZADO</v>
      </c>
      <c r="CO640" s="115"/>
      <c r="CQ640" s="17"/>
      <c r="CR640" s="87"/>
      <c r="CT640" s="4" t="s">
        <v>1321</v>
      </c>
      <c r="CU640" s="4" t="s">
        <v>1322</v>
      </c>
      <c r="CV640" s="4" t="s">
        <v>3330</v>
      </c>
      <c r="CW640" s="42" t="str">
        <f>TEXT(BF640,"MMMM")</f>
        <v>octubre</v>
      </c>
      <c r="CX640" s="4" t="s">
        <v>180</v>
      </c>
      <c r="CY640" s="6" t="s">
        <v>361</v>
      </c>
      <c r="CZ640" s="6" t="s">
        <v>362</v>
      </c>
    </row>
    <row r="641" spans="1:104" x14ac:dyDescent="0.25">
      <c r="A641" s="110" t="str">
        <f>+IF($CM641&gt;$AM641,"A", "")</f>
        <v/>
      </c>
      <c r="B641" s="110" t="str">
        <f>+IF(CK641&gt;BY641,"PR","")</f>
        <v/>
      </c>
      <c r="C641" s="42" t="str">
        <f>IF($CG641= "1 SI", "T","")</f>
        <v>T</v>
      </c>
      <c r="D641" s="42" t="str">
        <f>+IF($CF641="1 SI","S","")</f>
        <v/>
      </c>
      <c r="E641" s="110" t="str">
        <f>+IF(CH641="1 SI","C","")</f>
        <v/>
      </c>
      <c r="F641" s="110" t="str">
        <f ca="1">+IF($CK641&lt;=$F$1,"F","E")</f>
        <v>F</v>
      </c>
      <c r="G641" s="19" t="str">
        <f>+IF($CO641="MUTUO ACUERDO", "L","")</f>
        <v/>
      </c>
      <c r="H641" s="19" t="str">
        <f>IF($CX641="1 SI","","NE")</f>
        <v/>
      </c>
      <c r="I641" s="164" t="str">
        <f>IF(CV641="1. SI","ANU","")</f>
        <v/>
      </c>
      <c r="J641" s="4">
        <v>2020</v>
      </c>
      <c r="K641" s="5">
        <v>631</v>
      </c>
      <c r="L641" s="13" t="s">
        <v>714</v>
      </c>
      <c r="M641" s="4" t="s">
        <v>115</v>
      </c>
      <c r="N641" s="6" t="s">
        <v>116</v>
      </c>
      <c r="O641" s="6" t="s">
        <v>138</v>
      </c>
      <c r="P641" s="6" t="s">
        <v>150</v>
      </c>
      <c r="Q641" s="6" t="s">
        <v>249</v>
      </c>
      <c r="R641" s="4" t="s">
        <v>114</v>
      </c>
      <c r="S641" s="4" t="s">
        <v>167</v>
      </c>
      <c r="T641" s="108" t="s">
        <v>5085</v>
      </c>
      <c r="U641" s="4" t="s">
        <v>173</v>
      </c>
      <c r="V641" s="43" t="s">
        <v>174</v>
      </c>
      <c r="W641" s="7">
        <v>79491629</v>
      </c>
      <c r="X641" s="100">
        <v>5</v>
      </c>
      <c r="Y641" s="221">
        <v>25606</v>
      </c>
      <c r="Z641" s="80">
        <f ca="1">+($F$1-Tabla3[[#This Row],[FECHA DE NACIMIENTO]])/365</f>
        <v>51.279452054794518</v>
      </c>
      <c r="AA641" s="133" t="s">
        <v>367</v>
      </c>
      <c r="AC641" s="4" t="s">
        <v>114</v>
      </c>
      <c r="AD641" s="4" t="s">
        <v>114</v>
      </c>
      <c r="AE641" s="8" t="s">
        <v>114</v>
      </c>
      <c r="AF641" s="4" t="s">
        <v>181</v>
      </c>
      <c r="AG641" s="6" t="s">
        <v>195</v>
      </c>
      <c r="AH641" s="6" t="s">
        <v>201</v>
      </c>
      <c r="AI641" s="6" t="s">
        <v>5072</v>
      </c>
      <c r="AJ641" s="108" t="s">
        <v>5081</v>
      </c>
      <c r="AK641" s="101" t="s">
        <v>5086</v>
      </c>
      <c r="AL641" s="9">
        <v>6916666</v>
      </c>
      <c r="AM641" s="9">
        <v>6916666</v>
      </c>
      <c r="AN641" s="112">
        <v>2500000</v>
      </c>
      <c r="AO641" s="4" t="s">
        <v>209</v>
      </c>
      <c r="AP641" s="6" t="s">
        <v>181</v>
      </c>
      <c r="AQ641" s="6" t="s">
        <v>168</v>
      </c>
      <c r="AR641" s="201"/>
      <c r="AS641" s="102"/>
      <c r="AT641" s="8"/>
      <c r="AU641" s="108">
        <v>24220</v>
      </c>
      <c r="AV641" s="221">
        <v>44099</v>
      </c>
      <c r="AW641" s="108">
        <v>196020</v>
      </c>
      <c r="AX641" s="222">
        <v>44112</v>
      </c>
      <c r="AY641" s="108" t="s">
        <v>215</v>
      </c>
      <c r="AZ641" s="108" t="s">
        <v>378</v>
      </c>
      <c r="BA641" s="6" t="s">
        <v>181</v>
      </c>
      <c r="BB641" s="75"/>
      <c r="BC641" s="75"/>
      <c r="BD641" s="6" t="s">
        <v>5088</v>
      </c>
      <c r="BE641" s="161" t="s">
        <v>5087</v>
      </c>
      <c r="BF641" s="221">
        <v>44111</v>
      </c>
      <c r="BG641" s="4" t="s">
        <v>220</v>
      </c>
      <c r="BH641" s="4" t="s">
        <v>220</v>
      </c>
      <c r="BI641" s="6" t="s">
        <v>221</v>
      </c>
      <c r="BJ641" s="6" t="s">
        <v>370</v>
      </c>
      <c r="BK641" s="6" t="s">
        <v>174</v>
      </c>
      <c r="BL641" s="12">
        <v>63459707</v>
      </c>
      <c r="BM641" s="4">
        <v>9</v>
      </c>
      <c r="BN641" s="6" t="s">
        <v>225</v>
      </c>
      <c r="BO641" s="6" t="s">
        <v>195</v>
      </c>
      <c r="BP641" s="4">
        <v>72101501</v>
      </c>
      <c r="BQ641" s="196" t="s">
        <v>5084</v>
      </c>
      <c r="BR641" s="221">
        <v>44111</v>
      </c>
      <c r="BS641" s="4" t="s">
        <v>181</v>
      </c>
      <c r="BT641" s="13" t="s">
        <v>235</v>
      </c>
      <c r="BU641" s="222" t="s">
        <v>168</v>
      </c>
      <c r="BV641" s="13" t="s">
        <v>256</v>
      </c>
      <c r="BW641" s="199">
        <v>44112</v>
      </c>
      <c r="BX641" s="199">
        <v>44112</v>
      </c>
      <c r="BY641" s="222">
        <v>44196</v>
      </c>
      <c r="BZ641" s="42">
        <f>$BY641-$BX641</f>
        <v>84</v>
      </c>
      <c r="CA641" s="16">
        <f>$BZ641/30</f>
        <v>2.8</v>
      </c>
      <c r="CB641" s="6" t="s">
        <v>5077</v>
      </c>
      <c r="CC641" s="9">
        <f>BD_2!E639</f>
        <v>5916666</v>
      </c>
      <c r="CD641" s="9">
        <f>BD_2!BA639</f>
        <v>0</v>
      </c>
      <c r="CE641" s="4">
        <f>BD_2!BZ639</f>
        <v>-42</v>
      </c>
      <c r="CF641" s="42" t="str">
        <f>BD_2!CA639</f>
        <v>2 NO</v>
      </c>
      <c r="CG641" s="199" t="str">
        <f>BD_2!CF639</f>
        <v>1 SI</v>
      </c>
      <c r="CH641" s="4" t="s">
        <v>181</v>
      </c>
      <c r="CI641">
        <f t="shared" si="657"/>
        <v>42</v>
      </c>
      <c r="CJ641" s="161">
        <f t="shared" si="658"/>
        <v>44112</v>
      </c>
      <c r="CK641" s="161">
        <f t="shared" si="659"/>
        <v>44154</v>
      </c>
      <c r="CL641" s="14">
        <f t="shared" ca="1" si="660"/>
        <v>5.0238095238095237</v>
      </c>
      <c r="CM641" s="112">
        <f t="shared" si="712"/>
        <v>1000000</v>
      </c>
      <c r="CN641" s="42" t="str">
        <f t="shared" ca="1" si="729"/>
        <v>FINALIZADO</v>
      </c>
      <c r="CO641" s="115"/>
      <c r="CQ641" s="17"/>
      <c r="CR641" s="87"/>
      <c r="CT641" s="4" t="s">
        <v>1321</v>
      </c>
      <c r="CU641" s="4" t="s">
        <v>1322</v>
      </c>
      <c r="CV641" s="4" t="s">
        <v>3330</v>
      </c>
      <c r="CW641" s="42" t="str">
        <f>TEXT(BF641,"MMMM")</f>
        <v>octubre</v>
      </c>
      <c r="CX641" s="4" t="s">
        <v>180</v>
      </c>
      <c r="CY641" s="6" t="s">
        <v>361</v>
      </c>
      <c r="CZ641" s="6" t="s">
        <v>362</v>
      </c>
    </row>
    <row r="642" spans="1:104" x14ac:dyDescent="0.25">
      <c r="A642" s="110" t="str">
        <f t="shared" ref="A642:A646" si="731">+IF($CM642&gt;$AM642,"A", "")</f>
        <v/>
      </c>
      <c r="B642" s="110" t="str">
        <f t="shared" ref="B642:B646" si="732">+IF(CK642&gt;BY642,"PR","")</f>
        <v/>
      </c>
      <c r="C642" s="42" t="str">
        <f t="shared" ref="C642:C646" si="733">IF($CG642= "1 SI", "T","")</f>
        <v/>
      </c>
      <c r="D642" s="42" t="str">
        <f t="shared" ref="D642:D646" si="734">+IF($CF642="1 SI","S","")</f>
        <v/>
      </c>
      <c r="E642" s="110" t="str">
        <f t="shared" ref="E642:E646" si="735">+IF(CH642="1 SI","C","")</f>
        <v/>
      </c>
      <c r="F642" s="110" t="str">
        <f t="shared" ref="F642:F646" ca="1" si="736">+IF($CK642&lt;=$F$1,"F","E")</f>
        <v>F</v>
      </c>
      <c r="G642" s="19" t="str">
        <f t="shared" ref="G642:G646" si="737">+IF($CO642="MUTUO ACUERDO", "L","")</f>
        <v/>
      </c>
      <c r="H642" s="19" t="str">
        <f t="shared" ref="H642:H646" si="738">IF($CX642="1 SI","","NE")</f>
        <v/>
      </c>
      <c r="I642" s="164" t="str">
        <f t="shared" ref="I642:I646" si="739">IF(CV642="1. SI","ANU","")</f>
        <v/>
      </c>
      <c r="J642" s="4">
        <v>2020</v>
      </c>
      <c r="K642" s="5">
        <v>632</v>
      </c>
      <c r="L642" s="13" t="s">
        <v>1437</v>
      </c>
      <c r="M642" s="4" t="s">
        <v>115</v>
      </c>
      <c r="N642" s="6" t="s">
        <v>116</v>
      </c>
      <c r="O642" s="6" t="s">
        <v>138</v>
      </c>
      <c r="P642" s="6" t="s">
        <v>150</v>
      </c>
      <c r="Q642" s="6" t="s">
        <v>249</v>
      </c>
      <c r="R642" s="4" t="s">
        <v>114</v>
      </c>
      <c r="S642" s="4" t="s">
        <v>166</v>
      </c>
      <c r="T642" s="108" t="s">
        <v>5175</v>
      </c>
      <c r="U642" s="4" t="s">
        <v>173</v>
      </c>
      <c r="V642" s="43" t="s">
        <v>174</v>
      </c>
      <c r="W642" s="7">
        <v>52093659</v>
      </c>
      <c r="X642" s="100">
        <v>0</v>
      </c>
      <c r="Y642" s="221">
        <v>27848</v>
      </c>
      <c r="Z642" s="80">
        <f ca="1">+($F$1-Tabla3[[#This Row],[FECHA DE NACIMIENTO]])/365</f>
        <v>45.136986301369866</v>
      </c>
      <c r="AA642" s="133" t="s">
        <v>4068</v>
      </c>
      <c r="AC642" s="4" t="s">
        <v>114</v>
      </c>
      <c r="AD642" s="4" t="s">
        <v>114</v>
      </c>
      <c r="AE642" s="8" t="s">
        <v>114</v>
      </c>
      <c r="AF642" s="4" t="s">
        <v>181</v>
      </c>
      <c r="AG642" s="13" t="s">
        <v>185</v>
      </c>
      <c r="AH642" s="13" t="s">
        <v>185</v>
      </c>
      <c r="AI642" s="6" t="s">
        <v>5176</v>
      </c>
      <c r="AJ642" s="108" t="s">
        <v>5177</v>
      </c>
      <c r="AK642" s="101" t="s">
        <v>5178</v>
      </c>
      <c r="AL642" s="9">
        <v>10200002</v>
      </c>
      <c r="AM642" s="9">
        <v>10200002</v>
      </c>
      <c r="AN642" s="112">
        <v>4500001</v>
      </c>
      <c r="AO642" s="4" t="s">
        <v>209</v>
      </c>
      <c r="AP642" s="6" t="s">
        <v>181</v>
      </c>
      <c r="AQ642" s="6" t="s">
        <v>168</v>
      </c>
      <c r="AR642" s="201"/>
      <c r="AS642" s="102"/>
      <c r="AT642" s="8"/>
      <c r="AU642" s="108">
        <v>9020</v>
      </c>
      <c r="AV642" s="221">
        <v>43844</v>
      </c>
      <c r="AW642" s="108">
        <v>205320</v>
      </c>
      <c r="AX642" s="222">
        <v>44127</v>
      </c>
      <c r="AY642" s="108" t="s">
        <v>215</v>
      </c>
      <c r="AZ642" s="108" t="s">
        <v>810</v>
      </c>
      <c r="BA642" s="6" t="s">
        <v>181</v>
      </c>
      <c r="BB642" s="75"/>
      <c r="BC642" s="75"/>
      <c r="BD642" s="6" t="s">
        <v>5180</v>
      </c>
      <c r="BE642" s="161" t="s">
        <v>5179</v>
      </c>
      <c r="BF642" s="221">
        <v>44126</v>
      </c>
      <c r="BG642" s="4" t="s">
        <v>220</v>
      </c>
      <c r="BH642" s="4" t="s">
        <v>220</v>
      </c>
      <c r="BI642" s="6" t="s">
        <v>221</v>
      </c>
      <c r="BJ642" s="6" t="s">
        <v>4199</v>
      </c>
      <c r="BK642" s="6" t="s">
        <v>174</v>
      </c>
      <c r="BL642" s="12">
        <v>91423177</v>
      </c>
      <c r="BM642" s="4">
        <v>6</v>
      </c>
      <c r="BN642" s="6" t="s">
        <v>4200</v>
      </c>
      <c r="BO642" s="6" t="s">
        <v>957</v>
      </c>
      <c r="BP642" s="4">
        <v>80161501</v>
      </c>
      <c r="BQ642" s="196" t="s">
        <v>5174</v>
      </c>
      <c r="BR642" s="221">
        <v>44126</v>
      </c>
      <c r="BS642" s="4" t="s">
        <v>180</v>
      </c>
      <c r="BT642" s="13" t="s">
        <v>230</v>
      </c>
      <c r="BU642" s="222">
        <v>44127</v>
      </c>
      <c r="BV642" s="13" t="s">
        <v>348</v>
      </c>
      <c r="BW642" s="199">
        <v>44127</v>
      </c>
      <c r="BX642" s="199">
        <v>44127</v>
      </c>
      <c r="BY642" s="222">
        <v>44196</v>
      </c>
      <c r="BZ642" s="42">
        <f t="shared" ref="BZ642:BZ646" si="740">$BY642-$BX642</f>
        <v>69</v>
      </c>
      <c r="CA642" s="16">
        <f t="shared" ref="CA642:CA705" si="741">$BZ642/30</f>
        <v>2.2999999999999998</v>
      </c>
      <c r="CB642" s="6" t="s">
        <v>5181</v>
      </c>
      <c r="CC642" s="9">
        <f>BD_2!E640</f>
        <v>0</v>
      </c>
      <c r="CD642" s="9">
        <f>BD_2!BA640</f>
        <v>0</v>
      </c>
      <c r="CE642" s="4">
        <f>BD_2!BZ640</f>
        <v>0</v>
      </c>
      <c r="CF642" s="42" t="str">
        <f>BD_2!CA640</f>
        <v>2 NO</v>
      </c>
      <c r="CG642" s="199" t="str">
        <f>BD_2!CF640</f>
        <v>2 NO</v>
      </c>
      <c r="CH642" s="4" t="s">
        <v>181</v>
      </c>
      <c r="CI642">
        <f t="shared" si="657"/>
        <v>69</v>
      </c>
      <c r="CJ642" s="161">
        <f t="shared" ref="CJ642:CJ667" si="742">$BX642</f>
        <v>44127</v>
      </c>
      <c r="CK642" s="161">
        <f t="shared" ref="CK642:CK667" si="743">$BY642+$CE642</f>
        <v>44196</v>
      </c>
      <c r="CL642" s="14">
        <f t="shared" ref="CL642:CL650" ca="1" si="744">(($F$1-$CJ642)/($CK642-$CJ642))</f>
        <v>2.8405797101449277</v>
      </c>
      <c r="CM642" s="112">
        <f t="shared" ref="CM642:CM646" si="745">$AM642+$CD642-$CC642</f>
        <v>10200002</v>
      </c>
      <c r="CN642" s="42" t="str">
        <f t="shared" ref="CN642:CN646" ca="1" si="746">+IF($CK642&lt;=$F$1, "FINALIZADO","EJECUCIÓN")</f>
        <v>FINALIZADO</v>
      </c>
      <c r="CO642" s="115"/>
      <c r="CQ642" s="17"/>
      <c r="CR642" s="87"/>
      <c r="CT642" s="4" t="s">
        <v>1321</v>
      </c>
      <c r="CU642" s="4" t="s">
        <v>1322</v>
      </c>
      <c r="CV642" s="4" t="s">
        <v>3330</v>
      </c>
      <c r="CW642" s="42" t="str">
        <f t="shared" ref="CW642:CW646" si="747">TEXT(BF642,"MMMM")</f>
        <v>octubre</v>
      </c>
      <c r="CX642" s="4" t="s">
        <v>180</v>
      </c>
      <c r="CY642" s="6" t="s">
        <v>361</v>
      </c>
      <c r="CZ642" s="6" t="s">
        <v>362</v>
      </c>
    </row>
    <row r="643" spans="1:104" x14ac:dyDescent="0.25">
      <c r="A643" s="110" t="str">
        <f t="shared" si="731"/>
        <v/>
      </c>
      <c r="B643" s="110" t="str">
        <f t="shared" si="732"/>
        <v/>
      </c>
      <c r="C643" s="42" t="str">
        <f t="shared" si="733"/>
        <v/>
      </c>
      <c r="D643" s="42" t="str">
        <f t="shared" si="734"/>
        <v/>
      </c>
      <c r="E643" s="110" t="str">
        <f t="shared" si="735"/>
        <v/>
      </c>
      <c r="F643" s="110" t="str">
        <f t="shared" ca="1" si="736"/>
        <v>F</v>
      </c>
      <c r="G643" s="19" t="str">
        <f t="shared" si="737"/>
        <v/>
      </c>
      <c r="H643" s="19" t="str">
        <f t="shared" si="738"/>
        <v/>
      </c>
      <c r="I643" s="164" t="str">
        <f t="shared" si="739"/>
        <v/>
      </c>
      <c r="J643" s="4">
        <v>2020</v>
      </c>
      <c r="K643" s="5">
        <v>633</v>
      </c>
      <c r="L643" s="13" t="s">
        <v>4825</v>
      </c>
      <c r="M643" s="4" t="s">
        <v>115</v>
      </c>
      <c r="N643" s="6" t="s">
        <v>116</v>
      </c>
      <c r="O643" s="6" t="s">
        <v>138</v>
      </c>
      <c r="P643" s="6" t="s">
        <v>150</v>
      </c>
      <c r="Q643" s="6" t="s">
        <v>249</v>
      </c>
      <c r="R643" s="4" t="s">
        <v>114</v>
      </c>
      <c r="S643" s="4" t="s">
        <v>166</v>
      </c>
      <c r="T643" s="108" t="s">
        <v>5440</v>
      </c>
      <c r="U643" s="4" t="s">
        <v>173</v>
      </c>
      <c r="V643" s="43" t="s">
        <v>174</v>
      </c>
      <c r="W643" s="7">
        <v>91156918</v>
      </c>
      <c r="X643" s="100">
        <v>7</v>
      </c>
      <c r="Y643" s="221">
        <v>27535</v>
      </c>
      <c r="Z643" s="80">
        <f ca="1">+($F$1-Tabla3[[#This Row],[FECHA DE NACIMIENTO]])/365</f>
        <v>45.994520547945207</v>
      </c>
      <c r="AA643" s="133" t="s">
        <v>5441</v>
      </c>
      <c r="AC643" s="4" t="s">
        <v>114</v>
      </c>
      <c r="AD643" s="4" t="s">
        <v>114</v>
      </c>
      <c r="AE643" s="8" t="s">
        <v>114</v>
      </c>
      <c r="AF643" s="4" t="s">
        <v>181</v>
      </c>
      <c r="AG643" s="6" t="s">
        <v>200</v>
      </c>
      <c r="AH643" s="6" t="s">
        <v>200</v>
      </c>
      <c r="AI643" s="6" t="s">
        <v>5442</v>
      </c>
      <c r="AJ643" s="108" t="s">
        <v>5443</v>
      </c>
      <c r="AK643" s="101" t="s">
        <v>5444</v>
      </c>
      <c r="AL643" s="9">
        <v>5863000</v>
      </c>
      <c r="AM643" s="9">
        <v>5863000</v>
      </c>
      <c r="AN643" s="112">
        <v>4510000</v>
      </c>
      <c r="AO643" s="4" t="s">
        <v>209</v>
      </c>
      <c r="AP643" s="6" t="s">
        <v>181</v>
      </c>
      <c r="AQ643" s="6" t="s">
        <v>168</v>
      </c>
      <c r="AR643" s="201"/>
      <c r="AS643" s="102"/>
      <c r="AT643" s="8"/>
      <c r="AU643" s="108">
        <v>5920</v>
      </c>
      <c r="AV643" s="221">
        <v>43840</v>
      </c>
      <c r="AW643" s="108">
        <v>237720</v>
      </c>
      <c r="AX643" s="222">
        <v>44162</v>
      </c>
      <c r="AY643" s="108" t="s">
        <v>215</v>
      </c>
      <c r="AZ643" s="108" t="s">
        <v>1699</v>
      </c>
      <c r="BA643" s="6" t="s">
        <v>181</v>
      </c>
      <c r="BB643" s="75"/>
      <c r="BC643" s="75"/>
      <c r="BD643" s="6" t="s">
        <v>5446</v>
      </c>
      <c r="BE643" s="161" t="s">
        <v>5445</v>
      </c>
      <c r="BF643" s="221">
        <v>44159</v>
      </c>
      <c r="BG643" s="4" t="s">
        <v>220</v>
      </c>
      <c r="BH643" s="4" t="s">
        <v>220</v>
      </c>
      <c r="BI643" s="6" t="s">
        <v>221</v>
      </c>
      <c r="BJ643" s="6" t="s">
        <v>527</v>
      </c>
      <c r="BK643" s="6" t="s">
        <v>174</v>
      </c>
      <c r="BL643" s="12">
        <v>80128270</v>
      </c>
      <c r="BM643" s="4">
        <v>4</v>
      </c>
      <c r="BN643" s="6" t="s">
        <v>528</v>
      </c>
      <c r="BO643" s="6" t="s">
        <v>529</v>
      </c>
      <c r="BP643" s="4">
        <v>77102000</v>
      </c>
      <c r="BQ643" s="196" t="s">
        <v>5439</v>
      </c>
      <c r="BR643" s="221">
        <v>44159</v>
      </c>
      <c r="BS643" s="4" t="s">
        <v>180</v>
      </c>
      <c r="BT643" s="13" t="s">
        <v>230</v>
      </c>
      <c r="BU643" s="222">
        <v>44159</v>
      </c>
      <c r="BV643" s="13" t="s">
        <v>348</v>
      </c>
      <c r="BW643" s="199">
        <v>44162</v>
      </c>
      <c r="BX643" s="222">
        <v>44162</v>
      </c>
      <c r="BY643" s="222">
        <v>44196</v>
      </c>
      <c r="BZ643" s="42">
        <f t="shared" si="740"/>
        <v>34</v>
      </c>
      <c r="CA643" s="16">
        <f t="shared" si="741"/>
        <v>1.1333333333333333</v>
      </c>
      <c r="CB643" s="6" t="s">
        <v>5100</v>
      </c>
      <c r="CC643" s="9">
        <f>BD_2!E641</f>
        <v>0</v>
      </c>
      <c r="CD643" s="9">
        <f>BD_2!BA641</f>
        <v>0</v>
      </c>
      <c r="CE643" s="4">
        <f>BD_2!BZ641</f>
        <v>0</v>
      </c>
      <c r="CF643" s="42" t="str">
        <f>BD_2!CA641</f>
        <v>2 NO</v>
      </c>
      <c r="CG643" s="199" t="str">
        <f>BD_2!CF641</f>
        <v>2 NO</v>
      </c>
      <c r="CH643" s="4" t="s">
        <v>181</v>
      </c>
      <c r="CI643">
        <f t="shared" si="657"/>
        <v>34</v>
      </c>
      <c r="CJ643" s="161">
        <f t="shared" si="742"/>
        <v>44162</v>
      </c>
      <c r="CK643" s="161">
        <f t="shared" si="743"/>
        <v>44196</v>
      </c>
      <c r="CL643" s="14">
        <f t="shared" ca="1" si="744"/>
        <v>4.7352941176470589</v>
      </c>
      <c r="CM643" s="112">
        <f t="shared" si="745"/>
        <v>5863000</v>
      </c>
      <c r="CN643" s="42" t="str">
        <f t="shared" ca="1" si="746"/>
        <v>FINALIZADO</v>
      </c>
      <c r="CO643" s="115"/>
      <c r="CQ643" s="17"/>
      <c r="CR643" s="87"/>
      <c r="CT643" s="4" t="s">
        <v>1321</v>
      </c>
      <c r="CU643" s="4" t="s">
        <v>1322</v>
      </c>
      <c r="CV643" s="4" t="s">
        <v>3330</v>
      </c>
      <c r="CW643" s="42" t="str">
        <f t="shared" si="747"/>
        <v>noviembre</v>
      </c>
      <c r="CX643" s="4" t="s">
        <v>180</v>
      </c>
      <c r="CY643" s="6" t="s">
        <v>361</v>
      </c>
      <c r="CZ643" s="6" t="s">
        <v>362</v>
      </c>
    </row>
    <row r="644" spans="1:104" x14ac:dyDescent="0.25">
      <c r="A644" s="110" t="str">
        <f t="shared" si="731"/>
        <v/>
      </c>
      <c r="B644" s="110" t="str">
        <f t="shared" si="732"/>
        <v/>
      </c>
      <c r="C644" s="42" t="str">
        <f t="shared" si="733"/>
        <v/>
      </c>
      <c r="D644" s="42" t="str">
        <f t="shared" si="734"/>
        <v/>
      </c>
      <c r="E644" s="110" t="str">
        <f t="shared" si="735"/>
        <v/>
      </c>
      <c r="F644" s="110" t="str">
        <f t="shared" ca="1" si="736"/>
        <v>F</v>
      </c>
      <c r="G644" s="19" t="str">
        <f t="shared" si="737"/>
        <v/>
      </c>
      <c r="H644" s="19" t="str">
        <f t="shared" si="738"/>
        <v/>
      </c>
      <c r="I644" s="164" t="str">
        <f t="shared" si="739"/>
        <v/>
      </c>
      <c r="J644" s="4">
        <v>2020</v>
      </c>
      <c r="K644" s="5">
        <v>634</v>
      </c>
      <c r="L644" s="13" t="s">
        <v>1432</v>
      </c>
      <c r="M644" s="79" t="s">
        <v>5184</v>
      </c>
      <c r="N644" t="s">
        <v>120</v>
      </c>
      <c r="O644" s="6" t="s">
        <v>138</v>
      </c>
      <c r="P644" t="s">
        <v>150</v>
      </c>
      <c r="Q644" s="6" t="s">
        <v>249</v>
      </c>
      <c r="R644" s="79" t="s">
        <v>114</v>
      </c>
      <c r="S644" s="4" t="s">
        <v>166</v>
      </c>
      <c r="T644" s="108" t="s">
        <v>5183</v>
      </c>
      <c r="U644" s="4" t="s">
        <v>173</v>
      </c>
      <c r="V644" s="43" t="s">
        <v>174</v>
      </c>
      <c r="W644" s="7">
        <v>16750308</v>
      </c>
      <c r="X644" s="100">
        <v>9</v>
      </c>
      <c r="Y644" s="221">
        <v>24823</v>
      </c>
      <c r="Z644" s="80">
        <f ca="1">+($F$1-Tabla3[[#This Row],[FECHA DE NACIMIENTO]])/365</f>
        <v>53.424657534246577</v>
      </c>
      <c r="AA644" s="133" t="s">
        <v>558</v>
      </c>
      <c r="AC644" s="4" t="s">
        <v>114</v>
      </c>
      <c r="AD644" s="4" t="s">
        <v>114</v>
      </c>
      <c r="AE644" s="8" t="s">
        <v>114</v>
      </c>
      <c r="AF644" s="4" t="s">
        <v>181</v>
      </c>
      <c r="AG644" s="13" t="s">
        <v>184</v>
      </c>
      <c r="AH644" s="13" t="s">
        <v>184</v>
      </c>
      <c r="AI644" s="6" t="s">
        <v>5185</v>
      </c>
      <c r="AJ644" s="108" t="s">
        <v>3614</v>
      </c>
      <c r="AK644" s="101" t="s">
        <v>5186</v>
      </c>
      <c r="AL644" s="9">
        <v>31200000</v>
      </c>
      <c r="AM644" s="9">
        <v>0</v>
      </c>
      <c r="AN644" s="112">
        <v>12000000</v>
      </c>
      <c r="AO644" s="4" t="s">
        <v>209</v>
      </c>
      <c r="AP644" s="6" t="s">
        <v>181</v>
      </c>
      <c r="AQ644" s="6" t="s">
        <v>168</v>
      </c>
      <c r="AR644" s="201"/>
      <c r="AS644" s="102"/>
      <c r="AT644" s="8"/>
      <c r="AU644" s="108">
        <v>0</v>
      </c>
      <c r="AV644" s="221"/>
      <c r="AW644" s="108">
        <v>0</v>
      </c>
      <c r="AX644" s="222"/>
      <c r="AY644" s="108" t="s">
        <v>215</v>
      </c>
      <c r="AZ644" s="108">
        <v>0</v>
      </c>
      <c r="BA644" s="6" t="s">
        <v>181</v>
      </c>
      <c r="BB644" s="75"/>
      <c r="BC644" s="75"/>
      <c r="BD644" s="6" t="s">
        <v>5188</v>
      </c>
      <c r="BE644" s="161" t="s">
        <v>5187</v>
      </c>
      <c r="BF644" s="221">
        <v>44125</v>
      </c>
      <c r="BG644" s="4" t="s">
        <v>220</v>
      </c>
      <c r="BH644" s="4" t="s">
        <v>220</v>
      </c>
      <c r="BI644" s="6" t="s">
        <v>221</v>
      </c>
      <c r="BJ644" s="6" t="s">
        <v>5605</v>
      </c>
      <c r="BK644" s="6" t="s">
        <v>174</v>
      </c>
      <c r="BL644" s="12">
        <v>79591998</v>
      </c>
      <c r="BM644" s="4"/>
      <c r="BN644" s="6" t="s">
        <v>5606</v>
      </c>
      <c r="BO644" s="6" t="s">
        <v>4697</v>
      </c>
      <c r="BP644" s="4">
        <v>77101700</v>
      </c>
      <c r="BQ644" s="196" t="s">
        <v>5182</v>
      </c>
      <c r="BR644" s="221">
        <v>44125</v>
      </c>
      <c r="BS644" s="4" t="s">
        <v>180</v>
      </c>
      <c r="BT644" s="13" t="s">
        <v>230</v>
      </c>
      <c r="BU644" s="222">
        <v>44118</v>
      </c>
      <c r="BV644" s="13" t="s">
        <v>348</v>
      </c>
      <c r="BW644" s="199">
        <v>44126</v>
      </c>
      <c r="BX644" s="199">
        <v>44126</v>
      </c>
      <c r="BY644" s="222">
        <v>44196</v>
      </c>
      <c r="BZ644" s="42">
        <f t="shared" si="740"/>
        <v>70</v>
      </c>
      <c r="CA644" s="16">
        <f t="shared" si="741"/>
        <v>2.3333333333333335</v>
      </c>
      <c r="CB644" s="6" t="s">
        <v>5189</v>
      </c>
      <c r="CC644" s="9">
        <f>BD_2!E642</f>
        <v>0</v>
      </c>
      <c r="CD644" s="9">
        <f>BD_2!BA642</f>
        <v>0</v>
      </c>
      <c r="CE644" s="4">
        <f>BD_2!BZ642</f>
        <v>0</v>
      </c>
      <c r="CF644" s="42" t="str">
        <f>BD_2!CA642</f>
        <v>2 NO</v>
      </c>
      <c r="CG644" s="199" t="str">
        <f>BD_2!CF642</f>
        <v>2 NO</v>
      </c>
      <c r="CH644" s="4" t="s">
        <v>181</v>
      </c>
      <c r="CI644">
        <f t="shared" si="657"/>
        <v>70</v>
      </c>
      <c r="CJ644" s="161">
        <f t="shared" si="742"/>
        <v>44126</v>
      </c>
      <c r="CK644" s="161">
        <f t="shared" si="743"/>
        <v>44196</v>
      </c>
      <c r="CL644" s="14">
        <f t="shared" ca="1" si="744"/>
        <v>2.8142857142857145</v>
      </c>
      <c r="CM644" s="112">
        <f t="shared" si="745"/>
        <v>0</v>
      </c>
      <c r="CN644" s="42" t="str">
        <f t="shared" ca="1" si="746"/>
        <v>FINALIZADO</v>
      </c>
      <c r="CO644" s="115"/>
      <c r="CQ644" s="17"/>
      <c r="CR644" s="87"/>
      <c r="CT644" s="4" t="s">
        <v>1321</v>
      </c>
      <c r="CU644" s="4" t="s">
        <v>1322</v>
      </c>
      <c r="CV644" s="4" t="s">
        <v>3330</v>
      </c>
      <c r="CW644" s="42" t="str">
        <f t="shared" si="747"/>
        <v>octubre</v>
      </c>
      <c r="CX644" s="4" t="s">
        <v>180</v>
      </c>
      <c r="CY644" s="6" t="s">
        <v>361</v>
      </c>
      <c r="CZ644" s="6" t="s">
        <v>362</v>
      </c>
    </row>
    <row r="645" spans="1:104" x14ac:dyDescent="0.25">
      <c r="A645" s="110" t="str">
        <f t="shared" si="731"/>
        <v/>
      </c>
      <c r="B645" s="110" t="str">
        <f t="shared" si="732"/>
        <v/>
      </c>
      <c r="C645" s="42" t="str">
        <f t="shared" si="733"/>
        <v/>
      </c>
      <c r="D645" s="42" t="str">
        <f t="shared" si="734"/>
        <v/>
      </c>
      <c r="E645" s="110" t="str">
        <f t="shared" si="735"/>
        <v/>
      </c>
      <c r="F645" s="110" t="str">
        <f t="shared" ca="1" si="736"/>
        <v>F</v>
      </c>
      <c r="G645" s="19" t="str">
        <f t="shared" si="737"/>
        <v/>
      </c>
      <c r="H645" s="19" t="str">
        <f t="shared" si="738"/>
        <v/>
      </c>
      <c r="I645" s="164" t="str">
        <f t="shared" si="739"/>
        <v/>
      </c>
      <c r="J645" s="4">
        <v>2020</v>
      </c>
      <c r="K645" s="5">
        <v>635</v>
      </c>
      <c r="L645" s="13" t="s">
        <v>714</v>
      </c>
      <c r="M645" s="4" t="s">
        <v>115</v>
      </c>
      <c r="N645" s="6" t="s">
        <v>116</v>
      </c>
      <c r="O645" s="6" t="s">
        <v>138</v>
      </c>
      <c r="P645" s="6" t="s">
        <v>150</v>
      </c>
      <c r="Q645" s="6" t="s">
        <v>249</v>
      </c>
      <c r="R645" s="4" t="s">
        <v>114</v>
      </c>
      <c r="S645" s="4" t="s">
        <v>167</v>
      </c>
      <c r="T645" s="108" t="s">
        <v>5146</v>
      </c>
      <c r="U645" s="4" t="s">
        <v>173</v>
      </c>
      <c r="V645" s="43" t="s">
        <v>174</v>
      </c>
      <c r="W645" s="7">
        <v>1015993802</v>
      </c>
      <c r="X645" s="100">
        <v>6</v>
      </c>
      <c r="Y645" s="221">
        <v>31461</v>
      </c>
      <c r="Z645" s="80">
        <f ca="1">+($F$1-Tabla3[[#This Row],[FECHA DE NACIMIENTO]])/365</f>
        <v>35.238356164383561</v>
      </c>
      <c r="AA645" s="133" t="s">
        <v>367</v>
      </c>
      <c r="AC645" s="4" t="s">
        <v>114</v>
      </c>
      <c r="AD645" s="4" t="s">
        <v>114</v>
      </c>
      <c r="AE645" s="8" t="s">
        <v>114</v>
      </c>
      <c r="AF645" s="4" t="s">
        <v>181</v>
      </c>
      <c r="AG645" s="6" t="s">
        <v>195</v>
      </c>
      <c r="AH645" s="6" t="s">
        <v>201</v>
      </c>
      <c r="AI645" s="6" t="s">
        <v>5072</v>
      </c>
      <c r="AJ645" s="108" t="s">
        <v>5081</v>
      </c>
      <c r="AK645" s="101" t="s">
        <v>5147</v>
      </c>
      <c r="AL645" s="9">
        <v>6166666</v>
      </c>
      <c r="AM645" s="9">
        <v>6166666</v>
      </c>
      <c r="AN645" s="112">
        <v>2500000</v>
      </c>
      <c r="AO645" s="4" t="s">
        <v>209</v>
      </c>
      <c r="AP645" s="6" t="s">
        <v>181</v>
      </c>
      <c r="AQ645" s="6" t="s">
        <v>168</v>
      </c>
      <c r="AR645" s="201"/>
      <c r="AS645" s="102"/>
      <c r="AT645" s="8"/>
      <c r="AU645" s="108">
        <v>24220</v>
      </c>
      <c r="AV645" s="221">
        <v>44099</v>
      </c>
      <c r="AW645" s="108">
        <v>204220</v>
      </c>
      <c r="AX645" s="222">
        <v>44124</v>
      </c>
      <c r="AY645" s="108" t="s">
        <v>215</v>
      </c>
      <c r="AZ645" s="108" t="s">
        <v>378</v>
      </c>
      <c r="BA645" s="6" t="s">
        <v>181</v>
      </c>
      <c r="BB645" s="75"/>
      <c r="BC645" s="75"/>
      <c r="BD645" s="6" t="s">
        <v>5149</v>
      </c>
      <c r="BE645" s="161" t="s">
        <v>5148</v>
      </c>
      <c r="BF645" s="221">
        <v>44123</v>
      </c>
      <c r="BG645" s="4" t="s">
        <v>220</v>
      </c>
      <c r="BH645" s="4" t="s">
        <v>220</v>
      </c>
      <c r="BI645" s="6" t="s">
        <v>221</v>
      </c>
      <c r="BJ645" s="6" t="s">
        <v>370</v>
      </c>
      <c r="BK645" s="6" t="s">
        <v>174</v>
      </c>
      <c r="BL645" s="12">
        <v>63459707</v>
      </c>
      <c r="BM645" s="4">
        <v>9</v>
      </c>
      <c r="BN645" s="6" t="s">
        <v>225</v>
      </c>
      <c r="BO645" s="6" t="s">
        <v>195</v>
      </c>
      <c r="BP645" s="4">
        <v>72101501</v>
      </c>
      <c r="BQ645" s="196" t="s">
        <v>5145</v>
      </c>
      <c r="BR645" s="221">
        <v>44123</v>
      </c>
      <c r="BS645" s="4" t="s">
        <v>181</v>
      </c>
      <c r="BT645" s="13" t="s">
        <v>235</v>
      </c>
      <c r="BU645" s="222" t="s">
        <v>168</v>
      </c>
      <c r="BV645" s="13" t="s">
        <v>256</v>
      </c>
      <c r="BW645" s="199">
        <v>44124</v>
      </c>
      <c r="BX645" s="199">
        <v>44124</v>
      </c>
      <c r="BY645" s="222">
        <v>44196</v>
      </c>
      <c r="BZ645" s="42">
        <f t="shared" si="740"/>
        <v>72</v>
      </c>
      <c r="CA645" s="16">
        <f t="shared" si="741"/>
        <v>2.4</v>
      </c>
      <c r="CB645" s="6" t="s">
        <v>5150</v>
      </c>
      <c r="CC645" s="9">
        <f>BD_2!E643</f>
        <v>0</v>
      </c>
      <c r="CD645" s="9">
        <f>BD_2!BA643</f>
        <v>0</v>
      </c>
      <c r="CE645" s="4">
        <f>BD_2!BZ643</f>
        <v>0</v>
      </c>
      <c r="CF645" s="42" t="str">
        <f>BD_2!CA643</f>
        <v>2 NO</v>
      </c>
      <c r="CG645" s="199" t="str">
        <f>BD_2!CF643</f>
        <v>2 NO</v>
      </c>
      <c r="CH645" s="4" t="s">
        <v>181</v>
      </c>
      <c r="CI645">
        <f t="shared" si="657"/>
        <v>72</v>
      </c>
      <c r="CJ645" s="161">
        <f t="shared" si="742"/>
        <v>44124</v>
      </c>
      <c r="CK645" s="161">
        <f t="shared" si="743"/>
        <v>44196</v>
      </c>
      <c r="CL645" s="14">
        <f t="shared" ca="1" si="744"/>
        <v>2.7638888888888888</v>
      </c>
      <c r="CM645" s="112">
        <f t="shared" si="745"/>
        <v>6166666</v>
      </c>
      <c r="CN645" s="42" t="str">
        <f t="shared" ca="1" si="746"/>
        <v>FINALIZADO</v>
      </c>
      <c r="CO645" s="115"/>
      <c r="CQ645" s="17"/>
      <c r="CR645" s="87"/>
      <c r="CT645" s="4" t="s">
        <v>1321</v>
      </c>
      <c r="CU645" s="4" t="s">
        <v>1322</v>
      </c>
      <c r="CV645" s="4" t="s">
        <v>3330</v>
      </c>
      <c r="CW645" s="42" t="str">
        <f t="shared" si="747"/>
        <v>octubre</v>
      </c>
      <c r="CX645" s="4" t="s">
        <v>180</v>
      </c>
      <c r="CY645" s="6" t="s">
        <v>361</v>
      </c>
      <c r="CZ645" s="6" t="s">
        <v>362</v>
      </c>
    </row>
    <row r="646" spans="1:104" x14ac:dyDescent="0.25">
      <c r="A646" s="110" t="str">
        <f t="shared" si="731"/>
        <v/>
      </c>
      <c r="B646" s="110" t="str">
        <f t="shared" si="732"/>
        <v/>
      </c>
      <c r="C646" s="42" t="str">
        <f t="shared" si="733"/>
        <v/>
      </c>
      <c r="D646" s="42" t="str">
        <f t="shared" si="734"/>
        <v/>
      </c>
      <c r="E646" s="110" t="str">
        <f t="shared" si="735"/>
        <v/>
      </c>
      <c r="F646" s="110" t="str">
        <f t="shared" ca="1" si="736"/>
        <v>F</v>
      </c>
      <c r="G646" s="19" t="str">
        <f t="shared" si="737"/>
        <v/>
      </c>
      <c r="H646" s="19" t="str">
        <f t="shared" si="738"/>
        <v/>
      </c>
      <c r="I646" s="164" t="str">
        <f t="shared" si="739"/>
        <v/>
      </c>
      <c r="J646" s="4">
        <v>2020</v>
      </c>
      <c r="K646" s="5">
        <v>636</v>
      </c>
      <c r="L646" s="13" t="s">
        <v>1432</v>
      </c>
      <c r="M646" s="4" t="s">
        <v>115</v>
      </c>
      <c r="N646" t="s">
        <v>116</v>
      </c>
      <c r="O646" t="s">
        <v>134</v>
      </c>
      <c r="Q646" s="6" t="s">
        <v>255</v>
      </c>
      <c r="R646" s="4" t="s">
        <v>114</v>
      </c>
      <c r="S646" s="4" t="s">
        <v>168</v>
      </c>
      <c r="T646" s="108" t="s">
        <v>5158</v>
      </c>
      <c r="U646" s="4" t="s">
        <v>2160</v>
      </c>
      <c r="V646" s="43" t="s">
        <v>175</v>
      </c>
      <c r="W646" s="7">
        <v>900519729</v>
      </c>
      <c r="X646" s="100">
        <v>4</v>
      </c>
      <c r="Y646" s="221" t="s">
        <v>2162</v>
      </c>
      <c r="Z646" s="80">
        <v>0</v>
      </c>
      <c r="AA646" s="133" t="s">
        <v>2162</v>
      </c>
      <c r="AC646" s="4" t="s">
        <v>5159</v>
      </c>
      <c r="AD646" s="4" t="s">
        <v>174</v>
      </c>
      <c r="AE646" s="8">
        <v>87217137</v>
      </c>
      <c r="AF646" s="4" t="s">
        <v>181</v>
      </c>
      <c r="AG646" s="105" t="s">
        <v>5160</v>
      </c>
      <c r="AH646" s="6" t="s">
        <v>5161</v>
      </c>
      <c r="AI646" s="6" t="s">
        <v>5162</v>
      </c>
      <c r="AJ646" s="108" t="s">
        <v>5163</v>
      </c>
      <c r="AK646" s="101" t="s">
        <v>5164</v>
      </c>
      <c r="AL646" s="9">
        <v>255000000</v>
      </c>
      <c r="AM646" s="9">
        <v>230000000</v>
      </c>
      <c r="AN646" s="112">
        <v>0</v>
      </c>
      <c r="AO646" s="4" t="s">
        <v>209</v>
      </c>
      <c r="AP646" s="6" t="s">
        <v>180</v>
      </c>
      <c r="AQ646" s="6" t="s">
        <v>212</v>
      </c>
      <c r="AR646" s="195">
        <v>25000000</v>
      </c>
      <c r="AS646" s="102" t="s">
        <v>5158</v>
      </c>
      <c r="AT646" s="8">
        <v>900519729</v>
      </c>
      <c r="AU646" s="108" t="s">
        <v>5353</v>
      </c>
      <c r="AV646" s="221" t="s">
        <v>5354</v>
      </c>
      <c r="AW646" s="108" t="s">
        <v>5355</v>
      </c>
      <c r="AX646" s="222">
        <v>44124</v>
      </c>
      <c r="AY646" s="108" t="s">
        <v>215</v>
      </c>
      <c r="AZ646" s="108" t="s">
        <v>5356</v>
      </c>
      <c r="BA646" s="6" t="s">
        <v>181</v>
      </c>
      <c r="BB646" s="75"/>
      <c r="BC646" s="75"/>
      <c r="BD646" s="6" t="s">
        <v>5166</v>
      </c>
      <c r="BE646" s="161" t="s">
        <v>5165</v>
      </c>
      <c r="BF646" s="221">
        <v>44124</v>
      </c>
      <c r="BG646" s="4" t="s">
        <v>220</v>
      </c>
      <c r="BH646" s="4" t="s">
        <v>220</v>
      </c>
      <c r="BI646" s="6" t="s">
        <v>221</v>
      </c>
      <c r="BJ646" s="6" t="s">
        <v>5167</v>
      </c>
      <c r="BK646" s="6" t="s">
        <v>174</v>
      </c>
      <c r="BL646" s="12" t="s">
        <v>5168</v>
      </c>
      <c r="BM646" s="4">
        <v>1</v>
      </c>
      <c r="BN646" s="6" t="s">
        <v>5169</v>
      </c>
      <c r="BO646" s="6" t="s">
        <v>5170</v>
      </c>
      <c r="BP646" s="4">
        <v>77101700</v>
      </c>
      <c r="BQ646" s="196" t="s">
        <v>5157</v>
      </c>
      <c r="BR646" s="221">
        <v>44124</v>
      </c>
      <c r="BS646" s="4" t="s">
        <v>180</v>
      </c>
      <c r="BT646" s="13" t="s">
        <v>230</v>
      </c>
      <c r="BU646" s="222">
        <v>44127</v>
      </c>
      <c r="BV646" s="13" t="s">
        <v>350</v>
      </c>
      <c r="BW646" s="199">
        <v>44133</v>
      </c>
      <c r="BX646" s="199">
        <v>44133</v>
      </c>
      <c r="BY646" s="222">
        <v>44196</v>
      </c>
      <c r="BZ646" s="42">
        <f t="shared" si="740"/>
        <v>63</v>
      </c>
      <c r="CA646" s="16">
        <f t="shared" si="741"/>
        <v>2.1</v>
      </c>
      <c r="CB646" s="6" t="s">
        <v>5171</v>
      </c>
      <c r="CC646" s="9">
        <f>BD_2!E644</f>
        <v>0</v>
      </c>
      <c r="CD646" s="9">
        <f>BD_2!BA644</f>
        <v>0</v>
      </c>
      <c r="CE646" s="4">
        <f>BD_2!BZ644</f>
        <v>0</v>
      </c>
      <c r="CF646" s="42" t="str">
        <f>BD_2!CA644</f>
        <v>2 NO</v>
      </c>
      <c r="CG646" s="199" t="str">
        <f>BD_2!CF644</f>
        <v>2 NO</v>
      </c>
      <c r="CH646" s="4" t="s">
        <v>181</v>
      </c>
      <c r="CI646">
        <f t="shared" si="657"/>
        <v>63</v>
      </c>
      <c r="CJ646" s="161">
        <f t="shared" si="742"/>
        <v>44133</v>
      </c>
      <c r="CK646" s="161">
        <f t="shared" si="743"/>
        <v>44196</v>
      </c>
      <c r="CL646" s="14">
        <f t="shared" ca="1" si="744"/>
        <v>3.0158730158730158</v>
      </c>
      <c r="CM646" s="112">
        <f t="shared" si="745"/>
        <v>230000000</v>
      </c>
      <c r="CN646" s="42" t="str">
        <f t="shared" ca="1" si="746"/>
        <v>FINALIZADO</v>
      </c>
      <c r="CO646" s="115"/>
      <c r="CQ646" s="17"/>
      <c r="CR646" s="87"/>
      <c r="CT646" s="4" t="s">
        <v>1321</v>
      </c>
      <c r="CU646" s="4" t="s">
        <v>1322</v>
      </c>
      <c r="CV646" s="4" t="s">
        <v>3330</v>
      </c>
      <c r="CW646" s="42" t="str">
        <f t="shared" si="747"/>
        <v>octubre</v>
      </c>
      <c r="CX646" s="4" t="s">
        <v>180</v>
      </c>
      <c r="CY646" s="6" t="s">
        <v>361</v>
      </c>
      <c r="CZ646" s="6" t="s">
        <v>362</v>
      </c>
    </row>
    <row r="647" spans="1:104" x14ac:dyDescent="0.25">
      <c r="A647" s="110" t="str">
        <f t="shared" ref="A647:A650" si="748">+IF($CM647&gt;$AM647,"A", "")</f>
        <v/>
      </c>
      <c r="B647" s="110" t="str">
        <f t="shared" ref="B647:B650" si="749">+IF(CK647&gt;BY647,"PR","")</f>
        <v/>
      </c>
      <c r="C647" s="42" t="str">
        <f t="shared" ref="C647:C650" si="750">IF($CG647= "1 SI", "T","")</f>
        <v/>
      </c>
      <c r="D647" s="42" t="str">
        <f t="shared" ref="D647:D650" si="751">+IF($CF647="1 SI","S","")</f>
        <v/>
      </c>
      <c r="E647" s="110" t="str">
        <f t="shared" ref="E647:E650" si="752">+IF(CH647="1 SI","C","")</f>
        <v/>
      </c>
      <c r="F647" s="110" t="str">
        <f t="shared" ref="F647:F650" ca="1" si="753">+IF($CK647&lt;=$F$1,"F","E")</f>
        <v>F</v>
      </c>
      <c r="G647" s="19" t="str">
        <f t="shared" ref="G647:G650" si="754">+IF($CO647="MUTUO ACUERDO", "L","")</f>
        <v/>
      </c>
      <c r="H647" s="19" t="str">
        <f t="shared" ref="H647:H650" si="755">IF($CX647="1 SI","","NE")</f>
        <v/>
      </c>
      <c r="I647" s="164" t="str">
        <f t="shared" ref="I647:I650" si="756">IF(CV647="1. SI","ANU","")</f>
        <v/>
      </c>
      <c r="J647" s="4">
        <v>2020</v>
      </c>
      <c r="K647" s="5">
        <v>637</v>
      </c>
      <c r="L647" s="13" t="s">
        <v>1438</v>
      </c>
      <c r="M647" s="4" t="s">
        <v>115</v>
      </c>
      <c r="N647" s="6" t="s">
        <v>116</v>
      </c>
      <c r="O647" s="6" t="s">
        <v>138</v>
      </c>
      <c r="P647" s="6" t="s">
        <v>150</v>
      </c>
      <c r="Q647" s="6" t="s">
        <v>249</v>
      </c>
      <c r="R647" s="4" t="s">
        <v>114</v>
      </c>
      <c r="S647" s="4" t="s">
        <v>166</v>
      </c>
      <c r="T647" s="108" t="s">
        <v>5191</v>
      </c>
      <c r="U647" s="4" t="s">
        <v>173</v>
      </c>
      <c r="V647" s="43" t="s">
        <v>174</v>
      </c>
      <c r="W647" s="7">
        <v>1020731210</v>
      </c>
      <c r="X647" s="100">
        <v>0</v>
      </c>
      <c r="Y647" s="221">
        <v>32191</v>
      </c>
      <c r="Z647" s="80">
        <f ca="1">+($F$1-Tabla3[[#This Row],[FECHA DE NACIMIENTO]])/365</f>
        <v>33.238356164383561</v>
      </c>
      <c r="AA647" s="133" t="s">
        <v>5192</v>
      </c>
      <c r="AC647" s="4" t="s">
        <v>114</v>
      </c>
      <c r="AD647" s="4" t="s">
        <v>114</v>
      </c>
      <c r="AE647" s="8" t="s">
        <v>114</v>
      </c>
      <c r="AF647" s="4" t="s">
        <v>181</v>
      </c>
      <c r="AG647" s="13" t="s">
        <v>191</v>
      </c>
      <c r="AH647" s="6" t="s">
        <v>191</v>
      </c>
      <c r="AI647" s="6" t="s">
        <v>5193</v>
      </c>
      <c r="AJ647" s="108" t="s">
        <v>5194</v>
      </c>
      <c r="AK647" s="101" t="s">
        <v>5195</v>
      </c>
      <c r="AL647" s="9">
        <v>14260000</v>
      </c>
      <c r="AM647" s="9">
        <v>14260000</v>
      </c>
      <c r="AN647" s="112">
        <v>6200000</v>
      </c>
      <c r="AO647" s="4" t="s">
        <v>209</v>
      </c>
      <c r="AP647" s="6" t="s">
        <v>181</v>
      </c>
      <c r="AQ647" s="6" t="s">
        <v>168</v>
      </c>
      <c r="AR647" s="201"/>
      <c r="AS647" s="102"/>
      <c r="AT647" s="8"/>
      <c r="AU647" s="108">
        <v>5020</v>
      </c>
      <c r="AV647" s="221">
        <v>43839</v>
      </c>
      <c r="AW647" s="108">
        <v>205120</v>
      </c>
      <c r="AX647" s="222">
        <v>44127</v>
      </c>
      <c r="AY647" s="108" t="s">
        <v>215</v>
      </c>
      <c r="AZ647" s="108" t="s">
        <v>817</v>
      </c>
      <c r="BA647" s="6" t="s">
        <v>181</v>
      </c>
      <c r="BB647" s="75"/>
      <c r="BC647" s="75"/>
      <c r="BD647" s="6" t="s">
        <v>5197</v>
      </c>
      <c r="BE647" s="161" t="s">
        <v>5196</v>
      </c>
      <c r="BF647" s="221">
        <v>44126</v>
      </c>
      <c r="BG647" s="4" t="s">
        <v>220</v>
      </c>
      <c r="BH647" s="4" t="s">
        <v>220</v>
      </c>
      <c r="BI647" s="6" t="s">
        <v>221</v>
      </c>
      <c r="BJ647" s="6" t="s">
        <v>1158</v>
      </c>
      <c r="BK647" s="6" t="s">
        <v>174</v>
      </c>
      <c r="BL647" s="12">
        <v>32729316</v>
      </c>
      <c r="BM647" s="4">
        <v>9</v>
      </c>
      <c r="BN647" s="6" t="s">
        <v>1159</v>
      </c>
      <c r="BO647" s="6" t="s">
        <v>191</v>
      </c>
      <c r="BP647" s="4">
        <v>82131600</v>
      </c>
      <c r="BQ647" s="196" t="s">
        <v>5190</v>
      </c>
      <c r="BR647" s="221">
        <v>44126</v>
      </c>
      <c r="BS647" s="4" t="s">
        <v>180</v>
      </c>
      <c r="BT647" s="13" t="s">
        <v>230</v>
      </c>
      <c r="BU647" s="222">
        <v>44127</v>
      </c>
      <c r="BV647" s="13" t="s">
        <v>348</v>
      </c>
      <c r="BW647" s="199">
        <v>44127</v>
      </c>
      <c r="BX647" s="199">
        <v>44127</v>
      </c>
      <c r="BY647" s="222">
        <v>44196</v>
      </c>
      <c r="BZ647" s="42">
        <f t="shared" ref="BZ647:BZ650" si="757">$BY647-$BX647</f>
        <v>69</v>
      </c>
      <c r="CA647" s="16">
        <f t="shared" si="741"/>
        <v>2.2999999999999998</v>
      </c>
      <c r="CB647" s="6" t="s">
        <v>5198</v>
      </c>
      <c r="CC647" s="9">
        <f>BD_2!E645</f>
        <v>0</v>
      </c>
      <c r="CD647" s="9">
        <f>BD_2!BA645</f>
        <v>0</v>
      </c>
      <c r="CE647" s="4">
        <f>BD_2!BZ645</f>
        <v>0</v>
      </c>
      <c r="CF647" s="42" t="str">
        <f>BD_2!CA645</f>
        <v>2 NO</v>
      </c>
      <c r="CG647" s="199" t="str">
        <f>BD_2!CF645</f>
        <v>2 NO</v>
      </c>
      <c r="CH647" s="4" t="s">
        <v>181</v>
      </c>
      <c r="CI647">
        <f t="shared" si="657"/>
        <v>69</v>
      </c>
      <c r="CJ647" s="161">
        <f t="shared" si="742"/>
        <v>44127</v>
      </c>
      <c r="CK647" s="161">
        <f t="shared" si="743"/>
        <v>44196</v>
      </c>
      <c r="CL647" s="14">
        <f t="shared" ca="1" si="744"/>
        <v>2.8405797101449277</v>
      </c>
      <c r="CM647" s="112">
        <f t="shared" ref="CM647:CM650" si="758">$AM647+$CD647-$CC647</f>
        <v>14260000</v>
      </c>
      <c r="CN647" s="42" t="str">
        <f t="shared" ref="CN647:CN650" ca="1" si="759">+IF($CK647&lt;=$F$1, "FINALIZADO","EJECUCIÓN")</f>
        <v>FINALIZADO</v>
      </c>
      <c r="CO647" s="115"/>
      <c r="CQ647" s="17"/>
      <c r="CR647" s="87"/>
      <c r="CT647" s="4" t="s">
        <v>1321</v>
      </c>
      <c r="CU647" s="4" t="s">
        <v>1322</v>
      </c>
      <c r="CV647" s="4" t="s">
        <v>3330</v>
      </c>
      <c r="CW647" s="42" t="str">
        <f t="shared" ref="CW647:CW650" si="760">TEXT(BF647,"MMMM")</f>
        <v>octubre</v>
      </c>
      <c r="CX647" s="4" t="s">
        <v>180</v>
      </c>
      <c r="CY647" s="6" t="s">
        <v>361</v>
      </c>
      <c r="CZ647" s="6" t="s">
        <v>362</v>
      </c>
    </row>
    <row r="648" spans="1:104" x14ac:dyDescent="0.25">
      <c r="A648" s="110" t="str">
        <f t="shared" si="748"/>
        <v/>
      </c>
      <c r="B648" s="110" t="str">
        <f t="shared" si="749"/>
        <v/>
      </c>
      <c r="C648" s="42" t="str">
        <f t="shared" si="750"/>
        <v/>
      </c>
      <c r="D648" s="42" t="str">
        <f t="shared" si="751"/>
        <v/>
      </c>
      <c r="E648" s="110" t="str">
        <f t="shared" si="752"/>
        <v/>
      </c>
      <c r="F648" s="110" t="str">
        <f t="shared" ca="1" si="753"/>
        <v>F</v>
      </c>
      <c r="G648" s="19" t="str">
        <f t="shared" si="754"/>
        <v/>
      </c>
      <c r="H648" s="19" t="str">
        <f t="shared" si="755"/>
        <v/>
      </c>
      <c r="I648" s="164" t="str">
        <f t="shared" si="756"/>
        <v/>
      </c>
      <c r="J648" s="4">
        <v>2020</v>
      </c>
      <c r="K648" s="5">
        <v>638</v>
      </c>
      <c r="L648" s="13" t="s">
        <v>515</v>
      </c>
      <c r="M648" s="4" t="s">
        <v>115</v>
      </c>
      <c r="N648" s="6" t="s">
        <v>116</v>
      </c>
      <c r="O648" s="6" t="s">
        <v>138</v>
      </c>
      <c r="P648" s="6" t="s">
        <v>150</v>
      </c>
      <c r="Q648" s="6" t="s">
        <v>249</v>
      </c>
      <c r="R648" s="4" t="s">
        <v>114</v>
      </c>
      <c r="S648" s="4" t="s">
        <v>166</v>
      </c>
      <c r="T648" s="108" t="s">
        <v>5200</v>
      </c>
      <c r="U648" s="4" t="s">
        <v>173</v>
      </c>
      <c r="V648" s="43" t="s">
        <v>174</v>
      </c>
      <c r="W648" s="7">
        <v>72001502</v>
      </c>
      <c r="X648" s="100">
        <v>2</v>
      </c>
      <c r="Y648" s="221">
        <v>28336</v>
      </c>
      <c r="Z648" s="80">
        <f ca="1">+($F$1-Tabla3[[#This Row],[FECHA DE NACIMIENTO]])/365</f>
        <v>43.8</v>
      </c>
      <c r="AA648" s="133" t="s">
        <v>5203</v>
      </c>
      <c r="AC648" s="4" t="s">
        <v>114</v>
      </c>
      <c r="AD648" s="4" t="s">
        <v>114</v>
      </c>
      <c r="AE648" s="8" t="s">
        <v>114</v>
      </c>
      <c r="AF648" s="4" t="s">
        <v>181</v>
      </c>
      <c r="AG648" s="13" t="s">
        <v>184</v>
      </c>
      <c r="AH648" s="13" t="s">
        <v>184</v>
      </c>
      <c r="AI648" s="6" t="s">
        <v>5204</v>
      </c>
      <c r="AJ648" s="108" t="s">
        <v>5205</v>
      </c>
      <c r="AK648" s="101" t="s">
        <v>5206</v>
      </c>
      <c r="AL648" s="9">
        <v>22167000</v>
      </c>
      <c r="AM648" s="9">
        <v>22167000</v>
      </c>
      <c r="AN648" s="112">
        <v>9500000</v>
      </c>
      <c r="AO648" s="4" t="s">
        <v>209</v>
      </c>
      <c r="AP648" s="6" t="s">
        <v>181</v>
      </c>
      <c r="AQ648" s="6" t="s">
        <v>168</v>
      </c>
      <c r="AR648" s="201"/>
      <c r="AS648" s="102"/>
      <c r="AT648" s="8"/>
      <c r="AU648" s="108">
        <v>5320</v>
      </c>
      <c r="AV648" s="221">
        <v>43839</v>
      </c>
      <c r="AW648" s="108">
        <v>210920</v>
      </c>
      <c r="AX648" s="222">
        <v>44133</v>
      </c>
      <c r="AY648" s="108" t="s">
        <v>215</v>
      </c>
      <c r="AZ648" s="108" t="s">
        <v>808</v>
      </c>
      <c r="BA648" s="6" t="s">
        <v>181</v>
      </c>
      <c r="BB648" s="75"/>
      <c r="BC648" s="75"/>
      <c r="BD648" s="6" t="s">
        <v>5202</v>
      </c>
      <c r="BE648" s="161" t="s">
        <v>5201</v>
      </c>
      <c r="BF648" s="221">
        <v>44132</v>
      </c>
      <c r="BG648" s="4" t="s">
        <v>220</v>
      </c>
      <c r="BH648" s="4" t="s">
        <v>220</v>
      </c>
      <c r="BI648" s="6" t="s">
        <v>221</v>
      </c>
      <c r="BJ648" s="6" t="s">
        <v>5605</v>
      </c>
      <c r="BK648" s="6" t="s">
        <v>174</v>
      </c>
      <c r="BL648" s="12">
        <v>79591998</v>
      </c>
      <c r="BM648" s="4"/>
      <c r="BN648" s="6" t="s">
        <v>5606</v>
      </c>
      <c r="BO648" s="6" t="s">
        <v>4697</v>
      </c>
      <c r="BP648" s="4">
        <v>77101700</v>
      </c>
      <c r="BQ648" s="196" t="s">
        <v>5199</v>
      </c>
      <c r="BR648" s="221">
        <v>44132</v>
      </c>
      <c r="BS648" s="4" t="s">
        <v>180</v>
      </c>
      <c r="BT648" s="13" t="s">
        <v>230</v>
      </c>
      <c r="BU648" s="222">
        <v>44132</v>
      </c>
      <c r="BV648" s="13" t="s">
        <v>348</v>
      </c>
      <c r="BW648" s="199">
        <v>44133</v>
      </c>
      <c r="BX648" s="199">
        <v>44133</v>
      </c>
      <c r="BY648" s="222">
        <v>44196</v>
      </c>
      <c r="BZ648" s="42">
        <f t="shared" si="757"/>
        <v>63</v>
      </c>
      <c r="CA648" s="16">
        <f t="shared" si="741"/>
        <v>2.1</v>
      </c>
      <c r="CB648" s="6" t="s">
        <v>5207</v>
      </c>
      <c r="CC648" s="9">
        <f>BD_2!E646</f>
        <v>2533600</v>
      </c>
      <c r="CD648" s="9">
        <f>BD_2!BA646</f>
        <v>0</v>
      </c>
      <c r="CE648" s="4">
        <f>BD_2!BZ646</f>
        <v>0</v>
      </c>
      <c r="CF648" s="42" t="str">
        <f>BD_2!CA646</f>
        <v>2 NO</v>
      </c>
      <c r="CG648" s="199" t="str">
        <f>BD_2!CF646</f>
        <v>2 NO</v>
      </c>
      <c r="CH648" s="4" t="s">
        <v>181</v>
      </c>
      <c r="CI648">
        <f t="shared" ref="CI648:CI705" si="761">$CK648-$CJ648</f>
        <v>63</v>
      </c>
      <c r="CJ648" s="161">
        <f t="shared" si="742"/>
        <v>44133</v>
      </c>
      <c r="CK648" s="161">
        <f t="shared" si="743"/>
        <v>44196</v>
      </c>
      <c r="CL648" s="14">
        <f t="shared" ca="1" si="744"/>
        <v>3.0158730158730158</v>
      </c>
      <c r="CM648" s="112">
        <f t="shared" si="758"/>
        <v>19633400</v>
      </c>
      <c r="CN648" s="42" t="str">
        <f t="shared" ca="1" si="759"/>
        <v>FINALIZADO</v>
      </c>
      <c r="CO648" s="115"/>
      <c r="CQ648" s="17"/>
      <c r="CR648" s="87"/>
      <c r="CT648" s="4" t="s">
        <v>1321</v>
      </c>
      <c r="CU648" s="4" t="s">
        <v>1322</v>
      </c>
      <c r="CV648" s="4" t="s">
        <v>3330</v>
      </c>
      <c r="CW648" s="42" t="str">
        <f t="shared" si="760"/>
        <v>octubre</v>
      </c>
      <c r="CX648" s="4" t="s">
        <v>180</v>
      </c>
      <c r="CY648" s="6" t="s">
        <v>361</v>
      </c>
      <c r="CZ648" s="6" t="s">
        <v>362</v>
      </c>
    </row>
    <row r="649" spans="1:104" x14ac:dyDescent="0.25">
      <c r="A649" s="110" t="str">
        <f t="shared" si="748"/>
        <v/>
      </c>
      <c r="B649" s="110" t="str">
        <f t="shared" si="749"/>
        <v/>
      </c>
      <c r="C649" s="42" t="str">
        <f t="shared" si="750"/>
        <v/>
      </c>
      <c r="D649" s="42" t="str">
        <f t="shared" si="751"/>
        <v/>
      </c>
      <c r="E649" s="110" t="str">
        <f t="shared" si="752"/>
        <v/>
      </c>
      <c r="F649" s="110" t="str">
        <f t="shared" ca="1" si="753"/>
        <v>E</v>
      </c>
      <c r="G649" s="19" t="str">
        <f t="shared" si="754"/>
        <v/>
      </c>
      <c r="H649" s="19" t="str">
        <f t="shared" si="755"/>
        <v/>
      </c>
      <c r="I649" s="164" t="str">
        <f t="shared" si="756"/>
        <v/>
      </c>
      <c r="J649" s="4">
        <v>2020</v>
      </c>
      <c r="K649" s="5">
        <v>639</v>
      </c>
      <c r="L649" s="13" t="s">
        <v>714</v>
      </c>
      <c r="M649" s="4" t="s">
        <v>3610</v>
      </c>
      <c r="N649" s="6" t="s">
        <v>119</v>
      </c>
      <c r="O649" s="6" t="s">
        <v>139</v>
      </c>
      <c r="P649" s="6" t="s">
        <v>164</v>
      </c>
      <c r="Q649" s="6" t="s">
        <v>238</v>
      </c>
      <c r="R649" s="4">
        <v>57047</v>
      </c>
      <c r="S649" s="4" t="s">
        <v>168</v>
      </c>
      <c r="T649" s="108" t="s">
        <v>5249</v>
      </c>
      <c r="U649" s="4" t="s">
        <v>2160</v>
      </c>
      <c r="V649" s="43" t="s">
        <v>175</v>
      </c>
      <c r="W649" s="7">
        <v>860010451</v>
      </c>
      <c r="X649" s="100"/>
      <c r="Y649" s="221" t="s">
        <v>2162</v>
      </c>
      <c r="Z649" s="80">
        <v>0</v>
      </c>
      <c r="AA649" s="133" t="s">
        <v>2162</v>
      </c>
      <c r="AB649" s="133" t="s">
        <v>2162</v>
      </c>
      <c r="AC649" s="4"/>
      <c r="AD649" s="4" t="s">
        <v>174</v>
      </c>
      <c r="AE649" s="8"/>
      <c r="AF649" s="4" t="s">
        <v>180</v>
      </c>
      <c r="AG649" s="6" t="s">
        <v>195</v>
      </c>
      <c r="AH649" s="6" t="s">
        <v>201</v>
      </c>
      <c r="AI649" s="108" t="s">
        <v>5250</v>
      </c>
      <c r="AJ649" s="108" t="s">
        <v>3614</v>
      </c>
      <c r="AK649" s="101" t="s">
        <v>3614</v>
      </c>
      <c r="AL649" s="9">
        <v>1093724091.77</v>
      </c>
      <c r="AM649" s="9">
        <v>1093724091.77</v>
      </c>
      <c r="AN649" s="112">
        <v>0</v>
      </c>
      <c r="AO649" s="4" t="s">
        <v>209</v>
      </c>
      <c r="AP649" s="6" t="s">
        <v>181</v>
      </c>
      <c r="AQ649" s="6" t="s">
        <v>168</v>
      </c>
      <c r="AR649" s="201"/>
      <c r="AS649" s="102"/>
      <c r="AT649" s="8"/>
      <c r="AU649" s="108">
        <v>620</v>
      </c>
      <c r="AV649" s="221">
        <v>43833</v>
      </c>
      <c r="AW649" s="108">
        <v>208320</v>
      </c>
      <c r="AX649" s="222">
        <v>44130</v>
      </c>
      <c r="AY649" s="108" t="s">
        <v>214</v>
      </c>
      <c r="AZ649" s="108" t="s">
        <v>5251</v>
      </c>
      <c r="BA649" s="6" t="s">
        <v>181</v>
      </c>
      <c r="BB649" s="75"/>
      <c r="BC649" s="75"/>
      <c r="BD649" s="6" t="s">
        <v>5252</v>
      </c>
      <c r="BE649" s="161" t="s">
        <v>5253</v>
      </c>
      <c r="BF649" s="221">
        <v>44127</v>
      </c>
      <c r="BG649" s="4" t="s">
        <v>220</v>
      </c>
      <c r="BH649" s="4" t="s">
        <v>220</v>
      </c>
      <c r="BI649" s="6" t="s">
        <v>221</v>
      </c>
      <c r="BJ649" s="6" t="s">
        <v>370</v>
      </c>
      <c r="BK649" s="6" t="s">
        <v>174</v>
      </c>
      <c r="BL649" s="12">
        <v>63459707</v>
      </c>
      <c r="BM649" s="4">
        <v>9</v>
      </c>
      <c r="BN649" s="6" t="s">
        <v>225</v>
      </c>
      <c r="BO649" s="6" t="s">
        <v>195</v>
      </c>
      <c r="BP649" s="4">
        <v>95121503</v>
      </c>
      <c r="BQ649" s="199" t="s">
        <v>3707</v>
      </c>
      <c r="BR649" s="221">
        <v>44127</v>
      </c>
      <c r="BS649" s="4" t="s">
        <v>181</v>
      </c>
      <c r="BT649" s="13" t="s">
        <v>235</v>
      </c>
      <c r="BU649" s="222" t="s">
        <v>168</v>
      </c>
      <c r="BV649" s="13" t="s">
        <v>256</v>
      </c>
      <c r="BW649" s="199">
        <v>44136</v>
      </c>
      <c r="BX649" s="199">
        <v>44136</v>
      </c>
      <c r="BY649" s="222">
        <v>44753</v>
      </c>
      <c r="BZ649" s="42">
        <f t="shared" si="757"/>
        <v>617</v>
      </c>
      <c r="CA649" s="16">
        <f t="shared" si="741"/>
        <v>20.566666666666666</v>
      </c>
      <c r="CB649" s="6" t="s">
        <v>5254</v>
      </c>
      <c r="CC649" s="9">
        <f>BD_2!E647</f>
        <v>0</v>
      </c>
      <c r="CD649" s="9">
        <f>BD_2!BA647</f>
        <v>0</v>
      </c>
      <c r="CE649" s="4">
        <f>BD_2!BZ647</f>
        <v>0</v>
      </c>
      <c r="CF649" s="42" t="str">
        <f>BD_2!CA647</f>
        <v>2 NO</v>
      </c>
      <c r="CG649" s="199" t="str">
        <f>BD_2!CF647</f>
        <v>2 NO</v>
      </c>
      <c r="CH649" s="4" t="s">
        <v>181</v>
      </c>
      <c r="CI649">
        <f t="shared" si="761"/>
        <v>617</v>
      </c>
      <c r="CJ649" s="161">
        <f t="shared" si="742"/>
        <v>44136</v>
      </c>
      <c r="CK649" s="161">
        <f t="shared" si="743"/>
        <v>44753</v>
      </c>
      <c r="CL649" s="14">
        <f t="shared" ca="1" si="744"/>
        <v>0.30307941653160453</v>
      </c>
      <c r="CM649" s="112">
        <f t="shared" si="758"/>
        <v>1093724091.77</v>
      </c>
      <c r="CN649" s="42" t="str">
        <f t="shared" ca="1" si="759"/>
        <v>EJECUCIÓN</v>
      </c>
      <c r="CO649" s="115"/>
      <c r="CQ649" s="17"/>
      <c r="CR649" s="87"/>
      <c r="CT649" s="4" t="s">
        <v>1321</v>
      </c>
      <c r="CU649" s="4" t="s">
        <v>1322</v>
      </c>
      <c r="CV649" s="4" t="s">
        <v>3330</v>
      </c>
      <c r="CW649" s="42" t="str">
        <f t="shared" si="760"/>
        <v>octubre</v>
      </c>
      <c r="CX649" s="4" t="s">
        <v>180</v>
      </c>
      <c r="CY649" s="6" t="s">
        <v>361</v>
      </c>
      <c r="CZ649" s="6" t="s">
        <v>362</v>
      </c>
    </row>
    <row r="650" spans="1:104" x14ac:dyDescent="0.25">
      <c r="A650" s="110" t="str">
        <f t="shared" si="748"/>
        <v/>
      </c>
      <c r="B650" s="110" t="str">
        <f t="shared" si="749"/>
        <v/>
      </c>
      <c r="C650" s="42" t="str">
        <f t="shared" si="750"/>
        <v/>
      </c>
      <c r="D650" s="42" t="str">
        <f t="shared" si="751"/>
        <v/>
      </c>
      <c r="E650" s="110" t="str">
        <f t="shared" si="752"/>
        <v/>
      </c>
      <c r="F650" s="110" t="str">
        <f t="shared" ca="1" si="753"/>
        <v>F</v>
      </c>
      <c r="G650" s="19" t="str">
        <f t="shared" si="754"/>
        <v/>
      </c>
      <c r="H650" s="19" t="str">
        <f t="shared" si="755"/>
        <v/>
      </c>
      <c r="I650" s="164" t="str">
        <f t="shared" si="756"/>
        <v/>
      </c>
      <c r="J650" s="4">
        <v>2020</v>
      </c>
      <c r="K650" s="5">
        <v>640</v>
      </c>
      <c r="L650" s="13" t="s">
        <v>1436</v>
      </c>
      <c r="M650" s="4" t="s">
        <v>115</v>
      </c>
      <c r="N650" s="6" t="s">
        <v>116</v>
      </c>
      <c r="O650" s="6" t="s">
        <v>138</v>
      </c>
      <c r="P650" s="6" t="s">
        <v>150</v>
      </c>
      <c r="Q650" s="6" t="s">
        <v>249</v>
      </c>
      <c r="R650" s="4" t="s">
        <v>114</v>
      </c>
      <c r="S650" s="4" t="s">
        <v>167</v>
      </c>
      <c r="T650" s="108" t="s">
        <v>5210</v>
      </c>
      <c r="U650" s="4" t="s">
        <v>173</v>
      </c>
      <c r="V650" s="43" t="s">
        <v>174</v>
      </c>
      <c r="W650" s="7">
        <v>72248467</v>
      </c>
      <c r="X650" s="100">
        <v>3</v>
      </c>
      <c r="Y650" s="221">
        <v>29381</v>
      </c>
      <c r="Z650" s="80">
        <f ca="1">+($F$1-Tabla3[[#This Row],[FECHA DE NACIMIENTO]])/365</f>
        <v>40.936986301369863</v>
      </c>
      <c r="AA650" s="133" t="s">
        <v>5211</v>
      </c>
      <c r="AC650" s="4" t="s">
        <v>114</v>
      </c>
      <c r="AD650" s="4" t="s">
        <v>114</v>
      </c>
      <c r="AE650" s="8" t="s">
        <v>114</v>
      </c>
      <c r="AF650" s="4" t="s">
        <v>181</v>
      </c>
      <c r="AG650" s="13" t="s">
        <v>713</v>
      </c>
      <c r="AH650" s="13" t="s">
        <v>713</v>
      </c>
      <c r="AI650" s="6" t="s">
        <v>5212</v>
      </c>
      <c r="AJ650" s="108" t="s">
        <v>5208</v>
      </c>
      <c r="AK650" s="101" t="s">
        <v>5213</v>
      </c>
      <c r="AL650" s="9">
        <v>8610000</v>
      </c>
      <c r="AM650" s="9">
        <v>8610000</v>
      </c>
      <c r="AN650" s="112">
        <v>4100000</v>
      </c>
      <c r="AO650" s="4" t="s">
        <v>209</v>
      </c>
      <c r="AP650" s="6" t="s">
        <v>181</v>
      </c>
      <c r="AQ650" s="6" t="s">
        <v>168</v>
      </c>
      <c r="AR650" s="201"/>
      <c r="AS650" s="102"/>
      <c r="AT650" s="8"/>
      <c r="AU650" s="108">
        <v>6320</v>
      </c>
      <c r="AV650" s="221">
        <v>43843</v>
      </c>
      <c r="AW650" s="108">
        <v>210620</v>
      </c>
      <c r="AX650" s="222">
        <v>44132</v>
      </c>
      <c r="AY650" s="108" t="s">
        <v>215</v>
      </c>
      <c r="AZ650" s="108" t="s">
        <v>1705</v>
      </c>
      <c r="BA650" s="6" t="s">
        <v>181</v>
      </c>
      <c r="BB650" s="75"/>
      <c r="BC650" s="75"/>
      <c r="BD650" s="6" t="s">
        <v>5215</v>
      </c>
      <c r="BE650" s="161" t="s">
        <v>5214</v>
      </c>
      <c r="BF650" s="221">
        <v>44131</v>
      </c>
      <c r="BG650" s="4" t="s">
        <v>220</v>
      </c>
      <c r="BH650" s="4" t="s">
        <v>220</v>
      </c>
      <c r="BI650" s="6" t="s">
        <v>221</v>
      </c>
      <c r="BJ650" s="6" t="s">
        <v>1168</v>
      </c>
      <c r="BK650" s="6" t="s">
        <v>174</v>
      </c>
      <c r="BL650" s="12">
        <v>52527301</v>
      </c>
      <c r="BM650" s="4">
        <v>4</v>
      </c>
      <c r="BN650" s="6" t="s">
        <v>1288</v>
      </c>
      <c r="BO650" s="6" t="s">
        <v>713</v>
      </c>
      <c r="BP650" s="4">
        <v>80111609</v>
      </c>
      <c r="BQ650" s="196" t="s">
        <v>5209</v>
      </c>
      <c r="BR650" s="221">
        <v>44131</v>
      </c>
      <c r="BS650" s="4" t="s">
        <v>180</v>
      </c>
      <c r="BT650" s="13" t="s">
        <v>230</v>
      </c>
      <c r="BU650" s="222">
        <v>44132</v>
      </c>
      <c r="BV650" s="13" t="s">
        <v>348</v>
      </c>
      <c r="BW650" s="199">
        <v>44132</v>
      </c>
      <c r="BX650" s="199">
        <v>44132</v>
      </c>
      <c r="BY650" s="222">
        <v>44196</v>
      </c>
      <c r="BZ650" s="42">
        <f t="shared" si="757"/>
        <v>64</v>
      </c>
      <c r="CA650" s="16">
        <f t="shared" si="741"/>
        <v>2.1333333333333333</v>
      </c>
      <c r="CB650" s="6" t="s">
        <v>5216</v>
      </c>
      <c r="CC650" s="9">
        <f>BD_2!E648</f>
        <v>0</v>
      </c>
      <c r="CD650" s="9">
        <f>BD_2!BA648</f>
        <v>0</v>
      </c>
      <c r="CE650" s="4">
        <f>BD_2!BZ648</f>
        <v>0</v>
      </c>
      <c r="CF650" s="42" t="str">
        <f>BD_2!CA648</f>
        <v>2 NO</v>
      </c>
      <c r="CG650" s="199" t="str">
        <f>BD_2!CF648</f>
        <v>2 NO</v>
      </c>
      <c r="CH650" s="4" t="s">
        <v>181</v>
      </c>
      <c r="CI650">
        <f t="shared" si="761"/>
        <v>64</v>
      </c>
      <c r="CJ650" s="161">
        <f t="shared" si="742"/>
        <v>44132</v>
      </c>
      <c r="CK650" s="161">
        <f t="shared" si="743"/>
        <v>44196</v>
      </c>
      <c r="CL650" s="14">
        <f t="shared" ca="1" si="744"/>
        <v>2.984375</v>
      </c>
      <c r="CM650" s="112">
        <f t="shared" si="758"/>
        <v>8610000</v>
      </c>
      <c r="CN650" s="42" t="str">
        <f t="shared" ca="1" si="759"/>
        <v>FINALIZADO</v>
      </c>
      <c r="CO650" s="115"/>
      <c r="CQ650" s="17"/>
      <c r="CR650" s="87"/>
      <c r="CT650" s="4" t="s">
        <v>1321</v>
      </c>
      <c r="CU650" s="4" t="s">
        <v>1322</v>
      </c>
      <c r="CV650" s="4" t="s">
        <v>3330</v>
      </c>
      <c r="CW650" s="42" t="str">
        <f t="shared" si="760"/>
        <v>octubre</v>
      </c>
      <c r="CX650" s="4" t="s">
        <v>180</v>
      </c>
      <c r="CY650" s="6" t="s">
        <v>361</v>
      </c>
      <c r="CZ650" s="6" t="s">
        <v>362</v>
      </c>
    </row>
    <row r="651" spans="1:104" x14ac:dyDescent="0.25">
      <c r="A651" s="110" t="str">
        <f t="shared" ref="A651:A652" si="762">+IF($CM651&gt;$AM651,"A", "")</f>
        <v/>
      </c>
      <c r="B651" s="110" t="str">
        <f t="shared" ref="B651:B652" si="763">+IF(CK651&gt;BY651,"PR","")</f>
        <v/>
      </c>
      <c r="C651" s="42" t="str">
        <f t="shared" ref="C651:C652" si="764">IF($CG651= "1 SI", "T","")</f>
        <v/>
      </c>
      <c r="D651" s="42" t="str">
        <f t="shared" ref="D651:D652" si="765">+IF($CF651="1 SI","S","")</f>
        <v/>
      </c>
      <c r="E651" s="110" t="str">
        <f t="shared" ref="E651:E652" si="766">+IF(CH651="1 SI","C","")</f>
        <v/>
      </c>
      <c r="F651" s="110" t="str">
        <f t="shared" ref="F651:F652" ca="1" si="767">+IF($CK651&lt;=$F$1,"F","E")</f>
        <v>E</v>
      </c>
      <c r="G651" s="19" t="str">
        <f t="shared" ref="G651:G652" si="768">+IF($CO651="MUTUO ACUERDO", "L","")</f>
        <v/>
      </c>
      <c r="H651" s="19" t="str">
        <f t="shared" ref="H651:H652" si="769">IF($CX651="1 SI","","NE")</f>
        <v/>
      </c>
      <c r="I651" s="164" t="str">
        <f t="shared" ref="I651:I652" si="770">IF(CV651="1. SI","ANU","")</f>
        <v/>
      </c>
      <c r="J651" s="4">
        <v>2020</v>
      </c>
      <c r="K651" s="5">
        <v>641</v>
      </c>
      <c r="L651" s="13" t="s">
        <v>714</v>
      </c>
      <c r="M651" s="4" t="s">
        <v>3610</v>
      </c>
      <c r="N651" s="6" t="s">
        <v>119</v>
      </c>
      <c r="O651" s="6" t="s">
        <v>139</v>
      </c>
      <c r="P651" s="6" t="s">
        <v>164</v>
      </c>
      <c r="Q651" s="6" t="s">
        <v>238</v>
      </c>
      <c r="R651" s="4">
        <v>57263</v>
      </c>
      <c r="S651" s="4" t="s">
        <v>168</v>
      </c>
      <c r="T651" s="108" t="s">
        <v>5244</v>
      </c>
      <c r="U651" s="4" t="s">
        <v>2160</v>
      </c>
      <c r="V651" s="43" t="s">
        <v>175</v>
      </c>
      <c r="W651" s="7">
        <v>830095213</v>
      </c>
      <c r="X651" s="100"/>
      <c r="Y651" s="221" t="s">
        <v>2162</v>
      </c>
      <c r="Z651" s="80">
        <v>0</v>
      </c>
      <c r="AA651" s="133" t="s">
        <v>2162</v>
      </c>
      <c r="AB651" s="133" t="s">
        <v>2162</v>
      </c>
      <c r="AC651" s="4"/>
      <c r="AD651" s="4" t="s">
        <v>174</v>
      </c>
      <c r="AE651" s="8"/>
      <c r="AF651" s="4" t="s">
        <v>180</v>
      </c>
      <c r="AG651" s="6" t="s">
        <v>195</v>
      </c>
      <c r="AH651" s="6" t="s">
        <v>201</v>
      </c>
      <c r="AI651" s="6" t="s">
        <v>5245</v>
      </c>
      <c r="AJ651" s="108" t="s">
        <v>3614</v>
      </c>
      <c r="AK651" s="101" t="s">
        <v>3614</v>
      </c>
      <c r="AL651" s="9">
        <v>271314756</v>
      </c>
      <c r="AM651" s="9">
        <v>271314756</v>
      </c>
      <c r="AN651" s="112">
        <v>0</v>
      </c>
      <c r="AO651" s="4" t="s">
        <v>209</v>
      </c>
      <c r="AP651" s="6" t="s">
        <v>181</v>
      </c>
      <c r="AQ651" s="6" t="s">
        <v>168</v>
      </c>
      <c r="AR651" s="201"/>
      <c r="AS651" s="102"/>
      <c r="AT651" s="8"/>
      <c r="AU651" s="108">
        <v>1320</v>
      </c>
      <c r="AV651" s="221">
        <v>43833</v>
      </c>
      <c r="AW651" s="108">
        <v>209920</v>
      </c>
      <c r="AX651" s="222">
        <v>44131</v>
      </c>
      <c r="AY651" s="108" t="s">
        <v>214</v>
      </c>
      <c r="AZ651" s="108" t="s">
        <v>5293</v>
      </c>
      <c r="BA651" s="6" t="s">
        <v>181</v>
      </c>
      <c r="BB651" s="75"/>
      <c r="BC651" s="75"/>
      <c r="BD651" s="6" t="s">
        <v>5246</v>
      </c>
      <c r="BE651" s="161" t="s">
        <v>5247</v>
      </c>
      <c r="BF651" s="221">
        <v>44131</v>
      </c>
      <c r="BG651" s="4" t="s">
        <v>220</v>
      </c>
      <c r="BH651" s="4" t="s">
        <v>220</v>
      </c>
      <c r="BI651" s="6" t="s">
        <v>221</v>
      </c>
      <c r="BJ651" s="6" t="s">
        <v>370</v>
      </c>
      <c r="BK651" s="6" t="s">
        <v>174</v>
      </c>
      <c r="BL651" s="12">
        <v>63459707</v>
      </c>
      <c r="BM651" s="4">
        <v>9</v>
      </c>
      <c r="BN651" s="6" t="s">
        <v>225</v>
      </c>
      <c r="BO651" s="6" t="s">
        <v>195</v>
      </c>
      <c r="BP651" s="4">
        <v>15101505</v>
      </c>
      <c r="BQ651" s="199" t="s">
        <v>3707</v>
      </c>
      <c r="BR651" s="221">
        <v>44131</v>
      </c>
      <c r="BS651" s="4" t="s">
        <v>181</v>
      </c>
      <c r="BT651" s="13" t="s">
        <v>235</v>
      </c>
      <c r="BU651" s="222" t="s">
        <v>168</v>
      </c>
      <c r="BV651" s="13" t="s">
        <v>256</v>
      </c>
      <c r="BW651" s="199">
        <v>44136</v>
      </c>
      <c r="BX651" s="199">
        <v>44136</v>
      </c>
      <c r="BY651" s="222">
        <v>44753</v>
      </c>
      <c r="BZ651" s="42">
        <f t="shared" ref="BZ651:BZ652" si="771">$BY651-$BX651</f>
        <v>617</v>
      </c>
      <c r="CA651" s="16">
        <f t="shared" si="741"/>
        <v>20.566666666666666</v>
      </c>
      <c r="CB651" s="6" t="s">
        <v>5248</v>
      </c>
      <c r="CC651" s="9">
        <f>BD_2!E649</f>
        <v>0</v>
      </c>
      <c r="CD651" s="9">
        <f>BD_2!BA649</f>
        <v>0</v>
      </c>
      <c r="CE651" s="4">
        <f>BD_2!BZ649</f>
        <v>0</v>
      </c>
      <c r="CF651" s="42" t="str">
        <f>BD_2!CA649</f>
        <v>2 NO</v>
      </c>
      <c r="CG651" s="199" t="str">
        <f>BD_2!CF649</f>
        <v>2 NO</v>
      </c>
      <c r="CH651" s="4" t="s">
        <v>181</v>
      </c>
      <c r="CI651">
        <f t="shared" si="761"/>
        <v>617</v>
      </c>
      <c r="CJ651" s="161">
        <f t="shared" si="742"/>
        <v>44136</v>
      </c>
      <c r="CK651" s="161">
        <f t="shared" si="743"/>
        <v>44753</v>
      </c>
      <c r="CL651" s="14">
        <f t="shared" ref="CL651:CL661" ca="1" si="772">(($F$1-$CJ651)/($CK651-$CJ651))</f>
        <v>0.30307941653160453</v>
      </c>
      <c r="CM651" s="112">
        <f t="shared" ref="CM651:CM652" si="773">$AM651+$CD651-$CC651</f>
        <v>271314756</v>
      </c>
      <c r="CN651" s="42" t="str">
        <f t="shared" ref="CN651:CN652" ca="1" si="774">+IF($CK651&lt;=$F$1, "FINALIZADO","EJECUCIÓN")</f>
        <v>EJECUCIÓN</v>
      </c>
      <c r="CO651" s="115"/>
      <c r="CQ651" s="17"/>
      <c r="CR651" s="87"/>
      <c r="CT651" s="4" t="s">
        <v>1321</v>
      </c>
      <c r="CU651" s="4" t="s">
        <v>1322</v>
      </c>
      <c r="CV651" s="4" t="s">
        <v>3330</v>
      </c>
      <c r="CW651" s="42" t="str">
        <f t="shared" ref="CW651:CW652" si="775">TEXT(BF651,"MMMM")</f>
        <v>octubre</v>
      </c>
      <c r="CX651" s="4" t="s">
        <v>180</v>
      </c>
      <c r="CY651" s="6" t="s">
        <v>361</v>
      </c>
      <c r="CZ651" s="6" t="s">
        <v>362</v>
      </c>
    </row>
    <row r="652" spans="1:104" x14ac:dyDescent="0.25">
      <c r="A652" s="110" t="str">
        <f t="shared" si="762"/>
        <v/>
      </c>
      <c r="B652" s="110" t="str">
        <f t="shared" si="763"/>
        <v/>
      </c>
      <c r="C652" s="42" t="str">
        <f t="shared" si="764"/>
        <v/>
      </c>
      <c r="D652" s="42" t="str">
        <f t="shared" si="765"/>
        <v/>
      </c>
      <c r="E652" s="110" t="str">
        <f t="shared" si="766"/>
        <v/>
      </c>
      <c r="F652" s="110" t="str">
        <f t="shared" ca="1" si="767"/>
        <v>F</v>
      </c>
      <c r="G652" s="19" t="str">
        <f t="shared" si="768"/>
        <v/>
      </c>
      <c r="H652" s="19" t="str">
        <f t="shared" si="769"/>
        <v/>
      </c>
      <c r="I652" s="164" t="str">
        <f t="shared" si="770"/>
        <v/>
      </c>
      <c r="J652" s="4">
        <v>2020</v>
      </c>
      <c r="K652" s="5">
        <v>642</v>
      </c>
      <c r="L652" s="13" t="s">
        <v>1431</v>
      </c>
      <c r="M652" s="79" t="s">
        <v>2159</v>
      </c>
      <c r="N652" t="s">
        <v>116</v>
      </c>
      <c r="O652" t="s">
        <v>132</v>
      </c>
      <c r="P652" t="s">
        <v>158</v>
      </c>
      <c r="Q652"/>
      <c r="R652" s="79" t="s">
        <v>114</v>
      </c>
      <c r="S652" s="79" t="s">
        <v>168</v>
      </c>
      <c r="T652" s="108" t="s">
        <v>5217</v>
      </c>
      <c r="U652" s="4" t="s">
        <v>2160</v>
      </c>
      <c r="V652" s="43" t="s">
        <v>175</v>
      </c>
      <c r="W652" s="7" t="s">
        <v>5218</v>
      </c>
      <c r="X652" s="100"/>
      <c r="Y652" s="221" t="s">
        <v>2162</v>
      </c>
      <c r="Z652" s="80">
        <v>0</v>
      </c>
      <c r="AA652" s="133" t="s">
        <v>2162</v>
      </c>
      <c r="AB652" s="133" t="s">
        <v>2162</v>
      </c>
      <c r="AC652" s="4" t="s">
        <v>5219</v>
      </c>
      <c r="AD652" s="4" t="s">
        <v>174</v>
      </c>
      <c r="AE652" s="8" t="s">
        <v>5220</v>
      </c>
      <c r="AF652" s="4" t="s">
        <v>181</v>
      </c>
      <c r="AG652" s="13" t="s">
        <v>5221</v>
      </c>
      <c r="AH652" s="13" t="s">
        <v>5221</v>
      </c>
      <c r="AI652" s="6" t="s">
        <v>5222</v>
      </c>
      <c r="AJ652" s="108" t="s">
        <v>5223</v>
      </c>
      <c r="AK652" s="101" t="s">
        <v>5224</v>
      </c>
      <c r="AL652" s="9">
        <v>72668239</v>
      </c>
      <c r="AM652" s="9">
        <v>72668239</v>
      </c>
      <c r="AN652" s="112">
        <v>0</v>
      </c>
      <c r="AO652" s="4" t="s">
        <v>209</v>
      </c>
      <c r="AP652" s="6" t="s">
        <v>181</v>
      </c>
      <c r="AQ652" s="6" t="s">
        <v>168</v>
      </c>
      <c r="AR652" s="201"/>
      <c r="AS652" s="102"/>
      <c r="AT652" s="8"/>
      <c r="AU652" s="108">
        <v>25120</v>
      </c>
      <c r="AV652" s="221">
        <v>44120</v>
      </c>
      <c r="AW652" s="108" t="s">
        <v>5225</v>
      </c>
      <c r="AX652" s="222">
        <v>44132</v>
      </c>
      <c r="AY652" s="108" t="s">
        <v>215</v>
      </c>
      <c r="AZ652" s="108" t="s">
        <v>5226</v>
      </c>
      <c r="BA652" s="108" t="s">
        <v>181</v>
      </c>
      <c r="BB652" s="75"/>
      <c r="BC652" s="75"/>
      <c r="BD652" s="6" t="s">
        <v>5227</v>
      </c>
      <c r="BE652" s="161" t="s">
        <v>5228</v>
      </c>
      <c r="BF652" s="221">
        <v>44132</v>
      </c>
      <c r="BG652" s="4" t="s">
        <v>220</v>
      </c>
      <c r="BH652" s="4" t="s">
        <v>220</v>
      </c>
      <c r="BI652" s="6" t="s">
        <v>221</v>
      </c>
      <c r="BJ652" s="6" t="s">
        <v>5230</v>
      </c>
      <c r="BK652" s="6" t="s">
        <v>174</v>
      </c>
      <c r="BL652" s="12">
        <v>80407547</v>
      </c>
      <c r="BM652" s="4">
        <v>6</v>
      </c>
      <c r="BN652" s="6" t="s">
        <v>5231</v>
      </c>
      <c r="BO652" s="6" t="s">
        <v>5232</v>
      </c>
      <c r="BP652" s="4">
        <v>77101700</v>
      </c>
      <c r="BQ652" s="199" t="s">
        <v>5234</v>
      </c>
      <c r="BR652" s="221">
        <v>44132</v>
      </c>
      <c r="BS652" s="4" t="s">
        <v>181</v>
      </c>
      <c r="BT652" s="13" t="s">
        <v>235</v>
      </c>
      <c r="BU652" s="222" t="s">
        <v>168</v>
      </c>
      <c r="BV652" s="13" t="s">
        <v>256</v>
      </c>
      <c r="BW652" s="199">
        <v>44132</v>
      </c>
      <c r="BX652" s="199">
        <v>44132</v>
      </c>
      <c r="BY652" s="222">
        <v>44196</v>
      </c>
      <c r="BZ652" s="42">
        <f t="shared" si="771"/>
        <v>64</v>
      </c>
      <c r="CA652" s="16">
        <f t="shared" si="741"/>
        <v>2.1333333333333333</v>
      </c>
      <c r="CB652" s="6" t="s">
        <v>5233</v>
      </c>
      <c r="CC652" s="9">
        <f>BD_2!E650</f>
        <v>0</v>
      </c>
      <c r="CD652" s="9">
        <f>BD_2!BA650</f>
        <v>0</v>
      </c>
      <c r="CE652" s="4">
        <f>BD_2!BZ650</f>
        <v>0</v>
      </c>
      <c r="CF652" s="42" t="str">
        <f>BD_2!CA650</f>
        <v>2 NO</v>
      </c>
      <c r="CG652" s="199" t="str">
        <f>BD_2!CF650</f>
        <v>2 NO</v>
      </c>
      <c r="CH652" s="4" t="s">
        <v>181</v>
      </c>
      <c r="CI652">
        <f t="shared" si="761"/>
        <v>64</v>
      </c>
      <c r="CJ652" s="161">
        <f t="shared" si="742"/>
        <v>44132</v>
      </c>
      <c r="CK652" s="161">
        <f t="shared" si="743"/>
        <v>44196</v>
      </c>
      <c r="CL652" s="14">
        <f t="shared" ca="1" si="772"/>
        <v>2.984375</v>
      </c>
      <c r="CM652" s="112">
        <f t="shared" si="773"/>
        <v>72668239</v>
      </c>
      <c r="CN652" s="42" t="str">
        <f t="shared" ca="1" si="774"/>
        <v>FINALIZADO</v>
      </c>
      <c r="CO652" s="115"/>
      <c r="CQ652" s="17"/>
      <c r="CR652" s="87"/>
      <c r="CT652" s="4" t="s">
        <v>1321</v>
      </c>
      <c r="CU652" s="4" t="s">
        <v>1322</v>
      </c>
      <c r="CV652" s="4" t="s">
        <v>3330</v>
      </c>
      <c r="CW652" s="42" t="str">
        <f t="shared" si="775"/>
        <v>octubre</v>
      </c>
      <c r="CX652" s="4" t="s">
        <v>180</v>
      </c>
      <c r="CY652" s="6" t="s">
        <v>361</v>
      </c>
      <c r="CZ652" s="6" t="s">
        <v>362</v>
      </c>
    </row>
    <row r="653" spans="1:104" x14ac:dyDescent="0.25">
      <c r="A653" s="110" t="str">
        <f t="shared" ref="A653:A654" si="776">+IF($CM653&gt;$AM653,"A", "")</f>
        <v/>
      </c>
      <c r="B653" s="110" t="str">
        <f t="shared" ref="B653:B654" si="777">+IF(CK653&gt;BY653,"PR","")</f>
        <v/>
      </c>
      <c r="C653" s="42" t="str">
        <f t="shared" ref="C653:C654" si="778">IF($CG653= "1 SI", "T","")</f>
        <v/>
      </c>
      <c r="D653" s="42" t="str">
        <f t="shared" ref="D653:D654" si="779">+IF($CF653="1 SI","S","")</f>
        <v/>
      </c>
      <c r="E653" s="110" t="str">
        <f t="shared" ref="E653:E654" si="780">+IF(CH653="1 SI","C","")</f>
        <v/>
      </c>
      <c r="F653" s="110" t="str">
        <f t="shared" ref="F653:F654" ca="1" si="781">+IF($CK653&lt;=$F$1,"F","E")</f>
        <v>E</v>
      </c>
      <c r="G653" s="19" t="str">
        <f t="shared" ref="G653:G654" si="782">+IF($CO653="MUTUO ACUERDO", "L","")</f>
        <v/>
      </c>
      <c r="H653" s="19" t="str">
        <f t="shared" ref="H653:H654" si="783">IF($CX653="1 SI","","NE")</f>
        <v/>
      </c>
      <c r="I653" s="164" t="str">
        <f t="shared" ref="I653:I654" si="784">IF(CV653="1. SI","ANU","")</f>
        <v/>
      </c>
      <c r="J653" s="4">
        <v>2020</v>
      </c>
      <c r="K653" s="5">
        <v>643</v>
      </c>
      <c r="L653" s="13" t="s">
        <v>515</v>
      </c>
      <c r="M653" s="4" t="s">
        <v>115</v>
      </c>
      <c r="N653" s="6" t="s">
        <v>116</v>
      </c>
      <c r="O653" s="6" t="s">
        <v>5275</v>
      </c>
      <c r="S653" s="4" t="s">
        <v>168</v>
      </c>
      <c r="T653" s="108" t="s">
        <v>5276</v>
      </c>
      <c r="U653" s="4" t="s">
        <v>2160</v>
      </c>
      <c r="V653" s="43" t="s">
        <v>175</v>
      </c>
      <c r="W653" s="7">
        <v>800091076</v>
      </c>
      <c r="X653" s="100"/>
      <c r="Y653" s="221" t="s">
        <v>2162</v>
      </c>
      <c r="Z653" s="80">
        <v>0</v>
      </c>
      <c r="AA653" s="133" t="s">
        <v>2162</v>
      </c>
      <c r="AB653" s="133" t="s">
        <v>2162</v>
      </c>
      <c r="AC653" s="4" t="s">
        <v>5277</v>
      </c>
      <c r="AD653" s="79" t="s">
        <v>5278</v>
      </c>
      <c r="AE653" s="8" t="s">
        <v>5279</v>
      </c>
      <c r="AF653" s="4" t="s">
        <v>181</v>
      </c>
      <c r="AG653" s="6" t="s">
        <v>200</v>
      </c>
      <c r="AH653" s="6" t="s">
        <v>200</v>
      </c>
      <c r="AI653" s="6" t="s">
        <v>5273</v>
      </c>
      <c r="AJ653" s="108" t="s">
        <v>5280</v>
      </c>
      <c r="AK653" s="101" t="s">
        <v>5281</v>
      </c>
      <c r="AL653" s="9">
        <v>2777050000</v>
      </c>
      <c r="AM653" s="9">
        <v>1300000000</v>
      </c>
      <c r="AN653" s="112">
        <v>0</v>
      </c>
      <c r="AO653" s="4" t="s">
        <v>209</v>
      </c>
      <c r="AP653" s="6" t="s">
        <v>180</v>
      </c>
      <c r="AQ653" s="6" t="s">
        <v>213</v>
      </c>
      <c r="AR653" s="195">
        <v>1477050000</v>
      </c>
      <c r="AS653" s="108" t="s">
        <v>5276</v>
      </c>
      <c r="AT653" s="7">
        <v>800091076</v>
      </c>
      <c r="AU653" s="108">
        <v>22620</v>
      </c>
      <c r="AV653" s="221">
        <v>44071</v>
      </c>
      <c r="AW653" s="108">
        <v>212620</v>
      </c>
      <c r="AX653" s="222">
        <v>44138</v>
      </c>
      <c r="AY653" s="108" t="s">
        <v>215</v>
      </c>
      <c r="AZ653" s="108" t="s">
        <v>575</v>
      </c>
      <c r="BA653" s="108" t="s">
        <v>181</v>
      </c>
      <c r="BB653" s="75"/>
      <c r="BC653" s="75"/>
      <c r="BD653" s="6" t="s">
        <v>5283</v>
      </c>
      <c r="BE653" s="161" t="s">
        <v>5282</v>
      </c>
      <c r="BF653" s="221">
        <v>44135</v>
      </c>
      <c r="BG653" s="4" t="s">
        <v>220</v>
      </c>
      <c r="BH653" s="4" t="s">
        <v>220</v>
      </c>
      <c r="BI653" s="6" t="s">
        <v>221</v>
      </c>
      <c r="BJ653" s="6" t="s">
        <v>527</v>
      </c>
      <c r="BK653" s="6" t="s">
        <v>174</v>
      </c>
      <c r="BL653" s="12">
        <v>80128270</v>
      </c>
      <c r="BM653" s="4">
        <v>4</v>
      </c>
      <c r="BN653" s="6" t="s">
        <v>528</v>
      </c>
      <c r="BO653" s="6" t="s">
        <v>529</v>
      </c>
      <c r="BP653" s="4">
        <v>77101700</v>
      </c>
      <c r="BQ653" s="196" t="s">
        <v>5274</v>
      </c>
      <c r="BR653" s="221">
        <v>44135</v>
      </c>
      <c r="BS653" s="4" t="s">
        <v>181</v>
      </c>
      <c r="BT653" s="13" t="s">
        <v>235</v>
      </c>
      <c r="BU653" s="222" t="s">
        <v>168</v>
      </c>
      <c r="BV653" s="13" t="s">
        <v>256</v>
      </c>
      <c r="BW653" s="199">
        <v>44138</v>
      </c>
      <c r="BX653" s="199">
        <v>44138</v>
      </c>
      <c r="BY653" s="222">
        <v>44595</v>
      </c>
      <c r="BZ653" s="42">
        <f t="shared" ref="BZ653:BZ654" si="785">$BY653-$BX653</f>
        <v>457</v>
      </c>
      <c r="CA653" s="16">
        <f t="shared" si="741"/>
        <v>15.233333333333333</v>
      </c>
      <c r="CB653" s="6" t="s">
        <v>5284</v>
      </c>
      <c r="CC653" s="9">
        <f>BD_2!E651</f>
        <v>0</v>
      </c>
      <c r="CD653" s="9">
        <f>BD_2!BA651</f>
        <v>0</v>
      </c>
      <c r="CE653" s="4">
        <f>BD_2!BZ651</f>
        <v>0</v>
      </c>
      <c r="CF653" s="42" t="str">
        <f>BD_2!CA651</f>
        <v>2 NO</v>
      </c>
      <c r="CG653" s="199" t="str">
        <f>BD_2!CF651</f>
        <v>2 NO</v>
      </c>
      <c r="CH653" s="4" t="s">
        <v>181</v>
      </c>
      <c r="CI653">
        <f t="shared" si="761"/>
        <v>457</v>
      </c>
      <c r="CJ653" s="161">
        <f t="shared" si="742"/>
        <v>44138</v>
      </c>
      <c r="CK653" s="161">
        <f t="shared" si="743"/>
        <v>44595</v>
      </c>
      <c r="CL653" s="14">
        <f t="shared" ca="1" si="772"/>
        <v>0.40481400437636761</v>
      </c>
      <c r="CM653" s="112">
        <f t="shared" ref="CM653:CM654" si="786">$AM653+$CD653-$CC653</f>
        <v>1300000000</v>
      </c>
      <c r="CN653" s="42" t="str">
        <f t="shared" ref="CN653:CN654" ca="1" si="787">+IF($CK653&lt;=$F$1, "FINALIZADO","EJECUCIÓN")</f>
        <v>EJECUCIÓN</v>
      </c>
      <c r="CO653" s="115"/>
      <c r="CQ653" s="17"/>
      <c r="CR653" s="87"/>
      <c r="CT653" s="4" t="s">
        <v>1321</v>
      </c>
      <c r="CU653" s="4" t="s">
        <v>1322</v>
      </c>
      <c r="CV653" s="4" t="s">
        <v>3330</v>
      </c>
      <c r="CW653" s="42" t="str">
        <f t="shared" ref="CW653" si="788">TEXT(BF653,"MMMM")</f>
        <v>octubre</v>
      </c>
      <c r="CX653" s="4" t="s">
        <v>180</v>
      </c>
      <c r="CY653" s="6" t="s">
        <v>361</v>
      </c>
      <c r="CZ653" s="6" t="s">
        <v>362</v>
      </c>
    </row>
    <row r="654" spans="1:104" x14ac:dyDescent="0.25">
      <c r="A654" s="110" t="str">
        <f t="shared" si="776"/>
        <v/>
      </c>
      <c r="B654" s="110" t="str">
        <f t="shared" si="777"/>
        <v>PR</v>
      </c>
      <c r="C654" s="42" t="str">
        <f t="shared" si="778"/>
        <v/>
      </c>
      <c r="D654" s="42" t="str">
        <f t="shared" si="779"/>
        <v/>
      </c>
      <c r="E654" s="110" t="str">
        <f t="shared" si="780"/>
        <v/>
      </c>
      <c r="F654" s="110" t="str">
        <f t="shared" ca="1" si="781"/>
        <v>F</v>
      </c>
      <c r="G654" s="19" t="str">
        <f t="shared" si="782"/>
        <v/>
      </c>
      <c r="H654" s="19" t="str">
        <f t="shared" si="783"/>
        <v/>
      </c>
      <c r="I654" s="164" t="str">
        <f t="shared" si="784"/>
        <v/>
      </c>
      <c r="J654" s="4">
        <v>2020</v>
      </c>
      <c r="K654" s="5">
        <v>644</v>
      </c>
      <c r="L654" s="13" t="s">
        <v>1437</v>
      </c>
      <c r="M654" s="79" t="s">
        <v>2159</v>
      </c>
      <c r="N654" t="s">
        <v>116</v>
      </c>
      <c r="O654" t="s">
        <v>132</v>
      </c>
      <c r="P654" t="s">
        <v>158</v>
      </c>
      <c r="Q654"/>
      <c r="R654" s="79" t="s">
        <v>114</v>
      </c>
      <c r="S654" s="79" t="s">
        <v>168</v>
      </c>
      <c r="T654" s="108" t="s">
        <v>5235</v>
      </c>
      <c r="U654" s="4" t="s">
        <v>2160</v>
      </c>
      <c r="V654" s="43" t="s">
        <v>175</v>
      </c>
      <c r="W654" s="7" t="s">
        <v>5236</v>
      </c>
      <c r="X654" s="100"/>
      <c r="Y654" s="221" t="s">
        <v>2162</v>
      </c>
      <c r="Z654" s="80">
        <v>0</v>
      </c>
      <c r="AA654" s="133" t="s">
        <v>2162</v>
      </c>
      <c r="AB654" s="133" t="s">
        <v>2162</v>
      </c>
      <c r="AC654" s="4" t="s">
        <v>5237</v>
      </c>
      <c r="AD654" s="4" t="s">
        <v>174</v>
      </c>
      <c r="AE654" s="8" t="s">
        <v>5238</v>
      </c>
      <c r="AF654" s="4" t="s">
        <v>181</v>
      </c>
      <c r="AG654" s="105" t="s">
        <v>959</v>
      </c>
      <c r="AH654" s="6" t="s">
        <v>959</v>
      </c>
      <c r="AI654" s="6" t="s">
        <v>5239</v>
      </c>
      <c r="AJ654" s="108" t="s">
        <v>5240</v>
      </c>
      <c r="AK654" s="101" t="s">
        <v>5241</v>
      </c>
      <c r="AL654" s="9">
        <v>420905000</v>
      </c>
      <c r="AM654" s="9">
        <v>331000000</v>
      </c>
      <c r="AN654" s="112">
        <v>0</v>
      </c>
      <c r="AO654" s="4" t="s">
        <v>209</v>
      </c>
      <c r="AP654" s="6" t="s">
        <v>180</v>
      </c>
      <c r="AQ654" s="6" t="s">
        <v>213</v>
      </c>
      <c r="AR654" s="195">
        <v>89905000</v>
      </c>
      <c r="AS654" s="108" t="s">
        <v>5235</v>
      </c>
      <c r="AT654" s="7" t="s">
        <v>5236</v>
      </c>
      <c r="AU654" s="108">
        <v>17020</v>
      </c>
      <c r="AV654" s="221">
        <v>43860</v>
      </c>
      <c r="AW654" s="108">
        <v>211520</v>
      </c>
      <c r="AX654" s="222">
        <v>44133</v>
      </c>
      <c r="AY654" s="108" t="s">
        <v>215</v>
      </c>
      <c r="AZ654" s="108" t="s">
        <v>3359</v>
      </c>
      <c r="BA654" s="108" t="s">
        <v>181</v>
      </c>
      <c r="BB654" s="75"/>
      <c r="BC654" s="75"/>
      <c r="BD654" s="6" t="s">
        <v>5242</v>
      </c>
      <c r="BE654" s="223"/>
      <c r="BF654" s="221">
        <v>44133</v>
      </c>
      <c r="BG654" s="4" t="s">
        <v>220</v>
      </c>
      <c r="BH654" s="4" t="s">
        <v>220</v>
      </c>
      <c r="BI654" s="6" t="s">
        <v>221</v>
      </c>
      <c r="BJ654" s="6" t="s">
        <v>1246</v>
      </c>
      <c r="BK654" s="6" t="s">
        <v>174</v>
      </c>
      <c r="BL654" s="12">
        <v>79461036</v>
      </c>
      <c r="BM654" s="4">
        <v>1</v>
      </c>
      <c r="BN654" s="6" t="s">
        <v>1291</v>
      </c>
      <c r="BO654" s="6" t="s">
        <v>959</v>
      </c>
      <c r="BP654" s="4">
        <v>77101700</v>
      </c>
      <c r="BQ654" s="199" t="s">
        <v>5243</v>
      </c>
      <c r="BR654" s="221">
        <v>44133</v>
      </c>
      <c r="BS654" s="4" t="s">
        <v>180</v>
      </c>
      <c r="BT654" s="13" t="s">
        <v>230</v>
      </c>
      <c r="BU654" s="222">
        <v>44139</v>
      </c>
      <c r="BV654" s="13" t="s">
        <v>350</v>
      </c>
      <c r="BW654" s="199">
        <v>44139</v>
      </c>
      <c r="BX654" s="199">
        <v>44139</v>
      </c>
      <c r="BY654" s="222">
        <v>44196</v>
      </c>
      <c r="BZ654" s="42">
        <f t="shared" si="785"/>
        <v>57</v>
      </c>
      <c r="CA654" s="16">
        <f t="shared" si="741"/>
        <v>1.9</v>
      </c>
      <c r="CB654" s="6" t="s">
        <v>4207</v>
      </c>
      <c r="CC654" s="9">
        <f>BD_2!E652</f>
        <v>0</v>
      </c>
      <c r="CD654" s="9">
        <f>BD_2!BA652</f>
        <v>0</v>
      </c>
      <c r="CE654" s="4">
        <f>BD_2!BZ652</f>
        <v>59</v>
      </c>
      <c r="CF654" s="42" t="str">
        <f>BD_2!CA652</f>
        <v>2 NO</v>
      </c>
      <c r="CG654" s="199" t="str">
        <f>BD_2!CF652</f>
        <v>2 NO</v>
      </c>
      <c r="CH654" s="4" t="s">
        <v>181</v>
      </c>
      <c r="CI654">
        <f t="shared" si="761"/>
        <v>116</v>
      </c>
      <c r="CJ654" s="161">
        <f t="shared" si="742"/>
        <v>44139</v>
      </c>
      <c r="CK654" s="161">
        <f t="shared" si="743"/>
        <v>44255</v>
      </c>
      <c r="CL654" s="14">
        <f t="shared" ca="1" si="772"/>
        <v>1.5862068965517242</v>
      </c>
      <c r="CM654" s="112">
        <f t="shared" si="786"/>
        <v>331000000</v>
      </c>
      <c r="CN654" s="42" t="str">
        <f t="shared" ca="1" si="787"/>
        <v>FINALIZADO</v>
      </c>
      <c r="CO654" s="115"/>
      <c r="CQ654" s="17"/>
      <c r="CR654" s="87"/>
      <c r="CT654" s="4" t="s">
        <v>1321</v>
      </c>
      <c r="CU654" s="4" t="s">
        <v>1322</v>
      </c>
      <c r="CV654" s="4" t="s">
        <v>3330</v>
      </c>
      <c r="CW654" s="42" t="str">
        <f t="shared" ref="CW654" si="789">TEXT(BF654,"MMMM")</f>
        <v>octubre</v>
      </c>
      <c r="CX654" s="4" t="s">
        <v>180</v>
      </c>
      <c r="CY654" s="6" t="s">
        <v>361</v>
      </c>
      <c r="CZ654" s="6" t="s">
        <v>362</v>
      </c>
    </row>
    <row r="655" spans="1:104" x14ac:dyDescent="0.25">
      <c r="A655" s="110" t="str">
        <f t="shared" ref="A655:A660" si="790">+IF($CM655&gt;$AM655,"A", "")</f>
        <v/>
      </c>
      <c r="B655" s="110" t="str">
        <f t="shared" ref="B655:B660" si="791">+IF(CK655&gt;BY655,"PR","")</f>
        <v/>
      </c>
      <c r="C655" s="42" t="str">
        <f t="shared" ref="C655:C660" si="792">IF($CG655= "1 SI", "T","")</f>
        <v/>
      </c>
      <c r="D655" s="42" t="str">
        <f t="shared" ref="D655:D660" si="793">+IF($CF655="1 SI","S","")</f>
        <v/>
      </c>
      <c r="E655" s="110" t="str">
        <f t="shared" ref="E655:E660" si="794">+IF(CH655="1 SI","C","")</f>
        <v/>
      </c>
      <c r="F655" s="110" t="str">
        <f t="shared" ref="F655:F660" ca="1" si="795">+IF($CK655&lt;=$F$1,"F","E")</f>
        <v>F</v>
      </c>
      <c r="G655" s="19" t="str">
        <f t="shared" ref="G655:G660" si="796">+IF($CO655="MUTUO ACUERDO", "L","")</f>
        <v/>
      </c>
      <c r="H655" s="19" t="str">
        <f t="shared" ref="H655:H660" si="797">IF($CX655="1 SI","","NE")</f>
        <v>NE</v>
      </c>
      <c r="I655" s="164" t="str">
        <f t="shared" ref="I655:I660" si="798">IF(CV655="1. SI","ANU","")</f>
        <v>ANU</v>
      </c>
      <c r="J655" s="4">
        <v>2020</v>
      </c>
      <c r="K655" s="5">
        <v>645</v>
      </c>
      <c r="L655" s="13" t="s">
        <v>1434</v>
      </c>
      <c r="M655" s="79" t="s">
        <v>115</v>
      </c>
      <c r="N655" t="s">
        <v>118</v>
      </c>
      <c r="O655" t="s">
        <v>129</v>
      </c>
      <c r="P655" t="s">
        <v>163</v>
      </c>
      <c r="Q655" t="s">
        <v>249</v>
      </c>
      <c r="R655" s="79" t="s">
        <v>5255</v>
      </c>
      <c r="S655" s="79" t="s">
        <v>168</v>
      </c>
      <c r="T655" s="108" t="s">
        <v>5257</v>
      </c>
      <c r="U655" s="4" t="s">
        <v>2160</v>
      </c>
      <c r="V655" s="43" t="s">
        <v>175</v>
      </c>
      <c r="W655" s="7">
        <v>900222098</v>
      </c>
      <c r="X655" s="100"/>
      <c r="Y655" s="221" t="s">
        <v>2162</v>
      </c>
      <c r="Z655" s="80">
        <v>0</v>
      </c>
      <c r="AA655" s="133" t="s">
        <v>2162</v>
      </c>
      <c r="AB655" s="133" t="s">
        <v>2162</v>
      </c>
      <c r="AC655" s="4" t="s">
        <v>5258</v>
      </c>
      <c r="AD655" s="4" t="s">
        <v>174</v>
      </c>
      <c r="AE655" s="8">
        <v>19083094</v>
      </c>
      <c r="AF655" s="4" t="s">
        <v>181</v>
      </c>
      <c r="AG655" s="6" t="s">
        <v>196</v>
      </c>
      <c r="AH655" s="6" t="s">
        <v>201</v>
      </c>
      <c r="AI655" s="6" t="s">
        <v>5259</v>
      </c>
      <c r="AJ655" s="108" t="s">
        <v>5260</v>
      </c>
      <c r="AK655" s="101"/>
      <c r="AL655" s="9">
        <v>4900000</v>
      </c>
      <c r="AM655" s="9">
        <v>4900000</v>
      </c>
      <c r="AN655" s="112">
        <v>0</v>
      </c>
      <c r="AO655" s="4" t="s">
        <v>209</v>
      </c>
      <c r="AP655" s="6" t="s">
        <v>181</v>
      </c>
      <c r="AQ655" s="6" t="s">
        <v>168</v>
      </c>
      <c r="AR655" s="201"/>
      <c r="AS655" s="102"/>
      <c r="AT655" s="8"/>
      <c r="AU655" s="108"/>
      <c r="AV655" s="221"/>
      <c r="AW655" s="108"/>
      <c r="AX655" s="222"/>
      <c r="AY655" s="108"/>
      <c r="AZ655" s="108"/>
      <c r="BA655" s="108"/>
      <c r="BB655" s="75"/>
      <c r="BC655" s="75"/>
      <c r="BD655" s="6" t="s">
        <v>5262</v>
      </c>
      <c r="BE655" s="161" t="s">
        <v>5261</v>
      </c>
      <c r="BF655" s="221"/>
      <c r="BG655" s="4" t="s">
        <v>220</v>
      </c>
      <c r="BH655" s="4" t="s">
        <v>220</v>
      </c>
      <c r="BI655" s="6" t="s">
        <v>221</v>
      </c>
      <c r="BJ655" s="6" t="s">
        <v>547</v>
      </c>
      <c r="BK655" s="6" t="s">
        <v>174</v>
      </c>
      <c r="BL655" s="12">
        <v>75068868</v>
      </c>
      <c r="BM655" s="4">
        <v>1</v>
      </c>
      <c r="BN655" s="95" t="s">
        <v>546</v>
      </c>
      <c r="BO655" s="95" t="s">
        <v>196</v>
      </c>
      <c r="BP655" s="4">
        <v>42172101</v>
      </c>
      <c r="BQ655" s="196" t="s">
        <v>5256</v>
      </c>
      <c r="BR655" s="221"/>
      <c r="BS655" s="4" t="s">
        <v>180</v>
      </c>
      <c r="BT655" s="13" t="s">
        <v>230</v>
      </c>
      <c r="BU655" s="222"/>
      <c r="BV655" s="13" t="s">
        <v>350</v>
      </c>
      <c r="BW655" s="199"/>
      <c r="BX655" s="199"/>
      <c r="BY655" s="222"/>
      <c r="BZ655" s="42">
        <f t="shared" ref="BZ655:BZ660" si="799">$BY655-$BX655</f>
        <v>0</v>
      </c>
      <c r="CA655" s="16">
        <f t="shared" si="741"/>
        <v>0</v>
      </c>
      <c r="CB655" s="6" t="s">
        <v>5263</v>
      </c>
      <c r="CC655" s="9">
        <f>BD_2!E653</f>
        <v>0</v>
      </c>
      <c r="CD655" s="9">
        <f>BD_2!BA653</f>
        <v>0</v>
      </c>
      <c r="CE655" s="4">
        <f>BD_2!BZ653</f>
        <v>0</v>
      </c>
      <c r="CF655" s="42" t="str">
        <f>BD_2!CA653</f>
        <v>2 NO</v>
      </c>
      <c r="CG655" s="199" t="str">
        <f>BD_2!CF653</f>
        <v>2 NO</v>
      </c>
      <c r="CH655" s="4" t="s">
        <v>181</v>
      </c>
      <c r="CI655">
        <f t="shared" si="761"/>
        <v>0</v>
      </c>
      <c r="CJ655" s="161">
        <f t="shared" si="742"/>
        <v>0</v>
      </c>
      <c r="CK655" s="161">
        <f t="shared" si="743"/>
        <v>0</v>
      </c>
      <c r="CL655" s="14" t="e">
        <f t="shared" ca="1" si="772"/>
        <v>#DIV/0!</v>
      </c>
      <c r="CM655" s="112">
        <f t="shared" ref="CM655:CM660" si="800">$AM655+$CD655-$CC655</f>
        <v>4900000</v>
      </c>
      <c r="CN655" s="42" t="str">
        <f t="shared" ref="CN655:CN660" ca="1" si="801">+IF($CK655&lt;=$F$1, "FINALIZADO","EJECUCIÓN")</f>
        <v>FINALIZADO</v>
      </c>
      <c r="CO655" s="115"/>
      <c r="CQ655" s="17"/>
      <c r="CR655" s="87"/>
      <c r="CT655" s="4" t="s">
        <v>1321</v>
      </c>
      <c r="CU655" s="4" t="s">
        <v>2881</v>
      </c>
      <c r="CV655" s="4" t="s">
        <v>3329</v>
      </c>
      <c r="CW655" s="42" t="str">
        <f t="shared" ref="CW655:CW659" si="802">TEXT(BF655,"MMMM")</f>
        <v>enero</v>
      </c>
      <c r="CX655" s="4" t="s">
        <v>181</v>
      </c>
      <c r="CY655" s="6" t="s">
        <v>361</v>
      </c>
      <c r="CZ655" s="6" t="s">
        <v>362</v>
      </c>
    </row>
    <row r="656" spans="1:104" x14ac:dyDescent="0.25">
      <c r="A656" s="110" t="str">
        <f t="shared" si="790"/>
        <v/>
      </c>
      <c r="B656" s="110" t="str">
        <f t="shared" si="791"/>
        <v/>
      </c>
      <c r="C656" s="42" t="str">
        <f t="shared" si="792"/>
        <v/>
      </c>
      <c r="D656" s="42" t="str">
        <f t="shared" si="793"/>
        <v/>
      </c>
      <c r="E656" s="110" t="str">
        <f t="shared" si="794"/>
        <v/>
      </c>
      <c r="F656" s="110" t="str">
        <f t="shared" ca="1" si="795"/>
        <v>E</v>
      </c>
      <c r="G656" s="19" t="str">
        <f t="shared" si="796"/>
        <v/>
      </c>
      <c r="H656" s="19" t="str">
        <f t="shared" si="797"/>
        <v/>
      </c>
      <c r="I656" s="164" t="str">
        <f t="shared" si="798"/>
        <v/>
      </c>
      <c r="J656" s="4">
        <v>2020</v>
      </c>
      <c r="K656" s="5">
        <v>646</v>
      </c>
      <c r="L656" s="13" t="s">
        <v>1432</v>
      </c>
      <c r="M656" s="4" t="s">
        <v>115</v>
      </c>
      <c r="N656" s="6" t="s">
        <v>116</v>
      </c>
      <c r="O656" s="6" t="s">
        <v>138</v>
      </c>
      <c r="P656" s="6" t="s">
        <v>150</v>
      </c>
      <c r="Q656" s="6" t="s">
        <v>249</v>
      </c>
      <c r="R656" s="4" t="s">
        <v>114</v>
      </c>
      <c r="S656" s="4" t="s">
        <v>168</v>
      </c>
      <c r="T656" s="108" t="s">
        <v>5295</v>
      </c>
      <c r="U656" s="4" t="s">
        <v>2160</v>
      </c>
      <c r="V656" s="43" t="s">
        <v>175</v>
      </c>
      <c r="W656" s="7" t="s">
        <v>5296</v>
      </c>
      <c r="X656" s="100"/>
      <c r="Y656" s="221" t="s">
        <v>2162</v>
      </c>
      <c r="Z656" s="80">
        <v>0</v>
      </c>
      <c r="AA656" s="133" t="s">
        <v>2162</v>
      </c>
      <c r="AB656" s="133" t="s">
        <v>2162</v>
      </c>
      <c r="AC656" s="4" t="s">
        <v>5297</v>
      </c>
      <c r="AD656" s="4"/>
      <c r="AE656" s="8" t="s">
        <v>5298</v>
      </c>
      <c r="AF656" s="4" t="s">
        <v>181</v>
      </c>
      <c r="AG656" s="13" t="s">
        <v>184</v>
      </c>
      <c r="AH656" s="13" t="s">
        <v>184</v>
      </c>
      <c r="AI656" s="6" t="s">
        <v>5294</v>
      </c>
      <c r="AJ656" s="108" t="s">
        <v>3614</v>
      </c>
      <c r="AK656" s="101" t="s">
        <v>5299</v>
      </c>
      <c r="AL656" s="9">
        <v>0</v>
      </c>
      <c r="AM656" s="9">
        <v>0</v>
      </c>
      <c r="AN656" s="112">
        <v>0</v>
      </c>
      <c r="AO656" s="4" t="s">
        <v>209</v>
      </c>
      <c r="AP656" s="6" t="s">
        <v>181</v>
      </c>
      <c r="AQ656" s="6" t="s">
        <v>168</v>
      </c>
      <c r="AR656" s="201"/>
      <c r="AS656" s="102"/>
      <c r="AT656" s="8"/>
      <c r="AU656" s="108">
        <v>0</v>
      </c>
      <c r="AV656" s="221"/>
      <c r="AW656" s="108">
        <v>0</v>
      </c>
      <c r="AX656" s="222"/>
      <c r="AY656" s="108" t="s">
        <v>215</v>
      </c>
      <c r="AZ656" s="108">
        <v>0</v>
      </c>
      <c r="BA656" s="108" t="s">
        <v>181</v>
      </c>
      <c r="BB656" s="75"/>
      <c r="BC656" s="75"/>
      <c r="BE656" s="161" t="s">
        <v>5300</v>
      </c>
      <c r="BF656" s="221">
        <v>44138</v>
      </c>
      <c r="BG656" s="4" t="s">
        <v>220</v>
      </c>
      <c r="BH656" s="4" t="s">
        <v>220</v>
      </c>
      <c r="BI656" s="6" t="s">
        <v>221</v>
      </c>
      <c r="BJ656" s="6" t="s">
        <v>5605</v>
      </c>
      <c r="BK656" s="6" t="s">
        <v>174</v>
      </c>
      <c r="BL656" s="12">
        <v>79591998</v>
      </c>
      <c r="BM656" s="4"/>
      <c r="BN656" s="6" t="s">
        <v>5606</v>
      </c>
      <c r="BO656" s="6" t="s">
        <v>4697</v>
      </c>
      <c r="BP656" s="4">
        <v>77101700</v>
      </c>
      <c r="BQ656" s="199" t="s">
        <v>5301</v>
      </c>
      <c r="BR656" s="221">
        <v>44138</v>
      </c>
      <c r="BS656" s="4" t="s">
        <v>181</v>
      </c>
      <c r="BT656" s="13" t="s">
        <v>235</v>
      </c>
      <c r="BU656" s="222" t="s">
        <v>168</v>
      </c>
      <c r="BV656" s="13" t="s">
        <v>256</v>
      </c>
      <c r="BW656" s="199"/>
      <c r="BX656" s="199">
        <v>44138</v>
      </c>
      <c r="BY656" s="222">
        <v>45107</v>
      </c>
      <c r="BZ656" s="42">
        <f t="shared" si="799"/>
        <v>969</v>
      </c>
      <c r="CA656" s="16">
        <f t="shared" si="741"/>
        <v>32.299999999999997</v>
      </c>
      <c r="CC656" s="9">
        <f>BD_2!E654</f>
        <v>0</v>
      </c>
      <c r="CD656" s="9">
        <f>BD_2!BA654</f>
        <v>0</v>
      </c>
      <c r="CE656" s="4">
        <f>BD_2!BZ654</f>
        <v>0</v>
      </c>
      <c r="CF656" s="42" t="str">
        <f>BD_2!CA654</f>
        <v>2 NO</v>
      </c>
      <c r="CG656" s="199" t="str">
        <f>BD_2!CF654</f>
        <v>2 NO</v>
      </c>
      <c r="CH656" s="4" t="s">
        <v>181</v>
      </c>
      <c r="CI656">
        <f t="shared" si="761"/>
        <v>969</v>
      </c>
      <c r="CJ656" s="161">
        <f t="shared" si="742"/>
        <v>44138</v>
      </c>
      <c r="CK656" s="161">
        <f t="shared" si="743"/>
        <v>45107</v>
      </c>
      <c r="CL656" s="14">
        <f t="shared" ca="1" si="772"/>
        <v>0.19091847265221878</v>
      </c>
      <c r="CM656" s="112">
        <f t="shared" si="800"/>
        <v>0</v>
      </c>
      <c r="CN656" s="42" t="str">
        <f t="shared" ca="1" si="801"/>
        <v>EJECUCIÓN</v>
      </c>
      <c r="CO656" s="115"/>
      <c r="CQ656" s="17"/>
      <c r="CR656" s="87"/>
      <c r="CT656" s="4" t="s">
        <v>1321</v>
      </c>
      <c r="CU656" s="4" t="s">
        <v>1322</v>
      </c>
      <c r="CV656" s="4" t="s">
        <v>3330</v>
      </c>
      <c r="CW656" s="42" t="str">
        <f t="shared" si="802"/>
        <v>noviembre</v>
      </c>
      <c r="CX656" s="4" t="s">
        <v>180</v>
      </c>
      <c r="CY656" s="6" t="s">
        <v>361</v>
      </c>
      <c r="CZ656" s="6" t="s">
        <v>362</v>
      </c>
    </row>
    <row r="657" spans="1:104" x14ac:dyDescent="0.25">
      <c r="A657" s="110" t="str">
        <f t="shared" si="790"/>
        <v/>
      </c>
      <c r="B657" s="110" t="str">
        <f t="shared" si="791"/>
        <v/>
      </c>
      <c r="C657" s="42" t="str">
        <f t="shared" si="792"/>
        <v/>
      </c>
      <c r="D657" s="42" t="str">
        <f t="shared" si="793"/>
        <v/>
      </c>
      <c r="E657" s="110" t="str">
        <f t="shared" si="794"/>
        <v/>
      </c>
      <c r="F657" s="110" t="str">
        <f t="shared" ca="1" si="795"/>
        <v>F</v>
      </c>
      <c r="G657" s="19" t="str">
        <f t="shared" si="796"/>
        <v/>
      </c>
      <c r="H657" s="19" t="str">
        <f t="shared" si="797"/>
        <v/>
      </c>
      <c r="I657" s="164" t="str">
        <f t="shared" si="798"/>
        <v/>
      </c>
      <c r="J657" s="4">
        <v>2020</v>
      </c>
      <c r="K657" s="5">
        <v>647</v>
      </c>
      <c r="L657" s="13" t="s">
        <v>714</v>
      </c>
      <c r="M657" s="79" t="s">
        <v>115</v>
      </c>
      <c r="N657" t="s">
        <v>118</v>
      </c>
      <c r="O657" t="s">
        <v>129</v>
      </c>
      <c r="P657" t="s">
        <v>163</v>
      </c>
      <c r="Q657" t="s">
        <v>249</v>
      </c>
      <c r="R657" s="79" t="s">
        <v>5264</v>
      </c>
      <c r="S657" s="79" t="s">
        <v>168</v>
      </c>
      <c r="T657" s="108" t="s">
        <v>5266</v>
      </c>
      <c r="U657" s="4" t="s">
        <v>2160</v>
      </c>
      <c r="V657" s="43" t="s">
        <v>175</v>
      </c>
      <c r="W657" s="7">
        <v>805025021</v>
      </c>
      <c r="X657" s="100"/>
      <c r="Y657" s="221" t="s">
        <v>2162</v>
      </c>
      <c r="Z657" s="80">
        <v>0</v>
      </c>
      <c r="AA657" s="133" t="s">
        <v>2162</v>
      </c>
      <c r="AB657" s="133" t="s">
        <v>2162</v>
      </c>
      <c r="AC657" s="4" t="s">
        <v>5267</v>
      </c>
      <c r="AD657" s="4" t="s">
        <v>174</v>
      </c>
      <c r="AE657" s="8">
        <v>94411100</v>
      </c>
      <c r="AF657" s="4" t="s">
        <v>180</v>
      </c>
      <c r="AG657" s="13" t="s">
        <v>184</v>
      </c>
      <c r="AH657" s="13" t="s">
        <v>184</v>
      </c>
      <c r="AI657" s="6" t="s">
        <v>5268</v>
      </c>
      <c r="AJ657" s="108" t="s">
        <v>5269</v>
      </c>
      <c r="AK657" s="101"/>
      <c r="AL657" s="9">
        <v>29120000</v>
      </c>
      <c r="AM657" s="9">
        <v>29120000</v>
      </c>
      <c r="AN657" s="112">
        <v>0</v>
      </c>
      <c r="AO657" s="4" t="s">
        <v>209</v>
      </c>
      <c r="AP657" s="6" t="s">
        <v>181</v>
      </c>
      <c r="AQ657" s="6" t="s">
        <v>168</v>
      </c>
      <c r="AR657" s="201"/>
      <c r="AS657" s="102"/>
      <c r="AT657" s="8"/>
      <c r="AU657" s="108">
        <v>13620</v>
      </c>
      <c r="AV657" s="221">
        <v>43860</v>
      </c>
      <c r="AW657" s="108">
        <v>212920</v>
      </c>
      <c r="AX657" s="222">
        <v>44138</v>
      </c>
      <c r="AY657" s="108" t="s">
        <v>215</v>
      </c>
      <c r="AZ657" s="108" t="s">
        <v>811</v>
      </c>
      <c r="BA657" s="108" t="s">
        <v>181</v>
      </c>
      <c r="BB657" s="75"/>
      <c r="BC657" s="75"/>
      <c r="BD657" s="6" t="s">
        <v>5271</v>
      </c>
      <c r="BE657" s="161" t="s">
        <v>5270</v>
      </c>
      <c r="BF657" s="221">
        <v>44135</v>
      </c>
      <c r="BG657" s="4" t="s">
        <v>220</v>
      </c>
      <c r="BH657" s="4" t="s">
        <v>220</v>
      </c>
      <c r="BI657" s="6" t="s">
        <v>221</v>
      </c>
      <c r="BJ657" s="6" t="s">
        <v>5605</v>
      </c>
      <c r="BK657" s="6" t="s">
        <v>174</v>
      </c>
      <c r="BL657" s="12">
        <v>79591998</v>
      </c>
      <c r="BM657" s="4"/>
      <c r="BN657" s="6" t="s">
        <v>5606</v>
      </c>
      <c r="BO657" s="6" t="s">
        <v>4697</v>
      </c>
      <c r="BP657" s="4">
        <v>77101500</v>
      </c>
      <c r="BQ657" s="196" t="s">
        <v>5265</v>
      </c>
      <c r="BR657" s="221">
        <v>44135</v>
      </c>
      <c r="BS657" s="4" t="s">
        <v>180</v>
      </c>
      <c r="BT657" s="13" t="s">
        <v>230</v>
      </c>
      <c r="BU657" s="222">
        <v>44138</v>
      </c>
      <c r="BV657" s="13" t="s">
        <v>350</v>
      </c>
      <c r="BW657" s="199">
        <v>44138</v>
      </c>
      <c r="BX657" s="199">
        <v>44138</v>
      </c>
      <c r="BY657" s="222">
        <v>44196</v>
      </c>
      <c r="BZ657" s="42">
        <f t="shared" si="799"/>
        <v>58</v>
      </c>
      <c r="CA657" s="16">
        <f t="shared" si="741"/>
        <v>1.9333333333333333</v>
      </c>
      <c r="CB657" s="6" t="s">
        <v>5272</v>
      </c>
      <c r="CC657" s="9">
        <f>BD_2!E655</f>
        <v>0</v>
      </c>
      <c r="CD657" s="9">
        <f>BD_2!BA655</f>
        <v>0</v>
      </c>
      <c r="CE657" s="4">
        <f>BD_2!BZ655</f>
        <v>0</v>
      </c>
      <c r="CF657" s="42" t="str">
        <f>BD_2!CA655</f>
        <v>2 NO</v>
      </c>
      <c r="CG657" s="199" t="str">
        <f>BD_2!CF655</f>
        <v>2 NO</v>
      </c>
      <c r="CH657" s="4" t="s">
        <v>181</v>
      </c>
      <c r="CI657">
        <f t="shared" si="761"/>
        <v>58</v>
      </c>
      <c r="CJ657" s="161">
        <f t="shared" si="742"/>
        <v>44138</v>
      </c>
      <c r="CK657" s="161">
        <f t="shared" si="743"/>
        <v>44196</v>
      </c>
      <c r="CL657" s="14">
        <f t="shared" ca="1" si="772"/>
        <v>3.1896551724137931</v>
      </c>
      <c r="CM657" s="112">
        <f t="shared" si="800"/>
        <v>29120000</v>
      </c>
      <c r="CN657" s="42" t="str">
        <f t="shared" ca="1" si="801"/>
        <v>FINALIZADO</v>
      </c>
      <c r="CO657" s="115"/>
      <c r="CQ657" s="17"/>
      <c r="CR657" s="87"/>
      <c r="CT657" s="4" t="s">
        <v>1321</v>
      </c>
      <c r="CU657" s="4" t="s">
        <v>1322</v>
      </c>
      <c r="CV657" s="4" t="s">
        <v>3330</v>
      </c>
      <c r="CW657" s="42" t="str">
        <f t="shared" si="802"/>
        <v>octubre</v>
      </c>
      <c r="CX657" s="4" t="s">
        <v>180</v>
      </c>
      <c r="CY657" s="6" t="s">
        <v>361</v>
      </c>
      <c r="CZ657" s="6" t="s">
        <v>362</v>
      </c>
    </row>
    <row r="658" spans="1:104" x14ac:dyDescent="0.25">
      <c r="A658" s="110" t="str">
        <f t="shared" si="790"/>
        <v/>
      </c>
      <c r="B658" s="110" t="str">
        <f t="shared" si="791"/>
        <v/>
      </c>
      <c r="C658" s="42" t="str">
        <f t="shared" si="792"/>
        <v/>
      </c>
      <c r="D658" s="42" t="str">
        <f t="shared" si="793"/>
        <v/>
      </c>
      <c r="E658" s="110" t="str">
        <f t="shared" si="794"/>
        <v/>
      </c>
      <c r="F658" s="110" t="str">
        <f t="shared" ca="1" si="795"/>
        <v>F</v>
      </c>
      <c r="G658" s="19" t="str">
        <f t="shared" si="796"/>
        <v/>
      </c>
      <c r="H658" s="19" t="str">
        <f t="shared" si="797"/>
        <v>NE</v>
      </c>
      <c r="I658" s="164" t="str">
        <f t="shared" si="798"/>
        <v>ANU</v>
      </c>
      <c r="J658" s="4">
        <v>2020</v>
      </c>
      <c r="K658" s="5">
        <v>648</v>
      </c>
      <c r="L658" s="13" t="s">
        <v>515</v>
      </c>
      <c r="M658" s="4"/>
      <c r="S658" s="4"/>
      <c r="T658" s="108"/>
      <c r="W658" s="7"/>
      <c r="X658" s="100"/>
      <c r="Y658" s="221"/>
      <c r="Z658" s="80">
        <f ca="1">+($F$1-Tabla3[[#This Row],[FECHA DE NACIMIENTO]])/365</f>
        <v>121.43287671232876</v>
      </c>
      <c r="AC658" s="4"/>
      <c r="AD658" s="4"/>
      <c r="AE658" s="8"/>
      <c r="AF658" s="4" t="s">
        <v>181</v>
      </c>
      <c r="AG658" s="4"/>
      <c r="AJ658" s="108"/>
      <c r="AK658" s="101"/>
      <c r="AN658" s="112"/>
      <c r="AO658" s="4"/>
      <c r="AR658" s="201"/>
      <c r="AS658" s="102"/>
      <c r="AT658" s="8"/>
      <c r="AU658" s="108"/>
      <c r="AV658" s="221"/>
      <c r="AW658" s="108"/>
      <c r="AX658" s="222"/>
      <c r="AY658" s="108"/>
      <c r="AZ658" s="108"/>
      <c r="BA658" s="108"/>
      <c r="BB658" s="75"/>
      <c r="BC658" s="75"/>
      <c r="BE658" s="161"/>
      <c r="BF658" s="221"/>
      <c r="BH658" s="4"/>
      <c r="BK658" s="6"/>
      <c r="BL658" s="12"/>
      <c r="BM658" s="4"/>
      <c r="BO658" s="6"/>
      <c r="BQ658" s="199"/>
      <c r="BR658" s="221"/>
      <c r="BS658" s="4"/>
      <c r="BT658" s="13"/>
      <c r="BU658" s="222"/>
      <c r="BV658" s="13"/>
      <c r="BW658" s="199"/>
      <c r="BX658" s="199"/>
      <c r="BY658" s="222"/>
      <c r="BZ658" s="42">
        <f t="shared" si="799"/>
        <v>0</v>
      </c>
      <c r="CA658" s="16">
        <f t="shared" si="741"/>
        <v>0</v>
      </c>
      <c r="CC658" s="9">
        <f>BD_2!E656</f>
        <v>0</v>
      </c>
      <c r="CD658" s="9">
        <f>BD_2!BA656</f>
        <v>0</v>
      </c>
      <c r="CE658" s="4">
        <f>BD_2!BZ656</f>
        <v>0</v>
      </c>
      <c r="CF658" s="42" t="str">
        <f>BD_2!CA656</f>
        <v>2 NO</v>
      </c>
      <c r="CG658" s="199" t="str">
        <f>BD_2!CF656</f>
        <v>2 NO</v>
      </c>
      <c r="CH658" s="4" t="s">
        <v>181</v>
      </c>
      <c r="CI658">
        <f t="shared" si="761"/>
        <v>0</v>
      </c>
      <c r="CJ658" s="161">
        <f t="shared" si="742"/>
        <v>0</v>
      </c>
      <c r="CK658" s="161">
        <f t="shared" si="743"/>
        <v>0</v>
      </c>
      <c r="CL658" s="14" t="e">
        <f t="shared" ca="1" si="772"/>
        <v>#DIV/0!</v>
      </c>
      <c r="CM658" s="112">
        <f t="shared" si="800"/>
        <v>0</v>
      </c>
      <c r="CN658" s="42" t="str">
        <f t="shared" ca="1" si="801"/>
        <v>FINALIZADO</v>
      </c>
      <c r="CO658" s="115"/>
      <c r="CQ658" s="17"/>
      <c r="CR658" s="87"/>
      <c r="CV658" s="4" t="s">
        <v>3329</v>
      </c>
      <c r="CW658" s="42" t="str">
        <f t="shared" si="802"/>
        <v>enero</v>
      </c>
      <c r="CX658" s="4"/>
      <c r="CY658" s="6" t="s">
        <v>361</v>
      </c>
      <c r="CZ658" s="6" t="s">
        <v>362</v>
      </c>
    </row>
    <row r="659" spans="1:104" x14ac:dyDescent="0.25">
      <c r="A659" s="110" t="str">
        <f t="shared" si="790"/>
        <v/>
      </c>
      <c r="B659" s="110" t="str">
        <f t="shared" si="791"/>
        <v/>
      </c>
      <c r="C659" s="42" t="str">
        <f t="shared" si="792"/>
        <v/>
      </c>
      <c r="D659" s="42" t="str">
        <f t="shared" si="793"/>
        <v/>
      </c>
      <c r="E659" s="110" t="str">
        <f t="shared" si="794"/>
        <v/>
      </c>
      <c r="F659" s="110" t="str">
        <f t="shared" ca="1" si="795"/>
        <v>E</v>
      </c>
      <c r="G659" s="19" t="str">
        <f t="shared" si="796"/>
        <v/>
      </c>
      <c r="H659" s="19" t="str">
        <f t="shared" si="797"/>
        <v/>
      </c>
      <c r="I659" s="164" t="str">
        <f t="shared" si="798"/>
        <v/>
      </c>
      <c r="J659" s="4">
        <v>2020</v>
      </c>
      <c r="K659" s="5">
        <v>649</v>
      </c>
      <c r="L659" s="13" t="s">
        <v>1431</v>
      </c>
      <c r="M659" s="4" t="s">
        <v>3610</v>
      </c>
      <c r="N659" s="6" t="s">
        <v>119</v>
      </c>
      <c r="O659" s="6" t="s">
        <v>139</v>
      </c>
      <c r="P659" s="6" t="s">
        <v>164</v>
      </c>
      <c r="Q659" s="6" t="s">
        <v>238</v>
      </c>
      <c r="R659" s="4">
        <v>57623</v>
      </c>
      <c r="S659" s="4" t="s">
        <v>168</v>
      </c>
      <c r="T659" s="108" t="s">
        <v>5302</v>
      </c>
      <c r="U659" s="4" t="s">
        <v>2160</v>
      </c>
      <c r="V659" s="43" t="s">
        <v>175</v>
      </c>
      <c r="W659" s="7">
        <v>830058677</v>
      </c>
      <c r="X659" s="100"/>
      <c r="Y659" s="221" t="s">
        <v>2162</v>
      </c>
      <c r="Z659" s="80">
        <v>0</v>
      </c>
      <c r="AA659" s="133" t="s">
        <v>2162</v>
      </c>
      <c r="AB659" s="133" t="s">
        <v>2162</v>
      </c>
      <c r="AC659" s="4"/>
      <c r="AD659" s="4" t="s">
        <v>174</v>
      </c>
      <c r="AE659" s="8"/>
      <c r="AF659" s="4" t="s">
        <v>180</v>
      </c>
      <c r="AG659" s="13" t="s">
        <v>713</v>
      </c>
      <c r="AH659" s="13" t="s">
        <v>713</v>
      </c>
      <c r="AI659" s="6" t="s">
        <v>5303</v>
      </c>
      <c r="AJ659" s="108" t="s">
        <v>3614</v>
      </c>
      <c r="AK659" s="101" t="s">
        <v>3614</v>
      </c>
      <c r="AL659" s="9">
        <v>7711200</v>
      </c>
      <c r="AM659" s="9">
        <v>7711200</v>
      </c>
      <c r="AN659" s="112">
        <v>0</v>
      </c>
      <c r="AO659" s="4" t="s">
        <v>209</v>
      </c>
      <c r="AP659" s="6" t="s">
        <v>181</v>
      </c>
      <c r="AQ659" s="6" t="s">
        <v>168</v>
      </c>
      <c r="AR659" s="201"/>
      <c r="AS659" s="102"/>
      <c r="AT659" s="8"/>
      <c r="AU659" s="108">
        <v>1020</v>
      </c>
      <c r="AV659" s="221">
        <v>43833</v>
      </c>
      <c r="AW659" s="108">
        <v>212520</v>
      </c>
      <c r="AX659" s="222">
        <v>44138</v>
      </c>
      <c r="AY659" s="108" t="s">
        <v>214</v>
      </c>
      <c r="AZ659" s="108" t="s">
        <v>5352</v>
      </c>
      <c r="BA659" s="108" t="s">
        <v>181</v>
      </c>
      <c r="BB659" s="75"/>
      <c r="BC659" s="75"/>
      <c r="BD659" s="6" t="s">
        <v>5304</v>
      </c>
      <c r="BE659" s="161" t="s">
        <v>5305</v>
      </c>
      <c r="BF659" s="221">
        <v>44134</v>
      </c>
      <c r="BG659" s="4" t="s">
        <v>220</v>
      </c>
      <c r="BH659" s="4" t="s">
        <v>220</v>
      </c>
      <c r="BI659" s="6" t="s">
        <v>221</v>
      </c>
      <c r="BJ659" s="6" t="s">
        <v>1168</v>
      </c>
      <c r="BK659" s="6" t="s">
        <v>174</v>
      </c>
      <c r="BL659" s="12">
        <v>52527301</v>
      </c>
      <c r="BM659" s="4">
        <v>4</v>
      </c>
      <c r="BN659" s="6" t="s">
        <v>1288</v>
      </c>
      <c r="BO659" s="6" t="s">
        <v>713</v>
      </c>
      <c r="BP659" s="4">
        <v>81112100</v>
      </c>
      <c r="BQ659" s="199" t="s">
        <v>3707</v>
      </c>
      <c r="BR659" s="221">
        <v>44134</v>
      </c>
      <c r="BS659" s="4" t="s">
        <v>181</v>
      </c>
      <c r="BT659" s="13" t="s">
        <v>235</v>
      </c>
      <c r="BU659" s="222" t="s">
        <v>168</v>
      </c>
      <c r="BV659" s="13" t="s">
        <v>256</v>
      </c>
      <c r="BW659" s="199">
        <v>44138</v>
      </c>
      <c r="BX659" s="199">
        <v>44138</v>
      </c>
      <c r="BY659" s="222">
        <v>44500</v>
      </c>
      <c r="BZ659" s="42">
        <f t="shared" si="799"/>
        <v>362</v>
      </c>
      <c r="CA659" s="16">
        <f t="shared" si="741"/>
        <v>12.066666666666666</v>
      </c>
      <c r="CB659" s="6" t="s">
        <v>3614</v>
      </c>
      <c r="CC659" s="9">
        <f>BD_2!E657</f>
        <v>0</v>
      </c>
      <c r="CD659" s="9">
        <f>BD_2!BA657</f>
        <v>0</v>
      </c>
      <c r="CE659" s="4">
        <f>BD_2!BZ657</f>
        <v>0</v>
      </c>
      <c r="CF659" s="42" t="str">
        <f>BD_2!CA657</f>
        <v>2 NO</v>
      </c>
      <c r="CG659" s="199" t="str">
        <f>BD_2!CF657</f>
        <v>2 NO</v>
      </c>
      <c r="CH659" s="4" t="s">
        <v>181</v>
      </c>
      <c r="CI659">
        <f t="shared" si="761"/>
        <v>362</v>
      </c>
      <c r="CJ659" s="161">
        <f t="shared" si="742"/>
        <v>44138</v>
      </c>
      <c r="CK659" s="161">
        <f t="shared" si="743"/>
        <v>44500</v>
      </c>
      <c r="CL659" s="14">
        <f t="shared" ca="1" si="772"/>
        <v>0.51104972375690605</v>
      </c>
      <c r="CM659" s="112">
        <f t="shared" si="800"/>
        <v>7711200</v>
      </c>
      <c r="CN659" s="42" t="str">
        <f t="shared" ca="1" si="801"/>
        <v>EJECUCIÓN</v>
      </c>
      <c r="CO659" s="115"/>
      <c r="CQ659" s="17"/>
      <c r="CR659" s="87"/>
      <c r="CT659" s="4" t="s">
        <v>1321</v>
      </c>
      <c r="CU659" s="4" t="s">
        <v>1322</v>
      </c>
      <c r="CV659" s="4" t="s">
        <v>3330</v>
      </c>
      <c r="CW659" s="42" t="str">
        <f t="shared" si="802"/>
        <v>octubre</v>
      </c>
      <c r="CX659" s="4" t="s">
        <v>180</v>
      </c>
      <c r="CY659" s="6" t="s">
        <v>361</v>
      </c>
      <c r="CZ659" s="6" t="s">
        <v>362</v>
      </c>
    </row>
    <row r="660" spans="1:104" x14ac:dyDescent="0.25">
      <c r="A660" s="110" t="str">
        <f t="shared" si="790"/>
        <v/>
      </c>
      <c r="B660" s="110" t="str">
        <f t="shared" si="791"/>
        <v/>
      </c>
      <c r="C660" s="42" t="str">
        <f t="shared" si="792"/>
        <v/>
      </c>
      <c r="D660" s="42" t="str">
        <f t="shared" si="793"/>
        <v/>
      </c>
      <c r="E660" s="110" t="str">
        <f t="shared" si="794"/>
        <v/>
      </c>
      <c r="F660" s="110" t="str">
        <f t="shared" ca="1" si="795"/>
        <v>F</v>
      </c>
      <c r="G660" s="19" t="str">
        <f t="shared" si="796"/>
        <v/>
      </c>
      <c r="H660" s="19" t="str">
        <f t="shared" si="797"/>
        <v/>
      </c>
      <c r="I660" s="164" t="str">
        <f t="shared" si="798"/>
        <v/>
      </c>
      <c r="J660" s="4">
        <v>2020</v>
      </c>
      <c r="K660" s="5">
        <v>650</v>
      </c>
      <c r="L660" s="13" t="s">
        <v>1436</v>
      </c>
      <c r="M660" s="4" t="s">
        <v>115</v>
      </c>
      <c r="N660" s="6" t="s">
        <v>116</v>
      </c>
      <c r="O660" s="6" t="s">
        <v>138</v>
      </c>
      <c r="P660" s="6" t="s">
        <v>150</v>
      </c>
      <c r="Q660" s="6" t="s">
        <v>249</v>
      </c>
      <c r="R660" s="4" t="s">
        <v>114</v>
      </c>
      <c r="S660" s="4" t="s">
        <v>166</v>
      </c>
      <c r="T660" s="108" t="s">
        <v>5307</v>
      </c>
      <c r="U660" s="4" t="s">
        <v>173</v>
      </c>
      <c r="V660" s="43" t="s">
        <v>174</v>
      </c>
      <c r="W660" s="7">
        <v>1067921267</v>
      </c>
      <c r="X660" s="100">
        <v>6</v>
      </c>
      <c r="Y660" s="221">
        <v>34093</v>
      </c>
      <c r="Z660" s="80">
        <f ca="1">+($F$1-Tabla3[[#This Row],[FECHA DE NACIMIENTO]])/365</f>
        <v>28.027397260273972</v>
      </c>
      <c r="AA660" s="133" t="s">
        <v>576</v>
      </c>
      <c r="AC660" s="4" t="s">
        <v>114</v>
      </c>
      <c r="AD660" s="4" t="s">
        <v>114</v>
      </c>
      <c r="AE660" s="8" t="s">
        <v>114</v>
      </c>
      <c r="AF660" s="4" t="s">
        <v>181</v>
      </c>
      <c r="AG660" s="13" t="s">
        <v>191</v>
      </c>
      <c r="AH660" s="6" t="s">
        <v>191</v>
      </c>
      <c r="AI660" s="6" t="s">
        <v>5308</v>
      </c>
      <c r="AJ660" s="108" t="s">
        <v>5309</v>
      </c>
      <c r="AK660" s="101" t="s">
        <v>5310</v>
      </c>
      <c r="AL660" s="9">
        <v>8400000</v>
      </c>
      <c r="AM660" s="9">
        <v>8400000</v>
      </c>
      <c r="AN660" s="112">
        <v>4500000</v>
      </c>
      <c r="AO660" s="4" t="s">
        <v>209</v>
      </c>
      <c r="AP660" s="6" t="s">
        <v>181</v>
      </c>
      <c r="AQ660" s="6" t="s">
        <v>168</v>
      </c>
      <c r="AR660" s="201"/>
      <c r="AS660" s="102"/>
      <c r="AT660" s="8"/>
      <c r="AU660" s="108">
        <v>5020</v>
      </c>
      <c r="AV660" s="221">
        <v>43839</v>
      </c>
      <c r="AW660" s="108">
        <v>213320</v>
      </c>
      <c r="AX660" s="222">
        <v>44140</v>
      </c>
      <c r="AY660" s="108" t="s">
        <v>215</v>
      </c>
      <c r="AZ660" s="108" t="s">
        <v>817</v>
      </c>
      <c r="BA660" s="108" t="s">
        <v>181</v>
      </c>
      <c r="BB660" s="75"/>
      <c r="BC660" s="75"/>
      <c r="BD660" s="6" t="s">
        <v>5312</v>
      </c>
      <c r="BE660" s="161" t="s">
        <v>5311</v>
      </c>
      <c r="BF660" s="221">
        <v>44139</v>
      </c>
      <c r="BG660" s="4" t="s">
        <v>220</v>
      </c>
      <c r="BH660" s="4" t="s">
        <v>220</v>
      </c>
      <c r="BI660" s="6" t="s">
        <v>221</v>
      </c>
      <c r="BJ660" s="6" t="s">
        <v>5313</v>
      </c>
      <c r="BK660" s="6" t="s">
        <v>174</v>
      </c>
      <c r="BL660" s="12" t="s">
        <v>5314</v>
      </c>
      <c r="BM660" s="4">
        <v>4</v>
      </c>
      <c r="BN660" s="6" t="s">
        <v>5315</v>
      </c>
      <c r="BO660" s="6" t="s">
        <v>5316</v>
      </c>
      <c r="BP660" s="4">
        <v>81112100</v>
      </c>
      <c r="BQ660" s="196" t="s">
        <v>5306</v>
      </c>
      <c r="BR660" s="221">
        <v>44139</v>
      </c>
      <c r="BS660" s="4" t="s">
        <v>180</v>
      </c>
      <c r="BT660" s="13" t="s">
        <v>230</v>
      </c>
      <c r="BU660" s="222">
        <v>44139</v>
      </c>
      <c r="BV660" s="13" t="s">
        <v>349</v>
      </c>
      <c r="BW660" s="199">
        <v>44140</v>
      </c>
      <c r="BX660" s="199">
        <v>44140</v>
      </c>
      <c r="BY660" s="222">
        <v>44196</v>
      </c>
      <c r="BZ660" s="42">
        <f t="shared" si="799"/>
        <v>56</v>
      </c>
      <c r="CA660" s="16">
        <f t="shared" si="741"/>
        <v>1.8666666666666667</v>
      </c>
      <c r="CB660" s="6" t="s">
        <v>5317</v>
      </c>
      <c r="CC660" s="9">
        <f>BD_2!E658</f>
        <v>0</v>
      </c>
      <c r="CD660" s="9">
        <f>BD_2!BA658</f>
        <v>0</v>
      </c>
      <c r="CE660" s="4">
        <f>BD_2!BZ658</f>
        <v>0</v>
      </c>
      <c r="CF660" s="42" t="str">
        <f>BD_2!CA658</f>
        <v>2 NO</v>
      </c>
      <c r="CG660" s="199" t="str">
        <f>BD_2!CF658</f>
        <v>2 NO</v>
      </c>
      <c r="CH660" s="4" t="s">
        <v>181</v>
      </c>
      <c r="CI660">
        <f t="shared" si="761"/>
        <v>56</v>
      </c>
      <c r="CJ660" s="161">
        <f t="shared" si="742"/>
        <v>44140</v>
      </c>
      <c r="CK660" s="161">
        <f t="shared" si="743"/>
        <v>44196</v>
      </c>
      <c r="CL660" s="14">
        <f t="shared" ca="1" si="772"/>
        <v>3.2678571428571428</v>
      </c>
      <c r="CM660" s="112">
        <f t="shared" si="800"/>
        <v>8400000</v>
      </c>
      <c r="CN660" s="42" t="str">
        <f t="shared" ca="1" si="801"/>
        <v>FINALIZADO</v>
      </c>
      <c r="CO660" s="115"/>
      <c r="CQ660" s="17"/>
      <c r="CR660" s="87"/>
      <c r="CT660" s="4" t="s">
        <v>1321</v>
      </c>
      <c r="CU660" s="4" t="s">
        <v>1322</v>
      </c>
      <c r="CV660" s="4" t="s">
        <v>3330</v>
      </c>
      <c r="CW660" s="42" t="str">
        <f t="shared" ref="CW660" si="803">TEXT(BF660,"MMMM")</f>
        <v>noviembre</v>
      </c>
      <c r="CX660" s="4" t="s">
        <v>180</v>
      </c>
      <c r="CY660" s="6" t="s">
        <v>361</v>
      </c>
      <c r="CZ660" s="6" t="s">
        <v>362</v>
      </c>
    </row>
    <row r="661" spans="1:104" x14ac:dyDescent="0.25">
      <c r="A661" s="110" t="str">
        <f>+IF($CM661&gt;$AM661,"A", "")</f>
        <v/>
      </c>
      <c r="B661" s="110" t="str">
        <f>+IF(CK661&gt;BY661,"PR","")</f>
        <v/>
      </c>
      <c r="C661" s="42" t="str">
        <f>IF($CG661= "1 SI", "T","")</f>
        <v/>
      </c>
      <c r="D661" s="42" t="str">
        <f>+IF($CF661="1 SI","S","")</f>
        <v/>
      </c>
      <c r="E661" s="110" t="str">
        <f>+IF(CH661="1 SI","C","")</f>
        <v/>
      </c>
      <c r="F661" s="110" t="str">
        <f ca="1">+IF($CK661&lt;=$F$1,"F","E")</f>
        <v>F</v>
      </c>
      <c r="G661" s="19" t="str">
        <f>+IF($CO661="MUTUO ACUERDO", "L","")</f>
        <v/>
      </c>
      <c r="H661" s="19" t="str">
        <f>IF($CX661="1 SI","","NE")</f>
        <v/>
      </c>
      <c r="I661" s="164" t="str">
        <f>IF(CV661="1. SI","ANU","")</f>
        <v/>
      </c>
      <c r="J661" s="4">
        <v>2020</v>
      </c>
      <c r="K661" s="5">
        <v>651</v>
      </c>
      <c r="L661" s="13" t="s">
        <v>1436</v>
      </c>
      <c r="M661" s="4" t="s">
        <v>115</v>
      </c>
      <c r="N661" s="6" t="s">
        <v>116</v>
      </c>
      <c r="O661" s="6" t="s">
        <v>138</v>
      </c>
      <c r="P661" s="6" t="s">
        <v>150</v>
      </c>
      <c r="Q661" s="6" t="s">
        <v>249</v>
      </c>
      <c r="R661" s="4" t="s">
        <v>114</v>
      </c>
      <c r="S661" s="4" t="s">
        <v>166</v>
      </c>
      <c r="T661" s="108" t="s">
        <v>5318</v>
      </c>
      <c r="U661" s="4" t="s">
        <v>173</v>
      </c>
      <c r="V661" s="43" t="s">
        <v>174</v>
      </c>
      <c r="W661" s="7">
        <v>1067953897</v>
      </c>
      <c r="X661" s="100">
        <v>3</v>
      </c>
      <c r="Y661" s="221">
        <v>35498</v>
      </c>
      <c r="Z661" s="80">
        <f ca="1">+($F$1-Tabla3[[#This Row],[FECHA DE NACIMIENTO]])/365</f>
        <v>24.17808219178082</v>
      </c>
      <c r="AA661" s="133" t="s">
        <v>5319</v>
      </c>
      <c r="AC661" s="4" t="s">
        <v>114</v>
      </c>
      <c r="AD661" s="4" t="s">
        <v>114</v>
      </c>
      <c r="AE661" s="8" t="s">
        <v>114</v>
      </c>
      <c r="AF661" s="4" t="s">
        <v>181</v>
      </c>
      <c r="AG661" s="13" t="s">
        <v>191</v>
      </c>
      <c r="AH661" s="6" t="s">
        <v>191</v>
      </c>
      <c r="AI661" s="6" t="s">
        <v>5308</v>
      </c>
      <c r="AJ661" s="108" t="s">
        <v>5321</v>
      </c>
      <c r="AK661" s="101" t="s">
        <v>5322</v>
      </c>
      <c r="AL661" s="9">
        <v>8400000</v>
      </c>
      <c r="AM661" s="9">
        <v>8400000</v>
      </c>
      <c r="AN661" s="112">
        <v>4500000</v>
      </c>
      <c r="AO661" s="4" t="s">
        <v>209</v>
      </c>
      <c r="AP661" s="6" t="s">
        <v>181</v>
      </c>
      <c r="AQ661" s="6" t="s">
        <v>168</v>
      </c>
      <c r="AR661" s="201"/>
      <c r="AS661" s="102"/>
      <c r="AT661" s="8"/>
      <c r="AU661" s="108">
        <v>5020</v>
      </c>
      <c r="AV661" s="221">
        <v>43839</v>
      </c>
      <c r="AW661" s="108">
        <v>213520</v>
      </c>
      <c r="AX661" s="222">
        <v>44140</v>
      </c>
      <c r="AY661" s="108" t="s">
        <v>215</v>
      </c>
      <c r="AZ661" s="108" t="s">
        <v>817</v>
      </c>
      <c r="BA661" s="108" t="s">
        <v>181</v>
      </c>
      <c r="BB661" s="75"/>
      <c r="BC661" s="75"/>
      <c r="BD661" s="6" t="s">
        <v>5324</v>
      </c>
      <c r="BE661" s="161" t="s">
        <v>5323</v>
      </c>
      <c r="BF661" s="221">
        <v>44139</v>
      </c>
      <c r="BG661" s="4" t="s">
        <v>220</v>
      </c>
      <c r="BH661" s="4" t="s">
        <v>220</v>
      </c>
      <c r="BI661" s="6" t="s">
        <v>221</v>
      </c>
      <c r="BJ661" s="6" t="s">
        <v>1158</v>
      </c>
      <c r="BK661" s="6" t="s">
        <v>174</v>
      </c>
      <c r="BL661" s="12">
        <v>32729316</v>
      </c>
      <c r="BM661" s="4">
        <v>9</v>
      </c>
      <c r="BN661" s="6" t="s">
        <v>1159</v>
      </c>
      <c r="BO661" s="6" t="s">
        <v>191</v>
      </c>
      <c r="BP661" s="4">
        <v>82111901</v>
      </c>
      <c r="BQ661" s="196" t="s">
        <v>5320</v>
      </c>
      <c r="BR661" s="221">
        <v>44139</v>
      </c>
      <c r="BS661" s="4" t="s">
        <v>180</v>
      </c>
      <c r="BT661" s="13" t="s">
        <v>230</v>
      </c>
      <c r="BU661" s="222">
        <v>44139</v>
      </c>
      <c r="BV661" s="13" t="s">
        <v>349</v>
      </c>
      <c r="BW661" s="199">
        <v>44140</v>
      </c>
      <c r="BX661" s="199">
        <v>44140</v>
      </c>
      <c r="BY661" s="222">
        <v>44196</v>
      </c>
      <c r="BZ661" s="42">
        <f>$BY661-$BX661</f>
        <v>56</v>
      </c>
      <c r="CA661" s="16">
        <f t="shared" si="741"/>
        <v>1.8666666666666667</v>
      </c>
      <c r="CB661" s="6" t="s">
        <v>5317</v>
      </c>
      <c r="CC661" s="9">
        <f>BD_2!E659</f>
        <v>0</v>
      </c>
      <c r="CD661" s="9">
        <f>BD_2!BA659</f>
        <v>0</v>
      </c>
      <c r="CE661" s="4">
        <f>BD_2!BZ659</f>
        <v>0</v>
      </c>
      <c r="CF661" s="42" t="str">
        <f>BD_2!CA659</f>
        <v>2 NO</v>
      </c>
      <c r="CG661" s="199" t="str">
        <f>BD_2!CF659</f>
        <v>2 NO</v>
      </c>
      <c r="CH661" s="4" t="s">
        <v>181</v>
      </c>
      <c r="CI661">
        <f t="shared" si="761"/>
        <v>56</v>
      </c>
      <c r="CJ661" s="161">
        <f t="shared" si="742"/>
        <v>44140</v>
      </c>
      <c r="CK661" s="161">
        <f t="shared" si="743"/>
        <v>44196</v>
      </c>
      <c r="CL661" s="14">
        <f t="shared" ca="1" si="772"/>
        <v>3.2678571428571428</v>
      </c>
      <c r="CM661" s="112">
        <f>$AM661+$CD661-$CC661</f>
        <v>8400000</v>
      </c>
      <c r="CN661" s="42" t="str">
        <f ca="1">+IF($CK661&lt;=$F$1, "FINALIZADO","EJECUCIÓN")</f>
        <v>FINALIZADO</v>
      </c>
      <c r="CO661" s="115"/>
      <c r="CQ661" s="17"/>
      <c r="CR661" s="87"/>
      <c r="CT661" s="4" t="s">
        <v>1321</v>
      </c>
      <c r="CU661" s="4" t="s">
        <v>1322</v>
      </c>
      <c r="CV661" s="4" t="s">
        <v>3330</v>
      </c>
      <c r="CW661" s="42" t="str">
        <f t="shared" ref="CW661" si="804">TEXT(BF661,"MMMM")</f>
        <v>noviembre</v>
      </c>
      <c r="CX661" s="4" t="s">
        <v>180</v>
      </c>
      <c r="CY661" s="6" t="s">
        <v>361</v>
      </c>
      <c r="CZ661" s="6" t="s">
        <v>362</v>
      </c>
    </row>
    <row r="662" spans="1:104" x14ac:dyDescent="0.25">
      <c r="A662" s="110" t="str">
        <f t="shared" ref="A662:A665" si="805">+IF($CM662&gt;$AM662,"A", "")</f>
        <v/>
      </c>
      <c r="B662" s="110" t="str">
        <f t="shared" ref="B662:B665" si="806">+IF(CK662&gt;BY662,"PR","")</f>
        <v/>
      </c>
      <c r="C662" s="42" t="str">
        <f t="shared" ref="C662:C665" si="807">IF($CG662= "1 SI", "T","")</f>
        <v/>
      </c>
      <c r="D662" s="42" t="str">
        <f t="shared" ref="D662:D665" si="808">+IF($CF662="1 SI","S","")</f>
        <v/>
      </c>
      <c r="E662" s="110" t="str">
        <f t="shared" ref="E662:E665" si="809">+IF(CH662="1 SI","C","")</f>
        <v/>
      </c>
      <c r="F662" s="110" t="str">
        <f t="shared" ref="F662:F665" ca="1" si="810">+IF($CK662&lt;=$F$1,"F","E")</f>
        <v>F</v>
      </c>
      <c r="G662" s="19" t="str">
        <f t="shared" ref="G662:G665" si="811">+IF($CO662="MUTUO ACUERDO", "L","")</f>
        <v/>
      </c>
      <c r="H662" s="19" t="str">
        <f t="shared" ref="H662:H665" si="812">IF($CX662="1 SI","","NE")</f>
        <v/>
      </c>
      <c r="I662" s="164" t="str">
        <f t="shared" ref="I662:I665" si="813">IF(CV662="1. SI","ANU","")</f>
        <v/>
      </c>
      <c r="J662" s="4">
        <v>2020</v>
      </c>
      <c r="K662" s="5">
        <v>652</v>
      </c>
      <c r="L662" s="13" t="s">
        <v>1434</v>
      </c>
      <c r="M662" s="79" t="s">
        <v>115</v>
      </c>
      <c r="N662" t="s">
        <v>118</v>
      </c>
      <c r="O662" t="s">
        <v>129</v>
      </c>
      <c r="P662" t="s">
        <v>163</v>
      </c>
      <c r="Q662" t="s">
        <v>249</v>
      </c>
      <c r="R662" s="79" t="s">
        <v>5255</v>
      </c>
      <c r="S662" s="79" t="s">
        <v>168</v>
      </c>
      <c r="T662" s="108" t="s">
        <v>5257</v>
      </c>
      <c r="U662" s="4" t="s">
        <v>2160</v>
      </c>
      <c r="V662" s="43" t="s">
        <v>175</v>
      </c>
      <c r="W662" s="7">
        <v>900222098</v>
      </c>
      <c r="X662" s="100"/>
      <c r="Y662" s="221" t="s">
        <v>2162</v>
      </c>
      <c r="Z662" s="80">
        <v>0</v>
      </c>
      <c r="AA662" s="133" t="s">
        <v>2162</v>
      </c>
      <c r="AB662" s="133" t="s">
        <v>2162</v>
      </c>
      <c r="AC662" s="4" t="s">
        <v>5258</v>
      </c>
      <c r="AD662" s="4" t="s">
        <v>174</v>
      </c>
      <c r="AE662" s="8">
        <v>19083094</v>
      </c>
      <c r="AF662" s="4" t="s">
        <v>180</v>
      </c>
      <c r="AG662" s="6" t="s">
        <v>196</v>
      </c>
      <c r="AH662" s="6" t="s">
        <v>201</v>
      </c>
      <c r="AI662" s="6" t="s">
        <v>5259</v>
      </c>
      <c r="AJ662" s="108" t="s">
        <v>5260</v>
      </c>
      <c r="AK662" s="101"/>
      <c r="AL662" s="9">
        <v>4900000</v>
      </c>
      <c r="AM662" s="9">
        <v>4900000</v>
      </c>
      <c r="AN662" s="112">
        <v>0</v>
      </c>
      <c r="AO662" s="4" t="s">
        <v>209</v>
      </c>
      <c r="AP662" s="6" t="s">
        <v>181</v>
      </c>
      <c r="AQ662" s="6" t="s">
        <v>168</v>
      </c>
      <c r="AR662" s="201"/>
      <c r="AS662" s="102"/>
      <c r="AT662" s="8"/>
      <c r="AU662" s="108">
        <v>7720</v>
      </c>
      <c r="AV662" s="224">
        <v>43843</v>
      </c>
      <c r="AW662" s="108">
        <v>217520</v>
      </c>
      <c r="AX662" s="225">
        <v>44141</v>
      </c>
      <c r="AY662" s="108" t="s">
        <v>214</v>
      </c>
      <c r="AZ662" t="s">
        <v>5610</v>
      </c>
      <c r="BA662" s="108" t="s">
        <v>181</v>
      </c>
      <c r="BB662" s="75"/>
      <c r="BC662" s="75"/>
      <c r="BD662" s="6" t="s">
        <v>5262</v>
      </c>
      <c r="BE662" s="161" t="s">
        <v>5261</v>
      </c>
      <c r="BF662" s="221">
        <v>44141</v>
      </c>
      <c r="BG662" s="4" t="s">
        <v>220</v>
      </c>
      <c r="BH662" s="4" t="s">
        <v>220</v>
      </c>
      <c r="BI662" s="6" t="s">
        <v>221</v>
      </c>
      <c r="BJ662" s="6" t="s">
        <v>547</v>
      </c>
      <c r="BK662" s="6" t="s">
        <v>174</v>
      </c>
      <c r="BL662" s="12">
        <v>75068868</v>
      </c>
      <c r="BM662" s="4">
        <v>1</v>
      </c>
      <c r="BN662" s="95" t="s">
        <v>546</v>
      </c>
      <c r="BO662" s="95" t="s">
        <v>196</v>
      </c>
      <c r="BP662" s="4">
        <v>42172101</v>
      </c>
      <c r="BQ662" s="196" t="s">
        <v>5256</v>
      </c>
      <c r="BR662" s="221">
        <v>44141</v>
      </c>
      <c r="BS662" s="4" t="s">
        <v>180</v>
      </c>
      <c r="BT662" s="13" t="s">
        <v>230</v>
      </c>
      <c r="BU662" s="222">
        <v>44146</v>
      </c>
      <c r="BV662" s="13" t="s">
        <v>350</v>
      </c>
      <c r="BW662" s="199">
        <v>44148</v>
      </c>
      <c r="BX662" s="199">
        <v>44148</v>
      </c>
      <c r="BY662" s="222">
        <v>44177</v>
      </c>
      <c r="BZ662" s="42">
        <f t="shared" ref="BZ662:BZ665" si="814">$BY662-$BX662</f>
        <v>29</v>
      </c>
      <c r="CA662" s="16">
        <f t="shared" si="741"/>
        <v>0.96666666666666667</v>
      </c>
      <c r="CB662" s="6" t="s">
        <v>5263</v>
      </c>
      <c r="CC662" s="9">
        <f>BD_2!E660</f>
        <v>0</v>
      </c>
      <c r="CD662" s="9">
        <f>BD_2!BA660</f>
        <v>0</v>
      </c>
      <c r="CE662" s="4">
        <f>BD_2!BZ660</f>
        <v>0</v>
      </c>
      <c r="CF662" s="42" t="str">
        <f>BD_2!CA660</f>
        <v>2 NO</v>
      </c>
      <c r="CG662" s="199" t="str">
        <f>BD_2!CF660</f>
        <v>2 NO</v>
      </c>
      <c r="CH662" s="4" t="s">
        <v>181</v>
      </c>
      <c r="CI662">
        <f t="shared" si="761"/>
        <v>29</v>
      </c>
      <c r="CJ662" s="161">
        <f t="shared" si="742"/>
        <v>44148</v>
      </c>
      <c r="CK662" s="161">
        <f t="shared" si="743"/>
        <v>44177</v>
      </c>
      <c r="CL662" s="14">
        <f t="shared" ref="CL662:CL667" ca="1" si="815">(($F$1-$CJ662)/($CK662-$CJ662))</f>
        <v>6.0344827586206895</v>
      </c>
      <c r="CM662" s="112">
        <f t="shared" ref="CM662:CM665" si="816">$AM662+$CD662-$CC662</f>
        <v>4900000</v>
      </c>
      <c r="CN662" s="42" t="str">
        <f t="shared" ref="CN662:CN665" ca="1" si="817">+IF($CK662&lt;=$F$1, "FINALIZADO","EJECUCIÓN")</f>
        <v>FINALIZADO</v>
      </c>
      <c r="CO662" s="115"/>
      <c r="CQ662" s="17"/>
      <c r="CR662" s="87"/>
      <c r="CT662" s="4" t="s">
        <v>1321</v>
      </c>
      <c r="CU662" s="4" t="s">
        <v>1322</v>
      </c>
      <c r="CV662" s="4" t="s">
        <v>3330</v>
      </c>
      <c r="CW662" s="42" t="str">
        <f t="shared" ref="CW662:CW664" si="818">TEXT(BF662,"MMMM")</f>
        <v>noviembre</v>
      </c>
      <c r="CX662" s="4" t="s">
        <v>180</v>
      </c>
      <c r="CY662" s="6" t="s">
        <v>361</v>
      </c>
      <c r="CZ662" s="6" t="s">
        <v>362</v>
      </c>
    </row>
    <row r="663" spans="1:104" x14ac:dyDescent="0.25">
      <c r="A663" s="110" t="str">
        <f t="shared" si="805"/>
        <v/>
      </c>
      <c r="B663" s="110" t="str">
        <f t="shared" si="806"/>
        <v/>
      </c>
      <c r="C663" s="42" t="str">
        <f t="shared" si="807"/>
        <v/>
      </c>
      <c r="D663" s="42" t="str">
        <f t="shared" si="808"/>
        <v/>
      </c>
      <c r="E663" s="110" t="str">
        <f t="shared" si="809"/>
        <v/>
      </c>
      <c r="F663" s="110" t="str">
        <f t="shared" ca="1" si="810"/>
        <v>F</v>
      </c>
      <c r="G663" s="19" t="str">
        <f t="shared" si="811"/>
        <v/>
      </c>
      <c r="H663" s="19" t="str">
        <f t="shared" si="812"/>
        <v/>
      </c>
      <c r="I663" s="164" t="str">
        <f t="shared" si="813"/>
        <v/>
      </c>
      <c r="J663" s="4">
        <v>2020</v>
      </c>
      <c r="K663" s="5">
        <v>653</v>
      </c>
      <c r="L663" s="13" t="s">
        <v>714</v>
      </c>
      <c r="M663" s="4" t="s">
        <v>115</v>
      </c>
      <c r="N663" s="6" t="s">
        <v>116</v>
      </c>
      <c r="O663" s="6" t="s">
        <v>138</v>
      </c>
      <c r="P663" s="6" t="s">
        <v>150</v>
      </c>
      <c r="Q663" s="6" t="s">
        <v>249</v>
      </c>
      <c r="R663" s="4" t="s">
        <v>114</v>
      </c>
      <c r="S663" s="4" t="s">
        <v>166</v>
      </c>
      <c r="T663" s="108" t="s">
        <v>5327</v>
      </c>
      <c r="U663" s="4" t="s">
        <v>173</v>
      </c>
      <c r="V663" s="43" t="s">
        <v>174</v>
      </c>
      <c r="W663" s="7">
        <v>80513779</v>
      </c>
      <c r="X663" s="100">
        <v>1</v>
      </c>
      <c r="Y663" s="221">
        <v>27167</v>
      </c>
      <c r="Z663" s="80">
        <f ca="1">+($F$1-Tabla3[[#This Row],[FECHA DE NACIMIENTO]])/365</f>
        <v>47.0027397260274</v>
      </c>
      <c r="AA663" s="133" t="s">
        <v>576</v>
      </c>
      <c r="AC663" s="4" t="s">
        <v>114</v>
      </c>
      <c r="AD663" s="4" t="s">
        <v>114</v>
      </c>
      <c r="AE663" s="8" t="s">
        <v>114</v>
      </c>
      <c r="AF663" s="4" t="s">
        <v>181</v>
      </c>
      <c r="AG663" t="s">
        <v>3612</v>
      </c>
      <c r="AH663" t="s">
        <v>201</v>
      </c>
      <c r="AI663" s="6" t="s">
        <v>5328</v>
      </c>
      <c r="AJ663" s="108" t="s">
        <v>5329</v>
      </c>
      <c r="AK663" s="101" t="s">
        <v>5330</v>
      </c>
      <c r="AL663" s="9">
        <v>6700000</v>
      </c>
      <c r="AM663" s="9">
        <v>6700000</v>
      </c>
      <c r="AN663" s="112">
        <v>6700000</v>
      </c>
      <c r="AO663" s="4" t="s">
        <v>209</v>
      </c>
      <c r="AP663" s="6" t="s">
        <v>181</v>
      </c>
      <c r="AQ663" s="6" t="s">
        <v>168</v>
      </c>
      <c r="AR663" s="201"/>
      <c r="AS663" s="102"/>
      <c r="AT663" s="8"/>
      <c r="AU663" s="108">
        <v>3120</v>
      </c>
      <c r="AV663" s="221">
        <v>43838</v>
      </c>
      <c r="AW663" s="108">
        <v>221520</v>
      </c>
      <c r="AX663" s="222">
        <v>44147</v>
      </c>
      <c r="AY663" s="108" t="s">
        <v>215</v>
      </c>
      <c r="AZ663" s="108" t="s">
        <v>5351</v>
      </c>
      <c r="BA663" s="108" t="s">
        <v>181</v>
      </c>
      <c r="BB663" s="75"/>
      <c r="BC663" s="75"/>
      <c r="BD663" s="6" t="s">
        <v>5332</v>
      </c>
      <c r="BE663" s="161" t="s">
        <v>5331</v>
      </c>
      <c r="BF663" s="221">
        <v>44146</v>
      </c>
      <c r="BG663" s="4" t="s">
        <v>220</v>
      </c>
      <c r="BH663" s="4" t="s">
        <v>220</v>
      </c>
      <c r="BI663" s="6" t="s">
        <v>221</v>
      </c>
      <c r="BJ663" s="6" t="s">
        <v>3828</v>
      </c>
      <c r="BK663" s="6" t="s">
        <v>174</v>
      </c>
      <c r="BL663" s="12">
        <v>1026292756</v>
      </c>
      <c r="BM663" s="4"/>
      <c r="BN663" s="6" t="s">
        <v>3830</v>
      </c>
      <c r="BO663" s="6" t="s">
        <v>3612</v>
      </c>
      <c r="BP663" s="4">
        <v>81111500</v>
      </c>
      <c r="BQ663" s="196" t="s">
        <v>5326</v>
      </c>
      <c r="BR663" s="221">
        <v>44146</v>
      </c>
      <c r="BS663" s="4" t="s">
        <v>181</v>
      </c>
      <c r="BT663" s="13" t="s">
        <v>235</v>
      </c>
      <c r="BU663" s="222" t="s">
        <v>168</v>
      </c>
      <c r="BV663" s="13" t="s">
        <v>256</v>
      </c>
      <c r="BW663" s="199">
        <v>44147</v>
      </c>
      <c r="BX663" s="199">
        <v>44147</v>
      </c>
      <c r="BY663" s="222">
        <v>44176</v>
      </c>
      <c r="BZ663" s="42">
        <f t="shared" si="814"/>
        <v>29</v>
      </c>
      <c r="CA663" s="16">
        <f t="shared" si="741"/>
        <v>0.96666666666666667</v>
      </c>
      <c r="CB663" s="6" t="s">
        <v>5333</v>
      </c>
      <c r="CC663" s="9">
        <f>BD_2!E661</f>
        <v>0</v>
      </c>
      <c r="CD663" s="9">
        <f>BD_2!BA661</f>
        <v>0</v>
      </c>
      <c r="CE663" s="4">
        <f>BD_2!BZ661</f>
        <v>0</v>
      </c>
      <c r="CF663" s="42" t="str">
        <f>BD_2!CA661</f>
        <v>2 NO</v>
      </c>
      <c r="CG663" s="199" t="str">
        <f>BD_2!CF661</f>
        <v>2 NO</v>
      </c>
      <c r="CH663" s="4" t="s">
        <v>181</v>
      </c>
      <c r="CI663">
        <f t="shared" si="761"/>
        <v>29</v>
      </c>
      <c r="CJ663" s="161">
        <f t="shared" si="742"/>
        <v>44147</v>
      </c>
      <c r="CK663" s="161">
        <f t="shared" si="743"/>
        <v>44176</v>
      </c>
      <c r="CL663" s="14">
        <f t="shared" ca="1" si="815"/>
        <v>6.068965517241379</v>
      </c>
      <c r="CM663" s="112">
        <f t="shared" si="816"/>
        <v>6700000</v>
      </c>
      <c r="CN663" s="42" t="str">
        <f t="shared" ca="1" si="817"/>
        <v>FINALIZADO</v>
      </c>
      <c r="CO663" s="115"/>
      <c r="CQ663" s="17"/>
      <c r="CR663" s="87"/>
      <c r="CT663" s="4" t="s">
        <v>1321</v>
      </c>
      <c r="CU663" s="4" t="s">
        <v>1322</v>
      </c>
      <c r="CV663" s="4" t="s">
        <v>3330</v>
      </c>
      <c r="CW663" s="42" t="str">
        <f t="shared" si="818"/>
        <v>noviembre</v>
      </c>
      <c r="CX663" s="4" t="s">
        <v>180</v>
      </c>
      <c r="CY663" s="6" t="s">
        <v>361</v>
      </c>
      <c r="CZ663" s="6" t="s">
        <v>362</v>
      </c>
    </row>
    <row r="664" spans="1:104" x14ac:dyDescent="0.25">
      <c r="A664" s="110" t="str">
        <f t="shared" si="805"/>
        <v/>
      </c>
      <c r="B664" s="110" t="str">
        <f t="shared" si="806"/>
        <v/>
      </c>
      <c r="C664" s="42" t="str">
        <f t="shared" si="807"/>
        <v/>
      </c>
      <c r="D664" s="42" t="str">
        <f t="shared" si="808"/>
        <v/>
      </c>
      <c r="E664" s="110" t="str">
        <f t="shared" si="809"/>
        <v/>
      </c>
      <c r="F664" s="110" t="str">
        <f t="shared" ca="1" si="810"/>
        <v>E</v>
      </c>
      <c r="G664" s="19" t="str">
        <f t="shared" si="811"/>
        <v/>
      </c>
      <c r="H664" s="19" t="str">
        <f t="shared" si="812"/>
        <v/>
      </c>
      <c r="I664" s="164" t="str">
        <f t="shared" si="813"/>
        <v/>
      </c>
      <c r="J664" s="4">
        <v>2020</v>
      </c>
      <c r="K664" s="5">
        <v>654</v>
      </c>
      <c r="L664" s="13" t="s">
        <v>1438</v>
      </c>
      <c r="M664" s="4" t="s">
        <v>3610</v>
      </c>
      <c r="N664" s="6" t="s">
        <v>119</v>
      </c>
      <c r="O664" s="6" t="s">
        <v>139</v>
      </c>
      <c r="P664" s="6" t="s">
        <v>164</v>
      </c>
      <c r="Q664" s="6" t="s">
        <v>238</v>
      </c>
      <c r="R664" s="4">
        <v>58167</v>
      </c>
      <c r="S664" s="4" t="s">
        <v>168</v>
      </c>
      <c r="T664" s="108" t="s">
        <v>5334</v>
      </c>
      <c r="U664" s="4" t="s">
        <v>2160</v>
      </c>
      <c r="V664" s="43" t="s">
        <v>175</v>
      </c>
      <c r="W664" s="7">
        <v>830053669</v>
      </c>
      <c r="X664" s="100"/>
      <c r="Y664" s="221" t="s">
        <v>2162</v>
      </c>
      <c r="Z664" s="80">
        <v>0</v>
      </c>
      <c r="AA664" s="133" t="s">
        <v>2162</v>
      </c>
      <c r="AB664" s="133" t="s">
        <v>2162</v>
      </c>
      <c r="AC664" s="4"/>
      <c r="AD664" s="4"/>
      <c r="AE664" s="8"/>
      <c r="AF664" s="4" t="s">
        <v>180</v>
      </c>
      <c r="AG664" s="13" t="s">
        <v>713</v>
      </c>
      <c r="AH664" s="13" t="s">
        <v>713</v>
      </c>
      <c r="AI664" s="6" t="s">
        <v>5335</v>
      </c>
      <c r="AJ664" s="108" t="s">
        <v>3614</v>
      </c>
      <c r="AK664" s="101" t="s">
        <v>3614</v>
      </c>
      <c r="AL664" s="9">
        <v>20416830</v>
      </c>
      <c r="AM664" s="9">
        <v>20416830</v>
      </c>
      <c r="AN664" s="112">
        <v>0</v>
      </c>
      <c r="AO664" s="4" t="s">
        <v>209</v>
      </c>
      <c r="AP664" s="6" t="s">
        <v>181</v>
      </c>
      <c r="AQ664" s="6" t="s">
        <v>168</v>
      </c>
      <c r="AR664" s="201"/>
      <c r="AS664" s="102"/>
      <c r="AT664" s="8"/>
      <c r="AU664" s="108">
        <v>720</v>
      </c>
      <c r="AV664" s="221">
        <v>43833</v>
      </c>
      <c r="AW664" s="108">
        <v>219520</v>
      </c>
      <c r="AX664" s="222">
        <v>44145</v>
      </c>
      <c r="AY664" s="108" t="s">
        <v>214</v>
      </c>
      <c r="AZ664" s="108" t="s">
        <v>3819</v>
      </c>
      <c r="BA664" s="108" t="s">
        <v>181</v>
      </c>
      <c r="BB664" s="75"/>
      <c r="BC664" s="75"/>
      <c r="BD664" s="109"/>
      <c r="BE664" s="161" t="s">
        <v>5336</v>
      </c>
      <c r="BF664" s="221">
        <v>44145</v>
      </c>
      <c r="BG664" s="4" t="s">
        <v>220</v>
      </c>
      <c r="BH664" s="4" t="s">
        <v>220</v>
      </c>
      <c r="BI664" s="6" t="s">
        <v>221</v>
      </c>
      <c r="BJ664" s="6" t="s">
        <v>1168</v>
      </c>
      <c r="BK664" s="6" t="s">
        <v>174</v>
      </c>
      <c r="BL664" s="12">
        <v>52527301</v>
      </c>
      <c r="BM664" s="4">
        <v>4</v>
      </c>
      <c r="BN664" s="6" t="s">
        <v>1288</v>
      </c>
      <c r="BO664" s="6" t="s">
        <v>713</v>
      </c>
      <c r="BP664" s="79">
        <v>43211500</v>
      </c>
      <c r="BQ664" s="199" t="s">
        <v>3707</v>
      </c>
      <c r="BR664" s="221">
        <v>44145</v>
      </c>
      <c r="BS664" s="4" t="s">
        <v>181</v>
      </c>
      <c r="BT664" s="13" t="s">
        <v>235</v>
      </c>
      <c r="BU664" s="222" t="s">
        <v>168</v>
      </c>
      <c r="BV664" s="13" t="s">
        <v>256</v>
      </c>
      <c r="BW664" s="199">
        <v>44145</v>
      </c>
      <c r="BX664" s="199">
        <v>44145</v>
      </c>
      <c r="BY664" s="222">
        <v>44751</v>
      </c>
      <c r="BZ664" s="42">
        <f t="shared" si="814"/>
        <v>606</v>
      </c>
      <c r="CA664" s="16">
        <f t="shared" si="741"/>
        <v>20.2</v>
      </c>
      <c r="CB664" s="6" t="s">
        <v>5337</v>
      </c>
      <c r="CC664" s="9">
        <f>BD_2!E662</f>
        <v>0</v>
      </c>
      <c r="CD664" s="9">
        <f>BD_2!BA662</f>
        <v>0</v>
      </c>
      <c r="CE664" s="4">
        <f>BD_2!BZ662</f>
        <v>0</v>
      </c>
      <c r="CF664" s="42" t="str">
        <f>BD_2!CA662</f>
        <v>2 NO</v>
      </c>
      <c r="CG664" s="199" t="str">
        <f>BD_2!CF662</f>
        <v>2 NO</v>
      </c>
      <c r="CH664" s="4" t="s">
        <v>181</v>
      </c>
      <c r="CI664">
        <f t="shared" si="761"/>
        <v>606</v>
      </c>
      <c r="CJ664" s="161">
        <f t="shared" si="742"/>
        <v>44145</v>
      </c>
      <c r="CK664" s="161">
        <f t="shared" si="743"/>
        <v>44751</v>
      </c>
      <c r="CL664" s="14">
        <f t="shared" ca="1" si="815"/>
        <v>0.29372937293729373</v>
      </c>
      <c r="CM664" s="112">
        <f t="shared" si="816"/>
        <v>20416830</v>
      </c>
      <c r="CN664" s="42" t="str">
        <f t="shared" ca="1" si="817"/>
        <v>EJECUCIÓN</v>
      </c>
      <c r="CO664" s="115"/>
      <c r="CQ664" s="17"/>
      <c r="CR664" s="87"/>
      <c r="CT664" s="4" t="s">
        <v>1321</v>
      </c>
      <c r="CU664" s="4" t="s">
        <v>1322</v>
      </c>
      <c r="CV664" s="4" t="s">
        <v>3330</v>
      </c>
      <c r="CW664" s="42" t="str">
        <f t="shared" si="818"/>
        <v>noviembre</v>
      </c>
      <c r="CX664" s="4" t="s">
        <v>180</v>
      </c>
      <c r="CY664" s="6" t="s">
        <v>361</v>
      </c>
      <c r="CZ664" s="6" t="s">
        <v>362</v>
      </c>
    </row>
    <row r="665" spans="1:104" x14ac:dyDescent="0.25">
      <c r="A665" s="110" t="str">
        <f t="shared" si="805"/>
        <v/>
      </c>
      <c r="B665" s="110" t="str">
        <f t="shared" si="806"/>
        <v/>
      </c>
      <c r="C665" s="42" t="str">
        <f t="shared" si="807"/>
        <v/>
      </c>
      <c r="D665" s="42" t="str">
        <f t="shared" si="808"/>
        <v/>
      </c>
      <c r="E665" s="110" t="str">
        <f t="shared" si="809"/>
        <v/>
      </c>
      <c r="F665" s="110" t="str">
        <f t="shared" ca="1" si="810"/>
        <v>E</v>
      </c>
      <c r="G665" s="19" t="str">
        <f t="shared" si="811"/>
        <v/>
      </c>
      <c r="H665" s="19" t="str">
        <f t="shared" si="812"/>
        <v/>
      </c>
      <c r="I665" s="164" t="str">
        <f t="shared" si="813"/>
        <v/>
      </c>
      <c r="J665" s="4">
        <v>2020</v>
      </c>
      <c r="K665" s="5">
        <v>655</v>
      </c>
      <c r="L665" s="13" t="s">
        <v>1438</v>
      </c>
      <c r="M665" s="4" t="s">
        <v>3610</v>
      </c>
      <c r="N665" s="6" t="s">
        <v>119</v>
      </c>
      <c r="O665" s="6" t="s">
        <v>139</v>
      </c>
      <c r="P665" s="6" t="s">
        <v>164</v>
      </c>
      <c r="Q665" s="6" t="s">
        <v>238</v>
      </c>
      <c r="R665" s="4">
        <v>58168</v>
      </c>
      <c r="S665" s="4" t="s">
        <v>168</v>
      </c>
      <c r="T665" s="108" t="s">
        <v>5341</v>
      </c>
      <c r="U665" s="4" t="s">
        <v>2160</v>
      </c>
      <c r="V665" s="43" t="s">
        <v>175</v>
      </c>
      <c r="W665" s="7">
        <v>830001338</v>
      </c>
      <c r="X665" s="100"/>
      <c r="Y665" s="221" t="s">
        <v>2162</v>
      </c>
      <c r="Z665" s="80">
        <v>0</v>
      </c>
      <c r="AA665" s="133" t="s">
        <v>2162</v>
      </c>
      <c r="AB665" s="133" t="s">
        <v>2162</v>
      </c>
      <c r="AC665" s="4"/>
      <c r="AD665" s="4" t="s">
        <v>174</v>
      </c>
      <c r="AE665" s="8"/>
      <c r="AF665" s="4" t="s">
        <v>180</v>
      </c>
      <c r="AG665" s="13" t="s">
        <v>713</v>
      </c>
      <c r="AH665" s="13" t="s">
        <v>713</v>
      </c>
      <c r="AI665" s="6" t="s">
        <v>5338</v>
      </c>
      <c r="AJ665" s="108" t="s">
        <v>3614</v>
      </c>
      <c r="AK665" s="101" t="s">
        <v>3614</v>
      </c>
      <c r="AL665" s="9">
        <v>296263328</v>
      </c>
      <c r="AM665" s="9">
        <v>296263328</v>
      </c>
      <c r="AN665" s="112">
        <v>0</v>
      </c>
      <c r="AO665" s="4" t="s">
        <v>209</v>
      </c>
      <c r="AP665" s="6" t="s">
        <v>181</v>
      </c>
      <c r="AQ665" s="6" t="s">
        <v>168</v>
      </c>
      <c r="AR665" s="201"/>
      <c r="AS665" s="102"/>
      <c r="AT665" s="8"/>
      <c r="AU665" s="108">
        <v>720</v>
      </c>
      <c r="AV665" s="221">
        <v>43833</v>
      </c>
      <c r="AW665" s="108">
        <v>219420</v>
      </c>
      <c r="AX665" s="222">
        <v>44145</v>
      </c>
      <c r="AY665" s="108" t="s">
        <v>214</v>
      </c>
      <c r="AZ665" s="108" t="s">
        <v>3819</v>
      </c>
      <c r="BA665" s="108" t="s">
        <v>181</v>
      </c>
      <c r="BB665" s="75"/>
      <c r="BC665" s="75"/>
      <c r="BD665" s="161" t="s">
        <v>5339</v>
      </c>
      <c r="BE665" s="161" t="s">
        <v>5340</v>
      </c>
      <c r="BF665" s="221">
        <v>44145</v>
      </c>
      <c r="BG665" s="4" t="s">
        <v>220</v>
      </c>
      <c r="BH665" s="4" t="s">
        <v>220</v>
      </c>
      <c r="BI665" s="6" t="s">
        <v>221</v>
      </c>
      <c r="BJ665" s="6" t="s">
        <v>1168</v>
      </c>
      <c r="BK665" s="6" t="s">
        <v>174</v>
      </c>
      <c r="BL665" s="12">
        <v>52527301</v>
      </c>
      <c r="BM665" s="4">
        <v>4</v>
      </c>
      <c r="BN665" s="6" t="s">
        <v>1288</v>
      </c>
      <c r="BO665" s="6" t="s">
        <v>713</v>
      </c>
      <c r="BP665" s="79">
        <v>43211500</v>
      </c>
      <c r="BQ665" s="199" t="s">
        <v>3707</v>
      </c>
      <c r="BR665" s="221">
        <v>44145</v>
      </c>
      <c r="BS665" s="4" t="s">
        <v>181</v>
      </c>
      <c r="BT665" s="13" t="s">
        <v>235</v>
      </c>
      <c r="BU665" s="222" t="s">
        <v>168</v>
      </c>
      <c r="BV665" s="13" t="s">
        <v>256</v>
      </c>
      <c r="BW665" s="199">
        <v>44145</v>
      </c>
      <c r="BX665" s="199">
        <v>44145</v>
      </c>
      <c r="BY665" s="222">
        <v>44751</v>
      </c>
      <c r="BZ665" s="42">
        <f t="shared" si="814"/>
        <v>606</v>
      </c>
      <c r="CA665" s="16">
        <f t="shared" si="741"/>
        <v>20.2</v>
      </c>
      <c r="CB665" s="6" t="s">
        <v>5337</v>
      </c>
      <c r="CC665" s="9">
        <f>BD_2!E663</f>
        <v>0</v>
      </c>
      <c r="CD665" s="9">
        <f>BD_2!BA663</f>
        <v>0</v>
      </c>
      <c r="CE665" s="4">
        <f>BD_2!BZ663</f>
        <v>0</v>
      </c>
      <c r="CF665" s="42" t="str">
        <f>BD_2!CA663</f>
        <v>2 NO</v>
      </c>
      <c r="CG665" s="199" t="str">
        <f>BD_2!CF663</f>
        <v>2 NO</v>
      </c>
      <c r="CH665" s="4" t="s">
        <v>181</v>
      </c>
      <c r="CI665">
        <f t="shared" si="761"/>
        <v>606</v>
      </c>
      <c r="CJ665" s="161">
        <f t="shared" si="742"/>
        <v>44145</v>
      </c>
      <c r="CK665" s="161">
        <f t="shared" si="743"/>
        <v>44751</v>
      </c>
      <c r="CL665" s="14">
        <f t="shared" ca="1" si="815"/>
        <v>0.29372937293729373</v>
      </c>
      <c r="CM665" s="112">
        <f t="shared" si="816"/>
        <v>296263328</v>
      </c>
      <c r="CN665" s="42" t="str">
        <f t="shared" ca="1" si="817"/>
        <v>EJECUCIÓN</v>
      </c>
      <c r="CO665" s="115"/>
      <c r="CQ665" s="17"/>
      <c r="CR665" s="87"/>
      <c r="CT665" s="4" t="s">
        <v>1321</v>
      </c>
      <c r="CU665" s="4" t="s">
        <v>1322</v>
      </c>
      <c r="CV665" s="4" t="s">
        <v>3330</v>
      </c>
      <c r="CW665" s="42" t="str">
        <f t="shared" ref="CW665" si="819">TEXT(BF665,"MMMM")</f>
        <v>noviembre</v>
      </c>
      <c r="CX665" s="4" t="s">
        <v>180</v>
      </c>
      <c r="CY665" s="6" t="s">
        <v>361</v>
      </c>
      <c r="CZ665" s="6" t="s">
        <v>362</v>
      </c>
    </row>
    <row r="666" spans="1:104" x14ac:dyDescent="0.25">
      <c r="A666" s="110" t="str">
        <f t="shared" ref="A666:A667" si="820">+IF($CM666&gt;$AM666,"A", "")</f>
        <v/>
      </c>
      <c r="B666" s="110" t="str">
        <f t="shared" ref="B666:B667" si="821">+IF(CK666&gt;BY666,"PR","")</f>
        <v/>
      </c>
      <c r="C666" s="42" t="str">
        <f t="shared" ref="C666:C667" si="822">IF($CG666= "1 SI", "T","")</f>
        <v/>
      </c>
      <c r="D666" s="42" t="str">
        <f t="shared" ref="D666:D667" si="823">+IF($CF666="1 SI","S","")</f>
        <v/>
      </c>
      <c r="E666" s="110" t="str">
        <f t="shared" ref="E666:E667" si="824">+IF(CH666="1 SI","C","")</f>
        <v/>
      </c>
      <c r="F666" s="110" t="str">
        <f t="shared" ref="F666:F667" ca="1" si="825">+IF($CK666&lt;=$F$1,"F","E")</f>
        <v>F</v>
      </c>
      <c r="G666" s="19" t="str">
        <f t="shared" ref="G666:G667" si="826">+IF($CO666="MUTUO ACUERDO", "L","")</f>
        <v/>
      </c>
      <c r="H666" s="19" t="str">
        <f t="shared" ref="H666:H667" si="827">IF($CX666="1 SI","","NE")</f>
        <v/>
      </c>
      <c r="I666" s="164" t="str">
        <f t="shared" ref="I666:I667" si="828">IF(CV666="1. SI","ANU","")</f>
        <v/>
      </c>
      <c r="J666" s="4">
        <v>2020</v>
      </c>
      <c r="K666" s="5">
        <v>656</v>
      </c>
      <c r="L666" s="13" t="s">
        <v>1438</v>
      </c>
      <c r="M666" s="4" t="s">
        <v>115</v>
      </c>
      <c r="N666" s="6" t="s">
        <v>116</v>
      </c>
      <c r="O666" s="6" t="s">
        <v>138</v>
      </c>
      <c r="P666" s="6" t="s">
        <v>150</v>
      </c>
      <c r="Q666" s="6" t="s">
        <v>249</v>
      </c>
      <c r="R666" s="4" t="s">
        <v>114</v>
      </c>
      <c r="S666" s="4" t="s">
        <v>168</v>
      </c>
      <c r="T666" s="108" t="s">
        <v>5343</v>
      </c>
      <c r="U666" s="4" t="s">
        <v>2160</v>
      </c>
      <c r="V666" s="43" t="s">
        <v>175</v>
      </c>
      <c r="W666" s="7">
        <v>830085746</v>
      </c>
      <c r="X666" s="100"/>
      <c r="Y666" s="221" t="s">
        <v>2162</v>
      </c>
      <c r="Z666" s="80">
        <v>0</v>
      </c>
      <c r="AA666" s="133" t="s">
        <v>2162</v>
      </c>
      <c r="AB666" s="133" t="s">
        <v>2162</v>
      </c>
      <c r="AC666" s="4" t="s">
        <v>5345</v>
      </c>
      <c r="AD666" s="4" t="s">
        <v>174</v>
      </c>
      <c r="AE666" s="8">
        <v>80425038</v>
      </c>
      <c r="AF666" s="4" t="s">
        <v>180</v>
      </c>
      <c r="AG666" s="6" t="s">
        <v>197</v>
      </c>
      <c r="AH666" s="6" t="s">
        <v>197</v>
      </c>
      <c r="AI666" s="6" t="s">
        <v>5344</v>
      </c>
      <c r="AJ666" s="108" t="s">
        <v>5346</v>
      </c>
      <c r="AK666" s="101" t="s">
        <v>5347</v>
      </c>
      <c r="AL666" s="9">
        <v>13734000</v>
      </c>
      <c r="AM666" s="9">
        <v>13734000</v>
      </c>
      <c r="AN666" s="112">
        <v>0</v>
      </c>
      <c r="AO666" s="4" t="s">
        <v>209</v>
      </c>
      <c r="AP666" s="6" t="s">
        <v>181</v>
      </c>
      <c r="AQ666" s="6" t="s">
        <v>168</v>
      </c>
      <c r="AR666" s="201"/>
      <c r="AS666" s="102"/>
      <c r="AT666" s="8"/>
      <c r="AU666" s="108">
        <v>25920</v>
      </c>
      <c r="AV666" s="221">
        <v>44138</v>
      </c>
      <c r="AW666" s="108">
        <v>224620</v>
      </c>
      <c r="AX666" s="222">
        <v>44152</v>
      </c>
      <c r="AY666" s="108" t="s">
        <v>215</v>
      </c>
      <c r="AZ666" s="108" t="s">
        <v>1073</v>
      </c>
      <c r="BA666" s="108" t="s">
        <v>181</v>
      </c>
      <c r="BB666" s="75"/>
      <c r="BC666" s="75"/>
      <c r="BD666" s="161" t="s">
        <v>5349</v>
      </c>
      <c r="BE666" s="161" t="s">
        <v>5348</v>
      </c>
      <c r="BF666" s="221">
        <v>44148</v>
      </c>
      <c r="BG666" s="4" t="s">
        <v>220</v>
      </c>
      <c r="BH666" s="4" t="s">
        <v>220</v>
      </c>
      <c r="BI666" s="6" t="s">
        <v>221</v>
      </c>
      <c r="BJ666" s="6" t="s">
        <v>1274</v>
      </c>
      <c r="BK666" s="6" t="s">
        <v>174</v>
      </c>
      <c r="BL666" s="12">
        <v>52961276</v>
      </c>
      <c r="BM666" s="4">
        <v>8</v>
      </c>
      <c r="BN666" s="6" t="s">
        <v>2291</v>
      </c>
      <c r="BO666" s="6" t="s">
        <v>197</v>
      </c>
      <c r="BP666" s="4">
        <v>81112200</v>
      </c>
      <c r="BQ666" s="196" t="s">
        <v>5342</v>
      </c>
      <c r="BR666" s="221">
        <v>44148</v>
      </c>
      <c r="BS666" s="4" t="s">
        <v>180</v>
      </c>
      <c r="BT666" s="13" t="s">
        <v>230</v>
      </c>
      <c r="BU666" s="222">
        <v>44153</v>
      </c>
      <c r="BV666" s="13" t="s">
        <v>350</v>
      </c>
      <c r="BW666" s="199">
        <v>44153</v>
      </c>
      <c r="BX666" s="222">
        <v>44153</v>
      </c>
      <c r="BY666" s="222">
        <v>44181</v>
      </c>
      <c r="BZ666" s="42">
        <f t="shared" ref="BZ666:BZ667" si="829">$BY666-$BX666</f>
        <v>28</v>
      </c>
      <c r="CA666" s="16">
        <f t="shared" si="741"/>
        <v>0.93333333333333335</v>
      </c>
      <c r="CB666" s="6" t="s">
        <v>5350</v>
      </c>
      <c r="CC666" s="9">
        <f>BD_2!E664</f>
        <v>0</v>
      </c>
      <c r="CD666" s="9">
        <f>BD_2!BA664</f>
        <v>0</v>
      </c>
      <c r="CE666" s="4">
        <f>BD_2!BZ664</f>
        <v>0</v>
      </c>
      <c r="CF666" s="42" t="str">
        <f>BD_2!CA664</f>
        <v>2 NO</v>
      </c>
      <c r="CG666" s="199" t="str">
        <f>BD_2!CF664</f>
        <v>2 NO</v>
      </c>
      <c r="CH666" s="4" t="s">
        <v>181</v>
      </c>
      <c r="CI666">
        <f t="shared" si="761"/>
        <v>28</v>
      </c>
      <c r="CJ666" s="161">
        <f t="shared" si="742"/>
        <v>44153</v>
      </c>
      <c r="CK666" s="161">
        <f t="shared" si="743"/>
        <v>44181</v>
      </c>
      <c r="CL666" s="14">
        <f t="shared" ca="1" si="815"/>
        <v>6.0714285714285712</v>
      </c>
      <c r="CM666" s="112">
        <f t="shared" ref="CM666:CM667" si="830">$AM666+$CD666-$CC666</f>
        <v>13734000</v>
      </c>
      <c r="CN666" s="42" t="str">
        <f t="shared" ref="CN666:CN667" ca="1" si="831">+IF($CK666&lt;=$F$1, "FINALIZADO","EJECUCIÓN")</f>
        <v>FINALIZADO</v>
      </c>
      <c r="CO666" s="115"/>
      <c r="CQ666" s="17"/>
      <c r="CR666" s="87"/>
      <c r="CT666" s="4" t="s">
        <v>1321</v>
      </c>
      <c r="CU666" s="4" t="s">
        <v>1322</v>
      </c>
      <c r="CV666" s="4" t="s">
        <v>3330</v>
      </c>
      <c r="CW666" s="42" t="str">
        <f t="shared" ref="CW666:CW667" si="832">TEXT(BF666,"MMMM")</f>
        <v>noviembre</v>
      </c>
      <c r="CX666" s="4" t="s">
        <v>180</v>
      </c>
      <c r="CY666" s="6" t="s">
        <v>361</v>
      </c>
      <c r="CZ666" s="6" t="s">
        <v>362</v>
      </c>
    </row>
    <row r="667" spans="1:104" x14ac:dyDescent="0.25">
      <c r="A667" s="110" t="str">
        <f t="shared" si="820"/>
        <v/>
      </c>
      <c r="B667" s="110" t="str">
        <f t="shared" si="821"/>
        <v/>
      </c>
      <c r="C667" s="42" t="str">
        <f t="shared" si="822"/>
        <v/>
      </c>
      <c r="D667" s="42" t="str">
        <f t="shared" si="823"/>
        <v/>
      </c>
      <c r="E667" s="110" t="str">
        <f t="shared" si="824"/>
        <v/>
      </c>
      <c r="F667" s="110" t="str">
        <f t="shared" ca="1" si="825"/>
        <v>E</v>
      </c>
      <c r="G667" s="19" t="str">
        <f t="shared" si="826"/>
        <v/>
      </c>
      <c r="H667" s="19" t="str">
        <f t="shared" si="827"/>
        <v/>
      </c>
      <c r="I667" s="164" t="str">
        <f t="shared" si="828"/>
        <v/>
      </c>
      <c r="J667" s="4">
        <v>2020</v>
      </c>
      <c r="K667" s="5">
        <v>657</v>
      </c>
      <c r="L667" s="13" t="s">
        <v>714</v>
      </c>
      <c r="M667" s="4" t="s">
        <v>3610</v>
      </c>
      <c r="N667" s="6" t="s">
        <v>119</v>
      </c>
      <c r="O667" s="6" t="s">
        <v>139</v>
      </c>
      <c r="P667" s="6" t="s">
        <v>164</v>
      </c>
      <c r="Q667" s="6" t="s">
        <v>238</v>
      </c>
      <c r="R667" s="4">
        <v>58522</v>
      </c>
      <c r="S667" s="4" t="s">
        <v>168</v>
      </c>
      <c r="T667" s="108" t="s">
        <v>5427</v>
      </c>
      <c r="U667" s="4" t="s">
        <v>2160</v>
      </c>
      <c r="V667" s="43" t="s">
        <v>175</v>
      </c>
      <c r="W667" s="7">
        <v>860524654</v>
      </c>
      <c r="X667" s="100"/>
      <c r="Y667" s="221" t="s">
        <v>2162</v>
      </c>
      <c r="Z667" s="80">
        <v>0</v>
      </c>
      <c r="AA667" s="133" t="s">
        <v>2162</v>
      </c>
      <c r="AB667" s="133" t="s">
        <v>2162</v>
      </c>
      <c r="AC667" s="4"/>
      <c r="AD667" s="4" t="s">
        <v>174</v>
      </c>
      <c r="AE667" s="8"/>
      <c r="AF667" s="4" t="s">
        <v>180</v>
      </c>
      <c r="AG667" s="6" t="s">
        <v>195</v>
      </c>
      <c r="AH667" s="6" t="s">
        <v>201</v>
      </c>
      <c r="AI667" s="6" t="s">
        <v>5428</v>
      </c>
      <c r="AJ667" s="108" t="s">
        <v>3614</v>
      </c>
      <c r="AK667" s="101" t="s">
        <v>3614</v>
      </c>
      <c r="AL667" s="9">
        <v>35664294</v>
      </c>
      <c r="AM667" s="9">
        <v>35664294</v>
      </c>
      <c r="AN667" s="112">
        <v>0</v>
      </c>
      <c r="AO667" s="4" t="s">
        <v>209</v>
      </c>
      <c r="AP667" s="6" t="s">
        <v>181</v>
      </c>
      <c r="AQ667" s="6" t="s">
        <v>168</v>
      </c>
      <c r="AR667" s="201"/>
      <c r="AS667" s="102"/>
      <c r="AT667" s="8"/>
      <c r="AU667" s="108">
        <v>6820</v>
      </c>
      <c r="AV667" s="221">
        <v>43843</v>
      </c>
      <c r="AW667" s="108">
        <v>223320</v>
      </c>
      <c r="AX667" s="222">
        <v>44148</v>
      </c>
      <c r="AY667" s="108" t="s">
        <v>214</v>
      </c>
      <c r="AZ667" s="108" t="s">
        <v>3587</v>
      </c>
      <c r="BA667" s="108" t="s">
        <v>181</v>
      </c>
      <c r="BB667" s="75"/>
      <c r="BC667" s="75"/>
      <c r="BD667" s="161" t="s">
        <v>5429</v>
      </c>
      <c r="BE667" s="161" t="s">
        <v>5430</v>
      </c>
      <c r="BF667" s="221">
        <v>44148</v>
      </c>
      <c r="BG667" s="4" t="s">
        <v>220</v>
      </c>
      <c r="BH667" s="4" t="s">
        <v>220</v>
      </c>
      <c r="BI667" s="6" t="s">
        <v>221</v>
      </c>
      <c r="BJ667" s="6" t="s">
        <v>370</v>
      </c>
      <c r="BK667" s="6" t="s">
        <v>174</v>
      </c>
      <c r="BL667" s="12">
        <v>63459707</v>
      </c>
      <c r="BM667" s="4">
        <v>9</v>
      </c>
      <c r="BN667" s="6" t="s">
        <v>225</v>
      </c>
      <c r="BO667" s="6" t="s">
        <v>195</v>
      </c>
      <c r="BP667" s="4">
        <v>84131500</v>
      </c>
      <c r="BQ667" s="199" t="s">
        <v>3707</v>
      </c>
      <c r="BR667" s="221">
        <v>44148</v>
      </c>
      <c r="BS667" s="4" t="s">
        <v>181</v>
      </c>
      <c r="BT667" s="13" t="s">
        <v>235</v>
      </c>
      <c r="BU667" s="222" t="s">
        <v>168</v>
      </c>
      <c r="BV667" s="13" t="s">
        <v>256</v>
      </c>
      <c r="BW667" s="199">
        <v>44148</v>
      </c>
      <c r="BX667" s="222">
        <v>44148</v>
      </c>
      <c r="BY667" s="222">
        <v>44515</v>
      </c>
      <c r="BZ667" s="42">
        <f t="shared" si="829"/>
        <v>367</v>
      </c>
      <c r="CA667" s="16">
        <f t="shared" si="741"/>
        <v>12.233333333333333</v>
      </c>
      <c r="CB667" s="108" t="s">
        <v>5431</v>
      </c>
      <c r="CC667" s="9">
        <f>BD_2!E665</f>
        <v>0</v>
      </c>
      <c r="CD667" s="9">
        <f>BD_2!BA665</f>
        <v>0</v>
      </c>
      <c r="CE667" s="4">
        <f>BD_2!BZ665</f>
        <v>0</v>
      </c>
      <c r="CF667" s="42" t="str">
        <f>BD_2!CA665</f>
        <v>2 NO</v>
      </c>
      <c r="CG667" s="199" t="str">
        <f>BD_2!CF665</f>
        <v>2 NO</v>
      </c>
      <c r="CH667" s="4" t="s">
        <v>181</v>
      </c>
      <c r="CI667">
        <f t="shared" si="761"/>
        <v>367</v>
      </c>
      <c r="CJ667" s="161">
        <f t="shared" si="742"/>
        <v>44148</v>
      </c>
      <c r="CK667" s="161">
        <f t="shared" si="743"/>
        <v>44515</v>
      </c>
      <c r="CL667" s="14">
        <f t="shared" ca="1" si="815"/>
        <v>0.4768392370572207</v>
      </c>
      <c r="CM667" s="112">
        <f t="shared" si="830"/>
        <v>35664294</v>
      </c>
      <c r="CN667" s="42" t="str">
        <f t="shared" ca="1" si="831"/>
        <v>EJECUCIÓN</v>
      </c>
      <c r="CO667" s="115"/>
      <c r="CQ667" s="17"/>
      <c r="CR667" s="87"/>
      <c r="CT667" s="4" t="s">
        <v>1321</v>
      </c>
      <c r="CU667" s="4" t="s">
        <v>1322</v>
      </c>
      <c r="CV667" s="4" t="s">
        <v>3330</v>
      </c>
      <c r="CW667" s="42" t="str">
        <f t="shared" si="832"/>
        <v>noviembre</v>
      </c>
      <c r="CX667" s="4" t="s">
        <v>180</v>
      </c>
      <c r="CY667" s="6" t="s">
        <v>361</v>
      </c>
      <c r="CZ667" s="6" t="s">
        <v>362</v>
      </c>
    </row>
    <row r="668" spans="1:104" x14ac:dyDescent="0.25">
      <c r="A668" s="110" t="str">
        <f t="shared" ref="A668:A670" si="833">+IF($CM668&gt;$AM668,"A", "")</f>
        <v/>
      </c>
      <c r="B668" s="110" t="str">
        <f t="shared" ref="B668:B670" si="834">+IF(CK668&gt;BY668,"PR","")</f>
        <v/>
      </c>
      <c r="C668" s="42" t="str">
        <f t="shared" ref="C668:C670" si="835">IF($CG668= "1 SI", "T","")</f>
        <v/>
      </c>
      <c r="D668" s="42" t="str">
        <f t="shared" ref="D668:D670" si="836">+IF($CF668="1 SI","S","")</f>
        <v/>
      </c>
      <c r="E668" s="110" t="str">
        <f t="shared" ref="E668:E670" si="837">+IF(CH668="1 SI","C","")</f>
        <v/>
      </c>
      <c r="F668" s="110" t="str">
        <f t="shared" ref="F668:F670" ca="1" si="838">+IF($CK668&lt;=$F$1,"F","E")</f>
        <v>F</v>
      </c>
      <c r="G668" s="19" t="str">
        <f t="shared" ref="G668:G670" si="839">+IF($CO668="MUTUO ACUERDO", "L","")</f>
        <v/>
      </c>
      <c r="H668" s="19" t="str">
        <f t="shared" ref="H668:H670" si="840">IF($CX668="1 SI","","NE")</f>
        <v/>
      </c>
      <c r="I668" s="164" t="str">
        <f t="shared" ref="I668:I670" si="841">IF(CV668="1. SI","ANU","")</f>
        <v/>
      </c>
      <c r="J668" s="4">
        <v>2020</v>
      </c>
      <c r="K668" s="5">
        <v>658</v>
      </c>
      <c r="L668" s="13" t="s">
        <v>1436</v>
      </c>
      <c r="M668" s="4" t="s">
        <v>115</v>
      </c>
      <c r="N668" s="6" t="s">
        <v>116</v>
      </c>
      <c r="O668" s="6" t="s">
        <v>138</v>
      </c>
      <c r="P668" s="6" t="s">
        <v>150</v>
      </c>
      <c r="Q668" s="6" t="s">
        <v>249</v>
      </c>
      <c r="R668" s="4" t="s">
        <v>114</v>
      </c>
      <c r="S668" s="4" t="s">
        <v>166</v>
      </c>
      <c r="T668" s="108" t="s">
        <v>5360</v>
      </c>
      <c r="U668" s="4" t="s">
        <v>173</v>
      </c>
      <c r="V668" s="43" t="s">
        <v>174</v>
      </c>
      <c r="W668" s="7">
        <v>1067959964</v>
      </c>
      <c r="X668" s="100">
        <v>6</v>
      </c>
      <c r="Y668" s="221">
        <v>35937</v>
      </c>
      <c r="Z668" s="80">
        <f ca="1">+($F$1-Tabla3[[#This Row],[FECHA DE NACIMIENTO]])/365</f>
        <v>22.975342465753425</v>
      </c>
      <c r="AA668" s="133" t="s">
        <v>951</v>
      </c>
      <c r="AC668" s="4" t="s">
        <v>114</v>
      </c>
      <c r="AD668" s="4" t="s">
        <v>114</v>
      </c>
      <c r="AE668" s="8" t="s">
        <v>114</v>
      </c>
      <c r="AF668" s="4" t="s">
        <v>181</v>
      </c>
      <c r="AG668" s="13" t="s">
        <v>191</v>
      </c>
      <c r="AH668" s="6" t="s">
        <v>191</v>
      </c>
      <c r="AI668" s="6" t="s">
        <v>5361</v>
      </c>
      <c r="AJ668" s="108" t="s">
        <v>5362</v>
      </c>
      <c r="AK668" s="101" t="s">
        <v>5363</v>
      </c>
      <c r="AL668" s="9">
        <v>6300000</v>
      </c>
      <c r="AM668" s="9">
        <v>6300000</v>
      </c>
      <c r="AN668" s="112">
        <v>4500000</v>
      </c>
      <c r="AO668" s="4" t="s">
        <v>209</v>
      </c>
      <c r="AP668" s="6" t="s">
        <v>181</v>
      </c>
      <c r="AQ668" s="6" t="s">
        <v>168</v>
      </c>
      <c r="AR668" s="201"/>
      <c r="AS668" s="102"/>
      <c r="AT668" s="8"/>
      <c r="AU668" s="108">
        <v>5020</v>
      </c>
      <c r="AV668" s="221">
        <v>43839</v>
      </c>
      <c r="AW668" s="108">
        <v>227120</v>
      </c>
      <c r="AX668" s="222">
        <v>44153</v>
      </c>
      <c r="AY668" s="108" t="s">
        <v>215</v>
      </c>
      <c r="AZ668" s="108" t="s">
        <v>817</v>
      </c>
      <c r="BA668" s="108" t="s">
        <v>181</v>
      </c>
      <c r="BB668" s="75"/>
      <c r="BC668" s="75"/>
      <c r="BD668" s="161" t="s">
        <v>5365</v>
      </c>
      <c r="BE668" s="161" t="s">
        <v>5364</v>
      </c>
      <c r="BF668" s="221">
        <v>44152</v>
      </c>
      <c r="BG668" s="4" t="s">
        <v>220</v>
      </c>
      <c r="BH668" s="4" t="s">
        <v>220</v>
      </c>
      <c r="BI668" s="6" t="s">
        <v>221</v>
      </c>
      <c r="BJ668" s="6" t="s">
        <v>5658</v>
      </c>
      <c r="BK668" s="6" t="s">
        <v>174</v>
      </c>
      <c r="BL668" s="12">
        <v>1067879824</v>
      </c>
      <c r="BM668" s="4">
        <v>9</v>
      </c>
      <c r="BN668" s="6" t="s">
        <v>1159</v>
      </c>
      <c r="BO668" s="6" t="s">
        <v>191</v>
      </c>
      <c r="BP668" s="4">
        <v>82111901</v>
      </c>
      <c r="BQ668" s="196" t="s">
        <v>5359</v>
      </c>
      <c r="BR668" s="221">
        <v>44152</v>
      </c>
      <c r="BS668" s="4" t="s">
        <v>180</v>
      </c>
      <c r="BT668" s="13" t="s">
        <v>230</v>
      </c>
      <c r="BU668" s="222">
        <v>44153</v>
      </c>
      <c r="BV668" s="13" t="s">
        <v>349</v>
      </c>
      <c r="BW668" s="199">
        <v>44153</v>
      </c>
      <c r="BX668" s="199">
        <v>44153</v>
      </c>
      <c r="BY668" s="222">
        <v>44195</v>
      </c>
      <c r="BZ668" s="42">
        <f t="shared" ref="BZ668:BZ670" si="842">$BY668-$BX668</f>
        <v>42</v>
      </c>
      <c r="CA668" s="16">
        <f t="shared" si="741"/>
        <v>1.4</v>
      </c>
      <c r="CB668" s="6" t="s">
        <v>5366</v>
      </c>
      <c r="CC668" s="9">
        <f>BD_2!E666</f>
        <v>0</v>
      </c>
      <c r="CD668" s="9">
        <f>BD_2!BA666</f>
        <v>0</v>
      </c>
      <c r="CE668" s="4">
        <f>BD_2!BZ666</f>
        <v>0</v>
      </c>
      <c r="CF668" s="42" t="str">
        <f>BD_2!CA666</f>
        <v>2 NO</v>
      </c>
      <c r="CG668" s="199" t="str">
        <f>BD_2!CF666</f>
        <v>2 NO</v>
      </c>
      <c r="CH668" s="4" t="s">
        <v>181</v>
      </c>
      <c r="CI668">
        <f t="shared" si="761"/>
        <v>42</v>
      </c>
      <c r="CJ668" s="161">
        <f t="shared" ref="CJ668:CJ670" si="843">$BX668</f>
        <v>44153</v>
      </c>
      <c r="CK668" s="161">
        <f t="shared" ref="CK668:CK670" si="844">$BY668+$CE668</f>
        <v>44195</v>
      </c>
      <c r="CL668" s="14">
        <f t="shared" ref="CL668:CL670" ca="1" si="845">(($F$1-$CJ668)/($CK668-$CJ668))</f>
        <v>4.0476190476190474</v>
      </c>
      <c r="CM668" s="112">
        <f t="shared" ref="CM668:CM670" si="846">$AM668+$CD668-$CC668</f>
        <v>6300000</v>
      </c>
      <c r="CN668" s="42" t="str">
        <f t="shared" ref="CN668:CN670" ca="1" si="847">+IF($CK668&lt;=$F$1, "FINALIZADO","EJECUCIÓN")</f>
        <v>FINALIZADO</v>
      </c>
      <c r="CO668" s="115"/>
      <c r="CQ668" s="17"/>
      <c r="CR668" s="87"/>
      <c r="CT668" s="4" t="s">
        <v>1321</v>
      </c>
      <c r="CU668" s="4" t="s">
        <v>1322</v>
      </c>
      <c r="CV668" s="4" t="s">
        <v>3330</v>
      </c>
      <c r="CW668" s="42" t="str">
        <f t="shared" ref="CW668:CW670" si="848">TEXT(BF668,"MMMM")</f>
        <v>noviembre</v>
      </c>
      <c r="CX668" s="4" t="s">
        <v>180</v>
      </c>
      <c r="CY668" s="6" t="s">
        <v>361</v>
      </c>
      <c r="CZ668" s="6" t="s">
        <v>362</v>
      </c>
    </row>
    <row r="669" spans="1:104" x14ac:dyDescent="0.25">
      <c r="A669" s="110" t="str">
        <f t="shared" si="833"/>
        <v/>
      </c>
      <c r="B669" s="110" t="str">
        <f t="shared" si="834"/>
        <v/>
      </c>
      <c r="C669" s="42" t="str">
        <f t="shared" si="835"/>
        <v/>
      </c>
      <c r="D669" s="42" t="str">
        <f t="shared" si="836"/>
        <v/>
      </c>
      <c r="E669" s="110" t="str">
        <f t="shared" si="837"/>
        <v/>
      </c>
      <c r="F669" s="110" t="str">
        <f t="shared" ca="1" si="838"/>
        <v>F</v>
      </c>
      <c r="G669" s="19" t="str">
        <f t="shared" si="839"/>
        <v/>
      </c>
      <c r="H669" s="19" t="str">
        <f t="shared" si="840"/>
        <v/>
      </c>
      <c r="I669" s="164" t="str">
        <f t="shared" si="841"/>
        <v/>
      </c>
      <c r="J669" s="4">
        <v>2020</v>
      </c>
      <c r="K669" s="5">
        <v>659</v>
      </c>
      <c r="L669" s="13" t="s">
        <v>1436</v>
      </c>
      <c r="M669" s="4" t="s">
        <v>115</v>
      </c>
      <c r="N669" s="6" t="s">
        <v>116</v>
      </c>
      <c r="O669" s="6" t="s">
        <v>138</v>
      </c>
      <c r="P669" s="6" t="s">
        <v>150</v>
      </c>
      <c r="Q669" s="6" t="s">
        <v>249</v>
      </c>
      <c r="R669" s="4" t="s">
        <v>114</v>
      </c>
      <c r="S669" s="4" t="s">
        <v>166</v>
      </c>
      <c r="T669" s="108" t="s">
        <v>5368</v>
      </c>
      <c r="U669" s="4" t="s">
        <v>173</v>
      </c>
      <c r="V669" s="43" t="s">
        <v>174</v>
      </c>
      <c r="W669" s="7">
        <v>37944056</v>
      </c>
      <c r="X669" s="100">
        <v>8</v>
      </c>
      <c r="Y669" s="221">
        <v>25628</v>
      </c>
      <c r="Z669" s="80">
        <f ca="1">+($F$1-Tabla3[[#This Row],[FECHA DE NACIMIENTO]])/365</f>
        <v>51.219178082191782</v>
      </c>
      <c r="AA669" s="133" t="s">
        <v>178</v>
      </c>
      <c r="AC669" s="4" t="s">
        <v>114</v>
      </c>
      <c r="AD669" s="4" t="s">
        <v>114</v>
      </c>
      <c r="AE669" s="8" t="s">
        <v>114</v>
      </c>
      <c r="AF669" s="4" t="s">
        <v>181</v>
      </c>
      <c r="AG669" s="6" t="s">
        <v>196</v>
      </c>
      <c r="AH669" s="6" t="s">
        <v>201</v>
      </c>
      <c r="AI669" s="6" t="s">
        <v>5369</v>
      </c>
      <c r="AJ669" s="108" t="s">
        <v>5370</v>
      </c>
      <c r="AK669" s="101" t="s">
        <v>5371</v>
      </c>
      <c r="AL669" s="9">
        <v>6300001</v>
      </c>
      <c r="AM669" s="9">
        <v>6300001</v>
      </c>
      <c r="AN669" s="112">
        <v>4500000</v>
      </c>
      <c r="AO669" s="4" t="s">
        <v>209</v>
      </c>
      <c r="AP669" s="6" t="s">
        <v>181</v>
      </c>
      <c r="AQ669" s="6" t="s">
        <v>168</v>
      </c>
      <c r="AR669" s="201"/>
      <c r="AS669" s="102"/>
      <c r="AT669" s="8"/>
      <c r="AU669" s="108">
        <v>3620</v>
      </c>
      <c r="AV669" s="221">
        <v>43838</v>
      </c>
      <c r="AW669" s="108">
        <v>227220</v>
      </c>
      <c r="AX669" s="222">
        <v>44153</v>
      </c>
      <c r="AY669" s="108" t="s">
        <v>215</v>
      </c>
      <c r="AZ669" s="108" t="s">
        <v>571</v>
      </c>
      <c r="BA669" s="108" t="s">
        <v>181</v>
      </c>
      <c r="BB669" s="75"/>
      <c r="BC669" s="75"/>
      <c r="BD669" s="161" t="s">
        <v>5373</v>
      </c>
      <c r="BE669" s="161" t="s">
        <v>5372</v>
      </c>
      <c r="BF669" s="221">
        <v>44152</v>
      </c>
      <c r="BG669" s="4" t="s">
        <v>220</v>
      </c>
      <c r="BH669" s="4" t="s">
        <v>220</v>
      </c>
      <c r="BI669" s="6" t="s">
        <v>221</v>
      </c>
      <c r="BJ669" s="6" t="s">
        <v>547</v>
      </c>
      <c r="BK669" s="6" t="s">
        <v>174</v>
      </c>
      <c r="BL669" s="12">
        <v>75068868</v>
      </c>
      <c r="BM669" s="4">
        <v>1</v>
      </c>
      <c r="BN669" s="95" t="s">
        <v>546</v>
      </c>
      <c r="BO669" s="95" t="s">
        <v>196</v>
      </c>
      <c r="BP669" s="4">
        <v>80111501</v>
      </c>
      <c r="BQ669" s="196" t="s">
        <v>5367</v>
      </c>
      <c r="BR669" s="221">
        <v>44152</v>
      </c>
      <c r="BS669" s="4" t="s">
        <v>180</v>
      </c>
      <c r="BT669" s="13" t="s">
        <v>230</v>
      </c>
      <c r="BU669" s="222">
        <v>44153</v>
      </c>
      <c r="BV669" s="13" t="s">
        <v>349</v>
      </c>
      <c r="BW669" s="199">
        <v>44153</v>
      </c>
      <c r="BX669" s="199">
        <v>44153</v>
      </c>
      <c r="BY669" s="222">
        <v>44195</v>
      </c>
      <c r="BZ669" s="42">
        <f t="shared" si="842"/>
        <v>42</v>
      </c>
      <c r="CA669" s="16">
        <f t="shared" si="741"/>
        <v>1.4</v>
      </c>
      <c r="CB669" s="6" t="s">
        <v>5374</v>
      </c>
      <c r="CC669" s="9">
        <f>BD_2!E667</f>
        <v>0</v>
      </c>
      <c r="CD669" s="9">
        <f>BD_2!BA667</f>
        <v>0</v>
      </c>
      <c r="CE669" s="4">
        <f>BD_2!BZ667</f>
        <v>0</v>
      </c>
      <c r="CF669" s="42" t="str">
        <f>BD_2!CA667</f>
        <v>2 NO</v>
      </c>
      <c r="CG669" s="199" t="str">
        <f>BD_2!CF667</f>
        <v>2 NO</v>
      </c>
      <c r="CH669" s="4" t="s">
        <v>181</v>
      </c>
      <c r="CI669">
        <f t="shared" si="761"/>
        <v>42</v>
      </c>
      <c r="CJ669" s="161">
        <f t="shared" si="843"/>
        <v>44153</v>
      </c>
      <c r="CK669" s="161">
        <f t="shared" si="844"/>
        <v>44195</v>
      </c>
      <c r="CL669" s="14">
        <f t="shared" ca="1" si="845"/>
        <v>4.0476190476190474</v>
      </c>
      <c r="CM669" s="112">
        <f t="shared" si="846"/>
        <v>6300001</v>
      </c>
      <c r="CN669" s="42" t="str">
        <f t="shared" ca="1" si="847"/>
        <v>FINALIZADO</v>
      </c>
      <c r="CO669" s="115"/>
      <c r="CQ669" s="17"/>
      <c r="CR669" s="87"/>
      <c r="CT669" s="4" t="s">
        <v>1321</v>
      </c>
      <c r="CU669" s="4" t="s">
        <v>1322</v>
      </c>
      <c r="CV669" s="4" t="s">
        <v>3330</v>
      </c>
      <c r="CW669" s="42" t="str">
        <f t="shared" ref="CW669" si="849">TEXT(BF669,"MMMM")</f>
        <v>noviembre</v>
      </c>
      <c r="CX669" s="4" t="s">
        <v>180</v>
      </c>
      <c r="CY669" s="6" t="s">
        <v>361</v>
      </c>
      <c r="CZ669" s="6" t="s">
        <v>362</v>
      </c>
    </row>
    <row r="670" spans="1:104" x14ac:dyDescent="0.25">
      <c r="A670" s="110" t="str">
        <f t="shared" si="833"/>
        <v/>
      </c>
      <c r="B670" s="110" t="str">
        <f t="shared" si="834"/>
        <v/>
      </c>
      <c r="C670" s="42" t="str">
        <f t="shared" si="835"/>
        <v/>
      </c>
      <c r="D670" s="42" t="str">
        <f t="shared" si="836"/>
        <v/>
      </c>
      <c r="E670" s="110" t="str">
        <f t="shared" si="837"/>
        <v/>
      </c>
      <c r="F670" s="110" t="str">
        <f t="shared" ca="1" si="838"/>
        <v>E</v>
      </c>
      <c r="G670" s="19" t="str">
        <f t="shared" si="839"/>
        <v/>
      </c>
      <c r="H670" s="19" t="str">
        <f t="shared" si="840"/>
        <v/>
      </c>
      <c r="I670" s="164" t="str">
        <f t="shared" si="841"/>
        <v/>
      </c>
      <c r="J670" s="4">
        <v>2020</v>
      </c>
      <c r="K670" s="5">
        <v>660</v>
      </c>
      <c r="L670" s="13" t="s">
        <v>1434</v>
      </c>
      <c r="M670" s="79" t="s">
        <v>2159</v>
      </c>
      <c r="N670" t="s">
        <v>116</v>
      </c>
      <c r="O670" t="s">
        <v>136</v>
      </c>
      <c r="P670" t="s">
        <v>150</v>
      </c>
      <c r="Q670" t="s">
        <v>255</v>
      </c>
      <c r="R670" s="79" t="s">
        <v>114</v>
      </c>
      <c r="S670" s="79" t="s">
        <v>168</v>
      </c>
      <c r="T670" s="108" t="s">
        <v>5375</v>
      </c>
      <c r="U670" s="4" t="s">
        <v>2160</v>
      </c>
      <c r="V670" s="43" t="s">
        <v>175</v>
      </c>
      <c r="W670" s="7" t="s">
        <v>5376</v>
      </c>
      <c r="X670" s="100">
        <v>7</v>
      </c>
      <c r="Y670" s="221" t="s">
        <v>2162</v>
      </c>
      <c r="Z670" s="80">
        <v>0</v>
      </c>
      <c r="AA670" s="133" t="s">
        <v>2162</v>
      </c>
      <c r="AB670" s="133" t="s">
        <v>2162</v>
      </c>
      <c r="AC670" s="4" t="s">
        <v>5377</v>
      </c>
      <c r="AD670" s="4" t="s">
        <v>174</v>
      </c>
      <c r="AE670" s="8">
        <v>94399245</v>
      </c>
      <c r="AF670" s="4" t="s">
        <v>181</v>
      </c>
      <c r="AG670" s="13" t="s">
        <v>185</v>
      </c>
      <c r="AH670" s="13" t="s">
        <v>185</v>
      </c>
      <c r="AI670" s="6" t="s">
        <v>5378</v>
      </c>
      <c r="AJ670" s="108" t="s">
        <v>5379</v>
      </c>
      <c r="AK670" s="101" t="s">
        <v>5380</v>
      </c>
      <c r="AL670" s="9">
        <v>1553771496</v>
      </c>
      <c r="AM670" s="9">
        <v>1200000000</v>
      </c>
      <c r="AN670" s="112">
        <v>0</v>
      </c>
      <c r="AO670" s="4" t="s">
        <v>210</v>
      </c>
      <c r="AP670" s="6" t="s">
        <v>180</v>
      </c>
      <c r="AQ670" s="6" t="s">
        <v>211</v>
      </c>
      <c r="AR670" s="195">
        <v>353771496</v>
      </c>
      <c r="AS670" s="102" t="s">
        <v>5375</v>
      </c>
      <c r="AT670" s="8" t="s">
        <v>5376</v>
      </c>
      <c r="AU670" s="108">
        <v>520</v>
      </c>
      <c r="AV670" s="221">
        <v>44069</v>
      </c>
      <c r="AW670" s="108">
        <v>820</v>
      </c>
      <c r="AX670" s="222">
        <v>44153</v>
      </c>
      <c r="AY670" s="108" t="s">
        <v>215</v>
      </c>
      <c r="AZ670" s="108" t="s">
        <v>4346</v>
      </c>
      <c r="BA670" s="108" t="s">
        <v>181</v>
      </c>
      <c r="BB670" s="75"/>
      <c r="BC670" s="75"/>
      <c r="BD670" s="161" t="s">
        <v>5381</v>
      </c>
      <c r="BE670" s="161"/>
      <c r="BF670" s="221">
        <v>44152</v>
      </c>
      <c r="BG670" s="4" t="s">
        <v>220</v>
      </c>
      <c r="BH670" s="4" t="s">
        <v>220</v>
      </c>
      <c r="BI670" s="6" t="s">
        <v>221</v>
      </c>
      <c r="BJ670" s="6" t="s">
        <v>1224</v>
      </c>
      <c r="BK670" s="6" t="s">
        <v>174</v>
      </c>
      <c r="BL670" s="12">
        <v>80407547</v>
      </c>
      <c r="BM670" s="4">
        <v>6</v>
      </c>
      <c r="BN670" s="6" t="s">
        <v>1290</v>
      </c>
      <c r="BO670" s="6" t="s">
        <v>957</v>
      </c>
      <c r="BP670" s="4">
        <v>77101600</v>
      </c>
      <c r="BQ670" s="199" t="s">
        <v>5382</v>
      </c>
      <c r="BR670" s="221">
        <v>44152</v>
      </c>
      <c r="BS670" s="4" t="s">
        <v>180</v>
      </c>
      <c r="BT670" s="13" t="s">
        <v>230</v>
      </c>
      <c r="BU670" s="222">
        <v>44188</v>
      </c>
      <c r="BV670" s="13" t="s">
        <v>350</v>
      </c>
      <c r="BW670" s="199">
        <v>44188</v>
      </c>
      <c r="BX670" s="228">
        <v>44188</v>
      </c>
      <c r="BY670" s="222">
        <v>44430</v>
      </c>
      <c r="BZ670" s="42">
        <f t="shared" si="842"/>
        <v>242</v>
      </c>
      <c r="CA670" s="16">
        <f t="shared" si="741"/>
        <v>8.0666666666666664</v>
      </c>
      <c r="CB670" s="6" t="s">
        <v>5383</v>
      </c>
      <c r="CC670" s="9">
        <f>BD_2!E668</f>
        <v>0</v>
      </c>
      <c r="CD670" s="9">
        <f>BD_2!BA668</f>
        <v>0</v>
      </c>
      <c r="CE670" s="4">
        <f>BD_2!BZ668</f>
        <v>0</v>
      </c>
      <c r="CF670" s="42" t="str">
        <f>BD_2!CA668</f>
        <v>2 NO</v>
      </c>
      <c r="CG670" s="199" t="str">
        <f>BD_2!CF668</f>
        <v>2 NO</v>
      </c>
      <c r="CH670" s="4" t="s">
        <v>181</v>
      </c>
      <c r="CI670">
        <f t="shared" si="761"/>
        <v>242</v>
      </c>
      <c r="CJ670" s="161">
        <f t="shared" si="843"/>
        <v>44188</v>
      </c>
      <c r="CK670" s="161">
        <f t="shared" si="844"/>
        <v>44430</v>
      </c>
      <c r="CL670" s="14">
        <f t="shared" ca="1" si="845"/>
        <v>0.55785123966942152</v>
      </c>
      <c r="CM670" s="112">
        <f t="shared" si="846"/>
        <v>1200000000</v>
      </c>
      <c r="CN670" s="42" t="str">
        <f t="shared" ca="1" si="847"/>
        <v>EJECUCIÓN</v>
      </c>
      <c r="CO670" s="115"/>
      <c r="CQ670" s="17"/>
      <c r="CR670" s="87"/>
      <c r="CT670" s="4" t="s">
        <v>1321</v>
      </c>
      <c r="CU670" s="4" t="s">
        <v>1322</v>
      </c>
      <c r="CV670" s="4" t="s">
        <v>3330</v>
      </c>
      <c r="CW670" s="42" t="str">
        <f t="shared" si="848"/>
        <v>noviembre</v>
      </c>
      <c r="CX670" s="4" t="s">
        <v>180</v>
      </c>
      <c r="CY670" t="s">
        <v>4251</v>
      </c>
      <c r="CZ670" t="s">
        <v>4252</v>
      </c>
    </row>
    <row r="671" spans="1:104" x14ac:dyDescent="0.25">
      <c r="A671" s="110" t="str">
        <f t="shared" ref="A671:A674" si="850">+IF($CM671&gt;$AM671,"A", "")</f>
        <v/>
      </c>
      <c r="B671" s="110" t="str">
        <f t="shared" ref="B671:B674" si="851">+IF(CK671&gt;BY671,"PR","")</f>
        <v/>
      </c>
      <c r="C671" s="42" t="str">
        <f t="shared" ref="C671:C674" si="852">IF($CG671= "1 SI", "T","")</f>
        <v/>
      </c>
      <c r="D671" s="42" t="str">
        <f t="shared" ref="D671:D674" si="853">+IF($CF671="1 SI","S","")</f>
        <v/>
      </c>
      <c r="E671" s="110" t="str">
        <f t="shared" ref="E671:E674" si="854">+IF(CH671="1 SI","C","")</f>
        <v/>
      </c>
      <c r="F671" s="110" t="str">
        <f t="shared" ref="F671:F674" ca="1" si="855">+IF($CK671&lt;=$F$1,"F","E")</f>
        <v>E</v>
      </c>
      <c r="G671" s="19" t="str">
        <f t="shared" ref="G671:G674" si="856">+IF($CO671="MUTUO ACUERDO", "L","")</f>
        <v/>
      </c>
      <c r="H671" s="19" t="str">
        <f t="shared" ref="H671:H674" si="857">IF($CX671="1 SI","","NE")</f>
        <v/>
      </c>
      <c r="I671" s="164" t="str">
        <f t="shared" ref="I671:I674" si="858">IF(CV671="1. SI","ANU","")</f>
        <v/>
      </c>
      <c r="J671" s="4">
        <v>2020</v>
      </c>
      <c r="K671" s="5">
        <v>661</v>
      </c>
      <c r="L671" s="13" t="s">
        <v>1433</v>
      </c>
      <c r="M671" s="4" t="s">
        <v>3610</v>
      </c>
      <c r="N671" s="6" t="s">
        <v>119</v>
      </c>
      <c r="O671" s="6" t="s">
        <v>139</v>
      </c>
      <c r="P671" s="6" t="s">
        <v>164</v>
      </c>
      <c r="Q671" s="6" t="s">
        <v>238</v>
      </c>
      <c r="R671" s="4">
        <v>58886</v>
      </c>
      <c r="S671" s="4" t="s">
        <v>168</v>
      </c>
      <c r="T671" s="108" t="s">
        <v>5384</v>
      </c>
      <c r="U671" s="4" t="s">
        <v>2160</v>
      </c>
      <c r="V671" s="43" t="s">
        <v>175</v>
      </c>
      <c r="W671" s="7" t="s">
        <v>5385</v>
      </c>
      <c r="X671" s="100">
        <v>7</v>
      </c>
      <c r="Y671" s="221" t="s">
        <v>2162</v>
      </c>
      <c r="Z671" s="80">
        <v>0</v>
      </c>
      <c r="AA671" s="133" t="s">
        <v>2162</v>
      </c>
      <c r="AB671" s="133" t="s">
        <v>2162</v>
      </c>
      <c r="AC671" s="4" t="s">
        <v>5388</v>
      </c>
      <c r="AD671" s="4" t="s">
        <v>174</v>
      </c>
      <c r="AE671" s="8">
        <v>38289032</v>
      </c>
      <c r="AF671" s="4" t="s">
        <v>181</v>
      </c>
      <c r="AG671" s="13" t="s">
        <v>713</v>
      </c>
      <c r="AH671" s="13" t="s">
        <v>713</v>
      </c>
      <c r="AI671" s="108" t="s">
        <v>5389</v>
      </c>
      <c r="AJ671" s="108" t="s">
        <v>3614</v>
      </c>
      <c r="AK671" s="101" t="s">
        <v>3614</v>
      </c>
      <c r="AL671" s="9">
        <v>259146009.63999999</v>
      </c>
      <c r="AM671" s="9">
        <v>259146009.63999999</v>
      </c>
      <c r="AN671" s="112">
        <v>0</v>
      </c>
      <c r="AO671" s="4" t="s">
        <v>209</v>
      </c>
      <c r="AP671" s="6" t="s">
        <v>181</v>
      </c>
      <c r="AQ671" s="6" t="s">
        <v>168</v>
      </c>
      <c r="AR671" s="201"/>
      <c r="AS671" s="102"/>
      <c r="AT671" s="8"/>
      <c r="AU671" s="108">
        <v>1220</v>
      </c>
      <c r="AV671" s="221">
        <v>43833</v>
      </c>
      <c r="AW671" s="108">
        <v>228220</v>
      </c>
      <c r="AX671" s="222">
        <v>44154</v>
      </c>
      <c r="AY671" s="108" t="s">
        <v>214</v>
      </c>
      <c r="AZ671" s="108" t="s">
        <v>5390</v>
      </c>
      <c r="BA671" s="108" t="s">
        <v>181</v>
      </c>
      <c r="BB671" s="75"/>
      <c r="BC671" s="75"/>
      <c r="BD671" s="161" t="s">
        <v>5386</v>
      </c>
      <c r="BE671" s="161" t="s">
        <v>5387</v>
      </c>
      <c r="BF671" s="221">
        <v>44153</v>
      </c>
      <c r="BG671" s="4" t="s">
        <v>220</v>
      </c>
      <c r="BH671" s="4" t="s">
        <v>220</v>
      </c>
      <c r="BI671" s="6" t="s">
        <v>221</v>
      </c>
      <c r="BJ671" s="6" t="s">
        <v>1168</v>
      </c>
      <c r="BK671" s="6" t="s">
        <v>174</v>
      </c>
      <c r="BL671" s="12">
        <v>52527301</v>
      </c>
      <c r="BM671" s="4">
        <v>4</v>
      </c>
      <c r="BN671" s="6" t="s">
        <v>1288</v>
      </c>
      <c r="BO671" s="6" t="s">
        <v>713</v>
      </c>
      <c r="BQ671" s="199" t="s">
        <v>3707</v>
      </c>
      <c r="BR671" s="221">
        <v>44153</v>
      </c>
      <c r="BS671" s="4" t="s">
        <v>181</v>
      </c>
      <c r="BT671" s="13" t="s">
        <v>235</v>
      </c>
      <c r="BU671" s="222" t="s">
        <v>168</v>
      </c>
      <c r="BV671" s="13" t="s">
        <v>256</v>
      </c>
      <c r="BW671" s="199">
        <v>44154</v>
      </c>
      <c r="BX671" s="199">
        <v>44154</v>
      </c>
      <c r="BY671" s="222">
        <v>44764</v>
      </c>
      <c r="BZ671" s="42">
        <f t="shared" ref="BZ671:BZ675" si="859">$BY671-$BX671</f>
        <v>610</v>
      </c>
      <c r="CA671" s="16">
        <f t="shared" si="741"/>
        <v>20.333333333333332</v>
      </c>
      <c r="CB671" s="108" t="s">
        <v>5391</v>
      </c>
      <c r="CC671" s="9">
        <f>BD_2!E669</f>
        <v>0</v>
      </c>
      <c r="CD671" s="9">
        <f>BD_2!BA669</f>
        <v>0</v>
      </c>
      <c r="CE671" s="4">
        <f>BD_2!BZ669</f>
        <v>0</v>
      </c>
      <c r="CF671" s="42" t="str">
        <f>BD_2!CA669</f>
        <v>2 NO</v>
      </c>
      <c r="CG671" s="199" t="str">
        <f>BD_2!CF669</f>
        <v>2 NO</v>
      </c>
      <c r="CH671" s="4" t="s">
        <v>181</v>
      </c>
      <c r="CI671">
        <f t="shared" si="761"/>
        <v>610</v>
      </c>
      <c r="CJ671" s="161">
        <f t="shared" ref="CJ671:CJ692" si="860">$BX671</f>
        <v>44154</v>
      </c>
      <c r="CK671" s="161">
        <f t="shared" ref="CK671:CK692" si="861">$BY671+$CE671</f>
        <v>44764</v>
      </c>
      <c r="CL671" s="14">
        <f t="shared" ref="CL671:CL674" ca="1" si="862">(($F$1-$CJ671)/($CK671-$CJ671))</f>
        <v>0.27704918032786885</v>
      </c>
      <c r="CM671" s="112">
        <f t="shared" ref="CM671:CM674" si="863">$AM671+$CD671-$CC671</f>
        <v>259146009.63999999</v>
      </c>
      <c r="CN671" s="42" t="str">
        <f t="shared" ref="CN671:CN674" ca="1" si="864">+IF($CK671&lt;=$F$1, "FINALIZADO","EJECUCIÓN")</f>
        <v>EJECUCIÓN</v>
      </c>
      <c r="CO671" s="115"/>
      <c r="CQ671" s="17"/>
      <c r="CR671" s="87"/>
      <c r="CT671" s="4" t="s">
        <v>1321</v>
      </c>
      <c r="CU671" s="4" t="s">
        <v>1322</v>
      </c>
      <c r="CV671" s="4" t="s">
        <v>3330</v>
      </c>
      <c r="CW671" s="42" t="str">
        <f t="shared" ref="CW671:CW674" si="865">TEXT(BF671,"MMMM")</f>
        <v>noviembre</v>
      </c>
      <c r="CX671" s="4" t="s">
        <v>180</v>
      </c>
      <c r="CY671" s="6" t="s">
        <v>361</v>
      </c>
      <c r="CZ671" s="6" t="s">
        <v>362</v>
      </c>
    </row>
    <row r="672" spans="1:104" x14ac:dyDescent="0.25">
      <c r="A672" s="110" t="str">
        <f t="shared" si="850"/>
        <v/>
      </c>
      <c r="B672" s="110" t="str">
        <f t="shared" si="851"/>
        <v/>
      </c>
      <c r="C672" s="42" t="str">
        <f t="shared" si="852"/>
        <v/>
      </c>
      <c r="D672" s="42" t="str">
        <f t="shared" si="853"/>
        <v/>
      </c>
      <c r="E672" s="110" t="str">
        <f t="shared" si="854"/>
        <v/>
      </c>
      <c r="F672" s="110" t="str">
        <f t="shared" ca="1" si="855"/>
        <v>F</v>
      </c>
      <c r="G672" s="19" t="str">
        <f t="shared" si="856"/>
        <v/>
      </c>
      <c r="H672" s="19" t="str">
        <f t="shared" si="857"/>
        <v/>
      </c>
      <c r="I672" s="164" t="str">
        <f t="shared" si="858"/>
        <v/>
      </c>
      <c r="J672" s="4">
        <v>2020</v>
      </c>
      <c r="K672" s="5">
        <v>662</v>
      </c>
      <c r="L672" s="13" t="s">
        <v>515</v>
      </c>
      <c r="M672" s="79" t="s">
        <v>115</v>
      </c>
      <c r="N672" t="s">
        <v>118</v>
      </c>
      <c r="O672" t="s">
        <v>129</v>
      </c>
      <c r="P672" t="s">
        <v>163</v>
      </c>
      <c r="Q672" t="s">
        <v>249</v>
      </c>
      <c r="R672" s="79" t="s">
        <v>5432</v>
      </c>
      <c r="S672" s="79" t="s">
        <v>168</v>
      </c>
      <c r="T672" s="108" t="s">
        <v>5393</v>
      </c>
      <c r="U672" s="4" t="s">
        <v>2160</v>
      </c>
      <c r="V672" s="43" t="s">
        <v>175</v>
      </c>
      <c r="W672" s="7">
        <v>901040640</v>
      </c>
      <c r="X672" s="100"/>
      <c r="Y672" s="221" t="s">
        <v>2162</v>
      </c>
      <c r="Z672" s="80">
        <v>0</v>
      </c>
      <c r="AA672" s="133" t="s">
        <v>2162</v>
      </c>
      <c r="AB672" s="133" t="s">
        <v>2162</v>
      </c>
      <c r="AC672" s="4" t="s">
        <v>5394</v>
      </c>
      <c r="AD672" s="4" t="s">
        <v>174</v>
      </c>
      <c r="AE672" s="8">
        <v>1019054213</v>
      </c>
      <c r="AF672" s="4" t="s">
        <v>180</v>
      </c>
      <c r="AG672" s="6" t="s">
        <v>202</v>
      </c>
      <c r="AH672" s="6" t="s">
        <v>201</v>
      </c>
      <c r="AI672" s="6" t="s">
        <v>5395</v>
      </c>
      <c r="AJ672" s="108" t="s">
        <v>5396</v>
      </c>
      <c r="AK672" s="101" t="s">
        <v>3614</v>
      </c>
      <c r="AL672" s="9">
        <v>23564750</v>
      </c>
      <c r="AM672" s="9">
        <v>23564750</v>
      </c>
      <c r="AN672" s="112">
        <v>0</v>
      </c>
      <c r="AO672" s="4" t="s">
        <v>209</v>
      </c>
      <c r="AP672" s="6" t="s">
        <v>181</v>
      </c>
      <c r="AQ672" s="6" t="s">
        <v>168</v>
      </c>
      <c r="AR672" s="201"/>
      <c r="AS672" s="102"/>
      <c r="AT672" s="8"/>
      <c r="AU672" s="108">
        <v>25320</v>
      </c>
      <c r="AV672" s="221">
        <v>44120</v>
      </c>
      <c r="AW672" s="108">
        <v>230520</v>
      </c>
      <c r="AX672" s="222">
        <v>44156</v>
      </c>
      <c r="AY672" s="108" t="s">
        <v>215</v>
      </c>
      <c r="AZ672" s="108" t="s">
        <v>3677</v>
      </c>
      <c r="BA672" s="108" t="s">
        <v>181</v>
      </c>
      <c r="BB672" s="75"/>
      <c r="BC672" s="75"/>
      <c r="BD672" s="161" t="s">
        <v>5397</v>
      </c>
      <c r="BE672" s="161" t="s">
        <v>5398</v>
      </c>
      <c r="BF672" s="221">
        <v>44155</v>
      </c>
      <c r="BG672" s="4" t="s">
        <v>220</v>
      </c>
      <c r="BH672" s="4" t="s">
        <v>220</v>
      </c>
      <c r="BI672" s="6" t="s">
        <v>221</v>
      </c>
      <c r="BJ672" s="6" t="s">
        <v>5447</v>
      </c>
      <c r="BK672" s="6" t="s">
        <v>174</v>
      </c>
      <c r="BL672" s="12">
        <v>79508154</v>
      </c>
      <c r="BM672" s="4">
        <v>1</v>
      </c>
      <c r="BN672" s="6" t="s">
        <v>224</v>
      </c>
      <c r="BO672" s="6" t="s">
        <v>3383</v>
      </c>
      <c r="BP672" s="4">
        <v>73152100</v>
      </c>
      <c r="BQ672" s="196" t="s">
        <v>5392</v>
      </c>
      <c r="BR672" s="221">
        <v>44155</v>
      </c>
      <c r="BS672" s="4" t="s">
        <v>180</v>
      </c>
      <c r="BT672" s="13" t="s">
        <v>230</v>
      </c>
      <c r="BU672" s="222">
        <v>44158</v>
      </c>
      <c r="BV672" s="13" t="s">
        <v>350</v>
      </c>
      <c r="BW672" s="199">
        <v>44158</v>
      </c>
      <c r="BX672" s="199">
        <v>44158</v>
      </c>
      <c r="BY672" s="222">
        <v>44171</v>
      </c>
      <c r="BZ672" s="42">
        <f t="shared" si="859"/>
        <v>13</v>
      </c>
      <c r="CA672" s="16">
        <f t="shared" si="741"/>
        <v>0.43333333333333335</v>
      </c>
      <c r="CB672" s="6" t="s">
        <v>5399</v>
      </c>
      <c r="CC672" s="9">
        <f>BD_2!E670</f>
        <v>0</v>
      </c>
      <c r="CD672" s="9">
        <f>BD_2!BA670</f>
        <v>0</v>
      </c>
      <c r="CE672" s="4">
        <f>BD_2!BZ670</f>
        <v>0</v>
      </c>
      <c r="CF672" s="42" t="str">
        <f>BD_2!CA670</f>
        <v>2 NO</v>
      </c>
      <c r="CG672" s="199" t="str">
        <f>BD_2!CF670</f>
        <v>2 NO</v>
      </c>
      <c r="CH672" s="4" t="s">
        <v>181</v>
      </c>
      <c r="CI672">
        <f t="shared" si="761"/>
        <v>13</v>
      </c>
      <c r="CJ672" s="161">
        <f t="shared" si="860"/>
        <v>44158</v>
      </c>
      <c r="CK672" s="161">
        <f t="shared" si="861"/>
        <v>44171</v>
      </c>
      <c r="CL672" s="14">
        <f t="shared" ca="1" si="862"/>
        <v>12.692307692307692</v>
      </c>
      <c r="CM672" s="112">
        <f t="shared" si="863"/>
        <v>23564750</v>
      </c>
      <c r="CN672" s="42" t="str">
        <f t="shared" ca="1" si="864"/>
        <v>FINALIZADO</v>
      </c>
      <c r="CO672" s="115"/>
      <c r="CQ672" s="17"/>
      <c r="CR672" s="87"/>
      <c r="CT672" s="4" t="s">
        <v>1321</v>
      </c>
      <c r="CU672" s="4" t="s">
        <v>1322</v>
      </c>
      <c r="CV672" s="4" t="s">
        <v>3330</v>
      </c>
      <c r="CW672" s="42" t="str">
        <f t="shared" si="865"/>
        <v>noviembre</v>
      </c>
      <c r="CX672" s="4" t="s">
        <v>180</v>
      </c>
      <c r="CY672" s="6" t="s">
        <v>361</v>
      </c>
      <c r="CZ672" s="6" t="s">
        <v>362</v>
      </c>
    </row>
    <row r="673" spans="1:104" x14ac:dyDescent="0.25">
      <c r="A673" s="110" t="str">
        <f t="shared" si="850"/>
        <v/>
      </c>
      <c r="B673" s="110" t="str">
        <f t="shared" si="851"/>
        <v/>
      </c>
      <c r="C673" s="42" t="str">
        <f t="shared" si="852"/>
        <v/>
      </c>
      <c r="D673" s="42" t="str">
        <f t="shared" si="853"/>
        <v/>
      </c>
      <c r="E673" s="110" t="str">
        <f t="shared" si="854"/>
        <v/>
      </c>
      <c r="F673" s="110" t="str">
        <f t="shared" ca="1" si="855"/>
        <v>E</v>
      </c>
      <c r="G673" s="19" t="str">
        <f t="shared" si="856"/>
        <v/>
      </c>
      <c r="H673" s="19" t="str">
        <f t="shared" si="857"/>
        <v/>
      </c>
      <c r="I673" s="164" t="str">
        <f t="shared" si="858"/>
        <v/>
      </c>
      <c r="J673" s="4">
        <v>2020</v>
      </c>
      <c r="K673" s="5">
        <v>663</v>
      </c>
      <c r="L673" s="13" t="s">
        <v>714</v>
      </c>
      <c r="M673" s="4" t="s">
        <v>115</v>
      </c>
      <c r="N673" s="6" t="s">
        <v>119</v>
      </c>
      <c r="O673" s="6" t="s">
        <v>138</v>
      </c>
      <c r="P673" s="6" t="s">
        <v>152</v>
      </c>
      <c r="Q673" s="6" t="s">
        <v>249</v>
      </c>
      <c r="R673" s="4" t="s">
        <v>5400</v>
      </c>
      <c r="S673" s="4" t="s">
        <v>168</v>
      </c>
      <c r="T673" s="108" t="s">
        <v>5402</v>
      </c>
      <c r="U673" s="4" t="s">
        <v>2160</v>
      </c>
      <c r="V673" s="43" t="s">
        <v>175</v>
      </c>
      <c r="W673" s="7">
        <v>900024808</v>
      </c>
      <c r="X673" s="100"/>
      <c r="Y673" s="221" t="s">
        <v>2162</v>
      </c>
      <c r="Z673" s="80">
        <v>0</v>
      </c>
      <c r="AA673" s="133" t="s">
        <v>2162</v>
      </c>
      <c r="AB673" s="133" t="s">
        <v>2162</v>
      </c>
      <c r="AC673" s="4" t="s">
        <v>5404</v>
      </c>
      <c r="AD673" s="4" t="s">
        <v>174</v>
      </c>
      <c r="AE673" s="8">
        <v>79752598</v>
      </c>
      <c r="AF673" s="4" t="s">
        <v>180</v>
      </c>
      <c r="AG673" s="6" t="s">
        <v>195</v>
      </c>
      <c r="AH673" s="6" t="s">
        <v>201</v>
      </c>
      <c r="AI673" s="6" t="s">
        <v>5403</v>
      </c>
      <c r="AJ673" s="108" t="s">
        <v>5405</v>
      </c>
      <c r="AK673" s="101"/>
      <c r="AL673" s="9">
        <v>712055810</v>
      </c>
      <c r="AM673" s="9">
        <v>712055810</v>
      </c>
      <c r="AN673" s="112">
        <v>0</v>
      </c>
      <c r="AO673" s="4" t="s">
        <v>209</v>
      </c>
      <c r="AP673" s="6" t="s">
        <v>181</v>
      </c>
      <c r="AQ673" s="6" t="s">
        <v>168</v>
      </c>
      <c r="AR673" s="201"/>
      <c r="AS673" s="102"/>
      <c r="AT673" s="8"/>
      <c r="AU673" s="108">
        <v>21720</v>
      </c>
      <c r="AV673" s="221">
        <v>43992</v>
      </c>
      <c r="AW673" s="108">
        <v>230620</v>
      </c>
      <c r="AX673" s="222">
        <v>44158</v>
      </c>
      <c r="AY673" s="108" t="s">
        <v>215</v>
      </c>
      <c r="AZ673" s="108" t="s">
        <v>3677</v>
      </c>
      <c r="BA673" s="108" t="s">
        <v>181</v>
      </c>
      <c r="BB673" s="75"/>
      <c r="BC673" s="75"/>
      <c r="BD673" s="161" t="s">
        <v>5407</v>
      </c>
      <c r="BE673" s="161" t="s">
        <v>5406</v>
      </c>
      <c r="BF673" s="221">
        <v>44158</v>
      </c>
      <c r="BG673" s="4" t="s">
        <v>220</v>
      </c>
      <c r="BH673" s="4" t="s">
        <v>220</v>
      </c>
      <c r="BI673" s="6" t="s">
        <v>221</v>
      </c>
      <c r="BJ673" s="6" t="s">
        <v>370</v>
      </c>
      <c r="BK673" s="6" t="s">
        <v>174</v>
      </c>
      <c r="BL673" s="12">
        <v>63459707</v>
      </c>
      <c r="BM673" s="4">
        <v>9</v>
      </c>
      <c r="BN673" s="6" t="s">
        <v>225</v>
      </c>
      <c r="BO673" s="6" t="s">
        <v>195</v>
      </c>
      <c r="BP673" s="4">
        <v>72154010</v>
      </c>
      <c r="BQ673" s="196" t="s">
        <v>5401</v>
      </c>
      <c r="BR673" s="221">
        <v>44158</v>
      </c>
      <c r="BS673" s="4" t="s">
        <v>180</v>
      </c>
      <c r="BT673" s="13" t="s">
        <v>230</v>
      </c>
      <c r="BU673" s="222">
        <v>44158</v>
      </c>
      <c r="BV673" s="13" t="s">
        <v>350</v>
      </c>
      <c r="BW673" s="199">
        <v>44159</v>
      </c>
      <c r="BX673" s="222">
        <v>44159</v>
      </c>
      <c r="BY673" s="20">
        <v>44431</v>
      </c>
      <c r="BZ673" s="42">
        <f t="shared" si="859"/>
        <v>272</v>
      </c>
      <c r="CA673" s="16">
        <f t="shared" si="741"/>
        <v>9.0666666666666664</v>
      </c>
      <c r="CB673" s="6" t="s">
        <v>5408</v>
      </c>
      <c r="CC673" s="9">
        <f>BD_2!E671</f>
        <v>0</v>
      </c>
      <c r="CD673" s="9">
        <f>BD_2!BA671</f>
        <v>0</v>
      </c>
      <c r="CE673" s="4">
        <f>BD_2!BZ671</f>
        <v>0</v>
      </c>
      <c r="CF673" s="42" t="str">
        <f>BD_2!CA671</f>
        <v>2 NO</v>
      </c>
      <c r="CG673" s="199" t="str">
        <f>BD_2!CF671</f>
        <v>2 NO</v>
      </c>
      <c r="CH673" s="4" t="s">
        <v>181</v>
      </c>
      <c r="CI673">
        <f t="shared" si="761"/>
        <v>272</v>
      </c>
      <c r="CJ673" s="161">
        <f t="shared" si="860"/>
        <v>44159</v>
      </c>
      <c r="CK673" s="161">
        <f t="shared" si="861"/>
        <v>44431</v>
      </c>
      <c r="CL673" s="14">
        <f t="shared" ca="1" si="862"/>
        <v>0.6029411764705882</v>
      </c>
      <c r="CM673" s="112">
        <f t="shared" si="863"/>
        <v>712055810</v>
      </c>
      <c r="CN673" s="42" t="str">
        <f t="shared" ca="1" si="864"/>
        <v>EJECUCIÓN</v>
      </c>
      <c r="CO673" s="115"/>
      <c r="CQ673" s="17"/>
      <c r="CR673" s="87"/>
      <c r="CT673" s="4" t="s">
        <v>1321</v>
      </c>
      <c r="CU673" s="4" t="s">
        <v>1322</v>
      </c>
      <c r="CV673" s="4" t="s">
        <v>3330</v>
      </c>
      <c r="CW673" s="42" t="str">
        <f t="shared" si="865"/>
        <v>noviembre</v>
      </c>
      <c r="CX673" s="4" t="s">
        <v>180</v>
      </c>
      <c r="CY673" s="6" t="s">
        <v>361</v>
      </c>
      <c r="CZ673" s="6" t="s">
        <v>362</v>
      </c>
    </row>
    <row r="674" spans="1:104" x14ac:dyDescent="0.25">
      <c r="A674" s="110" t="str">
        <f t="shared" si="850"/>
        <v/>
      </c>
      <c r="B674" s="110" t="str">
        <f t="shared" si="851"/>
        <v/>
      </c>
      <c r="C674" s="42" t="str">
        <f t="shared" si="852"/>
        <v/>
      </c>
      <c r="D674" s="42" t="str">
        <f t="shared" si="853"/>
        <v/>
      </c>
      <c r="E674" s="110" t="str">
        <f t="shared" si="854"/>
        <v/>
      </c>
      <c r="F674" s="110" t="str">
        <f t="shared" ca="1" si="855"/>
        <v>E</v>
      </c>
      <c r="G674" s="19" t="str">
        <f t="shared" si="856"/>
        <v/>
      </c>
      <c r="H674" s="19" t="str">
        <f t="shared" si="857"/>
        <v/>
      </c>
      <c r="I674" s="164" t="str">
        <f t="shared" si="858"/>
        <v/>
      </c>
      <c r="J674" s="4">
        <v>2020</v>
      </c>
      <c r="K674" s="5">
        <v>664</v>
      </c>
      <c r="L674" s="13" t="s">
        <v>1436</v>
      </c>
      <c r="M674" s="79" t="s">
        <v>2159</v>
      </c>
      <c r="N674" t="s">
        <v>116</v>
      </c>
      <c r="O674" t="s">
        <v>136</v>
      </c>
      <c r="P674" t="s">
        <v>150</v>
      </c>
      <c r="Q674" t="s">
        <v>255</v>
      </c>
      <c r="R674" s="79" t="s">
        <v>114</v>
      </c>
      <c r="S674" s="79" t="s">
        <v>168</v>
      </c>
      <c r="T674" s="108" t="s">
        <v>5410</v>
      </c>
      <c r="U674" s="4" t="s">
        <v>2160</v>
      </c>
      <c r="V674" s="43" t="s">
        <v>175</v>
      </c>
      <c r="W674" s="7" t="s">
        <v>5411</v>
      </c>
      <c r="X674" s="100">
        <v>7</v>
      </c>
      <c r="Y674" s="221" t="s">
        <v>2162</v>
      </c>
      <c r="Z674" s="80">
        <v>0</v>
      </c>
      <c r="AA674" s="133" t="s">
        <v>2162</v>
      </c>
      <c r="AB674" s="133" t="s">
        <v>2162</v>
      </c>
      <c r="AC674" s="4" t="s">
        <v>5412</v>
      </c>
      <c r="AD674" s="4" t="s">
        <v>174</v>
      </c>
      <c r="AE674" s="8">
        <v>12209030</v>
      </c>
      <c r="AF674" s="4" t="s">
        <v>181</v>
      </c>
      <c r="AG674" s="13" t="s">
        <v>185</v>
      </c>
      <c r="AH674" s="13" t="s">
        <v>185</v>
      </c>
      <c r="AI674" s="6" t="s">
        <v>5409</v>
      </c>
      <c r="AJ674" s="108" t="s">
        <v>5413</v>
      </c>
      <c r="AK674" s="101" t="s">
        <v>5414</v>
      </c>
      <c r="AL674" s="9">
        <v>1970211285</v>
      </c>
      <c r="AM674" s="9">
        <v>1322391334</v>
      </c>
      <c r="AN674" s="112">
        <v>0</v>
      </c>
      <c r="AO674" s="4" t="s">
        <v>210</v>
      </c>
      <c r="AP674" s="6" t="s">
        <v>180</v>
      </c>
      <c r="AQ674" s="6" t="s">
        <v>212</v>
      </c>
      <c r="AR674" s="195">
        <v>647819951</v>
      </c>
      <c r="AS674" s="102" t="s">
        <v>5410</v>
      </c>
      <c r="AT674" s="8" t="s">
        <v>5411</v>
      </c>
      <c r="AU674" s="108">
        <v>520</v>
      </c>
      <c r="AV674" s="221">
        <v>44069</v>
      </c>
      <c r="AW674" s="108">
        <v>920</v>
      </c>
      <c r="AX674" s="222">
        <v>44155</v>
      </c>
      <c r="AY674" s="108" t="s">
        <v>215</v>
      </c>
      <c r="AZ674" s="108" t="s">
        <v>4346</v>
      </c>
      <c r="BA674" s="108" t="s">
        <v>181</v>
      </c>
      <c r="BB674" s="75"/>
      <c r="BC674" s="75"/>
      <c r="BD674" s="161" t="s">
        <v>5415</v>
      </c>
      <c r="BE674" s="161"/>
      <c r="BF674" s="221">
        <v>44155</v>
      </c>
      <c r="BG674" s="4" t="s">
        <v>220</v>
      </c>
      <c r="BH674" s="4" t="s">
        <v>220</v>
      </c>
      <c r="BI674" s="6" t="s">
        <v>221</v>
      </c>
      <c r="BJ674" s="6" t="s">
        <v>1224</v>
      </c>
      <c r="BK674" s="6" t="s">
        <v>174</v>
      </c>
      <c r="BL674" s="12">
        <v>80407547</v>
      </c>
      <c r="BM674" s="4">
        <v>6</v>
      </c>
      <c r="BN674" s="6" t="s">
        <v>1290</v>
      </c>
      <c r="BO674" s="6" t="s">
        <v>957</v>
      </c>
      <c r="BP674" s="4">
        <v>77101600</v>
      </c>
      <c r="BQ674" s="199" t="s">
        <v>5416</v>
      </c>
      <c r="BR674" s="221">
        <v>44155</v>
      </c>
      <c r="BS674" s="4" t="s">
        <v>180</v>
      </c>
      <c r="BT674" s="13" t="s">
        <v>230</v>
      </c>
      <c r="BU674" s="222">
        <v>44175</v>
      </c>
      <c r="BV674" s="13" t="s">
        <v>350</v>
      </c>
      <c r="BW674" s="199">
        <v>44175</v>
      </c>
      <c r="BX674" s="228">
        <v>44175</v>
      </c>
      <c r="BY674" s="20">
        <v>44509</v>
      </c>
      <c r="BZ674" s="42">
        <f t="shared" si="859"/>
        <v>334</v>
      </c>
      <c r="CA674" s="16">
        <f t="shared" si="741"/>
        <v>11.133333333333333</v>
      </c>
      <c r="CB674" s="6" t="s">
        <v>5417</v>
      </c>
      <c r="CC674" s="9">
        <f>BD_2!E672</f>
        <v>0</v>
      </c>
      <c r="CD674" s="9">
        <f>BD_2!BA672</f>
        <v>0</v>
      </c>
      <c r="CE674" s="4">
        <f>BD_2!BZ672</f>
        <v>0</v>
      </c>
      <c r="CF674" s="42" t="str">
        <f>BD_2!CA672</f>
        <v>2 NO</v>
      </c>
      <c r="CG674" s="199" t="str">
        <f>BD_2!CF672</f>
        <v>2 NO</v>
      </c>
      <c r="CH674" s="4" t="s">
        <v>181</v>
      </c>
      <c r="CI674">
        <f t="shared" si="761"/>
        <v>334</v>
      </c>
      <c r="CJ674" s="161">
        <f t="shared" si="860"/>
        <v>44175</v>
      </c>
      <c r="CK674" s="161">
        <f t="shared" si="861"/>
        <v>44509</v>
      </c>
      <c r="CL674" s="14">
        <f t="shared" ca="1" si="862"/>
        <v>0.44311377245508982</v>
      </c>
      <c r="CM674" s="112">
        <f t="shared" si="863"/>
        <v>1322391334</v>
      </c>
      <c r="CN674" s="42" t="str">
        <f t="shared" ca="1" si="864"/>
        <v>EJECUCIÓN</v>
      </c>
      <c r="CO674" s="115"/>
      <c r="CQ674" s="17"/>
      <c r="CR674" s="87"/>
      <c r="CT674" s="4" t="s">
        <v>1321</v>
      </c>
      <c r="CU674" s="4" t="s">
        <v>1322</v>
      </c>
      <c r="CV674" s="4" t="s">
        <v>3330</v>
      </c>
      <c r="CW674" s="42" t="str">
        <f t="shared" si="865"/>
        <v>noviembre</v>
      </c>
      <c r="CX674" s="4" t="s">
        <v>180</v>
      </c>
      <c r="CY674" t="s">
        <v>4251</v>
      </c>
      <c r="CZ674" t="s">
        <v>4252</v>
      </c>
    </row>
    <row r="675" spans="1:104" x14ac:dyDescent="0.25">
      <c r="A675" s="110" t="str">
        <f>+IF($CM675&gt;$AM675,"A", "")</f>
        <v/>
      </c>
      <c r="B675" s="110" t="str">
        <f>+IF(CK675&gt;BY675,"PR","")</f>
        <v/>
      </c>
      <c r="C675" s="42" t="str">
        <f>IF($CG675= "1 SI", "T","")</f>
        <v/>
      </c>
      <c r="D675" s="42" t="str">
        <f>+IF($CF675="1 SI","S","")</f>
        <v/>
      </c>
      <c r="E675" s="110" t="str">
        <f>+IF(CH675="1 SI","C","")</f>
        <v/>
      </c>
      <c r="F675" s="110" t="str">
        <f ca="1">+IF($CK675&lt;=$F$1,"F","E")</f>
        <v>E</v>
      </c>
      <c r="G675" s="19" t="str">
        <f>+IF($CO675="MUTUO ACUERDO", "L","")</f>
        <v/>
      </c>
      <c r="H675" s="19" t="str">
        <f>IF($CX675="1 SI","","NE")</f>
        <v/>
      </c>
      <c r="I675" s="164" t="str">
        <f>IF(CV675="1. SI","ANU","")</f>
        <v/>
      </c>
      <c r="J675" s="4">
        <v>2020</v>
      </c>
      <c r="K675" s="5">
        <v>665</v>
      </c>
      <c r="L675" s="13" t="s">
        <v>1434</v>
      </c>
      <c r="M675" s="79" t="s">
        <v>2159</v>
      </c>
      <c r="N675" t="s">
        <v>116</v>
      </c>
      <c r="O675" t="s">
        <v>136</v>
      </c>
      <c r="P675" t="s">
        <v>150</v>
      </c>
      <c r="Q675" t="s">
        <v>255</v>
      </c>
      <c r="R675" s="79" t="s">
        <v>114</v>
      </c>
      <c r="S675" s="79" t="s">
        <v>168</v>
      </c>
      <c r="T675" s="108" t="s">
        <v>5418</v>
      </c>
      <c r="U675" s="4" t="s">
        <v>2160</v>
      </c>
      <c r="V675" s="43" t="s">
        <v>175</v>
      </c>
      <c r="W675" s="7" t="s">
        <v>5419</v>
      </c>
      <c r="X675" s="100">
        <v>5</v>
      </c>
      <c r="Y675" s="221" t="s">
        <v>2162</v>
      </c>
      <c r="Z675" s="80">
        <v>0</v>
      </c>
      <c r="AA675" s="133" t="s">
        <v>2162</v>
      </c>
      <c r="AB675" s="133" t="s">
        <v>2162</v>
      </c>
      <c r="AC675" s="4" t="s">
        <v>5420</v>
      </c>
      <c r="AD675" s="4" t="s">
        <v>174</v>
      </c>
      <c r="AE675" s="8">
        <v>4208905</v>
      </c>
      <c r="AF675" s="4" t="s">
        <v>181</v>
      </c>
      <c r="AG675" s="13" t="s">
        <v>185</v>
      </c>
      <c r="AH675" s="13" t="s">
        <v>185</v>
      </c>
      <c r="AI675" s="6" t="s">
        <v>5421</v>
      </c>
      <c r="AJ675" s="108" t="s">
        <v>5422</v>
      </c>
      <c r="AK675" s="101" t="s">
        <v>5423</v>
      </c>
      <c r="AL675" s="9">
        <v>1146392341</v>
      </c>
      <c r="AM675" s="9">
        <v>962000000</v>
      </c>
      <c r="AN675" s="112">
        <v>0</v>
      </c>
      <c r="AO675" s="4" t="s">
        <v>210</v>
      </c>
      <c r="AP675" s="6" t="s">
        <v>180</v>
      </c>
      <c r="AQ675" s="6" t="s">
        <v>212</v>
      </c>
      <c r="AR675" s="195">
        <v>184392341</v>
      </c>
      <c r="AS675" s="102" t="s">
        <v>5418</v>
      </c>
      <c r="AT675" s="8" t="s">
        <v>5419</v>
      </c>
      <c r="AU675" s="108">
        <v>520</v>
      </c>
      <c r="AV675" s="221">
        <v>44069</v>
      </c>
      <c r="AW675" s="108">
        <v>1020</v>
      </c>
      <c r="AX675" s="222">
        <v>44160</v>
      </c>
      <c r="AY675" s="108" t="s">
        <v>215</v>
      </c>
      <c r="AZ675" s="108" t="s">
        <v>4346</v>
      </c>
      <c r="BA675" s="108" t="s">
        <v>181</v>
      </c>
      <c r="BB675" s="75"/>
      <c r="BC675" s="75"/>
      <c r="BD675" s="161" t="s">
        <v>5424</v>
      </c>
      <c r="BE675" s="161"/>
      <c r="BF675" s="221">
        <v>44159</v>
      </c>
      <c r="BG675" s="4" t="s">
        <v>220</v>
      </c>
      <c r="BH675" s="4" t="s">
        <v>220</v>
      </c>
      <c r="BI675" s="6" t="s">
        <v>221</v>
      </c>
      <c r="BJ675" s="6" t="s">
        <v>1224</v>
      </c>
      <c r="BK675" s="6" t="s">
        <v>174</v>
      </c>
      <c r="BL675" s="12">
        <v>80407547</v>
      </c>
      <c r="BM675" s="4">
        <v>6</v>
      </c>
      <c r="BN675" s="6" t="s">
        <v>1290</v>
      </c>
      <c r="BO675" s="6" t="s">
        <v>957</v>
      </c>
      <c r="BP675" s="4">
        <v>77101600</v>
      </c>
      <c r="BQ675" s="199" t="s">
        <v>5426</v>
      </c>
      <c r="BR675" s="221">
        <v>44159</v>
      </c>
      <c r="BS675" s="4" t="s">
        <v>181</v>
      </c>
      <c r="BT675" s="13" t="s">
        <v>230</v>
      </c>
      <c r="BU675" s="222">
        <v>44193</v>
      </c>
      <c r="BV675" s="13" t="s">
        <v>350</v>
      </c>
      <c r="BW675" s="199">
        <v>44193</v>
      </c>
      <c r="BX675" s="228">
        <v>44193</v>
      </c>
      <c r="BY675" s="20">
        <v>44557</v>
      </c>
      <c r="BZ675" s="42">
        <f t="shared" si="859"/>
        <v>364</v>
      </c>
      <c r="CA675" s="16">
        <f t="shared" si="741"/>
        <v>12.133333333333333</v>
      </c>
      <c r="CB675" s="6" t="s">
        <v>5425</v>
      </c>
      <c r="CC675" s="9">
        <f>BD_2!E673</f>
        <v>0</v>
      </c>
      <c r="CD675" s="9">
        <f>BD_2!BA673</f>
        <v>0</v>
      </c>
      <c r="CE675" s="4">
        <f>BD_2!BZ673</f>
        <v>0</v>
      </c>
      <c r="CF675" s="42" t="str">
        <f>BD_2!CA673</f>
        <v>2 NO</v>
      </c>
      <c r="CG675" s="199" t="str">
        <f>BD_2!CF673</f>
        <v>2 NO</v>
      </c>
      <c r="CH675" s="4" t="s">
        <v>181</v>
      </c>
      <c r="CI675">
        <f t="shared" si="761"/>
        <v>364</v>
      </c>
      <c r="CJ675" s="161">
        <f t="shared" si="860"/>
        <v>44193</v>
      </c>
      <c r="CK675" s="161">
        <f t="shared" si="861"/>
        <v>44557</v>
      </c>
      <c r="CL675" s="14">
        <f ca="1">(($F$1-$CJ675)/($CK675-$CJ675))</f>
        <v>0.35714285714285715</v>
      </c>
      <c r="CM675" s="112">
        <f>$AM675+$CD675-$CC675</f>
        <v>962000000</v>
      </c>
      <c r="CN675" s="42" t="str">
        <f ca="1">+IF($CK675&lt;=$F$1, "FINALIZADO","EJECUCIÓN")</f>
        <v>EJECUCIÓN</v>
      </c>
      <c r="CO675" s="115"/>
      <c r="CQ675" s="17"/>
      <c r="CR675" s="87"/>
      <c r="CT675" s="4" t="s">
        <v>1321</v>
      </c>
      <c r="CU675" s="4" t="s">
        <v>1322</v>
      </c>
      <c r="CV675" s="4" t="s">
        <v>3330</v>
      </c>
      <c r="CW675" s="42" t="str">
        <f>TEXT(BF675,"MMMM")</f>
        <v>noviembre</v>
      </c>
      <c r="CX675" s="4" t="s">
        <v>180</v>
      </c>
      <c r="CY675" t="s">
        <v>4251</v>
      </c>
      <c r="CZ675" t="s">
        <v>4252</v>
      </c>
    </row>
    <row r="676" spans="1:104" x14ac:dyDescent="0.25">
      <c r="A676" s="110" t="str">
        <f t="shared" ref="A676:A680" si="866">+IF($CM676&gt;$AM676,"A", "")</f>
        <v/>
      </c>
      <c r="B676" s="110" t="str">
        <f t="shared" ref="B676:B680" si="867">+IF(CK676&gt;BY676,"PR","")</f>
        <v/>
      </c>
      <c r="C676" s="42" t="str">
        <f t="shared" ref="C676:C680" si="868">IF($CG676= "1 SI", "T","")</f>
        <v/>
      </c>
      <c r="D676" s="42" t="str">
        <f t="shared" ref="D676:D680" si="869">+IF($CF676="1 SI","S","")</f>
        <v/>
      </c>
      <c r="E676" s="110" t="str">
        <f t="shared" ref="E676:E680" si="870">+IF(CH676="1 SI","C","")</f>
        <v/>
      </c>
      <c r="F676" s="110" t="str">
        <f t="shared" ref="F676:F680" ca="1" si="871">+IF($CK676&lt;=$F$1,"F","E")</f>
        <v>E</v>
      </c>
      <c r="G676" s="19" t="str">
        <f t="shared" ref="G676:G680" si="872">+IF($CO676="MUTUO ACUERDO", "L","")</f>
        <v/>
      </c>
      <c r="H676" s="19" t="str">
        <f t="shared" ref="H676:H680" si="873">IF($CX676="1 SI","","NE")</f>
        <v/>
      </c>
      <c r="I676" s="164" t="str">
        <f t="shared" ref="I676:I680" si="874">IF(CV676="1. SI","ANU","")</f>
        <v/>
      </c>
      <c r="J676" s="4">
        <v>2020</v>
      </c>
      <c r="K676" s="5">
        <v>666</v>
      </c>
      <c r="L676" s="13" t="s">
        <v>1437</v>
      </c>
      <c r="M676" s="4" t="s">
        <v>115</v>
      </c>
      <c r="N676" s="6" t="s">
        <v>119</v>
      </c>
      <c r="O676" s="6" t="s">
        <v>138</v>
      </c>
      <c r="P676" s="6" t="s">
        <v>152</v>
      </c>
      <c r="Q676" s="6" t="s">
        <v>249</v>
      </c>
      <c r="R676" s="4" t="s">
        <v>5457</v>
      </c>
      <c r="S676" s="4" t="s">
        <v>168</v>
      </c>
      <c r="T676" s="108" t="s">
        <v>5458</v>
      </c>
      <c r="U676" s="4" t="s">
        <v>2160</v>
      </c>
      <c r="V676" s="43" t="s">
        <v>175</v>
      </c>
      <c r="W676" s="7" t="s">
        <v>5673</v>
      </c>
      <c r="X676" s="100">
        <v>9</v>
      </c>
      <c r="Y676" s="221" t="s">
        <v>2162</v>
      </c>
      <c r="Z676" s="80">
        <v>0</v>
      </c>
      <c r="AA676" s="133" t="s">
        <v>2162</v>
      </c>
      <c r="AB676" s="133" t="s">
        <v>2162</v>
      </c>
      <c r="AC676" s="4" t="s">
        <v>5674</v>
      </c>
      <c r="AD676" s="4" t="s">
        <v>174</v>
      </c>
      <c r="AE676" s="8">
        <v>1049609978</v>
      </c>
      <c r="AF676" s="4" t="s">
        <v>181</v>
      </c>
      <c r="AG676" s="6" t="s">
        <v>195</v>
      </c>
      <c r="AH676" s="6" t="s">
        <v>201</v>
      </c>
      <c r="AI676" s="6" t="s">
        <v>5459</v>
      </c>
      <c r="AJ676" s="108" t="s">
        <v>5460</v>
      </c>
      <c r="AK676" s="101"/>
      <c r="AL676" s="9">
        <v>393716720</v>
      </c>
      <c r="AM676" s="9">
        <v>393716720</v>
      </c>
      <c r="AN676" s="112">
        <v>0</v>
      </c>
      <c r="AO676" s="4" t="s">
        <v>209</v>
      </c>
      <c r="AP676" s="6" t="s">
        <v>181</v>
      </c>
      <c r="AQ676" s="6" t="s">
        <v>168</v>
      </c>
      <c r="AR676" s="201"/>
      <c r="AS676" s="102"/>
      <c r="AT676" s="8"/>
      <c r="AU676" s="108">
        <v>6820</v>
      </c>
      <c r="AV676" s="224">
        <v>43843</v>
      </c>
      <c r="AW676" s="108">
        <v>264420</v>
      </c>
      <c r="AX676" s="225">
        <v>44187</v>
      </c>
      <c r="AY676" s="108" t="s">
        <v>214</v>
      </c>
      <c r="AZ676" s="108" t="s">
        <v>3587</v>
      </c>
      <c r="BA676" s="108" t="s">
        <v>181</v>
      </c>
      <c r="BB676" s="75"/>
      <c r="BC676" s="75"/>
      <c r="BD676" s="161" t="s">
        <v>5462</v>
      </c>
      <c r="BE676" s="161" t="s">
        <v>5461</v>
      </c>
      <c r="BF676" s="227">
        <v>44187</v>
      </c>
      <c r="BG676" s="4" t="s">
        <v>220</v>
      </c>
      <c r="BH676" s="4" t="s">
        <v>220</v>
      </c>
      <c r="BI676" s="6" t="s">
        <v>221</v>
      </c>
      <c r="BJ676" s="6" t="s">
        <v>5447</v>
      </c>
      <c r="BK676" s="6" t="s">
        <v>174</v>
      </c>
      <c r="BL676" s="12">
        <v>79508154</v>
      </c>
      <c r="BM676" s="4">
        <v>1</v>
      </c>
      <c r="BN676" s="6" t="s">
        <v>224</v>
      </c>
      <c r="BO676" s="6" t="s">
        <v>3383</v>
      </c>
      <c r="BP676" s="4">
        <v>84131500</v>
      </c>
      <c r="BQ676" s="196" t="s">
        <v>5456</v>
      </c>
      <c r="BR676" s="227">
        <v>44187</v>
      </c>
      <c r="BS676" s="4" t="s">
        <v>181</v>
      </c>
      <c r="BT676" s="13" t="s">
        <v>235</v>
      </c>
      <c r="BU676" s="225" t="s">
        <v>168</v>
      </c>
      <c r="BV676" s="13" t="s">
        <v>256</v>
      </c>
      <c r="BW676" s="222">
        <v>44187</v>
      </c>
      <c r="BX676" s="228">
        <v>44187</v>
      </c>
      <c r="BY676" s="20">
        <v>44518</v>
      </c>
      <c r="BZ676" s="42">
        <f t="shared" ref="BZ676:BZ680" si="875">$BY676-$BX676</f>
        <v>331</v>
      </c>
      <c r="CA676" s="16">
        <f t="shared" si="741"/>
        <v>11.033333333333333</v>
      </c>
      <c r="CB676" s="6" t="s">
        <v>5463</v>
      </c>
      <c r="CC676" s="9">
        <f>BD_2!E674</f>
        <v>0</v>
      </c>
      <c r="CD676" s="9">
        <f>BD_2!BA674</f>
        <v>0</v>
      </c>
      <c r="CE676" s="4">
        <f>BD_2!BZ674</f>
        <v>0</v>
      </c>
      <c r="CF676" s="42" t="str">
        <f>BD_2!CA674</f>
        <v>2 NO</v>
      </c>
      <c r="CG676" s="222" t="str">
        <f>BD_2!CF674</f>
        <v>2 NO</v>
      </c>
      <c r="CH676" s="4" t="s">
        <v>181</v>
      </c>
      <c r="CI676">
        <f t="shared" si="761"/>
        <v>331</v>
      </c>
      <c r="CJ676" s="161">
        <f t="shared" si="860"/>
        <v>44187</v>
      </c>
      <c r="CK676" s="161">
        <f t="shared" si="861"/>
        <v>44518</v>
      </c>
      <c r="CL676" s="14">
        <f t="shared" ref="CL676:CL680" ca="1" si="876">(($F$1-$CJ676)/($CK676-$CJ676))</f>
        <v>0.41087613293051362</v>
      </c>
      <c r="CM676" s="112">
        <f t="shared" ref="CM676:CM680" si="877">$AM676+$CD676-$CC676</f>
        <v>393716720</v>
      </c>
      <c r="CN676" s="42" t="str">
        <f t="shared" ref="CN676:CN680" ca="1" si="878">+IF($CK676&lt;=$F$1, "FINALIZADO","EJECUCIÓN")</f>
        <v>EJECUCIÓN</v>
      </c>
      <c r="CO676" s="115"/>
      <c r="CQ676" s="17"/>
      <c r="CR676" s="87"/>
      <c r="CT676" s="4" t="s">
        <v>1321</v>
      </c>
      <c r="CU676" s="4" t="s">
        <v>1322</v>
      </c>
      <c r="CV676" s="4" t="s">
        <v>3330</v>
      </c>
      <c r="CW676" s="42" t="str">
        <f t="shared" ref="CW676:CW680" si="879">TEXT(BF676,"MMMM")</f>
        <v>diciembre</v>
      </c>
      <c r="CX676" s="4" t="s">
        <v>180</v>
      </c>
      <c r="CY676" s="6" t="s">
        <v>361</v>
      </c>
      <c r="CZ676" s="6" t="s">
        <v>362</v>
      </c>
    </row>
    <row r="677" spans="1:104" x14ac:dyDescent="0.25">
      <c r="A677" s="110" t="str">
        <f t="shared" si="866"/>
        <v/>
      </c>
      <c r="B677" s="110" t="str">
        <f t="shared" si="867"/>
        <v/>
      </c>
      <c r="C677" s="42" t="str">
        <f t="shared" si="868"/>
        <v/>
      </c>
      <c r="D677" s="42" t="str">
        <f t="shared" si="869"/>
        <v/>
      </c>
      <c r="E677" s="110" t="str">
        <f t="shared" si="870"/>
        <v/>
      </c>
      <c r="F677" s="110" t="str">
        <f t="shared" ca="1" si="871"/>
        <v>E</v>
      </c>
      <c r="G677" s="19" t="str">
        <f t="shared" si="872"/>
        <v/>
      </c>
      <c r="H677" s="19" t="str">
        <f t="shared" si="873"/>
        <v/>
      </c>
      <c r="I677" s="164" t="str">
        <f t="shared" si="874"/>
        <v/>
      </c>
      <c r="J677" s="4">
        <v>2020</v>
      </c>
      <c r="K677" s="5">
        <v>667</v>
      </c>
      <c r="L677" s="13" t="s">
        <v>1437</v>
      </c>
      <c r="M677" s="4" t="s">
        <v>115</v>
      </c>
      <c r="N677" s="6" t="s">
        <v>117</v>
      </c>
      <c r="O677" s="6" t="s">
        <v>128</v>
      </c>
      <c r="P677" s="6" t="s">
        <v>150</v>
      </c>
      <c r="Q677" s="6" t="s">
        <v>249</v>
      </c>
      <c r="R677" s="4" t="s">
        <v>5464</v>
      </c>
      <c r="S677" s="4" t="s">
        <v>168</v>
      </c>
      <c r="T677" s="108" t="s">
        <v>5466</v>
      </c>
      <c r="U677" s="4" t="s">
        <v>2160</v>
      </c>
      <c r="V677" s="43" t="s">
        <v>175</v>
      </c>
      <c r="W677" s="7">
        <v>900755806</v>
      </c>
      <c r="X677" s="100"/>
      <c r="Y677" s="221" t="s">
        <v>2162</v>
      </c>
      <c r="Z677" s="80">
        <v>0</v>
      </c>
      <c r="AA677" s="133" t="s">
        <v>2162</v>
      </c>
      <c r="AB677" s="133" t="s">
        <v>2162</v>
      </c>
      <c r="AC677" s="4" t="s">
        <v>5468</v>
      </c>
      <c r="AD677" s="4" t="s">
        <v>174</v>
      </c>
      <c r="AE677" s="8">
        <v>79541706</v>
      </c>
      <c r="AF677" s="4" t="s">
        <v>180</v>
      </c>
      <c r="AG677" s="6" t="s">
        <v>202</v>
      </c>
      <c r="AH677" s="6" t="s">
        <v>201</v>
      </c>
      <c r="AI677" s="6" t="s">
        <v>5467</v>
      </c>
      <c r="AJ677" s="108" t="s">
        <v>5469</v>
      </c>
      <c r="AK677" s="101"/>
      <c r="AL677" s="9">
        <v>69986875</v>
      </c>
      <c r="AM677" s="9">
        <v>69986875</v>
      </c>
      <c r="AN677" s="112">
        <v>0</v>
      </c>
      <c r="AO677" s="4" t="s">
        <v>209</v>
      </c>
      <c r="AP677" s="6" t="s">
        <v>181</v>
      </c>
      <c r="AQ677" s="6" t="s">
        <v>168</v>
      </c>
      <c r="AR677" s="201"/>
      <c r="AS677" s="102"/>
      <c r="AT677" s="8"/>
      <c r="AU677" s="108">
        <v>23320</v>
      </c>
      <c r="AV677" s="224">
        <v>44083</v>
      </c>
      <c r="AW677" s="108">
        <v>240920</v>
      </c>
      <c r="AX677" s="225">
        <v>44165</v>
      </c>
      <c r="AY677" s="108" t="s">
        <v>215</v>
      </c>
      <c r="AZ677" s="108" t="s">
        <v>3677</v>
      </c>
      <c r="BA677" s="108" t="s">
        <v>181</v>
      </c>
      <c r="BB677" s="75"/>
      <c r="BC677" s="75"/>
      <c r="BD677" s="161" t="s">
        <v>5470</v>
      </c>
      <c r="BE677" s="161" t="s">
        <v>5471</v>
      </c>
      <c r="BF677" s="224">
        <v>44162</v>
      </c>
      <c r="BG677" s="4" t="s">
        <v>220</v>
      </c>
      <c r="BH677" s="4" t="s">
        <v>220</v>
      </c>
      <c r="BI677" s="6" t="s">
        <v>221</v>
      </c>
      <c r="BJ677" s="6" t="s">
        <v>5447</v>
      </c>
      <c r="BK677" s="6" t="s">
        <v>174</v>
      </c>
      <c r="BL677" s="12">
        <v>79508154</v>
      </c>
      <c r="BM677" s="4">
        <v>1</v>
      </c>
      <c r="BN677" s="6" t="s">
        <v>224</v>
      </c>
      <c r="BO677" s="6" t="s">
        <v>3383</v>
      </c>
      <c r="BP677" s="4">
        <v>80101604</v>
      </c>
      <c r="BQ677" s="196" t="s">
        <v>5465</v>
      </c>
      <c r="BR677" s="224">
        <v>44162</v>
      </c>
      <c r="BS677" s="4" t="s">
        <v>180</v>
      </c>
      <c r="BT677" s="13" t="s">
        <v>230</v>
      </c>
      <c r="BU677" s="225">
        <v>44166</v>
      </c>
      <c r="BV677" s="13" t="s">
        <v>350</v>
      </c>
      <c r="BW677" s="222">
        <v>44167</v>
      </c>
      <c r="BX677" s="225">
        <v>44167</v>
      </c>
      <c r="BY677" s="20">
        <v>44440</v>
      </c>
      <c r="BZ677" s="42">
        <f t="shared" si="875"/>
        <v>273</v>
      </c>
      <c r="CA677" s="16">
        <f t="shared" si="741"/>
        <v>9.1</v>
      </c>
      <c r="CB677" s="6" t="s">
        <v>5408</v>
      </c>
      <c r="CC677" s="9">
        <f>BD_2!E675</f>
        <v>0</v>
      </c>
      <c r="CD677" s="9">
        <f>BD_2!BA675</f>
        <v>0</v>
      </c>
      <c r="CE677" s="4">
        <f>BD_2!BZ675</f>
        <v>0</v>
      </c>
      <c r="CF677" s="42" t="str">
        <f>BD_2!CA675</f>
        <v>2 NO</v>
      </c>
      <c r="CG677" s="222" t="str">
        <f>BD_2!CF675</f>
        <v>2 NO</v>
      </c>
      <c r="CH677" s="4" t="s">
        <v>181</v>
      </c>
      <c r="CI677">
        <f t="shared" si="761"/>
        <v>273</v>
      </c>
      <c r="CJ677" s="161">
        <f t="shared" si="860"/>
        <v>44167</v>
      </c>
      <c r="CK677" s="161">
        <f t="shared" si="861"/>
        <v>44440</v>
      </c>
      <c r="CL677" s="14">
        <f t="shared" ca="1" si="876"/>
        <v>0.5714285714285714</v>
      </c>
      <c r="CM677" s="112">
        <f t="shared" si="877"/>
        <v>69986875</v>
      </c>
      <c r="CN677" s="42" t="str">
        <f t="shared" ca="1" si="878"/>
        <v>EJECUCIÓN</v>
      </c>
      <c r="CO677" s="115"/>
      <c r="CQ677" s="17"/>
      <c r="CR677" s="87"/>
      <c r="CT677" s="4" t="s">
        <v>1321</v>
      </c>
      <c r="CU677" s="4" t="s">
        <v>1322</v>
      </c>
      <c r="CV677" s="4" t="s">
        <v>3330</v>
      </c>
      <c r="CW677" s="42" t="str">
        <f t="shared" si="879"/>
        <v>noviembre</v>
      </c>
      <c r="CX677" s="4" t="s">
        <v>180</v>
      </c>
      <c r="CY677" s="6" t="s">
        <v>361</v>
      </c>
      <c r="CZ677" s="6" t="s">
        <v>362</v>
      </c>
    </row>
    <row r="678" spans="1:104" x14ac:dyDescent="0.25">
      <c r="A678" s="110" t="str">
        <f t="shared" si="866"/>
        <v/>
      </c>
      <c r="B678" s="110" t="str">
        <f t="shared" si="867"/>
        <v/>
      </c>
      <c r="C678" s="42" t="str">
        <f t="shared" si="868"/>
        <v/>
      </c>
      <c r="D678" s="42" t="str">
        <f t="shared" si="869"/>
        <v/>
      </c>
      <c r="E678" s="110" t="str">
        <f t="shared" si="870"/>
        <v/>
      </c>
      <c r="F678" s="110" t="str">
        <f t="shared" ca="1" si="871"/>
        <v>F</v>
      </c>
      <c r="G678" s="19" t="str">
        <f t="shared" si="872"/>
        <v/>
      </c>
      <c r="H678" s="19" t="str">
        <f t="shared" si="873"/>
        <v/>
      </c>
      <c r="I678" s="164" t="str">
        <f t="shared" si="874"/>
        <v/>
      </c>
      <c r="J678" s="4">
        <v>2020</v>
      </c>
      <c r="K678" s="5">
        <v>668</v>
      </c>
      <c r="L678" s="13" t="s">
        <v>1434</v>
      </c>
      <c r="M678" s="4" t="s">
        <v>115</v>
      </c>
      <c r="N678" s="6" t="s">
        <v>116</v>
      </c>
      <c r="O678" s="6" t="s">
        <v>138</v>
      </c>
      <c r="P678" s="6" t="s">
        <v>150</v>
      </c>
      <c r="Q678" s="6" t="s">
        <v>249</v>
      </c>
      <c r="R678" s="4" t="s">
        <v>114</v>
      </c>
      <c r="S678" s="4" t="s">
        <v>166</v>
      </c>
      <c r="T678" s="108" t="s">
        <v>5473</v>
      </c>
      <c r="U678" s="4" t="s">
        <v>173</v>
      </c>
      <c r="V678" s="43" t="s">
        <v>174</v>
      </c>
      <c r="W678" s="7">
        <v>1026259610</v>
      </c>
      <c r="X678" s="100">
        <v>1</v>
      </c>
      <c r="Y678" s="224">
        <v>32254</v>
      </c>
      <c r="Z678" s="80">
        <f ca="1">+($F$1-Tabla3[[#This Row],[FECHA DE NACIMIENTO]])/365</f>
        <v>33.065753424657537</v>
      </c>
      <c r="AA678" s="133" t="s">
        <v>178</v>
      </c>
      <c r="AC678" s="4" t="s">
        <v>114</v>
      </c>
      <c r="AD678" s="4" t="s">
        <v>114</v>
      </c>
      <c r="AE678" s="8" t="s">
        <v>114</v>
      </c>
      <c r="AF678" s="4" t="s">
        <v>181</v>
      </c>
      <c r="AG678" s="13" t="s">
        <v>201</v>
      </c>
      <c r="AH678" s="6" t="s">
        <v>201</v>
      </c>
      <c r="AI678" s="6" t="s">
        <v>5474</v>
      </c>
      <c r="AJ678" s="108" t="s">
        <v>5475</v>
      </c>
      <c r="AK678" s="101" t="s">
        <v>5476</v>
      </c>
      <c r="AL678" s="9">
        <v>8500000</v>
      </c>
      <c r="AM678" s="9">
        <v>8500000</v>
      </c>
      <c r="AN678" s="112">
        <v>8500000</v>
      </c>
      <c r="AO678" s="4" t="s">
        <v>209</v>
      </c>
      <c r="AP678" s="6" t="s">
        <v>181</v>
      </c>
      <c r="AQ678" s="6" t="s">
        <v>168</v>
      </c>
      <c r="AR678" s="201"/>
      <c r="AS678" s="102"/>
      <c r="AT678" s="8"/>
      <c r="AU678" s="108">
        <v>3120</v>
      </c>
      <c r="AV678" s="224">
        <v>43838</v>
      </c>
      <c r="AW678" s="108">
        <v>241020</v>
      </c>
      <c r="AX678" s="225">
        <v>44165</v>
      </c>
      <c r="AY678" s="108" t="s">
        <v>215</v>
      </c>
      <c r="AZ678" s="108" t="s">
        <v>378</v>
      </c>
      <c r="BA678" s="108" t="s">
        <v>181</v>
      </c>
      <c r="BB678" s="75"/>
      <c r="BC678" s="75"/>
      <c r="BD678" s="161" t="s">
        <v>5478</v>
      </c>
      <c r="BE678" s="161" t="s">
        <v>5477</v>
      </c>
      <c r="BF678" s="224">
        <v>44165</v>
      </c>
      <c r="BG678" s="4" t="s">
        <v>220</v>
      </c>
      <c r="BH678" s="4" t="s">
        <v>220</v>
      </c>
      <c r="BI678" s="6" t="s">
        <v>221</v>
      </c>
      <c r="BJ678" s="6" t="s">
        <v>5358</v>
      </c>
      <c r="BK678" s="6" t="s">
        <v>174</v>
      </c>
      <c r="BL678" s="12">
        <v>79521971</v>
      </c>
      <c r="BM678" s="4">
        <v>1</v>
      </c>
      <c r="BN678" s="6" t="s">
        <v>201</v>
      </c>
      <c r="BO678" s="6" t="s">
        <v>201</v>
      </c>
      <c r="BP678" s="4">
        <v>80161500</v>
      </c>
      <c r="BQ678" s="196" t="s">
        <v>5472</v>
      </c>
      <c r="BR678" s="224">
        <v>44165</v>
      </c>
      <c r="BS678" s="4" t="s">
        <v>181</v>
      </c>
      <c r="BT678" s="13" t="s">
        <v>235</v>
      </c>
      <c r="BU678" s="225" t="s">
        <v>168</v>
      </c>
      <c r="BV678" s="13" t="s">
        <v>256</v>
      </c>
      <c r="BW678" s="222">
        <v>44166</v>
      </c>
      <c r="BX678" s="222">
        <v>44166</v>
      </c>
      <c r="BY678" s="20">
        <v>44196</v>
      </c>
      <c r="BZ678" s="42">
        <f t="shared" si="875"/>
        <v>30</v>
      </c>
      <c r="CA678" s="16">
        <f t="shared" si="741"/>
        <v>1</v>
      </c>
      <c r="CB678" s="6" t="s">
        <v>5479</v>
      </c>
      <c r="CC678" s="9">
        <f>BD_2!E676</f>
        <v>0</v>
      </c>
      <c r="CD678" s="9">
        <f>BD_2!BA676</f>
        <v>0</v>
      </c>
      <c r="CE678" s="4">
        <f>BD_2!BZ676</f>
        <v>0</v>
      </c>
      <c r="CF678" s="42" t="str">
        <f>BD_2!CA676</f>
        <v>2 NO</v>
      </c>
      <c r="CG678" s="222" t="str">
        <f>BD_2!CF676</f>
        <v>2 NO</v>
      </c>
      <c r="CH678" s="4" t="s">
        <v>181</v>
      </c>
      <c r="CI678">
        <f t="shared" si="761"/>
        <v>30</v>
      </c>
      <c r="CJ678" s="161">
        <f t="shared" si="860"/>
        <v>44166</v>
      </c>
      <c r="CK678" s="161">
        <f t="shared" si="861"/>
        <v>44196</v>
      </c>
      <c r="CL678" s="14">
        <f t="shared" ca="1" si="876"/>
        <v>5.2333333333333334</v>
      </c>
      <c r="CM678" s="112">
        <f t="shared" si="877"/>
        <v>8500000</v>
      </c>
      <c r="CN678" s="42" t="str">
        <f t="shared" ca="1" si="878"/>
        <v>FINALIZADO</v>
      </c>
      <c r="CO678" s="115"/>
      <c r="CQ678" s="17"/>
      <c r="CR678" s="87"/>
      <c r="CT678" s="4" t="s">
        <v>1321</v>
      </c>
      <c r="CU678" s="4" t="s">
        <v>1322</v>
      </c>
      <c r="CV678" s="4" t="s">
        <v>3330</v>
      </c>
      <c r="CW678" s="42" t="str">
        <f t="shared" si="879"/>
        <v>noviembre</v>
      </c>
      <c r="CX678" s="4" t="s">
        <v>180</v>
      </c>
      <c r="CY678" s="6" t="s">
        <v>361</v>
      </c>
      <c r="CZ678" s="6" t="s">
        <v>362</v>
      </c>
    </row>
    <row r="679" spans="1:104" x14ac:dyDescent="0.25">
      <c r="A679" s="110" t="str">
        <f t="shared" si="866"/>
        <v/>
      </c>
      <c r="B679" s="110" t="str">
        <f t="shared" si="867"/>
        <v/>
      </c>
      <c r="C679" s="42" t="str">
        <f t="shared" si="868"/>
        <v/>
      </c>
      <c r="D679" s="42" t="str">
        <f t="shared" si="869"/>
        <v/>
      </c>
      <c r="E679" s="110" t="str">
        <f t="shared" si="870"/>
        <v/>
      </c>
      <c r="F679" s="110" t="str">
        <f t="shared" ca="1" si="871"/>
        <v>F</v>
      </c>
      <c r="G679" s="19" t="str">
        <f t="shared" si="872"/>
        <v/>
      </c>
      <c r="H679" s="19" t="str">
        <f t="shared" si="873"/>
        <v/>
      </c>
      <c r="I679" s="164" t="str">
        <f t="shared" si="874"/>
        <v/>
      </c>
      <c r="J679" s="4">
        <v>2020</v>
      </c>
      <c r="K679" s="5">
        <v>669</v>
      </c>
      <c r="L679" s="13" t="s">
        <v>1436</v>
      </c>
      <c r="M679" s="79" t="s">
        <v>2159</v>
      </c>
      <c r="N679" t="s">
        <v>116</v>
      </c>
      <c r="O679" t="s">
        <v>132</v>
      </c>
      <c r="P679" t="s">
        <v>158</v>
      </c>
      <c r="Q679"/>
      <c r="R679" s="79" t="s">
        <v>114</v>
      </c>
      <c r="S679" s="79" t="s">
        <v>168</v>
      </c>
      <c r="T679" s="108" t="s">
        <v>5481</v>
      </c>
      <c r="U679" s="4" t="s">
        <v>2160</v>
      </c>
      <c r="V679" s="43" t="s">
        <v>175</v>
      </c>
      <c r="W679" s="7">
        <v>891502163</v>
      </c>
      <c r="X679" s="100"/>
      <c r="Y679" s="221" t="s">
        <v>2162</v>
      </c>
      <c r="Z679" s="80">
        <v>0</v>
      </c>
      <c r="AA679" s="133" t="s">
        <v>2162</v>
      </c>
      <c r="AB679" s="133" t="s">
        <v>2162</v>
      </c>
      <c r="AC679" s="4" t="s">
        <v>5483</v>
      </c>
      <c r="AD679" s="4" t="s">
        <v>174</v>
      </c>
      <c r="AE679" s="8">
        <v>79796780</v>
      </c>
      <c r="AF679" s="4" t="s">
        <v>180</v>
      </c>
      <c r="AG679" s="13" t="s">
        <v>186</v>
      </c>
      <c r="AH679" s="13" t="s">
        <v>186</v>
      </c>
      <c r="AI679" s="6" t="s">
        <v>5484</v>
      </c>
      <c r="AJ679" s="108" t="s">
        <v>5485</v>
      </c>
      <c r="AK679" s="101" t="s">
        <v>5486</v>
      </c>
      <c r="AL679" s="9">
        <v>231596092</v>
      </c>
      <c r="AM679" s="9">
        <v>231596092</v>
      </c>
      <c r="AN679" s="112">
        <v>0</v>
      </c>
      <c r="AO679" s="4" t="s">
        <v>209</v>
      </c>
      <c r="AP679" s="6" t="s">
        <v>181</v>
      </c>
      <c r="AQ679" s="6" t="s">
        <v>168</v>
      </c>
      <c r="AR679" s="201"/>
      <c r="AS679" s="102"/>
      <c r="AT679" s="8"/>
      <c r="AU679" s="108">
        <v>26620</v>
      </c>
      <c r="AV679" s="224">
        <v>44162</v>
      </c>
      <c r="AW679" s="108">
        <v>243220</v>
      </c>
      <c r="AX679" s="225">
        <v>44166</v>
      </c>
      <c r="AY679" s="108" t="s">
        <v>215</v>
      </c>
      <c r="AZ679" s="108" t="s">
        <v>808</v>
      </c>
      <c r="BA679" s="108" t="s">
        <v>181</v>
      </c>
      <c r="BB679" s="75"/>
      <c r="BC679" s="75"/>
      <c r="BD679" s="161" t="s">
        <v>5487</v>
      </c>
      <c r="BE679" s="161" t="s">
        <v>5482</v>
      </c>
      <c r="BF679" s="224">
        <v>44165</v>
      </c>
      <c r="BG679" s="4" t="s">
        <v>220</v>
      </c>
      <c r="BH679" s="4" t="s">
        <v>220</v>
      </c>
      <c r="BI679" s="6" t="s">
        <v>221</v>
      </c>
      <c r="BJ679" s="6" t="s">
        <v>823</v>
      </c>
      <c r="BK679" s="6" t="s">
        <v>174</v>
      </c>
      <c r="BL679" s="12">
        <v>80082348</v>
      </c>
      <c r="BM679" s="4">
        <v>1</v>
      </c>
      <c r="BN679" s="6" t="s">
        <v>824</v>
      </c>
      <c r="BO679" s="6" t="s">
        <v>825</v>
      </c>
      <c r="BP679" s="4">
        <v>95131702</v>
      </c>
      <c r="BQ679" s="196" t="s">
        <v>5480</v>
      </c>
      <c r="BR679" s="224">
        <v>44165</v>
      </c>
      <c r="BS679" s="4" t="s">
        <v>180</v>
      </c>
      <c r="BT679" s="13" t="s">
        <v>230</v>
      </c>
      <c r="BU679" s="225">
        <v>44166</v>
      </c>
      <c r="BV679" s="13" t="s">
        <v>348</v>
      </c>
      <c r="BW679" s="222">
        <v>44166</v>
      </c>
      <c r="BX679" s="222">
        <v>44166</v>
      </c>
      <c r="BY679" s="20">
        <v>44196</v>
      </c>
      <c r="BZ679" s="42">
        <f t="shared" si="875"/>
        <v>30</v>
      </c>
      <c r="CA679" s="16">
        <f t="shared" si="741"/>
        <v>1</v>
      </c>
      <c r="CB679" s="6" t="s">
        <v>5488</v>
      </c>
      <c r="CC679" s="9">
        <f>BD_2!E677</f>
        <v>0</v>
      </c>
      <c r="CD679" s="9">
        <f>BD_2!BA677</f>
        <v>0</v>
      </c>
      <c r="CE679" s="4">
        <f>BD_2!BZ677</f>
        <v>0</v>
      </c>
      <c r="CF679" s="42" t="str">
        <f>BD_2!CA677</f>
        <v>2 NO</v>
      </c>
      <c r="CG679" s="222" t="str">
        <f>BD_2!CF677</f>
        <v>2 NO</v>
      </c>
      <c r="CH679" s="4" t="s">
        <v>181</v>
      </c>
      <c r="CI679">
        <f t="shared" si="761"/>
        <v>30</v>
      </c>
      <c r="CJ679" s="161">
        <f t="shared" si="860"/>
        <v>44166</v>
      </c>
      <c r="CK679" s="161">
        <f t="shared" si="861"/>
        <v>44196</v>
      </c>
      <c r="CL679" s="14">
        <f t="shared" ca="1" si="876"/>
        <v>5.2333333333333334</v>
      </c>
      <c r="CM679" s="112">
        <f t="shared" si="877"/>
        <v>231596092</v>
      </c>
      <c r="CN679" s="42" t="str">
        <f t="shared" ca="1" si="878"/>
        <v>FINALIZADO</v>
      </c>
      <c r="CO679" s="115"/>
      <c r="CQ679" s="17"/>
      <c r="CR679" s="87"/>
      <c r="CT679" s="4" t="s">
        <v>1321</v>
      </c>
      <c r="CU679" s="4" t="s">
        <v>1322</v>
      </c>
      <c r="CV679" s="4" t="s">
        <v>3330</v>
      </c>
      <c r="CW679" s="42" t="str">
        <f t="shared" si="879"/>
        <v>noviembre</v>
      </c>
      <c r="CX679" s="4" t="s">
        <v>180</v>
      </c>
      <c r="CY679" s="6" t="s">
        <v>361</v>
      </c>
      <c r="CZ679" s="6" t="s">
        <v>362</v>
      </c>
    </row>
    <row r="680" spans="1:104" x14ac:dyDescent="0.25">
      <c r="A680" s="110" t="str">
        <f t="shared" si="866"/>
        <v/>
      </c>
      <c r="B680" s="110" t="str">
        <f t="shared" si="867"/>
        <v/>
      </c>
      <c r="C680" s="42" t="str">
        <f t="shared" si="868"/>
        <v/>
      </c>
      <c r="D680" s="42" t="str">
        <f t="shared" si="869"/>
        <v/>
      </c>
      <c r="E680" s="110" t="str">
        <f t="shared" si="870"/>
        <v/>
      </c>
      <c r="F680" s="110" t="str">
        <f t="shared" ca="1" si="871"/>
        <v>F</v>
      </c>
      <c r="G680" s="19" t="str">
        <f t="shared" si="872"/>
        <v/>
      </c>
      <c r="H680" s="19" t="str">
        <f t="shared" si="873"/>
        <v/>
      </c>
      <c r="I680" s="164" t="str">
        <f t="shared" si="874"/>
        <v/>
      </c>
      <c r="J680" s="4">
        <v>2020</v>
      </c>
      <c r="K680" s="5">
        <v>670</v>
      </c>
      <c r="L680" s="13" t="s">
        <v>1431</v>
      </c>
      <c r="M680" s="4" t="s">
        <v>115</v>
      </c>
      <c r="N680" s="6" t="s">
        <v>116</v>
      </c>
      <c r="O680" s="6" t="s">
        <v>138</v>
      </c>
      <c r="P680" s="6" t="s">
        <v>150</v>
      </c>
      <c r="Q680" s="6" t="s">
        <v>249</v>
      </c>
      <c r="R680" s="4" t="s">
        <v>114</v>
      </c>
      <c r="S680" s="4" t="s">
        <v>166</v>
      </c>
      <c r="T680" s="108" t="s">
        <v>5490</v>
      </c>
      <c r="U680" s="4" t="s">
        <v>173</v>
      </c>
      <c r="V680" s="43" t="s">
        <v>174</v>
      </c>
      <c r="W680" s="7">
        <v>1020803507</v>
      </c>
      <c r="X680" s="100">
        <v>2</v>
      </c>
      <c r="Y680" s="224">
        <v>34797</v>
      </c>
      <c r="Z680" s="80">
        <f ca="1">+($F$1-Tabla3[[#This Row],[FECHA DE NACIMIENTO]])/365</f>
        <v>26.098630136986301</v>
      </c>
      <c r="AA680" s="133" t="s">
        <v>1442</v>
      </c>
      <c r="AC680" s="4" t="s">
        <v>114</v>
      </c>
      <c r="AD680" s="4" t="s">
        <v>114</v>
      </c>
      <c r="AE680" s="8" t="s">
        <v>114</v>
      </c>
      <c r="AF680" s="4" t="s">
        <v>181</v>
      </c>
      <c r="AG680" s="105" t="s">
        <v>958</v>
      </c>
      <c r="AH680" s="6" t="s">
        <v>958</v>
      </c>
      <c r="AI680" s="6" t="s">
        <v>5491</v>
      </c>
      <c r="AJ680" s="108" t="s">
        <v>5492</v>
      </c>
      <c r="AK680" s="101" t="s">
        <v>5493</v>
      </c>
      <c r="AL680" s="9">
        <v>4800000</v>
      </c>
      <c r="AM680" s="9">
        <v>4800000</v>
      </c>
      <c r="AN680" s="112">
        <v>4800000</v>
      </c>
      <c r="AO680" s="4" t="s">
        <v>209</v>
      </c>
      <c r="AP680" s="6" t="s">
        <v>181</v>
      </c>
      <c r="AQ680" s="6" t="s">
        <v>168</v>
      </c>
      <c r="AR680" s="201"/>
      <c r="AS680" s="102"/>
      <c r="AT680" s="8"/>
      <c r="AU680" s="108">
        <v>26520</v>
      </c>
      <c r="AV680" s="224">
        <v>44160</v>
      </c>
      <c r="AW680" s="108">
        <v>242920</v>
      </c>
      <c r="AX680" s="225">
        <v>44166</v>
      </c>
      <c r="AY680" s="108" t="s">
        <v>215</v>
      </c>
      <c r="AZ680" s="108" t="s">
        <v>1070</v>
      </c>
      <c r="BA680" s="108" t="s">
        <v>181</v>
      </c>
      <c r="BB680" s="75"/>
      <c r="BC680" s="75"/>
      <c r="BD680" s="161" t="s">
        <v>5495</v>
      </c>
      <c r="BE680" s="161" t="s">
        <v>5494</v>
      </c>
      <c r="BF680" s="224">
        <v>44165</v>
      </c>
      <c r="BG680" s="4" t="s">
        <v>220</v>
      </c>
      <c r="BH680" s="4" t="s">
        <v>220</v>
      </c>
      <c r="BI680" s="6" t="s">
        <v>221</v>
      </c>
      <c r="BJ680" s="6" t="s">
        <v>5325</v>
      </c>
      <c r="BK680" s="6" t="s">
        <v>174</v>
      </c>
      <c r="BL680" s="12">
        <v>80092695</v>
      </c>
      <c r="BM680" s="4">
        <v>4</v>
      </c>
      <c r="BN680" s="95" t="s">
        <v>621</v>
      </c>
      <c r="BO680" s="95" t="s">
        <v>621</v>
      </c>
      <c r="BP680" s="4">
        <v>77101700</v>
      </c>
      <c r="BQ680" s="196" t="s">
        <v>5489</v>
      </c>
      <c r="BR680" s="224">
        <v>44165</v>
      </c>
      <c r="BS680" s="4" t="s">
        <v>181</v>
      </c>
      <c r="BT680" s="13" t="s">
        <v>235</v>
      </c>
      <c r="BU680" s="225" t="s">
        <v>168</v>
      </c>
      <c r="BV680" s="13" t="s">
        <v>256</v>
      </c>
      <c r="BW680" s="222">
        <v>44166</v>
      </c>
      <c r="BX680" s="222">
        <v>44166</v>
      </c>
      <c r="BY680" s="20">
        <v>44196</v>
      </c>
      <c r="BZ680" s="42">
        <f t="shared" si="875"/>
        <v>30</v>
      </c>
      <c r="CA680" s="16">
        <f t="shared" si="741"/>
        <v>1</v>
      </c>
      <c r="CB680" s="6" t="s">
        <v>5496</v>
      </c>
      <c r="CC680" s="9">
        <f>BD_2!E678</f>
        <v>0</v>
      </c>
      <c r="CD680" s="9">
        <f>BD_2!BA678</f>
        <v>0</v>
      </c>
      <c r="CE680" s="4">
        <f>BD_2!BZ678</f>
        <v>0</v>
      </c>
      <c r="CF680" s="42" t="str">
        <f>BD_2!CA678</f>
        <v>2 NO</v>
      </c>
      <c r="CG680" s="222" t="str">
        <f>BD_2!CF678</f>
        <v>2 NO</v>
      </c>
      <c r="CH680" s="4" t="s">
        <v>181</v>
      </c>
      <c r="CI680">
        <f t="shared" si="761"/>
        <v>30</v>
      </c>
      <c r="CJ680" s="161">
        <f t="shared" si="860"/>
        <v>44166</v>
      </c>
      <c r="CK680" s="161">
        <f t="shared" si="861"/>
        <v>44196</v>
      </c>
      <c r="CL680" s="14">
        <f t="shared" ca="1" si="876"/>
        <v>5.2333333333333334</v>
      </c>
      <c r="CM680" s="112">
        <f t="shared" si="877"/>
        <v>4800000</v>
      </c>
      <c r="CN680" s="42" t="str">
        <f t="shared" ca="1" si="878"/>
        <v>FINALIZADO</v>
      </c>
      <c r="CO680" s="115"/>
      <c r="CQ680" s="17"/>
      <c r="CR680" s="87"/>
      <c r="CT680" s="4" t="s">
        <v>1321</v>
      </c>
      <c r="CU680" s="4" t="s">
        <v>1322</v>
      </c>
      <c r="CV680" s="4" t="s">
        <v>3330</v>
      </c>
      <c r="CW680" s="42" t="str">
        <f t="shared" si="879"/>
        <v>noviembre</v>
      </c>
      <c r="CX680" s="4" t="s">
        <v>180</v>
      </c>
      <c r="CY680" s="6" t="s">
        <v>361</v>
      </c>
      <c r="CZ680" s="6" t="s">
        <v>362</v>
      </c>
    </row>
    <row r="681" spans="1:104" x14ac:dyDescent="0.25">
      <c r="A681" s="110" t="str">
        <f t="shared" ref="A681:A684" si="880">+IF($CM681&gt;$AM681,"A", "")</f>
        <v/>
      </c>
      <c r="B681" s="110" t="str">
        <f t="shared" ref="B681:B684" si="881">+IF(CK681&gt;BY681,"PR","")</f>
        <v/>
      </c>
      <c r="C681" s="42" t="str">
        <f t="shared" ref="C681:C684" si="882">IF($CG681= "1 SI", "T","")</f>
        <v/>
      </c>
      <c r="D681" s="42" t="str">
        <f t="shared" ref="D681:D684" si="883">+IF($CF681="1 SI","S","")</f>
        <v/>
      </c>
      <c r="E681" s="110" t="str">
        <f t="shared" ref="E681:E684" si="884">+IF(CH681="1 SI","C","")</f>
        <v/>
      </c>
      <c r="F681" s="110" t="str">
        <f t="shared" ref="F681:F684" ca="1" si="885">+IF($CK681&lt;=$F$1,"F","E")</f>
        <v>F</v>
      </c>
      <c r="G681" s="19" t="str">
        <f t="shared" ref="G681:G684" si="886">+IF($CO681="MUTUO ACUERDO", "L","")</f>
        <v/>
      </c>
      <c r="H681" s="19" t="str">
        <f t="shared" ref="H681:H684" si="887">IF($CX681="1 SI","","NE")</f>
        <v/>
      </c>
      <c r="I681" s="164" t="str">
        <f t="shared" ref="I681:I684" si="888">IF(CV681="1. SI","ANU","")</f>
        <v/>
      </c>
      <c r="J681" s="4">
        <v>2020</v>
      </c>
      <c r="K681" s="5">
        <v>671</v>
      </c>
      <c r="L681" s="13" t="s">
        <v>1431</v>
      </c>
      <c r="M681" s="4" t="s">
        <v>115</v>
      </c>
      <c r="N681" s="6" t="s">
        <v>116</v>
      </c>
      <c r="O681" s="6" t="s">
        <v>138</v>
      </c>
      <c r="P681" s="6" t="s">
        <v>150</v>
      </c>
      <c r="Q681" s="6" t="s">
        <v>249</v>
      </c>
      <c r="R681" s="4" t="s">
        <v>114</v>
      </c>
      <c r="S681" s="4" t="s">
        <v>166</v>
      </c>
      <c r="T681" s="108" t="s">
        <v>5498</v>
      </c>
      <c r="U681" s="4" t="s">
        <v>173</v>
      </c>
      <c r="V681" s="43" t="s">
        <v>174</v>
      </c>
      <c r="W681" s="7">
        <v>52934655</v>
      </c>
      <c r="X681" s="100">
        <v>1</v>
      </c>
      <c r="Y681" s="224">
        <v>30375</v>
      </c>
      <c r="Z681" s="80">
        <f ca="1">+($F$1-Tabla3[[#This Row],[FECHA DE NACIMIENTO]])/365</f>
        <v>38.213698630136989</v>
      </c>
      <c r="AA681" s="133" t="s">
        <v>178</v>
      </c>
      <c r="AC681" s="4" t="s">
        <v>114</v>
      </c>
      <c r="AD681" s="4" t="s">
        <v>114</v>
      </c>
      <c r="AE681" s="8" t="s">
        <v>114</v>
      </c>
      <c r="AF681" s="4" t="s">
        <v>181</v>
      </c>
      <c r="AG681" s="105" t="s">
        <v>958</v>
      </c>
      <c r="AH681" s="6" t="s">
        <v>958</v>
      </c>
      <c r="AI681" s="6" t="s">
        <v>5491</v>
      </c>
      <c r="AJ681" s="108" t="s">
        <v>5499</v>
      </c>
      <c r="AK681" s="101" t="s">
        <v>5500</v>
      </c>
      <c r="AL681" s="9">
        <v>12500000</v>
      </c>
      <c r="AM681" s="9">
        <v>12500000</v>
      </c>
      <c r="AN681" s="112">
        <v>12500000</v>
      </c>
      <c r="AO681" s="4" t="s">
        <v>209</v>
      </c>
      <c r="AP681" s="6" t="s">
        <v>181</v>
      </c>
      <c r="AQ681" s="6" t="s">
        <v>168</v>
      </c>
      <c r="AR681" s="201"/>
      <c r="AS681" s="102"/>
      <c r="AT681" s="8"/>
      <c r="AU681" s="108">
        <v>26520</v>
      </c>
      <c r="AV681" s="224">
        <v>44160</v>
      </c>
      <c r="AW681" s="108">
        <v>243020</v>
      </c>
      <c r="AX681" s="225">
        <v>44166</v>
      </c>
      <c r="AY681" s="108" t="s">
        <v>215</v>
      </c>
      <c r="AZ681" s="108" t="s">
        <v>1070</v>
      </c>
      <c r="BA681" s="108" t="s">
        <v>181</v>
      </c>
      <c r="BB681" s="75"/>
      <c r="BC681" s="75"/>
      <c r="BD681" s="161" t="s">
        <v>5502</v>
      </c>
      <c r="BE681" s="161" t="s">
        <v>5501</v>
      </c>
      <c r="BF681" s="224">
        <v>44165</v>
      </c>
      <c r="BG681" s="4" t="s">
        <v>220</v>
      </c>
      <c r="BH681" s="4" t="s">
        <v>220</v>
      </c>
      <c r="BI681" s="6" t="s">
        <v>221</v>
      </c>
      <c r="BJ681" s="6" t="s">
        <v>5325</v>
      </c>
      <c r="BK681" s="6" t="s">
        <v>174</v>
      </c>
      <c r="BL681" s="12">
        <v>80092695</v>
      </c>
      <c r="BM681" s="4">
        <v>4</v>
      </c>
      <c r="BN681" s="95" t="s">
        <v>621</v>
      </c>
      <c r="BO681" s="95" t="s">
        <v>621</v>
      </c>
      <c r="BP681" s="4">
        <v>77101700</v>
      </c>
      <c r="BQ681" s="196" t="s">
        <v>5497</v>
      </c>
      <c r="BR681" s="224">
        <v>44165</v>
      </c>
      <c r="BS681" s="4" t="s">
        <v>181</v>
      </c>
      <c r="BT681" s="13" t="s">
        <v>235</v>
      </c>
      <c r="BU681" s="225" t="s">
        <v>168</v>
      </c>
      <c r="BV681" s="13" t="s">
        <v>256</v>
      </c>
      <c r="BW681" s="222">
        <v>44166</v>
      </c>
      <c r="BX681" s="222">
        <v>44166</v>
      </c>
      <c r="BY681" s="20">
        <v>44196</v>
      </c>
      <c r="BZ681" s="42">
        <f t="shared" ref="BZ681:BZ684" si="889">$BY681-$BX681</f>
        <v>30</v>
      </c>
      <c r="CA681" s="16">
        <f t="shared" si="741"/>
        <v>1</v>
      </c>
      <c r="CB681" s="6" t="s">
        <v>5503</v>
      </c>
      <c r="CC681" s="9">
        <f>BD_2!E679</f>
        <v>0</v>
      </c>
      <c r="CD681" s="9">
        <f>BD_2!BA679</f>
        <v>0</v>
      </c>
      <c r="CE681" s="4">
        <f>BD_2!BZ679</f>
        <v>0</v>
      </c>
      <c r="CF681" s="42" t="str">
        <f>BD_2!CA679</f>
        <v>2 NO</v>
      </c>
      <c r="CG681" s="222" t="str">
        <f>BD_2!CF679</f>
        <v>2 NO</v>
      </c>
      <c r="CH681" s="4" t="s">
        <v>181</v>
      </c>
      <c r="CI681">
        <f t="shared" si="761"/>
        <v>30</v>
      </c>
      <c r="CJ681" s="161">
        <f t="shared" si="860"/>
        <v>44166</v>
      </c>
      <c r="CK681" s="161">
        <f t="shared" si="861"/>
        <v>44196</v>
      </c>
      <c r="CL681" s="14">
        <f t="shared" ref="CL681:CL684" ca="1" si="890">(($F$1-$CJ681)/($CK681-$CJ681))</f>
        <v>5.2333333333333334</v>
      </c>
      <c r="CM681" s="112">
        <f t="shared" ref="CM681:CM684" si="891">$AM681+$CD681-$CC681</f>
        <v>12500000</v>
      </c>
      <c r="CN681" s="42" t="str">
        <f t="shared" ref="CN681:CN684" ca="1" si="892">+IF($CK681&lt;=$F$1, "FINALIZADO","EJECUCIÓN")</f>
        <v>FINALIZADO</v>
      </c>
      <c r="CO681" s="115"/>
      <c r="CQ681" s="17"/>
      <c r="CR681" s="87"/>
      <c r="CT681" s="4" t="s">
        <v>1321</v>
      </c>
      <c r="CU681" s="4" t="s">
        <v>1322</v>
      </c>
      <c r="CV681" s="4" t="s">
        <v>3330</v>
      </c>
      <c r="CW681" s="42" t="str">
        <f t="shared" ref="CW681:CW684" si="893">TEXT(BF681,"MMMM")</f>
        <v>noviembre</v>
      </c>
      <c r="CX681" s="4" t="s">
        <v>180</v>
      </c>
      <c r="CY681" s="6" t="s">
        <v>361</v>
      </c>
      <c r="CZ681" s="6" t="s">
        <v>362</v>
      </c>
    </row>
    <row r="682" spans="1:104" x14ac:dyDescent="0.25">
      <c r="A682" s="110" t="str">
        <f t="shared" si="880"/>
        <v/>
      </c>
      <c r="B682" s="110" t="str">
        <f t="shared" si="881"/>
        <v/>
      </c>
      <c r="C682" s="42" t="str">
        <f t="shared" si="882"/>
        <v/>
      </c>
      <c r="D682" s="42" t="str">
        <f t="shared" si="883"/>
        <v/>
      </c>
      <c r="E682" s="110" t="str">
        <f t="shared" si="884"/>
        <v/>
      </c>
      <c r="F682" s="110" t="str">
        <f t="shared" ca="1" si="885"/>
        <v>F</v>
      </c>
      <c r="G682" s="19" t="str">
        <f t="shared" si="886"/>
        <v/>
      </c>
      <c r="H682" s="19" t="str">
        <f t="shared" si="887"/>
        <v/>
      </c>
      <c r="I682" s="164" t="str">
        <f t="shared" si="888"/>
        <v/>
      </c>
      <c r="J682" s="4">
        <v>2020</v>
      </c>
      <c r="K682" s="5">
        <v>672</v>
      </c>
      <c r="L682" s="13" t="s">
        <v>1431</v>
      </c>
      <c r="M682" s="4" t="s">
        <v>115</v>
      </c>
      <c r="N682" s="6" t="s">
        <v>116</v>
      </c>
      <c r="O682" s="6" t="s">
        <v>138</v>
      </c>
      <c r="P682" s="6" t="s">
        <v>150</v>
      </c>
      <c r="Q682" s="6" t="s">
        <v>249</v>
      </c>
      <c r="R682" s="4" t="s">
        <v>114</v>
      </c>
      <c r="S682" s="4" t="s">
        <v>166</v>
      </c>
      <c r="T682" s="108" t="s">
        <v>5505</v>
      </c>
      <c r="U682" s="4" t="s">
        <v>173</v>
      </c>
      <c r="V682" s="43" t="s">
        <v>174</v>
      </c>
      <c r="W682" s="7">
        <v>10933286</v>
      </c>
      <c r="X682" s="100">
        <v>1</v>
      </c>
      <c r="Y682" s="224">
        <v>29085</v>
      </c>
      <c r="Z682" s="80">
        <f ca="1">+($F$1-Tabla3[[#This Row],[FECHA DE NACIMIENTO]])/365</f>
        <v>41.747945205479454</v>
      </c>
      <c r="AA682" s="133" t="s">
        <v>614</v>
      </c>
      <c r="AC682" s="4" t="s">
        <v>114</v>
      </c>
      <c r="AD682" s="4" t="s">
        <v>114</v>
      </c>
      <c r="AE682" s="8" t="s">
        <v>114</v>
      </c>
      <c r="AF682" s="4" t="s">
        <v>181</v>
      </c>
      <c r="AG682" s="105" t="s">
        <v>958</v>
      </c>
      <c r="AH682" s="6" t="s">
        <v>958</v>
      </c>
      <c r="AI682" s="6" t="s">
        <v>5491</v>
      </c>
      <c r="AJ682" s="108" t="s">
        <v>5506</v>
      </c>
      <c r="AK682" s="101" t="s">
        <v>5507</v>
      </c>
      <c r="AL682" s="9">
        <v>15000000</v>
      </c>
      <c r="AM682" s="9">
        <v>15000000</v>
      </c>
      <c r="AN682" s="112">
        <v>15000000</v>
      </c>
      <c r="AO682" s="4" t="s">
        <v>209</v>
      </c>
      <c r="AP682" s="6" t="s">
        <v>181</v>
      </c>
      <c r="AQ682" s="6" t="s">
        <v>168</v>
      </c>
      <c r="AR682" s="201"/>
      <c r="AS682" s="102"/>
      <c r="AT682" s="8"/>
      <c r="AU682" s="108">
        <v>26520</v>
      </c>
      <c r="AV682" s="224">
        <v>44160</v>
      </c>
      <c r="AW682" s="108">
        <v>243120</v>
      </c>
      <c r="AX682" s="225">
        <v>44166</v>
      </c>
      <c r="AY682" s="108" t="s">
        <v>215</v>
      </c>
      <c r="AZ682" s="108" t="s">
        <v>1070</v>
      </c>
      <c r="BA682" s="108" t="s">
        <v>181</v>
      </c>
      <c r="BB682" s="75"/>
      <c r="BC682" s="75"/>
      <c r="BD682" s="161" t="s">
        <v>5509</v>
      </c>
      <c r="BE682" s="161" t="s">
        <v>5508</v>
      </c>
      <c r="BF682" s="224">
        <v>44165</v>
      </c>
      <c r="BG682" s="4" t="s">
        <v>220</v>
      </c>
      <c r="BH682" s="4" t="s">
        <v>220</v>
      </c>
      <c r="BI682" s="6" t="s">
        <v>221</v>
      </c>
      <c r="BJ682" s="6" t="s">
        <v>5325</v>
      </c>
      <c r="BK682" s="6" t="s">
        <v>174</v>
      </c>
      <c r="BL682" s="12">
        <v>80092695</v>
      </c>
      <c r="BM682" s="4">
        <v>4</v>
      </c>
      <c r="BN682" s="95" t="s">
        <v>621</v>
      </c>
      <c r="BO682" s="95" t="s">
        <v>621</v>
      </c>
      <c r="BP682" s="4">
        <v>77101700</v>
      </c>
      <c r="BQ682" s="196" t="s">
        <v>5504</v>
      </c>
      <c r="BR682" s="224">
        <v>44165</v>
      </c>
      <c r="BS682" s="4" t="s">
        <v>181</v>
      </c>
      <c r="BT682" s="13" t="s">
        <v>235</v>
      </c>
      <c r="BU682" s="225" t="s">
        <v>168</v>
      </c>
      <c r="BV682" s="13" t="s">
        <v>256</v>
      </c>
      <c r="BW682" s="222">
        <v>44166</v>
      </c>
      <c r="BX682" s="222">
        <v>44166</v>
      </c>
      <c r="BY682" s="20">
        <v>44196</v>
      </c>
      <c r="BZ682" s="42">
        <f t="shared" si="889"/>
        <v>30</v>
      </c>
      <c r="CA682" s="16">
        <f t="shared" si="741"/>
        <v>1</v>
      </c>
      <c r="CB682" s="6" t="s">
        <v>5510</v>
      </c>
      <c r="CC682" s="9">
        <f>BD_2!E680</f>
        <v>0</v>
      </c>
      <c r="CD682" s="9">
        <f>BD_2!BA680</f>
        <v>0</v>
      </c>
      <c r="CE682" s="4">
        <f>BD_2!BZ680</f>
        <v>0</v>
      </c>
      <c r="CF682" s="42" t="str">
        <f>BD_2!CA680</f>
        <v>2 NO</v>
      </c>
      <c r="CG682" s="222" t="str">
        <f>BD_2!CF680</f>
        <v>2 NO</v>
      </c>
      <c r="CH682" s="4" t="s">
        <v>181</v>
      </c>
      <c r="CI682">
        <f t="shared" si="761"/>
        <v>30</v>
      </c>
      <c r="CJ682" s="161">
        <f t="shared" si="860"/>
        <v>44166</v>
      </c>
      <c r="CK682" s="161">
        <f t="shared" si="861"/>
        <v>44196</v>
      </c>
      <c r="CL682" s="14">
        <f t="shared" ca="1" si="890"/>
        <v>5.2333333333333334</v>
      </c>
      <c r="CM682" s="112">
        <f t="shared" si="891"/>
        <v>15000000</v>
      </c>
      <c r="CN682" s="42" t="str">
        <f t="shared" ca="1" si="892"/>
        <v>FINALIZADO</v>
      </c>
      <c r="CO682" s="115"/>
      <c r="CQ682" s="17"/>
      <c r="CR682" s="87"/>
      <c r="CT682" s="4" t="s">
        <v>1321</v>
      </c>
      <c r="CU682" s="4" t="s">
        <v>1322</v>
      </c>
      <c r="CV682" s="4" t="s">
        <v>3330</v>
      </c>
      <c r="CW682" s="42" t="str">
        <f t="shared" si="893"/>
        <v>noviembre</v>
      </c>
      <c r="CX682" s="4" t="s">
        <v>180</v>
      </c>
      <c r="CY682" s="6" t="s">
        <v>361</v>
      </c>
      <c r="CZ682" s="6" t="s">
        <v>362</v>
      </c>
    </row>
    <row r="683" spans="1:104" x14ac:dyDescent="0.25">
      <c r="A683" s="110" t="str">
        <f t="shared" si="880"/>
        <v/>
      </c>
      <c r="B683" s="110" t="str">
        <f t="shared" si="881"/>
        <v/>
      </c>
      <c r="C683" s="42" t="str">
        <f t="shared" si="882"/>
        <v/>
      </c>
      <c r="D683" s="42" t="str">
        <f t="shared" si="883"/>
        <v/>
      </c>
      <c r="E683" s="110" t="str">
        <f t="shared" si="884"/>
        <v/>
      </c>
      <c r="F683" s="110" t="str">
        <f t="shared" ca="1" si="885"/>
        <v>F</v>
      </c>
      <c r="G683" s="19" t="str">
        <f t="shared" si="886"/>
        <v/>
      </c>
      <c r="H683" s="19" t="str">
        <f t="shared" si="887"/>
        <v/>
      </c>
      <c r="I683" s="164" t="str">
        <f t="shared" si="888"/>
        <v/>
      </c>
      <c r="J683" s="4">
        <v>2020</v>
      </c>
      <c r="K683" s="5">
        <v>673</v>
      </c>
      <c r="L683" s="13" t="s">
        <v>1431</v>
      </c>
      <c r="M683" s="4" t="s">
        <v>115</v>
      </c>
      <c r="N683" s="6" t="s">
        <v>116</v>
      </c>
      <c r="O683" s="6" t="s">
        <v>138</v>
      </c>
      <c r="P683" s="6" t="s">
        <v>150</v>
      </c>
      <c r="Q683" s="6" t="s">
        <v>249</v>
      </c>
      <c r="R683" s="4" t="s">
        <v>114</v>
      </c>
      <c r="S683" s="4" t="s">
        <v>166</v>
      </c>
      <c r="T683" s="108" t="s">
        <v>5512</v>
      </c>
      <c r="U683" s="4" t="s">
        <v>173</v>
      </c>
      <c r="V683" s="43" t="s">
        <v>174</v>
      </c>
      <c r="W683" s="7">
        <v>80902003</v>
      </c>
      <c r="X683" s="100">
        <v>4</v>
      </c>
      <c r="Y683" s="224">
        <v>31093</v>
      </c>
      <c r="Z683" s="80">
        <f ca="1">+($F$1-Tabla3[[#This Row],[FECHA DE NACIMIENTO]])/365</f>
        <v>36.246575342465754</v>
      </c>
      <c r="AA683" s="133" t="s">
        <v>849</v>
      </c>
      <c r="AC683" s="4" t="s">
        <v>114</v>
      </c>
      <c r="AD683" s="4" t="s">
        <v>114</v>
      </c>
      <c r="AE683" s="8" t="s">
        <v>114</v>
      </c>
      <c r="AF683" s="4" t="s">
        <v>181</v>
      </c>
      <c r="AG683" s="105" t="s">
        <v>958</v>
      </c>
      <c r="AH683" s="6" t="s">
        <v>958</v>
      </c>
      <c r="AI683" s="6" t="s">
        <v>5491</v>
      </c>
      <c r="AJ683" s="108" t="s">
        <v>5513</v>
      </c>
      <c r="AK683" s="101" t="s">
        <v>5514</v>
      </c>
      <c r="AL683" s="9">
        <v>12600000</v>
      </c>
      <c r="AM683" s="9">
        <v>12600000</v>
      </c>
      <c r="AN683" s="112">
        <v>12600000</v>
      </c>
      <c r="AO683" s="4" t="s">
        <v>209</v>
      </c>
      <c r="AP683" s="6" t="s">
        <v>181</v>
      </c>
      <c r="AQ683" s="6" t="s">
        <v>168</v>
      </c>
      <c r="AR683" s="201"/>
      <c r="AS683" s="102"/>
      <c r="AT683" s="8"/>
      <c r="AU683" s="108">
        <v>26520</v>
      </c>
      <c r="AV683" s="224">
        <v>44160</v>
      </c>
      <c r="AW683" s="108">
        <v>243420</v>
      </c>
      <c r="AX683" s="225">
        <v>44166</v>
      </c>
      <c r="AY683" s="108" t="s">
        <v>215</v>
      </c>
      <c r="AZ683" s="108" t="s">
        <v>5515</v>
      </c>
      <c r="BA683" s="108" t="s">
        <v>181</v>
      </c>
      <c r="BB683" s="75"/>
      <c r="BC683" s="75"/>
      <c r="BD683" s="161" t="s">
        <v>5516</v>
      </c>
      <c r="BE683" s="161" t="s">
        <v>5517</v>
      </c>
      <c r="BF683" s="224">
        <v>44165</v>
      </c>
      <c r="BG683" s="4" t="s">
        <v>220</v>
      </c>
      <c r="BH683" s="4" t="s">
        <v>220</v>
      </c>
      <c r="BI683" s="6" t="s">
        <v>221</v>
      </c>
      <c r="BJ683" s="6" t="s">
        <v>5325</v>
      </c>
      <c r="BK683" s="6" t="s">
        <v>174</v>
      </c>
      <c r="BL683" s="12">
        <v>80092695</v>
      </c>
      <c r="BM683" s="4">
        <v>4</v>
      </c>
      <c r="BN683" s="95" t="s">
        <v>621</v>
      </c>
      <c r="BO683" s="95" t="s">
        <v>621</v>
      </c>
      <c r="BP683" s="4">
        <v>77101700</v>
      </c>
      <c r="BQ683" s="196" t="s">
        <v>5511</v>
      </c>
      <c r="BR683" s="224">
        <v>44165</v>
      </c>
      <c r="BS683" s="4" t="s">
        <v>181</v>
      </c>
      <c r="BT683" s="13" t="s">
        <v>235</v>
      </c>
      <c r="BU683" s="225" t="s">
        <v>168</v>
      </c>
      <c r="BV683" s="13" t="s">
        <v>256</v>
      </c>
      <c r="BW683" s="222">
        <v>44166</v>
      </c>
      <c r="BX683" s="222">
        <v>44166</v>
      </c>
      <c r="BY683" s="20">
        <v>44196</v>
      </c>
      <c r="BZ683" s="42">
        <f t="shared" si="889"/>
        <v>30</v>
      </c>
      <c r="CA683" s="16">
        <f t="shared" si="741"/>
        <v>1</v>
      </c>
      <c r="CB683" s="6" t="s">
        <v>5503</v>
      </c>
      <c r="CC683" s="9">
        <f>BD_2!E681</f>
        <v>0</v>
      </c>
      <c r="CD683" s="9">
        <f>BD_2!BA681</f>
        <v>0</v>
      </c>
      <c r="CE683" s="4">
        <f>BD_2!BZ681</f>
        <v>0</v>
      </c>
      <c r="CF683" s="42" t="str">
        <f>BD_2!CA681</f>
        <v>2 NO</v>
      </c>
      <c r="CG683" s="222" t="str">
        <f>BD_2!CF681</f>
        <v>2 NO</v>
      </c>
      <c r="CH683" s="4" t="s">
        <v>181</v>
      </c>
      <c r="CI683">
        <f t="shared" si="761"/>
        <v>30</v>
      </c>
      <c r="CJ683" s="161">
        <f t="shared" si="860"/>
        <v>44166</v>
      </c>
      <c r="CK683" s="161">
        <f t="shared" si="861"/>
        <v>44196</v>
      </c>
      <c r="CL683" s="14">
        <f t="shared" ca="1" si="890"/>
        <v>5.2333333333333334</v>
      </c>
      <c r="CM683" s="112">
        <f t="shared" si="891"/>
        <v>12600000</v>
      </c>
      <c r="CN683" s="42" t="str">
        <f t="shared" ca="1" si="892"/>
        <v>FINALIZADO</v>
      </c>
      <c r="CO683" s="115"/>
      <c r="CQ683" s="17"/>
      <c r="CR683" s="87"/>
      <c r="CT683" s="4" t="s">
        <v>1321</v>
      </c>
      <c r="CU683" s="4" t="s">
        <v>1322</v>
      </c>
      <c r="CV683" s="4" t="s">
        <v>3330</v>
      </c>
      <c r="CW683" s="42" t="str">
        <f t="shared" si="893"/>
        <v>noviembre</v>
      </c>
      <c r="CX683" s="4" t="s">
        <v>180</v>
      </c>
      <c r="CY683" s="6" t="s">
        <v>361</v>
      </c>
      <c r="CZ683" s="6" t="s">
        <v>362</v>
      </c>
    </row>
    <row r="684" spans="1:104" x14ac:dyDescent="0.25">
      <c r="A684" s="110" t="str">
        <f t="shared" si="880"/>
        <v/>
      </c>
      <c r="B684" s="110" t="str">
        <f t="shared" si="881"/>
        <v/>
      </c>
      <c r="C684" s="42" t="str">
        <f t="shared" si="882"/>
        <v/>
      </c>
      <c r="D684" s="42" t="str">
        <f t="shared" si="883"/>
        <v/>
      </c>
      <c r="E684" s="110" t="str">
        <f t="shared" si="884"/>
        <v/>
      </c>
      <c r="F684" s="110" t="str">
        <f t="shared" ca="1" si="885"/>
        <v>F</v>
      </c>
      <c r="G684" s="19" t="str">
        <f t="shared" si="886"/>
        <v/>
      </c>
      <c r="H684" s="19" t="str">
        <f t="shared" si="887"/>
        <v/>
      </c>
      <c r="I684" s="164" t="str">
        <f t="shared" si="888"/>
        <v/>
      </c>
      <c r="J684" s="4">
        <v>2020</v>
      </c>
      <c r="K684" s="5">
        <v>674</v>
      </c>
      <c r="L684" s="13" t="s">
        <v>1431</v>
      </c>
      <c r="M684" s="4" t="s">
        <v>115</v>
      </c>
      <c r="N684" s="6" t="s">
        <v>116</v>
      </c>
      <c r="O684" s="6" t="s">
        <v>138</v>
      </c>
      <c r="P684" s="6" t="s">
        <v>150</v>
      </c>
      <c r="Q684" s="6" t="s">
        <v>249</v>
      </c>
      <c r="R684" s="4" t="s">
        <v>114</v>
      </c>
      <c r="S684" s="4" t="s">
        <v>166</v>
      </c>
      <c r="T684" s="108" t="s">
        <v>5519</v>
      </c>
      <c r="U684" s="4" t="s">
        <v>173</v>
      </c>
      <c r="V684" s="43" t="s">
        <v>174</v>
      </c>
      <c r="W684" s="7">
        <v>1019012862</v>
      </c>
      <c r="X684" s="100">
        <v>4</v>
      </c>
      <c r="Y684" s="224">
        <v>31812</v>
      </c>
      <c r="Z684" s="80">
        <f ca="1">+($F$1-Tabla3[[#This Row],[FECHA DE NACIMIENTO]])/365</f>
        <v>34.276712328767125</v>
      </c>
      <c r="AA684" s="133" t="s">
        <v>614</v>
      </c>
      <c r="AC684" s="4" t="s">
        <v>114</v>
      </c>
      <c r="AD684" s="4" t="s">
        <v>114</v>
      </c>
      <c r="AE684" s="8" t="s">
        <v>114</v>
      </c>
      <c r="AF684" s="4" t="s">
        <v>181</v>
      </c>
      <c r="AG684" s="105" t="s">
        <v>958</v>
      </c>
      <c r="AH684" s="6" t="s">
        <v>958</v>
      </c>
      <c r="AI684" s="6" t="s">
        <v>5491</v>
      </c>
      <c r="AJ684" s="108" t="s">
        <v>5520</v>
      </c>
      <c r="AK684" s="101" t="s">
        <v>5521</v>
      </c>
      <c r="AL684" s="9">
        <v>10000000</v>
      </c>
      <c r="AM684" s="9">
        <v>10000000</v>
      </c>
      <c r="AN684" s="112">
        <v>10000000</v>
      </c>
      <c r="AO684" s="4" t="s">
        <v>209</v>
      </c>
      <c r="AP684" s="6" t="s">
        <v>181</v>
      </c>
      <c r="AQ684" s="6" t="s">
        <v>168</v>
      </c>
      <c r="AR684" s="201"/>
      <c r="AS684" s="102"/>
      <c r="AT684" s="8"/>
      <c r="AU684" s="108">
        <v>26520</v>
      </c>
      <c r="AV684" s="224">
        <v>44160</v>
      </c>
      <c r="AW684" s="108">
        <v>243520</v>
      </c>
      <c r="AX684" s="225">
        <v>44166</v>
      </c>
      <c r="AY684" s="108" t="s">
        <v>215</v>
      </c>
      <c r="AZ684" s="108" t="s">
        <v>5515</v>
      </c>
      <c r="BA684" s="108" t="s">
        <v>181</v>
      </c>
      <c r="BB684" s="75"/>
      <c r="BC684" s="75"/>
      <c r="BD684" s="161" t="s">
        <v>5523</v>
      </c>
      <c r="BE684" s="161" t="s">
        <v>5522</v>
      </c>
      <c r="BF684" s="224">
        <v>44165</v>
      </c>
      <c r="BG684" s="4" t="s">
        <v>220</v>
      </c>
      <c r="BH684" s="4" t="s">
        <v>220</v>
      </c>
      <c r="BI684" s="6" t="s">
        <v>221</v>
      </c>
      <c r="BJ684" s="6" t="s">
        <v>5325</v>
      </c>
      <c r="BK684" s="6" t="s">
        <v>174</v>
      </c>
      <c r="BL684" s="12">
        <v>80092695</v>
      </c>
      <c r="BM684" s="4">
        <v>4</v>
      </c>
      <c r="BN684" s="95" t="s">
        <v>621</v>
      </c>
      <c r="BO684" s="95" t="s">
        <v>621</v>
      </c>
      <c r="BP684" s="4">
        <v>77101700</v>
      </c>
      <c r="BQ684" s="196" t="s">
        <v>5518</v>
      </c>
      <c r="BR684" s="224">
        <v>44165</v>
      </c>
      <c r="BS684" s="4" t="s">
        <v>181</v>
      </c>
      <c r="BT684" s="13" t="s">
        <v>235</v>
      </c>
      <c r="BU684" s="225" t="s">
        <v>168</v>
      </c>
      <c r="BV684" s="13" t="s">
        <v>256</v>
      </c>
      <c r="BW684" s="222">
        <v>44166</v>
      </c>
      <c r="BX684" s="222">
        <v>44166</v>
      </c>
      <c r="BY684" s="20">
        <v>44196</v>
      </c>
      <c r="BZ684" s="42">
        <f t="shared" si="889"/>
        <v>30</v>
      </c>
      <c r="CA684" s="16">
        <f t="shared" si="741"/>
        <v>1</v>
      </c>
      <c r="CB684" s="6" t="s">
        <v>5503</v>
      </c>
      <c r="CC684" s="9">
        <f>BD_2!E682</f>
        <v>0</v>
      </c>
      <c r="CD684" s="9">
        <f>BD_2!BA682</f>
        <v>0</v>
      </c>
      <c r="CE684" s="4">
        <f>BD_2!BZ682</f>
        <v>0</v>
      </c>
      <c r="CF684" s="42" t="str">
        <f>BD_2!CA682</f>
        <v>2 NO</v>
      </c>
      <c r="CG684" s="222" t="str">
        <f>BD_2!CF682</f>
        <v>2 NO</v>
      </c>
      <c r="CH684" s="4" t="s">
        <v>181</v>
      </c>
      <c r="CI684">
        <f t="shared" si="761"/>
        <v>30</v>
      </c>
      <c r="CJ684" s="161">
        <f t="shared" si="860"/>
        <v>44166</v>
      </c>
      <c r="CK684" s="161">
        <f t="shared" si="861"/>
        <v>44196</v>
      </c>
      <c r="CL684" s="14">
        <f t="shared" ca="1" si="890"/>
        <v>5.2333333333333334</v>
      </c>
      <c r="CM684" s="112">
        <f t="shared" si="891"/>
        <v>10000000</v>
      </c>
      <c r="CN684" s="42" t="str">
        <f t="shared" ca="1" si="892"/>
        <v>FINALIZADO</v>
      </c>
      <c r="CO684" s="115"/>
      <c r="CQ684" s="17"/>
      <c r="CR684" s="87"/>
      <c r="CT684" s="4" t="s">
        <v>1321</v>
      </c>
      <c r="CU684" s="4" t="s">
        <v>1322</v>
      </c>
      <c r="CV684" s="4" t="s">
        <v>3330</v>
      </c>
      <c r="CW684" s="42" t="str">
        <f t="shared" si="893"/>
        <v>noviembre</v>
      </c>
      <c r="CX684" s="4" t="s">
        <v>180</v>
      </c>
      <c r="CY684" s="6" t="s">
        <v>361</v>
      </c>
      <c r="CZ684" s="6" t="s">
        <v>362</v>
      </c>
    </row>
    <row r="685" spans="1:104" x14ac:dyDescent="0.25">
      <c r="A685" s="110" t="str">
        <f t="shared" ref="A685:A686" si="894">+IF($CM685&gt;$AM685,"A", "")</f>
        <v/>
      </c>
      <c r="B685" s="110" t="str">
        <f t="shared" ref="B685:B686" si="895">+IF(CK685&gt;BY685,"PR","")</f>
        <v/>
      </c>
      <c r="C685" s="42" t="str">
        <f t="shared" ref="C685:C686" si="896">IF($CG685= "1 SI", "T","")</f>
        <v/>
      </c>
      <c r="D685" s="42" t="str">
        <f t="shared" ref="D685:D686" si="897">+IF($CF685="1 SI","S","")</f>
        <v/>
      </c>
      <c r="E685" s="110" t="str">
        <f t="shared" ref="E685:E686" si="898">+IF(CH685="1 SI","C","")</f>
        <v/>
      </c>
      <c r="F685" s="110" t="str">
        <f t="shared" ref="F685:F686" ca="1" si="899">+IF($CK685&lt;=$F$1,"F","E")</f>
        <v>F</v>
      </c>
      <c r="G685" s="19" t="str">
        <f t="shared" ref="G685:G686" si="900">+IF($CO685="MUTUO ACUERDO", "L","")</f>
        <v/>
      </c>
      <c r="H685" s="19" t="str">
        <f t="shared" ref="H685:H686" si="901">IF($CX685="1 SI","","NE")</f>
        <v/>
      </c>
      <c r="I685" s="164" t="str">
        <f t="shared" ref="I685:I686" si="902">IF(CV685="1. SI","ANU","")</f>
        <v/>
      </c>
      <c r="J685" s="4">
        <v>2020</v>
      </c>
      <c r="K685" s="5">
        <v>675</v>
      </c>
      <c r="L685" s="13" t="s">
        <v>1432</v>
      </c>
      <c r="M685" s="4" t="s">
        <v>115</v>
      </c>
      <c r="N685" s="6" t="s">
        <v>116</v>
      </c>
      <c r="O685" s="6" t="s">
        <v>138</v>
      </c>
      <c r="P685" s="6" t="s">
        <v>150</v>
      </c>
      <c r="Q685" s="6" t="s">
        <v>249</v>
      </c>
      <c r="R685" s="4" t="s">
        <v>114</v>
      </c>
      <c r="S685" s="4" t="s">
        <v>166</v>
      </c>
      <c r="T685" s="108" t="s">
        <v>5525</v>
      </c>
      <c r="U685" s="4" t="s">
        <v>173</v>
      </c>
      <c r="V685" s="43" t="s">
        <v>174</v>
      </c>
      <c r="W685" s="7">
        <v>72291575</v>
      </c>
      <c r="X685" s="100">
        <v>2</v>
      </c>
      <c r="Y685" s="224">
        <v>30768</v>
      </c>
      <c r="Z685" s="80">
        <f ca="1">+($F$1-Tabla3[[#This Row],[FECHA DE NACIMIENTO]])/365</f>
        <v>37.136986301369866</v>
      </c>
      <c r="AA685" s="133" t="s">
        <v>178</v>
      </c>
      <c r="AC685" s="4" t="s">
        <v>114</v>
      </c>
      <c r="AD685" s="4" t="s">
        <v>114</v>
      </c>
      <c r="AE685" s="8" t="s">
        <v>114</v>
      </c>
      <c r="AF685" s="4" t="s">
        <v>181</v>
      </c>
      <c r="AG685" s="105" t="s">
        <v>958</v>
      </c>
      <c r="AH685" s="6" t="s">
        <v>958</v>
      </c>
      <c r="AI685" s="6" t="s">
        <v>5526</v>
      </c>
      <c r="AJ685" s="108" t="s">
        <v>5527</v>
      </c>
      <c r="AK685" s="101" t="s">
        <v>5528</v>
      </c>
      <c r="AL685" s="9">
        <v>12083334</v>
      </c>
      <c r="AM685" s="9">
        <v>12083334</v>
      </c>
      <c r="AN685" s="112">
        <v>12083334</v>
      </c>
      <c r="AO685" s="4" t="s">
        <v>209</v>
      </c>
      <c r="AP685" s="6" t="s">
        <v>181</v>
      </c>
      <c r="AQ685" s="6" t="s">
        <v>168</v>
      </c>
      <c r="AR685" s="201"/>
      <c r="AS685" s="102"/>
      <c r="AT685" s="8"/>
      <c r="AU685" s="108">
        <v>5620</v>
      </c>
      <c r="AV685" s="224">
        <v>43840</v>
      </c>
      <c r="AW685" s="108">
        <v>245820</v>
      </c>
      <c r="AX685" s="225">
        <v>44167</v>
      </c>
      <c r="AY685" s="108" t="s">
        <v>215</v>
      </c>
      <c r="AZ685" s="108" t="s">
        <v>573</v>
      </c>
      <c r="BA685" s="108" t="s">
        <v>181</v>
      </c>
      <c r="BB685" s="75"/>
      <c r="BC685" s="75"/>
      <c r="BD685" s="161" t="s">
        <v>5530</v>
      </c>
      <c r="BE685" s="161" t="s">
        <v>5529</v>
      </c>
      <c r="BF685" s="224">
        <v>44166</v>
      </c>
      <c r="BG685" s="4" t="s">
        <v>220</v>
      </c>
      <c r="BH685" s="4" t="s">
        <v>220</v>
      </c>
      <c r="BI685" s="6" t="s">
        <v>221</v>
      </c>
      <c r="BJ685" s="6" t="s">
        <v>1157</v>
      </c>
      <c r="BK685" s="6" t="s">
        <v>174</v>
      </c>
      <c r="BL685" s="12">
        <v>51982340</v>
      </c>
      <c r="BM685" s="4">
        <v>8</v>
      </c>
      <c r="BN685" s="6" t="s">
        <v>1160</v>
      </c>
      <c r="BO685" s="6" t="s">
        <v>3898</v>
      </c>
      <c r="BP685" s="4">
        <v>77101706</v>
      </c>
      <c r="BQ685" s="196" t="s">
        <v>5524</v>
      </c>
      <c r="BR685" s="224">
        <v>44166</v>
      </c>
      <c r="BS685" s="4" t="s">
        <v>180</v>
      </c>
      <c r="BT685" s="13" t="s">
        <v>230</v>
      </c>
      <c r="BU685" s="225">
        <v>44168</v>
      </c>
      <c r="BV685" s="13" t="s">
        <v>348</v>
      </c>
      <c r="BW685" s="222">
        <v>44168</v>
      </c>
      <c r="BX685" s="225">
        <v>44168</v>
      </c>
      <c r="BY685" s="20">
        <v>44196</v>
      </c>
      <c r="BZ685" s="42">
        <f t="shared" ref="BZ685:BZ686" si="903">$BY685-$BX685</f>
        <v>28</v>
      </c>
      <c r="CA685" s="16">
        <f t="shared" si="741"/>
        <v>0.93333333333333335</v>
      </c>
      <c r="CB685" s="6" t="s">
        <v>5531</v>
      </c>
      <c r="CC685" s="9">
        <f>BD_2!E683</f>
        <v>0</v>
      </c>
      <c r="CD685" s="9">
        <f>BD_2!BA683</f>
        <v>0</v>
      </c>
      <c r="CE685" s="4">
        <f>BD_2!BZ683</f>
        <v>0</v>
      </c>
      <c r="CF685" s="42" t="str">
        <f>BD_2!CA683</f>
        <v>2 NO</v>
      </c>
      <c r="CG685" s="222" t="str">
        <f>BD_2!CF683</f>
        <v>2 NO</v>
      </c>
      <c r="CH685" s="4" t="s">
        <v>181</v>
      </c>
      <c r="CI685">
        <f t="shared" si="761"/>
        <v>28</v>
      </c>
      <c r="CJ685" s="161">
        <f t="shared" si="860"/>
        <v>44168</v>
      </c>
      <c r="CK685" s="161">
        <f t="shared" si="861"/>
        <v>44196</v>
      </c>
      <c r="CL685" s="14">
        <f t="shared" ref="CL685:CL687" ca="1" si="904">(($F$1-$CJ685)/($CK685-$CJ685))</f>
        <v>5.5357142857142856</v>
      </c>
      <c r="CM685" s="112">
        <f t="shared" ref="CM685:CM686" si="905">$AM685+$CD685-$CC685</f>
        <v>12083334</v>
      </c>
      <c r="CN685" s="42" t="str">
        <f t="shared" ref="CN685:CN686" ca="1" si="906">+IF($CK685&lt;=$F$1, "FINALIZADO","EJECUCIÓN")</f>
        <v>FINALIZADO</v>
      </c>
      <c r="CO685" s="115"/>
      <c r="CQ685" s="17"/>
      <c r="CR685" s="87"/>
      <c r="CT685" s="4" t="s">
        <v>1321</v>
      </c>
      <c r="CU685" s="4" t="s">
        <v>1322</v>
      </c>
      <c r="CV685" s="4" t="s">
        <v>3330</v>
      </c>
      <c r="CW685" s="42" t="str">
        <f t="shared" ref="CW685" si="907">TEXT(BF685,"MMMM")</f>
        <v>diciembre</v>
      </c>
      <c r="CX685" s="4" t="s">
        <v>180</v>
      </c>
      <c r="CY685" s="6" t="s">
        <v>361</v>
      </c>
      <c r="CZ685" s="6" t="s">
        <v>362</v>
      </c>
    </row>
    <row r="686" spans="1:104" x14ac:dyDescent="0.25">
      <c r="A686" s="110" t="str">
        <f t="shared" si="894"/>
        <v/>
      </c>
      <c r="B686" s="110" t="str">
        <f t="shared" si="895"/>
        <v/>
      </c>
      <c r="C686" s="42" t="str">
        <f t="shared" si="896"/>
        <v/>
      </c>
      <c r="D686" s="42" t="str">
        <f t="shared" si="897"/>
        <v/>
      </c>
      <c r="E686" s="110" t="str">
        <f t="shared" si="898"/>
        <v/>
      </c>
      <c r="F686" s="110" t="str">
        <f t="shared" ca="1" si="899"/>
        <v>E</v>
      </c>
      <c r="G686" s="19" t="str">
        <f t="shared" si="900"/>
        <v/>
      </c>
      <c r="H686" s="19" t="str">
        <f t="shared" si="901"/>
        <v/>
      </c>
      <c r="I686" s="164" t="str">
        <f t="shared" si="902"/>
        <v/>
      </c>
      <c r="J686" s="4">
        <v>2020</v>
      </c>
      <c r="K686" s="5">
        <v>676</v>
      </c>
      <c r="L686" s="13" t="s">
        <v>1431</v>
      </c>
      <c r="M686" s="79" t="s">
        <v>2159</v>
      </c>
      <c r="N686" t="s">
        <v>116</v>
      </c>
      <c r="O686" t="s">
        <v>132</v>
      </c>
      <c r="P686" t="s">
        <v>158</v>
      </c>
      <c r="Q686"/>
      <c r="R686" s="79" t="s">
        <v>114</v>
      </c>
      <c r="S686" s="79" t="s">
        <v>168</v>
      </c>
      <c r="T686" s="108" t="s">
        <v>3812</v>
      </c>
      <c r="U686" s="4" t="s">
        <v>2160</v>
      </c>
      <c r="V686" s="43" t="s">
        <v>175</v>
      </c>
      <c r="W686" s="7">
        <v>900475780</v>
      </c>
      <c r="X686" s="100"/>
      <c r="Y686" s="221" t="s">
        <v>2162</v>
      </c>
      <c r="Z686" s="80">
        <v>0</v>
      </c>
      <c r="AA686" s="133" t="s">
        <v>2162</v>
      </c>
      <c r="AB686" s="133" t="s">
        <v>2162</v>
      </c>
      <c r="AC686" s="4" t="s">
        <v>3815</v>
      </c>
      <c r="AD686" s="4" t="s">
        <v>174</v>
      </c>
      <c r="AE686" s="8">
        <v>35467363</v>
      </c>
      <c r="AF686" s="4" t="s">
        <v>181</v>
      </c>
      <c r="AG686" s="6" t="s">
        <v>195</v>
      </c>
      <c r="AH686" s="6" t="s">
        <v>201</v>
      </c>
      <c r="AI686" s="6" t="s">
        <v>5533</v>
      </c>
      <c r="AJ686" s="108" t="s">
        <v>5534</v>
      </c>
      <c r="AK686" s="101" t="s">
        <v>5535</v>
      </c>
      <c r="AL686" s="9">
        <v>938343650</v>
      </c>
      <c r="AM686" s="9">
        <v>938343650</v>
      </c>
      <c r="AN686" s="112">
        <v>0</v>
      </c>
      <c r="AO686" s="4" t="s">
        <v>209</v>
      </c>
      <c r="AP686" s="6" t="s">
        <v>181</v>
      </c>
      <c r="AQ686" s="6" t="s">
        <v>168</v>
      </c>
      <c r="AR686" s="201"/>
      <c r="AS686" s="102"/>
      <c r="AT686" s="8"/>
      <c r="AU686" s="108">
        <v>520</v>
      </c>
      <c r="AV686" s="224">
        <v>43833</v>
      </c>
      <c r="AW686" s="108">
        <v>243320</v>
      </c>
      <c r="AX686" s="225">
        <v>44166</v>
      </c>
      <c r="AY686" s="108" t="s">
        <v>214</v>
      </c>
      <c r="AZ686" s="108" t="s">
        <v>3819</v>
      </c>
      <c r="BA686" s="108" t="s">
        <v>181</v>
      </c>
      <c r="BB686" s="75"/>
      <c r="BC686" s="75"/>
      <c r="BD686" s="161" t="s">
        <v>3814</v>
      </c>
      <c r="BE686" s="161" t="s">
        <v>3813</v>
      </c>
      <c r="BF686" s="224">
        <v>44166</v>
      </c>
      <c r="BG686" s="4" t="s">
        <v>220</v>
      </c>
      <c r="BH686" s="4" t="s">
        <v>220</v>
      </c>
      <c r="BI686" s="6" t="s">
        <v>221</v>
      </c>
      <c r="BJ686" s="6" t="s">
        <v>4042</v>
      </c>
      <c r="BK686" s="6" t="s">
        <v>174</v>
      </c>
      <c r="BL686" s="12">
        <v>79425617</v>
      </c>
      <c r="BM686" s="4">
        <v>9</v>
      </c>
      <c r="BN686" s="6" t="s">
        <v>4043</v>
      </c>
      <c r="BO686" s="6" t="s">
        <v>195</v>
      </c>
      <c r="BP686" s="4">
        <v>92121801</v>
      </c>
      <c r="BQ686" s="196" t="s">
        <v>5532</v>
      </c>
      <c r="BR686" s="224">
        <v>44166</v>
      </c>
      <c r="BS686" s="4" t="s">
        <v>181</v>
      </c>
      <c r="BT686" s="13" t="s">
        <v>235</v>
      </c>
      <c r="BU686" s="225" t="s">
        <v>168</v>
      </c>
      <c r="BV686" s="13" t="s">
        <v>256</v>
      </c>
      <c r="BW686" s="222">
        <v>44166</v>
      </c>
      <c r="BX686" s="222">
        <v>44166</v>
      </c>
      <c r="BY686" s="20">
        <v>44773</v>
      </c>
      <c r="BZ686" s="42">
        <f t="shared" si="903"/>
        <v>607</v>
      </c>
      <c r="CA686" s="16">
        <f t="shared" si="741"/>
        <v>20.233333333333334</v>
      </c>
      <c r="CB686" s="6" t="s">
        <v>5536</v>
      </c>
      <c r="CC686" s="9">
        <f>BD_2!E684</f>
        <v>0</v>
      </c>
      <c r="CD686" s="9">
        <f>BD_2!BA684</f>
        <v>0</v>
      </c>
      <c r="CE686" s="4">
        <f>BD_2!BZ684</f>
        <v>0</v>
      </c>
      <c r="CF686" s="42" t="str">
        <f>BD_2!CA684</f>
        <v>2 NO</v>
      </c>
      <c r="CG686" s="222" t="str">
        <f>BD_2!CF684</f>
        <v>2 NO</v>
      </c>
      <c r="CH686" s="4" t="s">
        <v>181</v>
      </c>
      <c r="CI686">
        <f t="shared" si="761"/>
        <v>607</v>
      </c>
      <c r="CJ686" s="161">
        <f t="shared" si="860"/>
        <v>44166</v>
      </c>
      <c r="CK686" s="161">
        <f t="shared" si="861"/>
        <v>44773</v>
      </c>
      <c r="CL686" s="14">
        <f t="shared" ca="1" si="904"/>
        <v>0.25864909390444812</v>
      </c>
      <c r="CM686" s="112">
        <f t="shared" si="905"/>
        <v>938343650</v>
      </c>
      <c r="CN686" s="42" t="str">
        <f t="shared" ca="1" si="906"/>
        <v>EJECUCIÓN</v>
      </c>
      <c r="CO686" s="115"/>
      <c r="CQ686" s="17"/>
      <c r="CR686" s="87"/>
      <c r="CT686" s="4" t="s">
        <v>1321</v>
      </c>
      <c r="CU686" s="4" t="s">
        <v>1322</v>
      </c>
      <c r="CV686" s="4" t="s">
        <v>3330</v>
      </c>
      <c r="CW686" s="42" t="str">
        <f t="shared" ref="CW686" si="908">TEXT(BF686,"MMMM")</f>
        <v>diciembre</v>
      </c>
      <c r="CX686" s="4" t="s">
        <v>180</v>
      </c>
      <c r="CY686" s="6" t="s">
        <v>361</v>
      </c>
      <c r="CZ686" s="6" t="s">
        <v>362</v>
      </c>
    </row>
    <row r="687" spans="1:104" x14ac:dyDescent="0.25">
      <c r="A687" s="110" t="str">
        <f>+IF($CM687&gt;$AM687,"A", "")</f>
        <v/>
      </c>
      <c r="B687" s="110" t="str">
        <f>+IF(CK687&gt;BY687,"PR","")</f>
        <v/>
      </c>
      <c r="C687" s="42" t="str">
        <f>IF($CG687= "1 SI", "T","")</f>
        <v/>
      </c>
      <c r="D687" s="42" t="str">
        <f>+IF($CF687="1 SI","S","")</f>
        <v/>
      </c>
      <c r="E687" s="110" t="str">
        <f>+IF(CH687="1 SI","C","")</f>
        <v/>
      </c>
      <c r="F687" s="110" t="str">
        <f ca="1">+IF($CK687&lt;=$F$1,"F","E")</f>
        <v>F</v>
      </c>
      <c r="G687" s="19" t="str">
        <f>+IF($CO687="MUTUO ACUERDO", "L","")</f>
        <v/>
      </c>
      <c r="H687" s="19" t="str">
        <f>IF($CX687="1 SI","","NE")</f>
        <v/>
      </c>
      <c r="I687" s="164" t="str">
        <f>IF(CV687="1. SI","ANU","")</f>
        <v/>
      </c>
      <c r="J687" s="4">
        <v>2020</v>
      </c>
      <c r="K687" s="5">
        <v>677</v>
      </c>
      <c r="L687" s="13" t="s">
        <v>515</v>
      </c>
      <c r="M687" s="4" t="s">
        <v>115</v>
      </c>
      <c r="N687" s="6" t="s">
        <v>116</v>
      </c>
      <c r="O687" s="6" t="s">
        <v>138</v>
      </c>
      <c r="P687" s="6" t="s">
        <v>150</v>
      </c>
      <c r="Q687" s="6" t="s">
        <v>249</v>
      </c>
      <c r="R687" s="4" t="s">
        <v>114</v>
      </c>
      <c r="S687" s="4" t="s">
        <v>166</v>
      </c>
      <c r="T687" s="108" t="s">
        <v>5538</v>
      </c>
      <c r="U687" s="4" t="s">
        <v>173</v>
      </c>
      <c r="V687" s="43" t="s">
        <v>174</v>
      </c>
      <c r="W687" s="7">
        <v>79914846</v>
      </c>
      <c r="X687" s="100">
        <v>4</v>
      </c>
      <c r="Y687" s="224">
        <v>29054</v>
      </c>
      <c r="Z687" s="80">
        <f ca="1">+($F$1-Tabla3[[#This Row],[FECHA DE NACIMIENTO]])/365</f>
        <v>41.832876712328769</v>
      </c>
      <c r="AA687" s="133" t="s">
        <v>178</v>
      </c>
      <c r="AC687" s="4" t="s">
        <v>114</v>
      </c>
      <c r="AD687" s="4" t="s">
        <v>114</v>
      </c>
      <c r="AE687" s="8" t="s">
        <v>114</v>
      </c>
      <c r="AF687" s="4" t="s">
        <v>181</v>
      </c>
      <c r="AG687" s="13" t="s">
        <v>201</v>
      </c>
      <c r="AH687" s="6" t="s">
        <v>201</v>
      </c>
      <c r="AI687" s="6" t="s">
        <v>5539</v>
      </c>
      <c r="AJ687" s="108" t="s">
        <v>5540</v>
      </c>
      <c r="AK687" s="101" t="s">
        <v>5541</v>
      </c>
      <c r="AL687" s="9">
        <v>12000000</v>
      </c>
      <c r="AM687" s="9">
        <v>12000000</v>
      </c>
      <c r="AN687" s="112">
        <v>12000000</v>
      </c>
      <c r="AO687" s="4" t="s">
        <v>209</v>
      </c>
      <c r="AP687" s="6" t="s">
        <v>181</v>
      </c>
      <c r="AQ687" s="6" t="s">
        <v>168</v>
      </c>
      <c r="AR687" s="201"/>
      <c r="AS687" s="102"/>
      <c r="AT687" s="8"/>
      <c r="AU687" s="108">
        <v>3120</v>
      </c>
      <c r="AV687" s="224">
        <v>43838</v>
      </c>
      <c r="AW687" s="108">
        <v>245720</v>
      </c>
      <c r="AX687" s="225">
        <v>44167</v>
      </c>
      <c r="AY687" s="108" t="s">
        <v>215</v>
      </c>
      <c r="AZ687" s="108" t="s">
        <v>378</v>
      </c>
      <c r="BA687" s="108" t="s">
        <v>181</v>
      </c>
      <c r="BB687" s="75"/>
      <c r="BC687" s="75"/>
      <c r="BD687" s="161" t="s">
        <v>5543</v>
      </c>
      <c r="BE687" s="161" t="s">
        <v>5542</v>
      </c>
      <c r="BF687" s="224">
        <v>44166</v>
      </c>
      <c r="BG687" s="4" t="s">
        <v>220</v>
      </c>
      <c r="BH687" s="4" t="s">
        <v>220</v>
      </c>
      <c r="BI687" s="6" t="s">
        <v>221</v>
      </c>
      <c r="BJ687" s="6" t="s">
        <v>5358</v>
      </c>
      <c r="BK687" s="6" t="s">
        <v>174</v>
      </c>
      <c r="BL687" s="12">
        <v>79521971</v>
      </c>
      <c r="BM687" s="4">
        <v>1</v>
      </c>
      <c r="BN687" s="6" t="s">
        <v>201</v>
      </c>
      <c r="BO687" s="6" t="s">
        <v>201</v>
      </c>
      <c r="BP687" s="4">
        <v>80121704</v>
      </c>
      <c r="BQ687" s="196" t="s">
        <v>5537</v>
      </c>
      <c r="BR687" s="224">
        <v>44166</v>
      </c>
      <c r="BS687" s="4" t="s">
        <v>180</v>
      </c>
      <c r="BT687" s="13" t="s">
        <v>230</v>
      </c>
      <c r="BU687" s="225">
        <v>44167</v>
      </c>
      <c r="BV687" s="13" t="s">
        <v>348</v>
      </c>
      <c r="BW687" s="222">
        <v>44167</v>
      </c>
      <c r="BX687" s="222">
        <v>44167</v>
      </c>
      <c r="BY687" s="20">
        <v>44196</v>
      </c>
      <c r="BZ687" s="42">
        <f>$BY687-$BX687</f>
        <v>29</v>
      </c>
      <c r="CA687" s="16">
        <f t="shared" si="741"/>
        <v>0.96666666666666667</v>
      </c>
      <c r="CB687" s="6" t="s">
        <v>5544</v>
      </c>
      <c r="CC687" s="9">
        <f>BD_2!E685</f>
        <v>0</v>
      </c>
      <c r="CD687" s="9">
        <f>BD_2!BA685</f>
        <v>0</v>
      </c>
      <c r="CE687" s="4">
        <f>BD_2!BZ685</f>
        <v>0</v>
      </c>
      <c r="CF687" s="42" t="str">
        <f>BD_2!CA685</f>
        <v>2 NO</v>
      </c>
      <c r="CG687" s="222" t="str">
        <f>BD_2!CF685</f>
        <v>2 NO</v>
      </c>
      <c r="CH687" s="4" t="s">
        <v>181</v>
      </c>
      <c r="CI687">
        <f t="shared" si="761"/>
        <v>29</v>
      </c>
      <c r="CJ687" s="161">
        <f t="shared" si="860"/>
        <v>44167</v>
      </c>
      <c r="CK687" s="161">
        <f t="shared" si="861"/>
        <v>44196</v>
      </c>
      <c r="CL687" s="14">
        <f t="shared" ca="1" si="904"/>
        <v>5.3793103448275863</v>
      </c>
      <c r="CM687" s="112">
        <f>$AM687+$CD687-$CC687</f>
        <v>12000000</v>
      </c>
      <c r="CN687" s="42" t="str">
        <f ca="1">+IF($CK687&lt;=$F$1, "FINALIZADO","EJECUCIÓN")</f>
        <v>FINALIZADO</v>
      </c>
      <c r="CO687" s="115"/>
      <c r="CQ687" s="17"/>
      <c r="CR687" s="87"/>
      <c r="CT687" s="4" t="s">
        <v>1321</v>
      </c>
      <c r="CU687" s="4" t="s">
        <v>1322</v>
      </c>
      <c r="CV687" s="4" t="s">
        <v>3330</v>
      </c>
      <c r="CW687" s="42" t="str">
        <f>TEXT(BF687,"MMMM")</f>
        <v>diciembre</v>
      </c>
      <c r="CX687" s="4" t="s">
        <v>180</v>
      </c>
      <c r="CY687" s="6" t="s">
        <v>361</v>
      </c>
      <c r="CZ687" s="6" t="s">
        <v>362</v>
      </c>
    </row>
    <row r="688" spans="1:104" x14ac:dyDescent="0.25">
      <c r="A688" s="110" t="str">
        <f t="shared" ref="A688:A692" si="909">+IF($CM688&gt;$AM688,"A", "")</f>
        <v/>
      </c>
      <c r="B688" s="110" t="str">
        <f t="shared" ref="B688:B692" si="910">+IF(CK688&gt;BY688,"PR","")</f>
        <v/>
      </c>
      <c r="C688" s="42" t="str">
        <f t="shared" ref="C688:C692" si="911">IF($CG688= "1 SI", "T","")</f>
        <v/>
      </c>
      <c r="D688" s="42" t="str">
        <f t="shared" ref="D688:D692" si="912">+IF($CF688="1 SI","S","")</f>
        <v/>
      </c>
      <c r="E688" s="110" t="str">
        <f t="shared" ref="E688:E692" si="913">+IF(CH688="1 SI","C","")</f>
        <v/>
      </c>
      <c r="F688" s="110" t="str">
        <f t="shared" ref="F688:F692" ca="1" si="914">+IF($CK688&lt;=$F$1,"F","E")</f>
        <v>E</v>
      </c>
      <c r="G688" s="19" t="str">
        <f t="shared" ref="G688:G692" si="915">+IF($CO688="MUTUO ACUERDO", "L","")</f>
        <v/>
      </c>
      <c r="H688" s="19" t="str">
        <f t="shared" ref="H688:H692" si="916">IF($CX688="1 SI","","NE")</f>
        <v/>
      </c>
      <c r="I688" s="164" t="str">
        <f t="shared" ref="I688:I692" si="917">IF(CV688="1. SI","ANU","")</f>
        <v/>
      </c>
      <c r="J688" s="4">
        <v>2020</v>
      </c>
      <c r="K688" s="5">
        <v>678</v>
      </c>
      <c r="L688" s="13" t="s">
        <v>515</v>
      </c>
      <c r="M688" s="4" t="s">
        <v>115</v>
      </c>
      <c r="N688" s="6" t="s">
        <v>119</v>
      </c>
      <c r="O688" t="s">
        <v>3789</v>
      </c>
      <c r="P688" s="6" t="s">
        <v>165</v>
      </c>
      <c r="Q688" s="6" t="s">
        <v>249</v>
      </c>
      <c r="R688" s="4" t="s">
        <v>5549</v>
      </c>
      <c r="S688" s="4" t="s">
        <v>168</v>
      </c>
      <c r="T688" s="108" t="s">
        <v>5550</v>
      </c>
      <c r="U688" s="4" t="s">
        <v>2160</v>
      </c>
      <c r="V688" s="43" t="s">
        <v>175</v>
      </c>
      <c r="W688" s="7">
        <v>900818856</v>
      </c>
      <c r="X688" s="100"/>
      <c r="Y688" s="224" t="s">
        <v>2162</v>
      </c>
      <c r="Z688" s="80">
        <v>0</v>
      </c>
      <c r="AA688" s="133" t="s">
        <v>2162</v>
      </c>
      <c r="AB688" s="133" t="s">
        <v>2162</v>
      </c>
      <c r="AC688" s="4" t="s">
        <v>5551</v>
      </c>
      <c r="AD688" s="4" t="s">
        <v>174</v>
      </c>
      <c r="AE688" s="8">
        <v>80171749</v>
      </c>
      <c r="AF688" s="4" t="s">
        <v>180</v>
      </c>
      <c r="AG688" s="13" t="s">
        <v>713</v>
      </c>
      <c r="AH688" s="13" t="s">
        <v>713</v>
      </c>
      <c r="AI688" s="108" t="s">
        <v>5552</v>
      </c>
      <c r="AJ688" s="108" t="s">
        <v>5553</v>
      </c>
      <c r="AK688" s="101"/>
      <c r="AL688" s="9">
        <v>1691000000</v>
      </c>
      <c r="AM688" s="9">
        <v>1691000000</v>
      </c>
      <c r="AN688" s="112">
        <v>0</v>
      </c>
      <c r="AO688" s="4" t="s">
        <v>209</v>
      </c>
      <c r="AP688" s="6" t="s">
        <v>181</v>
      </c>
      <c r="AQ688" s="6" t="s">
        <v>168</v>
      </c>
      <c r="AR688" s="201"/>
      <c r="AS688" s="102"/>
      <c r="AT688" s="8"/>
      <c r="AU688" s="108">
        <v>25620</v>
      </c>
      <c r="AV688" s="224">
        <v>44132</v>
      </c>
      <c r="AW688" s="108">
        <v>246920</v>
      </c>
      <c r="AX688" s="225">
        <v>44168</v>
      </c>
      <c r="AY688" s="108" t="s">
        <v>215</v>
      </c>
      <c r="AZ688" s="108" t="s">
        <v>5675</v>
      </c>
      <c r="BA688" s="108" t="s">
        <v>181</v>
      </c>
      <c r="BB688" s="75"/>
      <c r="BC688" s="75"/>
      <c r="BD688" s="161" t="s">
        <v>5555</v>
      </c>
      <c r="BE688" s="161" t="s">
        <v>5554</v>
      </c>
      <c r="BF688" s="224">
        <v>44168</v>
      </c>
      <c r="BG688" s="4" t="s">
        <v>220</v>
      </c>
      <c r="BH688" s="4" t="s">
        <v>220</v>
      </c>
      <c r="BI688" s="6" t="s">
        <v>221</v>
      </c>
      <c r="BJ688" s="6" t="s">
        <v>1168</v>
      </c>
      <c r="BK688" s="6" t="s">
        <v>174</v>
      </c>
      <c r="BL688" s="12">
        <v>52527301</v>
      </c>
      <c r="BM688" s="4">
        <v>4</v>
      </c>
      <c r="BN688" s="6" t="s">
        <v>1288</v>
      </c>
      <c r="BO688" s="6" t="s">
        <v>713</v>
      </c>
      <c r="BP688" s="4">
        <v>43221700</v>
      </c>
      <c r="BQ688" s="196" t="s">
        <v>5556</v>
      </c>
      <c r="BR688" s="224">
        <v>44168</v>
      </c>
      <c r="BS688" s="4" t="s">
        <v>180</v>
      </c>
      <c r="BT688" s="13" t="s">
        <v>230</v>
      </c>
      <c r="BU688" s="225">
        <v>44169</v>
      </c>
      <c r="BV688" s="13" t="s">
        <v>350</v>
      </c>
      <c r="BW688" s="222">
        <v>44175</v>
      </c>
      <c r="BX688" s="225">
        <v>44175</v>
      </c>
      <c r="BY688" s="20">
        <v>45270</v>
      </c>
      <c r="BZ688" s="42">
        <f t="shared" ref="BZ688:BZ692" si="918">$BY688-$BX688</f>
        <v>1095</v>
      </c>
      <c r="CA688" s="16">
        <f t="shared" si="741"/>
        <v>36.5</v>
      </c>
      <c r="CB688" s="6" t="s">
        <v>5557</v>
      </c>
      <c r="CC688" s="9">
        <f>BD_2!E686</f>
        <v>0</v>
      </c>
      <c r="CD688" s="9">
        <f>BD_2!BA686</f>
        <v>0</v>
      </c>
      <c r="CE688" s="4">
        <f>BD_2!BZ686</f>
        <v>0</v>
      </c>
      <c r="CF688" s="42" t="str">
        <f>BD_2!CA686</f>
        <v>2 NO</v>
      </c>
      <c r="CG688" s="222" t="str">
        <f>BD_2!CF686</f>
        <v>2 NO</v>
      </c>
      <c r="CH688" s="4" t="s">
        <v>181</v>
      </c>
      <c r="CI688">
        <f t="shared" si="761"/>
        <v>1095</v>
      </c>
      <c r="CJ688" s="161">
        <f t="shared" si="860"/>
        <v>44175</v>
      </c>
      <c r="CK688" s="161">
        <f t="shared" si="861"/>
        <v>45270</v>
      </c>
      <c r="CL688" s="14">
        <f t="shared" ref="CL688:CL692" ca="1" si="919">(($F$1-$CJ688)/($CK688-$CJ688))</f>
        <v>0.13515981735159818</v>
      </c>
      <c r="CM688" s="112">
        <f t="shared" ref="CM688:CM692" si="920">$AM688+$CD688-$CC688</f>
        <v>1691000000</v>
      </c>
      <c r="CN688" s="42" t="str">
        <f t="shared" ref="CN688:CN692" ca="1" si="921">+IF($CK688&lt;=$F$1, "FINALIZADO","EJECUCIÓN")</f>
        <v>EJECUCIÓN</v>
      </c>
      <c r="CO688" s="115"/>
      <c r="CQ688" s="17"/>
      <c r="CR688" s="87"/>
      <c r="CT688" s="4" t="s">
        <v>1321</v>
      </c>
      <c r="CU688" s="4" t="s">
        <v>1322</v>
      </c>
      <c r="CV688" s="4" t="s">
        <v>3330</v>
      </c>
      <c r="CW688" s="42" t="str">
        <f t="shared" ref="CW688:CW692" si="922">TEXT(BF688,"MMMM")</f>
        <v>diciembre</v>
      </c>
      <c r="CX688" s="4" t="s">
        <v>180</v>
      </c>
      <c r="CY688" s="6" t="s">
        <v>361</v>
      </c>
      <c r="CZ688" s="6" t="s">
        <v>362</v>
      </c>
    </row>
    <row r="689" spans="1:104" x14ac:dyDescent="0.25">
      <c r="A689" s="110" t="str">
        <f t="shared" si="909"/>
        <v/>
      </c>
      <c r="B689" s="110" t="str">
        <f t="shared" si="910"/>
        <v/>
      </c>
      <c r="C689" s="42" t="str">
        <f t="shared" si="911"/>
        <v/>
      </c>
      <c r="D689" s="42" t="str">
        <f t="shared" si="912"/>
        <v/>
      </c>
      <c r="E689" s="110" t="str">
        <f t="shared" si="913"/>
        <v/>
      </c>
      <c r="F689" s="110" t="str">
        <f t="shared" ca="1" si="914"/>
        <v>E</v>
      </c>
      <c r="G689" s="19" t="str">
        <f t="shared" si="915"/>
        <v/>
      </c>
      <c r="H689" s="19" t="str">
        <f t="shared" si="916"/>
        <v/>
      </c>
      <c r="I689" s="164" t="str">
        <f t="shared" si="917"/>
        <v/>
      </c>
      <c r="J689" s="4">
        <v>2020</v>
      </c>
      <c r="K689" s="5">
        <v>679</v>
      </c>
      <c r="L689" s="13" t="s">
        <v>515</v>
      </c>
      <c r="M689" s="4" t="s">
        <v>115</v>
      </c>
      <c r="N689" s="6" t="s">
        <v>119</v>
      </c>
      <c r="O689" t="s">
        <v>3789</v>
      </c>
      <c r="P689" s="6" t="s">
        <v>165</v>
      </c>
      <c r="Q689" s="6" t="s">
        <v>249</v>
      </c>
      <c r="R689" s="4" t="s">
        <v>5549</v>
      </c>
      <c r="S689" s="4" t="s">
        <v>168</v>
      </c>
      <c r="T689" s="108" t="s">
        <v>5558</v>
      </c>
      <c r="U689" s="4" t="s">
        <v>2160</v>
      </c>
      <c r="V689" s="43" t="s">
        <v>175</v>
      </c>
      <c r="W689" s="7">
        <v>8305055215</v>
      </c>
      <c r="X689" s="100"/>
      <c r="Y689" s="224" t="s">
        <v>2162</v>
      </c>
      <c r="Z689" s="80">
        <v>0</v>
      </c>
      <c r="AA689" s="133" t="s">
        <v>2162</v>
      </c>
      <c r="AB689" s="133" t="s">
        <v>2162</v>
      </c>
      <c r="AC689" s="4" t="s">
        <v>5559</v>
      </c>
      <c r="AD689" s="4" t="s">
        <v>174</v>
      </c>
      <c r="AE689" s="8">
        <v>19432061</v>
      </c>
      <c r="AF689" s="4" t="s">
        <v>181</v>
      </c>
      <c r="AG689" s="13" t="s">
        <v>713</v>
      </c>
      <c r="AH689" s="13" t="s">
        <v>713</v>
      </c>
      <c r="AI689" s="108" t="s">
        <v>5560</v>
      </c>
      <c r="AJ689" s="108" t="s">
        <v>5561</v>
      </c>
      <c r="AK689" s="101"/>
      <c r="AL689" s="9">
        <v>678499753</v>
      </c>
      <c r="AM689" s="9">
        <v>678499753</v>
      </c>
      <c r="AN689" s="112">
        <v>0</v>
      </c>
      <c r="AO689" s="4" t="s">
        <v>209</v>
      </c>
      <c r="AP689" s="6" t="s">
        <v>181</v>
      </c>
      <c r="AQ689" s="6" t="s">
        <v>168</v>
      </c>
      <c r="AR689" s="201"/>
      <c r="AS689" s="102"/>
      <c r="AT689" s="8"/>
      <c r="AU689" s="108">
        <v>25620</v>
      </c>
      <c r="AV689" s="224">
        <v>44132</v>
      </c>
      <c r="AW689" s="108">
        <v>248020</v>
      </c>
      <c r="AX689" s="225">
        <v>44169</v>
      </c>
      <c r="AY689" s="108" t="s">
        <v>215</v>
      </c>
      <c r="AZ689" s="108" t="s">
        <v>5679</v>
      </c>
      <c r="BA689" s="108" t="s">
        <v>181</v>
      </c>
      <c r="BB689" s="75"/>
      <c r="BC689" s="75"/>
      <c r="BD689" s="161" t="s">
        <v>5563</v>
      </c>
      <c r="BE689" s="161" t="s">
        <v>5562</v>
      </c>
      <c r="BF689" s="224">
        <v>44168</v>
      </c>
      <c r="BG689" s="4" t="s">
        <v>220</v>
      </c>
      <c r="BH689" s="4" t="s">
        <v>220</v>
      </c>
      <c r="BI689" s="6" t="s">
        <v>221</v>
      </c>
      <c r="BJ689" s="6" t="s">
        <v>1168</v>
      </c>
      <c r="BK689" s="6" t="s">
        <v>174</v>
      </c>
      <c r="BL689" s="12">
        <v>52527301</v>
      </c>
      <c r="BM689" s="4">
        <v>4</v>
      </c>
      <c r="BN689" s="6" t="s">
        <v>1288</v>
      </c>
      <c r="BO689" s="6" t="s">
        <v>713</v>
      </c>
      <c r="BP689" s="4">
        <v>81111500</v>
      </c>
      <c r="BQ689" s="196" t="s">
        <v>5556</v>
      </c>
      <c r="BR689" s="224">
        <v>44168</v>
      </c>
      <c r="BS689" s="4" t="s">
        <v>180</v>
      </c>
      <c r="BT689" s="13" t="s">
        <v>230</v>
      </c>
      <c r="BU689" s="225">
        <v>44169</v>
      </c>
      <c r="BV689" s="13" t="s">
        <v>350</v>
      </c>
      <c r="BW689" s="225">
        <v>44175</v>
      </c>
      <c r="BX689" s="225">
        <v>44175</v>
      </c>
      <c r="BY689" s="20">
        <v>45270</v>
      </c>
      <c r="BZ689" s="42">
        <f t="shared" si="918"/>
        <v>1095</v>
      </c>
      <c r="CA689" s="16">
        <f t="shared" si="741"/>
        <v>36.5</v>
      </c>
      <c r="CB689" s="6" t="s">
        <v>5564</v>
      </c>
      <c r="CC689" s="9">
        <f>BD_2!E687</f>
        <v>0</v>
      </c>
      <c r="CD689" s="9">
        <f>BD_2!BA687</f>
        <v>0</v>
      </c>
      <c r="CE689" s="4">
        <f>BD_2!BZ687</f>
        <v>0</v>
      </c>
      <c r="CF689" s="42" t="str">
        <f>BD_2!CA687</f>
        <v>2 NO</v>
      </c>
      <c r="CG689" s="222" t="str">
        <f>BD_2!CF687</f>
        <v>2 NO</v>
      </c>
      <c r="CH689" s="4" t="s">
        <v>181</v>
      </c>
      <c r="CI689">
        <f t="shared" si="761"/>
        <v>1095</v>
      </c>
      <c r="CJ689" s="161">
        <f t="shared" si="860"/>
        <v>44175</v>
      </c>
      <c r="CK689" s="161">
        <f t="shared" si="861"/>
        <v>45270</v>
      </c>
      <c r="CL689" s="14">
        <f t="shared" ca="1" si="919"/>
        <v>0.13515981735159818</v>
      </c>
      <c r="CM689" s="112">
        <f t="shared" si="920"/>
        <v>678499753</v>
      </c>
      <c r="CN689" s="42" t="str">
        <f t="shared" ca="1" si="921"/>
        <v>EJECUCIÓN</v>
      </c>
      <c r="CO689" s="115"/>
      <c r="CQ689" s="17"/>
      <c r="CR689" s="87"/>
      <c r="CT689" s="4" t="s">
        <v>1321</v>
      </c>
      <c r="CU689" s="4" t="s">
        <v>1322</v>
      </c>
      <c r="CV689" s="4" t="s">
        <v>3330</v>
      </c>
      <c r="CW689" s="42" t="str">
        <f t="shared" si="922"/>
        <v>diciembre</v>
      </c>
      <c r="CX689" s="4" t="s">
        <v>180</v>
      </c>
      <c r="CY689" s="6" t="s">
        <v>361</v>
      </c>
      <c r="CZ689" s="6" t="s">
        <v>362</v>
      </c>
    </row>
    <row r="690" spans="1:104" x14ac:dyDescent="0.25">
      <c r="A690" s="110" t="str">
        <f t="shared" si="909"/>
        <v/>
      </c>
      <c r="B690" s="110" t="str">
        <f t="shared" si="910"/>
        <v/>
      </c>
      <c r="C690" s="42" t="str">
        <f t="shared" si="911"/>
        <v/>
      </c>
      <c r="D690" s="42" t="str">
        <f t="shared" si="912"/>
        <v/>
      </c>
      <c r="E690" s="110" t="str">
        <f t="shared" si="913"/>
        <v/>
      </c>
      <c r="F690" s="110" t="str">
        <f t="shared" ca="1" si="914"/>
        <v>E</v>
      </c>
      <c r="G690" s="19" t="str">
        <f t="shared" si="915"/>
        <v/>
      </c>
      <c r="H690" s="19" t="str">
        <f t="shared" si="916"/>
        <v/>
      </c>
      <c r="I690" s="164" t="str">
        <f t="shared" si="917"/>
        <v/>
      </c>
      <c r="J690" s="4">
        <v>2020</v>
      </c>
      <c r="K690" s="5">
        <v>680</v>
      </c>
      <c r="L690" s="13" t="s">
        <v>515</v>
      </c>
      <c r="M690" s="4" t="s">
        <v>115</v>
      </c>
      <c r="N690" s="6" t="s">
        <v>119</v>
      </c>
      <c r="O690" t="s">
        <v>3789</v>
      </c>
      <c r="P690" s="6" t="s">
        <v>165</v>
      </c>
      <c r="Q690" s="6" t="s">
        <v>249</v>
      </c>
      <c r="R690" s="4" t="s">
        <v>5549</v>
      </c>
      <c r="S690" s="4" t="s">
        <v>168</v>
      </c>
      <c r="T690" s="108" t="s">
        <v>5565</v>
      </c>
      <c r="U690" s="4" t="s">
        <v>2160</v>
      </c>
      <c r="V690" s="43" t="s">
        <v>175</v>
      </c>
      <c r="W690" s="7">
        <v>900497625</v>
      </c>
      <c r="X690" s="100"/>
      <c r="Y690" s="224" t="s">
        <v>2162</v>
      </c>
      <c r="Z690" s="80">
        <v>0</v>
      </c>
      <c r="AA690" s="133" t="s">
        <v>2162</v>
      </c>
      <c r="AB690" s="133" t="s">
        <v>2162</v>
      </c>
      <c r="AC690" s="4" t="s">
        <v>5566</v>
      </c>
      <c r="AD690" s="4" t="s">
        <v>174</v>
      </c>
      <c r="AE690" s="8">
        <v>74334096</v>
      </c>
      <c r="AF690" s="4" t="s">
        <v>180</v>
      </c>
      <c r="AG690" s="13" t="s">
        <v>713</v>
      </c>
      <c r="AH690" s="13" t="s">
        <v>713</v>
      </c>
      <c r="AI690" s="108" t="s">
        <v>5567</v>
      </c>
      <c r="AJ690" s="108" t="s">
        <v>5568</v>
      </c>
      <c r="AK690" s="101"/>
      <c r="AL690" s="9">
        <v>799000000</v>
      </c>
      <c r="AM690" s="9">
        <v>799000000</v>
      </c>
      <c r="AN690" s="112">
        <v>0</v>
      </c>
      <c r="AO690" s="4" t="s">
        <v>209</v>
      </c>
      <c r="AP690" s="6" t="s">
        <v>181</v>
      </c>
      <c r="AQ690" s="6" t="s">
        <v>168</v>
      </c>
      <c r="AR690" s="201"/>
      <c r="AS690" s="102"/>
      <c r="AT690" s="8"/>
      <c r="AU690" s="108">
        <v>25620</v>
      </c>
      <c r="AV690" s="224">
        <v>44132</v>
      </c>
      <c r="AW690" s="108">
        <v>247920</v>
      </c>
      <c r="AX690" s="225">
        <v>44169</v>
      </c>
      <c r="AY690" s="108" t="s">
        <v>215</v>
      </c>
      <c r="AZ690" s="108" t="s">
        <v>5676</v>
      </c>
      <c r="BA690" s="108" t="s">
        <v>181</v>
      </c>
      <c r="BB690" s="75"/>
      <c r="BC690" s="75"/>
      <c r="BD690" s="161" t="s">
        <v>5570</v>
      </c>
      <c r="BE690" s="161" t="s">
        <v>5569</v>
      </c>
      <c r="BF690" s="224">
        <v>44168</v>
      </c>
      <c r="BG690" s="4" t="s">
        <v>220</v>
      </c>
      <c r="BH690" s="4" t="s">
        <v>220</v>
      </c>
      <c r="BI690" s="6" t="s">
        <v>221</v>
      </c>
      <c r="BJ690" s="6" t="s">
        <v>1168</v>
      </c>
      <c r="BK690" s="6" t="s">
        <v>174</v>
      </c>
      <c r="BL690" s="12">
        <v>52527301</v>
      </c>
      <c r="BM690" s="4">
        <v>4</v>
      </c>
      <c r="BN690" s="6" t="s">
        <v>1288</v>
      </c>
      <c r="BO690" s="6" t="s">
        <v>713</v>
      </c>
      <c r="BP690" s="4">
        <v>43221700</v>
      </c>
      <c r="BQ690" s="196" t="s">
        <v>5556</v>
      </c>
      <c r="BR690" s="224">
        <v>44168</v>
      </c>
      <c r="BS690" s="4" t="s">
        <v>180</v>
      </c>
      <c r="BT690" s="13" t="s">
        <v>230</v>
      </c>
      <c r="BU690" s="225">
        <v>44168</v>
      </c>
      <c r="BV690" s="13" t="s">
        <v>350</v>
      </c>
      <c r="BW690" s="225">
        <v>44174</v>
      </c>
      <c r="BX690" s="225">
        <v>44174</v>
      </c>
      <c r="BY690" s="20">
        <v>45269</v>
      </c>
      <c r="BZ690" s="42">
        <f t="shared" si="918"/>
        <v>1095</v>
      </c>
      <c r="CA690" s="16">
        <f t="shared" si="741"/>
        <v>36.5</v>
      </c>
      <c r="CB690" s="6" t="s">
        <v>5571</v>
      </c>
      <c r="CC690" s="9">
        <f>BD_2!E688</f>
        <v>0</v>
      </c>
      <c r="CD690" s="9">
        <f>BD_2!BA688</f>
        <v>0</v>
      </c>
      <c r="CE690" s="4">
        <f>BD_2!BZ688</f>
        <v>0</v>
      </c>
      <c r="CF690" s="42" t="str">
        <f>BD_2!CA688</f>
        <v>2 NO</v>
      </c>
      <c r="CG690" s="222" t="str">
        <f>BD_2!CF688</f>
        <v>2 NO</v>
      </c>
      <c r="CH690" s="4" t="s">
        <v>181</v>
      </c>
      <c r="CI690">
        <f t="shared" si="761"/>
        <v>1095</v>
      </c>
      <c r="CJ690" s="161">
        <f t="shared" si="860"/>
        <v>44174</v>
      </c>
      <c r="CK690" s="161">
        <f t="shared" si="861"/>
        <v>45269</v>
      </c>
      <c r="CL690" s="14">
        <f t="shared" ca="1" si="919"/>
        <v>0.13607305936073058</v>
      </c>
      <c r="CM690" s="112">
        <f t="shared" si="920"/>
        <v>799000000</v>
      </c>
      <c r="CN690" s="42" t="str">
        <f t="shared" ca="1" si="921"/>
        <v>EJECUCIÓN</v>
      </c>
      <c r="CO690" s="115"/>
      <c r="CQ690" s="17"/>
      <c r="CR690" s="87"/>
      <c r="CT690" s="4" t="s">
        <v>1321</v>
      </c>
      <c r="CU690" s="4" t="s">
        <v>1322</v>
      </c>
      <c r="CV690" s="4" t="s">
        <v>3330</v>
      </c>
      <c r="CW690" s="42" t="str">
        <f t="shared" si="922"/>
        <v>diciembre</v>
      </c>
      <c r="CX690" s="4" t="s">
        <v>180</v>
      </c>
      <c r="CY690" s="6" t="s">
        <v>361</v>
      </c>
      <c r="CZ690" s="6" t="s">
        <v>362</v>
      </c>
    </row>
    <row r="691" spans="1:104" x14ac:dyDescent="0.25">
      <c r="A691" s="110" t="str">
        <f t="shared" si="909"/>
        <v/>
      </c>
      <c r="B691" s="110" t="str">
        <f t="shared" si="910"/>
        <v/>
      </c>
      <c r="C691" s="42" t="str">
        <f t="shared" si="911"/>
        <v/>
      </c>
      <c r="D691" s="42" t="str">
        <f t="shared" si="912"/>
        <v/>
      </c>
      <c r="E691" s="110" t="str">
        <f t="shared" si="913"/>
        <v/>
      </c>
      <c r="F691" s="110" t="str">
        <f t="shared" ca="1" si="914"/>
        <v>E</v>
      </c>
      <c r="G691" s="19" t="str">
        <f t="shared" si="915"/>
        <v/>
      </c>
      <c r="H691" s="19" t="str">
        <f t="shared" si="916"/>
        <v/>
      </c>
      <c r="I691" s="164" t="str">
        <f t="shared" si="917"/>
        <v/>
      </c>
      <c r="J691" s="4">
        <v>2020</v>
      </c>
      <c r="K691" s="5">
        <v>681</v>
      </c>
      <c r="L691" s="13" t="s">
        <v>515</v>
      </c>
      <c r="M691" s="4" t="s">
        <v>115</v>
      </c>
      <c r="N691" s="6" t="s">
        <v>119</v>
      </c>
      <c r="O691" t="s">
        <v>3789</v>
      </c>
      <c r="P691" s="6" t="s">
        <v>165</v>
      </c>
      <c r="Q691" s="6" t="s">
        <v>249</v>
      </c>
      <c r="R691" s="4" t="s">
        <v>5549</v>
      </c>
      <c r="S691" s="4" t="s">
        <v>168</v>
      </c>
      <c r="T691" s="108" t="s">
        <v>5572</v>
      </c>
      <c r="U691" s="4" t="s">
        <v>2160</v>
      </c>
      <c r="V691" s="43" t="s">
        <v>175</v>
      </c>
      <c r="W691" s="7">
        <v>900425697</v>
      </c>
      <c r="X691" s="100"/>
      <c r="Y691" s="224" t="s">
        <v>2162</v>
      </c>
      <c r="Z691" s="80">
        <v>0</v>
      </c>
      <c r="AA691" s="133" t="s">
        <v>2162</v>
      </c>
      <c r="AB691" s="133" t="s">
        <v>2162</v>
      </c>
      <c r="AC691" s="4" t="s">
        <v>5573</v>
      </c>
      <c r="AD691" s="4" t="s">
        <v>174</v>
      </c>
      <c r="AE691" s="8">
        <v>1010241187</v>
      </c>
      <c r="AF691" s="4" t="s">
        <v>180</v>
      </c>
      <c r="AG691" s="13" t="s">
        <v>713</v>
      </c>
      <c r="AH691" s="13" t="s">
        <v>713</v>
      </c>
      <c r="AI691" s="108" t="s">
        <v>5574</v>
      </c>
      <c r="AJ691" s="108" t="s">
        <v>5575</v>
      </c>
      <c r="AK691" s="101"/>
      <c r="AL691" s="9">
        <v>435140160</v>
      </c>
      <c r="AM691" s="9">
        <v>435140160</v>
      </c>
      <c r="AN691" s="112">
        <v>0</v>
      </c>
      <c r="AO691" s="4" t="s">
        <v>209</v>
      </c>
      <c r="AP691" s="6" t="s">
        <v>181</v>
      </c>
      <c r="AQ691" s="6" t="s">
        <v>168</v>
      </c>
      <c r="AR691" s="201"/>
      <c r="AS691" s="102"/>
      <c r="AT691" s="8"/>
      <c r="AU691" s="108">
        <v>25620</v>
      </c>
      <c r="AV691" s="224">
        <v>44132</v>
      </c>
      <c r="AW691" s="108">
        <v>246820</v>
      </c>
      <c r="AX691" s="225">
        <v>44168</v>
      </c>
      <c r="AY691" s="108" t="s">
        <v>215</v>
      </c>
      <c r="AZ691" s="108" t="s">
        <v>5677</v>
      </c>
      <c r="BA691" s="108" t="s">
        <v>181</v>
      </c>
      <c r="BB691" s="75"/>
      <c r="BC691" s="75"/>
      <c r="BD691" s="161" t="s">
        <v>5577</v>
      </c>
      <c r="BE691" s="161" t="s">
        <v>5576</v>
      </c>
      <c r="BF691" s="224">
        <v>44168</v>
      </c>
      <c r="BG691" s="4" t="s">
        <v>220</v>
      </c>
      <c r="BH691" s="4" t="s">
        <v>220</v>
      </c>
      <c r="BI691" s="6" t="s">
        <v>221</v>
      </c>
      <c r="BJ691" s="6" t="s">
        <v>1168</v>
      </c>
      <c r="BK691" s="6" t="s">
        <v>174</v>
      </c>
      <c r="BL691" s="12">
        <v>52527301</v>
      </c>
      <c r="BM691" s="4">
        <v>4</v>
      </c>
      <c r="BN691" s="6" t="s">
        <v>1288</v>
      </c>
      <c r="BO691" s="6" t="s">
        <v>713</v>
      </c>
      <c r="BP691" s="4">
        <v>43201835</v>
      </c>
      <c r="BQ691" s="196" t="s">
        <v>5556</v>
      </c>
      <c r="BR691" s="224">
        <v>44168</v>
      </c>
      <c r="BS691" s="4" t="s">
        <v>180</v>
      </c>
      <c r="BT691" s="13" t="s">
        <v>230</v>
      </c>
      <c r="BU691" s="225">
        <v>44168</v>
      </c>
      <c r="BV691" s="13" t="s">
        <v>350</v>
      </c>
      <c r="BW691" s="225">
        <v>44174</v>
      </c>
      <c r="BX691" s="225">
        <v>44174</v>
      </c>
      <c r="BY691" s="20">
        <v>45269</v>
      </c>
      <c r="BZ691" s="42">
        <f t="shared" si="918"/>
        <v>1095</v>
      </c>
      <c r="CA691" s="16">
        <f t="shared" si="741"/>
        <v>36.5</v>
      </c>
      <c r="CB691" s="6" t="s">
        <v>5578</v>
      </c>
      <c r="CC691" s="9">
        <f>BD_2!E689</f>
        <v>0</v>
      </c>
      <c r="CD691" s="9">
        <f>BD_2!BA689</f>
        <v>0</v>
      </c>
      <c r="CE691" s="4">
        <f>BD_2!BZ689</f>
        <v>0</v>
      </c>
      <c r="CF691" s="42" t="str">
        <f>BD_2!CA689</f>
        <v>2 NO</v>
      </c>
      <c r="CG691" s="222" t="str">
        <f>BD_2!CF689</f>
        <v>2 NO</v>
      </c>
      <c r="CH691" s="4" t="s">
        <v>181</v>
      </c>
      <c r="CI691">
        <f t="shared" si="761"/>
        <v>1095</v>
      </c>
      <c r="CJ691" s="161">
        <f t="shared" si="860"/>
        <v>44174</v>
      </c>
      <c r="CK691" s="161">
        <f t="shared" si="861"/>
        <v>45269</v>
      </c>
      <c r="CL691" s="14">
        <f t="shared" ca="1" si="919"/>
        <v>0.13607305936073058</v>
      </c>
      <c r="CM691" s="112">
        <f t="shared" si="920"/>
        <v>435140160</v>
      </c>
      <c r="CN691" s="42" t="str">
        <f t="shared" ca="1" si="921"/>
        <v>EJECUCIÓN</v>
      </c>
      <c r="CO691" s="115"/>
      <c r="CQ691" s="17"/>
      <c r="CR691" s="87"/>
      <c r="CT691" s="4" t="s">
        <v>1321</v>
      </c>
      <c r="CU691" s="4" t="s">
        <v>1322</v>
      </c>
      <c r="CV691" s="4" t="s">
        <v>3330</v>
      </c>
      <c r="CW691" s="42" t="str">
        <f t="shared" ref="CW691" si="923">TEXT(BF691,"MMMM")</f>
        <v>diciembre</v>
      </c>
      <c r="CX691" s="4" t="s">
        <v>180</v>
      </c>
      <c r="CY691" s="6" t="s">
        <v>361</v>
      </c>
      <c r="CZ691" s="6" t="s">
        <v>362</v>
      </c>
    </row>
    <row r="692" spans="1:104" x14ac:dyDescent="0.25">
      <c r="A692" s="110" t="str">
        <f t="shared" si="909"/>
        <v/>
      </c>
      <c r="B692" s="110" t="str">
        <f t="shared" si="910"/>
        <v/>
      </c>
      <c r="C692" s="42" t="str">
        <f t="shared" si="911"/>
        <v/>
      </c>
      <c r="D692" s="42" t="str">
        <f t="shared" si="912"/>
        <v/>
      </c>
      <c r="E692" s="110" t="str">
        <f t="shared" si="913"/>
        <v/>
      </c>
      <c r="F692" s="110" t="str">
        <f t="shared" ca="1" si="914"/>
        <v>F</v>
      </c>
      <c r="G692" s="19" t="str">
        <f t="shared" si="915"/>
        <v/>
      </c>
      <c r="H692" s="19" t="str">
        <f t="shared" si="916"/>
        <v/>
      </c>
      <c r="I692" s="164" t="str">
        <f t="shared" si="917"/>
        <v/>
      </c>
      <c r="J692" s="4">
        <v>2020</v>
      </c>
      <c r="K692" s="5">
        <v>682</v>
      </c>
      <c r="L692" s="13" t="s">
        <v>714</v>
      </c>
      <c r="M692" s="4" t="s">
        <v>115</v>
      </c>
      <c r="N692" s="6" t="s">
        <v>119</v>
      </c>
      <c r="O692" t="s">
        <v>3789</v>
      </c>
      <c r="P692" s="6" t="s">
        <v>165</v>
      </c>
      <c r="Q692" s="6" t="s">
        <v>249</v>
      </c>
      <c r="R692" s="4" t="s">
        <v>5633</v>
      </c>
      <c r="S692" s="4" t="s">
        <v>168</v>
      </c>
      <c r="T692" s="108" t="s">
        <v>5634</v>
      </c>
      <c r="U692" s="4" t="s">
        <v>2160</v>
      </c>
      <c r="V692" s="43" t="s">
        <v>175</v>
      </c>
      <c r="W692" s="7">
        <v>900029004</v>
      </c>
      <c r="X692" s="100"/>
      <c r="Y692" s="224" t="s">
        <v>2162</v>
      </c>
      <c r="Z692" s="80">
        <v>0</v>
      </c>
      <c r="AA692" s="133" t="s">
        <v>2162</v>
      </c>
      <c r="AB692" s="133" t="s">
        <v>2162</v>
      </c>
      <c r="AC692" s="4" t="s">
        <v>5635</v>
      </c>
      <c r="AD692" s="4" t="s">
        <v>174</v>
      </c>
      <c r="AE692" s="8">
        <v>79866839</v>
      </c>
      <c r="AF692" s="4" t="s">
        <v>180</v>
      </c>
      <c r="AG692" s="6" t="s">
        <v>195</v>
      </c>
      <c r="AH692" s="6" t="s">
        <v>201</v>
      </c>
      <c r="AI692" s="6" t="s">
        <v>5636</v>
      </c>
      <c r="AJ692" s="108" t="s">
        <v>5637</v>
      </c>
      <c r="AK692" s="101"/>
      <c r="AL692" s="9">
        <v>130238573</v>
      </c>
      <c r="AM692" s="9">
        <v>130238573</v>
      </c>
      <c r="AN692" s="112">
        <v>0</v>
      </c>
      <c r="AO692" s="4" t="s">
        <v>209</v>
      </c>
      <c r="AP692" s="6" t="s">
        <v>181</v>
      </c>
      <c r="AQ692" s="6" t="s">
        <v>168</v>
      </c>
      <c r="AR692" s="201"/>
      <c r="AS692" s="102"/>
      <c r="AT692" s="8"/>
      <c r="AU692" s="108">
        <v>24420</v>
      </c>
      <c r="AV692" s="232">
        <v>44103</v>
      </c>
      <c r="AW692" s="108">
        <v>245920</v>
      </c>
      <c r="AX692" s="234">
        <v>44167</v>
      </c>
      <c r="AY692" s="108" t="s">
        <v>215</v>
      </c>
      <c r="AZ692" s="108" t="s">
        <v>3677</v>
      </c>
      <c r="BA692" s="108" t="s">
        <v>181</v>
      </c>
      <c r="BB692" s="75"/>
      <c r="BC692" s="75"/>
      <c r="BD692" s="226" t="s">
        <v>5639</v>
      </c>
      <c r="BE692" s="226" t="s">
        <v>5638</v>
      </c>
      <c r="BF692" s="224">
        <v>44166</v>
      </c>
      <c r="BG692" s="4" t="s">
        <v>220</v>
      </c>
      <c r="BH692" s="4" t="s">
        <v>220</v>
      </c>
      <c r="BI692" s="6" t="s">
        <v>221</v>
      </c>
      <c r="BJ692" s="6" t="s">
        <v>370</v>
      </c>
      <c r="BK692" s="6" t="s">
        <v>174</v>
      </c>
      <c r="BL692" s="12">
        <v>63459707</v>
      </c>
      <c r="BM692" s="4">
        <v>9</v>
      </c>
      <c r="BN692" s="6" t="s">
        <v>225</v>
      </c>
      <c r="BO692" s="6" t="s">
        <v>195</v>
      </c>
      <c r="BP692" s="4">
        <v>39112102</v>
      </c>
      <c r="BQ692" s="196" t="s">
        <v>5632</v>
      </c>
      <c r="BR692" s="224">
        <v>44166</v>
      </c>
      <c r="BS692" s="4" t="s">
        <v>180</v>
      </c>
      <c r="BT692" s="13" t="s">
        <v>230</v>
      </c>
      <c r="BU692" s="225">
        <v>44168</v>
      </c>
      <c r="BV692" s="13" t="s">
        <v>350</v>
      </c>
      <c r="BW692" s="225">
        <v>44169</v>
      </c>
      <c r="BX692" s="225">
        <v>44169</v>
      </c>
      <c r="BY692" s="20">
        <v>44196</v>
      </c>
      <c r="BZ692" s="42">
        <f t="shared" si="918"/>
        <v>27</v>
      </c>
      <c r="CA692" s="16">
        <f t="shared" si="741"/>
        <v>0.9</v>
      </c>
      <c r="CB692" s="6" t="s">
        <v>5640</v>
      </c>
      <c r="CC692" s="9">
        <f>BD_2!E690</f>
        <v>0</v>
      </c>
      <c r="CD692" s="9">
        <f>BD_2!BA690</f>
        <v>0</v>
      </c>
      <c r="CE692" s="4">
        <f>BD_2!BZ690</f>
        <v>0</v>
      </c>
      <c r="CF692" s="42" t="str">
        <f>BD_2!CA690</f>
        <v>2 NO</v>
      </c>
      <c r="CG692" s="222" t="str">
        <f>BD_2!CF690</f>
        <v>2 NO</v>
      </c>
      <c r="CH692" s="4" t="s">
        <v>181</v>
      </c>
      <c r="CI692">
        <f t="shared" si="761"/>
        <v>27</v>
      </c>
      <c r="CJ692" s="161">
        <f t="shared" si="860"/>
        <v>44169</v>
      </c>
      <c r="CK692" s="161">
        <f t="shared" si="861"/>
        <v>44196</v>
      </c>
      <c r="CL692" s="14">
        <f t="shared" ca="1" si="919"/>
        <v>5.7037037037037033</v>
      </c>
      <c r="CM692" s="112">
        <f t="shared" si="920"/>
        <v>130238573</v>
      </c>
      <c r="CN692" s="42" t="str">
        <f t="shared" ca="1" si="921"/>
        <v>FINALIZADO</v>
      </c>
      <c r="CO692" s="115"/>
      <c r="CQ692" s="17"/>
      <c r="CR692" s="87"/>
      <c r="CT692" s="4" t="s">
        <v>1321</v>
      </c>
      <c r="CU692" s="4" t="s">
        <v>1322</v>
      </c>
      <c r="CV692" s="4" t="s">
        <v>3330</v>
      </c>
      <c r="CW692" s="42" t="str">
        <f t="shared" si="922"/>
        <v>diciembre</v>
      </c>
      <c r="CX692" s="4" t="s">
        <v>180</v>
      </c>
      <c r="CY692" s="6" t="s">
        <v>361</v>
      </c>
      <c r="CZ692" s="6" t="s">
        <v>362</v>
      </c>
    </row>
    <row r="693" spans="1:104" x14ac:dyDescent="0.25">
      <c r="A693" s="110" t="str">
        <f t="shared" ref="A693:A698" si="924">+IF($CM693&gt;$AM693,"A", "")</f>
        <v/>
      </c>
      <c r="B693" s="110" t="str">
        <f t="shared" ref="B693:B698" si="925">+IF(CK693&gt;BY693,"PR","")</f>
        <v/>
      </c>
      <c r="C693" s="42" t="str">
        <f t="shared" ref="C693:C698" si="926">IF($CG693= "1 SI", "T","")</f>
        <v/>
      </c>
      <c r="D693" s="42" t="str">
        <f t="shared" ref="D693:D698" si="927">+IF($CF693="1 SI","S","")</f>
        <v/>
      </c>
      <c r="E693" s="110" t="str">
        <f t="shared" ref="E693:E698" si="928">+IF(CH693="1 SI","C","")</f>
        <v/>
      </c>
      <c r="F693" s="110" t="str">
        <f t="shared" ref="F693:F698" ca="1" si="929">+IF($CK693&lt;=$F$1,"F","E")</f>
        <v>F</v>
      </c>
      <c r="G693" s="19" t="str">
        <f t="shared" ref="G693:G698" si="930">+IF($CO693="MUTUO ACUERDO", "L","")</f>
        <v/>
      </c>
      <c r="H693" s="19" t="str">
        <f t="shared" ref="H693:H698" si="931">IF($CX693="1 SI","","NE")</f>
        <v/>
      </c>
      <c r="I693" s="164" t="str">
        <f t="shared" ref="I693:I698" si="932">IF(CV693="1. SI","ANU","")</f>
        <v/>
      </c>
      <c r="J693" s="4">
        <v>2020</v>
      </c>
      <c r="K693" s="5">
        <v>683</v>
      </c>
      <c r="L693" s="13" t="s">
        <v>1438</v>
      </c>
      <c r="M693" s="79" t="s">
        <v>115</v>
      </c>
      <c r="N693" t="s">
        <v>118</v>
      </c>
      <c r="O693" t="s">
        <v>129</v>
      </c>
      <c r="P693" t="s">
        <v>163</v>
      </c>
      <c r="Q693" t="s">
        <v>249</v>
      </c>
      <c r="R693" s="79" t="s">
        <v>5588</v>
      </c>
      <c r="S693" s="79" t="s">
        <v>168</v>
      </c>
      <c r="T693" s="108" t="s">
        <v>5589</v>
      </c>
      <c r="U693" s="4" t="s">
        <v>2160</v>
      </c>
      <c r="V693" s="43" t="s">
        <v>175</v>
      </c>
      <c r="W693" s="7">
        <v>900471642</v>
      </c>
      <c r="X693" s="100"/>
      <c r="Y693" s="224" t="s">
        <v>2162</v>
      </c>
      <c r="Z693" s="80">
        <v>0</v>
      </c>
      <c r="AA693" s="133" t="s">
        <v>2162</v>
      </c>
      <c r="AB693" s="133" t="s">
        <v>2162</v>
      </c>
      <c r="AC693" s="4" t="s">
        <v>5590</v>
      </c>
      <c r="AD693" s="4" t="s">
        <v>174</v>
      </c>
      <c r="AE693" s="8">
        <v>91107504</v>
      </c>
      <c r="AF693" s="4" t="s">
        <v>180</v>
      </c>
      <c r="AG693" s="13" t="s">
        <v>713</v>
      </c>
      <c r="AH693" s="13" t="s">
        <v>713</v>
      </c>
      <c r="AI693" s="6" t="s">
        <v>5591</v>
      </c>
      <c r="AJ693" s="108" t="s">
        <v>5592</v>
      </c>
      <c r="AK693" s="101"/>
      <c r="AL693" s="9">
        <v>14280011</v>
      </c>
      <c r="AM693" s="9">
        <v>14280011</v>
      </c>
      <c r="AN693" s="112">
        <v>0</v>
      </c>
      <c r="AO693" s="4" t="s">
        <v>209</v>
      </c>
      <c r="AP693" s="6" t="s">
        <v>181</v>
      </c>
      <c r="AQ693" s="6" t="s">
        <v>168</v>
      </c>
      <c r="AR693" s="201"/>
      <c r="AS693" s="102"/>
      <c r="AT693" s="8"/>
      <c r="AU693" s="108">
        <v>23920</v>
      </c>
      <c r="AV693" s="224">
        <v>44089</v>
      </c>
      <c r="AW693" s="108">
        <v>246420</v>
      </c>
      <c r="AX693" s="225">
        <v>44168</v>
      </c>
      <c r="AY693" s="108" t="s">
        <v>215</v>
      </c>
      <c r="AZ693" s="108" t="s">
        <v>815</v>
      </c>
      <c r="BA693" s="108" t="s">
        <v>181</v>
      </c>
      <c r="BB693" s="75"/>
      <c r="BC693" s="75"/>
      <c r="BD693" s="161" t="s">
        <v>5594</v>
      </c>
      <c r="BE693" s="161" t="s">
        <v>5593</v>
      </c>
      <c r="BF693" s="224">
        <v>44167</v>
      </c>
      <c r="BG693" s="4" t="s">
        <v>220</v>
      </c>
      <c r="BH693" s="4" t="s">
        <v>220</v>
      </c>
      <c r="BI693" s="6" t="s">
        <v>221</v>
      </c>
      <c r="BJ693" s="6" t="s">
        <v>1168</v>
      </c>
      <c r="BK693" s="6" t="s">
        <v>174</v>
      </c>
      <c r="BL693" s="12">
        <v>52527301</v>
      </c>
      <c r="BM693" s="4">
        <v>4</v>
      </c>
      <c r="BN693" s="6" t="s">
        <v>1288</v>
      </c>
      <c r="BO693" s="6" t="s">
        <v>713</v>
      </c>
      <c r="BP693" s="4">
        <v>43233205</v>
      </c>
      <c r="BQ693" s="196" t="s">
        <v>5595</v>
      </c>
      <c r="BR693" s="224">
        <v>44167</v>
      </c>
      <c r="BS693" s="4" t="s">
        <v>180</v>
      </c>
      <c r="BT693" s="13" t="s">
        <v>230</v>
      </c>
      <c r="BU693" s="225">
        <v>44168</v>
      </c>
      <c r="BV693" s="13" t="s">
        <v>350</v>
      </c>
      <c r="BW693" s="225">
        <v>44168</v>
      </c>
      <c r="BX693" s="225">
        <v>44168</v>
      </c>
      <c r="BY693" s="20">
        <v>44184</v>
      </c>
      <c r="BZ693" s="42">
        <f t="shared" ref="BZ693:BZ698" si="933">$BY693-$BX693</f>
        <v>16</v>
      </c>
      <c r="CA693" s="16">
        <f t="shared" si="741"/>
        <v>0.53333333333333333</v>
      </c>
      <c r="CB693" s="6" t="s">
        <v>5596</v>
      </c>
      <c r="CC693" s="9">
        <f>BD_2!E691</f>
        <v>0</v>
      </c>
      <c r="CD693" s="9">
        <f>BD_2!BA691</f>
        <v>0</v>
      </c>
      <c r="CE693" s="4">
        <f>BD_2!BZ691</f>
        <v>0</v>
      </c>
      <c r="CF693" s="42" t="str">
        <f>BD_2!CA691</f>
        <v>2 NO</v>
      </c>
      <c r="CG693" s="225" t="str">
        <f>BD_2!CF691</f>
        <v>2 NO</v>
      </c>
      <c r="CH693" s="4" t="s">
        <v>181</v>
      </c>
      <c r="CI693">
        <f t="shared" si="761"/>
        <v>16</v>
      </c>
      <c r="CJ693" s="226">
        <f t="shared" ref="CJ693:CJ702" si="934">$BX693</f>
        <v>44168</v>
      </c>
      <c r="CK693" s="226">
        <f t="shared" ref="CK693:CK702" si="935">$BY693+$CE693</f>
        <v>44184</v>
      </c>
      <c r="CL693" s="14">
        <f t="shared" ref="CL693:CL702" ca="1" si="936">(($F$1-$CJ693)/($CK693-$CJ693))</f>
        <v>9.6875</v>
      </c>
      <c r="CM693" s="112">
        <f t="shared" ref="CM693:CM702" si="937">$AM693+$CD693-$CC693</f>
        <v>14280011</v>
      </c>
      <c r="CN693" s="42" t="str">
        <f t="shared" ref="CN693:CN702" ca="1" si="938">+IF($CK693&lt;=$F$1, "FINALIZADO","EJECUCIÓN")</f>
        <v>FINALIZADO</v>
      </c>
      <c r="CO693" s="115"/>
      <c r="CQ693" s="17"/>
      <c r="CR693" s="87"/>
      <c r="CT693" s="4" t="s">
        <v>1321</v>
      </c>
      <c r="CU693" s="4" t="s">
        <v>1322</v>
      </c>
      <c r="CV693" s="4" t="s">
        <v>3330</v>
      </c>
      <c r="CW693" s="42" t="str">
        <f t="shared" ref="CW693" si="939">TEXT(BF693,"MMMM")</f>
        <v>diciembre</v>
      </c>
      <c r="CX693" s="4" t="s">
        <v>180</v>
      </c>
      <c r="CY693" s="6" t="s">
        <v>361</v>
      </c>
      <c r="CZ693" s="6" t="s">
        <v>362</v>
      </c>
    </row>
    <row r="694" spans="1:104" x14ac:dyDescent="0.25">
      <c r="A694" s="110" t="str">
        <f t="shared" si="924"/>
        <v/>
      </c>
      <c r="B694" s="110" t="str">
        <f t="shared" si="925"/>
        <v/>
      </c>
      <c r="C694" s="42" t="str">
        <f t="shared" si="926"/>
        <v/>
      </c>
      <c r="D694" s="42" t="str">
        <f t="shared" si="927"/>
        <v/>
      </c>
      <c r="E694" s="110" t="str">
        <f t="shared" si="928"/>
        <v/>
      </c>
      <c r="F694" s="110" t="str">
        <f t="shared" ca="1" si="929"/>
        <v>F</v>
      </c>
      <c r="G694" s="19" t="str">
        <f t="shared" si="930"/>
        <v/>
      </c>
      <c r="H694" s="19" t="str">
        <f t="shared" si="931"/>
        <v/>
      </c>
      <c r="I694" s="164" t="str">
        <f t="shared" si="932"/>
        <v/>
      </c>
      <c r="J694" s="4">
        <v>2020</v>
      </c>
      <c r="K694" s="5">
        <v>684</v>
      </c>
      <c r="L694" s="13" t="s">
        <v>1434</v>
      </c>
      <c r="M694" s="4" t="s">
        <v>115</v>
      </c>
      <c r="N694" s="6" t="s">
        <v>116</v>
      </c>
      <c r="O694" s="6" t="s">
        <v>138</v>
      </c>
      <c r="P694" s="6" t="s">
        <v>150</v>
      </c>
      <c r="Q694" s="6" t="s">
        <v>249</v>
      </c>
      <c r="R694" s="4" t="s">
        <v>114</v>
      </c>
      <c r="S694" s="4" t="s">
        <v>166</v>
      </c>
      <c r="T694" s="108" t="s">
        <v>5598</v>
      </c>
      <c r="U694" s="4" t="s">
        <v>173</v>
      </c>
      <c r="V694" s="43" t="s">
        <v>174</v>
      </c>
      <c r="W694" s="7">
        <v>41680502</v>
      </c>
      <c r="X694" s="100">
        <v>1</v>
      </c>
      <c r="Y694" s="224">
        <v>20626</v>
      </c>
      <c r="Z694" s="80">
        <f ca="1">+($F$1-Tabla3[[#This Row],[FECHA DE NACIMIENTO]])/365</f>
        <v>64.92328767123287</v>
      </c>
      <c r="AA694" s="133" t="s">
        <v>367</v>
      </c>
      <c r="AC694" s="4" t="s">
        <v>114</v>
      </c>
      <c r="AD694" s="4" t="s">
        <v>114</v>
      </c>
      <c r="AE694" s="8" t="s">
        <v>114</v>
      </c>
      <c r="AF694" s="4" t="s">
        <v>181</v>
      </c>
      <c r="AG694" s="105" t="s">
        <v>958</v>
      </c>
      <c r="AH694" s="6" t="s">
        <v>958</v>
      </c>
      <c r="AI694" s="6" t="s">
        <v>5599</v>
      </c>
      <c r="AJ694" s="108" t="s">
        <v>5600</v>
      </c>
      <c r="AK694" s="101" t="s">
        <v>5601</v>
      </c>
      <c r="AL694" s="9">
        <v>3500000</v>
      </c>
      <c r="AM694" s="9">
        <v>3500000</v>
      </c>
      <c r="AN694" s="112">
        <v>3500000</v>
      </c>
      <c r="AO694" s="4" t="s">
        <v>209</v>
      </c>
      <c r="AP694" s="6" t="s">
        <v>181</v>
      </c>
      <c r="AQ694" s="6" t="s">
        <v>168</v>
      </c>
      <c r="AR694" s="201"/>
      <c r="AS694" s="102"/>
      <c r="AT694" s="8"/>
      <c r="AU694" s="108">
        <v>26720</v>
      </c>
      <c r="AV694" s="224">
        <v>44167</v>
      </c>
      <c r="AW694" s="108">
        <v>251620</v>
      </c>
      <c r="AX694" s="225">
        <v>44169</v>
      </c>
      <c r="AY694" s="108" t="s">
        <v>215</v>
      </c>
      <c r="AZ694" s="108" t="s">
        <v>1070</v>
      </c>
      <c r="BA694" s="108" t="s">
        <v>181</v>
      </c>
      <c r="BB694" s="75"/>
      <c r="BC694" s="75"/>
      <c r="BD694" s="161" t="s">
        <v>5603</v>
      </c>
      <c r="BE694" s="161" t="s">
        <v>5602</v>
      </c>
      <c r="BF694" s="224">
        <v>44169</v>
      </c>
      <c r="BG694" s="4" t="s">
        <v>220</v>
      </c>
      <c r="BH694" s="4" t="s">
        <v>220</v>
      </c>
      <c r="BI694" s="6" t="s">
        <v>221</v>
      </c>
      <c r="BJ694" s="6" t="s">
        <v>5325</v>
      </c>
      <c r="BK694" s="6" t="s">
        <v>174</v>
      </c>
      <c r="BL694" s="12">
        <v>80092695</v>
      </c>
      <c r="BM694" s="4">
        <v>4</v>
      </c>
      <c r="BN694" s="95" t="s">
        <v>621</v>
      </c>
      <c r="BO694" s="95" t="s">
        <v>621</v>
      </c>
      <c r="BP694" s="4">
        <v>80161501</v>
      </c>
      <c r="BQ694" s="196" t="s">
        <v>5597</v>
      </c>
      <c r="BR694" s="224">
        <v>44169</v>
      </c>
      <c r="BS694" s="4" t="s">
        <v>181</v>
      </c>
      <c r="BT694" s="13" t="s">
        <v>235</v>
      </c>
      <c r="BU694" s="225" t="s">
        <v>168</v>
      </c>
      <c r="BV694" s="13" t="s">
        <v>256</v>
      </c>
      <c r="BW694" s="225">
        <v>44170</v>
      </c>
      <c r="BX694" s="225">
        <v>44170</v>
      </c>
      <c r="BY694" s="20">
        <v>44196</v>
      </c>
      <c r="BZ694" s="42">
        <f t="shared" si="933"/>
        <v>26</v>
      </c>
      <c r="CA694" s="16">
        <f t="shared" si="741"/>
        <v>0.8666666666666667</v>
      </c>
      <c r="CB694" s="6" t="s">
        <v>5604</v>
      </c>
      <c r="CC694" s="9">
        <f>BD_2!E692</f>
        <v>0</v>
      </c>
      <c r="CD694" s="9">
        <f>BD_2!BA692</f>
        <v>0</v>
      </c>
      <c r="CE694" s="4">
        <f>BD_2!BZ692</f>
        <v>0</v>
      </c>
      <c r="CF694" s="42" t="str">
        <f>BD_2!CA692</f>
        <v>2 NO</v>
      </c>
      <c r="CG694" s="225" t="str">
        <f>BD_2!CF692</f>
        <v>2 NO</v>
      </c>
      <c r="CH694" s="4" t="s">
        <v>181</v>
      </c>
      <c r="CI694">
        <f t="shared" si="761"/>
        <v>26</v>
      </c>
      <c r="CJ694" s="226">
        <f t="shared" si="934"/>
        <v>44170</v>
      </c>
      <c r="CK694" s="226">
        <f t="shared" si="935"/>
        <v>44196</v>
      </c>
      <c r="CL694" s="14">
        <f t="shared" ca="1" si="936"/>
        <v>5.884615384615385</v>
      </c>
      <c r="CM694" s="112">
        <f t="shared" si="937"/>
        <v>3500000</v>
      </c>
      <c r="CN694" s="42" t="str">
        <f t="shared" ca="1" si="938"/>
        <v>FINALIZADO</v>
      </c>
      <c r="CO694" s="115"/>
      <c r="CQ694" s="17"/>
      <c r="CR694" s="87"/>
      <c r="CT694" s="4" t="s">
        <v>1321</v>
      </c>
      <c r="CU694" s="4" t="s">
        <v>1322</v>
      </c>
      <c r="CV694" s="4" t="s">
        <v>3330</v>
      </c>
      <c r="CW694" s="42" t="str">
        <f t="shared" ref="CW694" si="940">TEXT(BF694,"MMMM")</f>
        <v>diciembre</v>
      </c>
      <c r="CX694" s="4" t="s">
        <v>180</v>
      </c>
      <c r="CY694" s="6" t="s">
        <v>361</v>
      </c>
      <c r="CZ694" s="6" t="s">
        <v>362</v>
      </c>
    </row>
    <row r="695" spans="1:104" x14ac:dyDescent="0.25">
      <c r="A695" s="110" t="str">
        <f t="shared" si="924"/>
        <v/>
      </c>
      <c r="B695" s="110" t="str">
        <f t="shared" si="925"/>
        <v/>
      </c>
      <c r="C695" s="42" t="str">
        <f t="shared" si="926"/>
        <v/>
      </c>
      <c r="D695" s="42" t="str">
        <f t="shared" si="927"/>
        <v/>
      </c>
      <c r="E695" s="110" t="str">
        <f t="shared" si="928"/>
        <v/>
      </c>
      <c r="F695" s="110" t="str">
        <f t="shared" ca="1" si="929"/>
        <v>E</v>
      </c>
      <c r="G695" s="19" t="str">
        <f t="shared" si="930"/>
        <v/>
      </c>
      <c r="H695" s="19" t="str">
        <f t="shared" si="931"/>
        <v/>
      </c>
      <c r="I695" s="164" t="str">
        <f t="shared" si="932"/>
        <v/>
      </c>
      <c r="J695" s="4">
        <v>2020</v>
      </c>
      <c r="K695" s="5">
        <v>685</v>
      </c>
      <c r="L695" s="13" t="s">
        <v>1437</v>
      </c>
      <c r="M695" s="79" t="s">
        <v>2159</v>
      </c>
      <c r="N695" t="s">
        <v>116</v>
      </c>
      <c r="O695" t="s">
        <v>132</v>
      </c>
      <c r="P695" t="s">
        <v>158</v>
      </c>
      <c r="Q695"/>
      <c r="R695" s="79" t="s">
        <v>114</v>
      </c>
      <c r="S695" s="79" t="s">
        <v>168</v>
      </c>
      <c r="T695" s="108" t="s">
        <v>5612</v>
      </c>
      <c r="U695" s="4" t="s">
        <v>2160</v>
      </c>
      <c r="V695" s="43" t="s">
        <v>175</v>
      </c>
      <c r="W695" s="7">
        <v>900062917</v>
      </c>
      <c r="X695" s="100"/>
      <c r="Y695" s="224" t="s">
        <v>2162</v>
      </c>
      <c r="Z695" s="80">
        <v>0</v>
      </c>
      <c r="AA695" s="133" t="s">
        <v>2162</v>
      </c>
      <c r="AB695" s="133" t="s">
        <v>2162</v>
      </c>
      <c r="AC695" s="4" t="s">
        <v>5616</v>
      </c>
      <c r="AD695" s="4" t="s">
        <v>174</v>
      </c>
      <c r="AE695" s="8">
        <v>72144723</v>
      </c>
      <c r="AF695" s="4" t="s">
        <v>180</v>
      </c>
      <c r="AG695" s="6" t="s">
        <v>193</v>
      </c>
      <c r="AH695" s="6" t="s">
        <v>201</v>
      </c>
      <c r="AI695" s="6" t="s">
        <v>5613</v>
      </c>
      <c r="AJ695" s="108" t="s">
        <v>5617</v>
      </c>
      <c r="AK695" s="101" t="s">
        <v>5618</v>
      </c>
      <c r="AL695" s="9">
        <v>306794500</v>
      </c>
      <c r="AM695" s="9">
        <v>306794500</v>
      </c>
      <c r="AN695" s="112">
        <v>0</v>
      </c>
      <c r="AO695" s="4" t="s">
        <v>209</v>
      </c>
      <c r="AP695" s="6" t="s">
        <v>181</v>
      </c>
      <c r="AQ695" s="6" t="s">
        <v>168</v>
      </c>
      <c r="AR695" s="201"/>
      <c r="AS695" s="102"/>
      <c r="AT695" s="8"/>
      <c r="AU695" s="108">
        <v>21820</v>
      </c>
      <c r="AV695" s="227">
        <v>43999</v>
      </c>
      <c r="AW695" s="108">
        <v>254520</v>
      </c>
      <c r="AX695" s="225">
        <v>44175</v>
      </c>
      <c r="AY695" s="108" t="s">
        <v>214</v>
      </c>
      <c r="AZ695" s="108" t="s">
        <v>5678</v>
      </c>
      <c r="BA695" s="108" t="s">
        <v>181</v>
      </c>
      <c r="BB695" s="75"/>
      <c r="BC695" s="75"/>
      <c r="BD695" s="226" t="s">
        <v>5615</v>
      </c>
      <c r="BE695" s="226" t="s">
        <v>5614</v>
      </c>
      <c r="BF695" s="224">
        <v>44174</v>
      </c>
      <c r="BG695" s="4" t="s">
        <v>220</v>
      </c>
      <c r="BH695" s="4" t="s">
        <v>220</v>
      </c>
      <c r="BI695" s="6" t="s">
        <v>221</v>
      </c>
      <c r="BJ695" s="6" t="s">
        <v>582</v>
      </c>
      <c r="BK695" s="6" t="s">
        <v>174</v>
      </c>
      <c r="BL695" s="12">
        <v>53093005</v>
      </c>
      <c r="BM695" s="4">
        <v>8</v>
      </c>
      <c r="BN695" t="s">
        <v>622</v>
      </c>
      <c r="BO695" t="s">
        <v>193</v>
      </c>
      <c r="BP695" s="4">
        <v>78102200</v>
      </c>
      <c r="BQ695" s="196" t="s">
        <v>5611</v>
      </c>
      <c r="BR695" s="224">
        <v>44174</v>
      </c>
      <c r="BS695" s="4" t="s">
        <v>180</v>
      </c>
      <c r="BT695" s="13" t="s">
        <v>230</v>
      </c>
      <c r="BU695" s="225">
        <v>44193</v>
      </c>
      <c r="BV695" s="13" t="s">
        <v>350</v>
      </c>
      <c r="BW695" s="225">
        <v>44195</v>
      </c>
      <c r="BX695" s="228">
        <v>44195</v>
      </c>
      <c r="BY695" s="20">
        <v>44773</v>
      </c>
      <c r="BZ695" s="42">
        <f t="shared" si="933"/>
        <v>578</v>
      </c>
      <c r="CA695" s="16">
        <f t="shared" si="741"/>
        <v>19.266666666666666</v>
      </c>
      <c r="CB695" s="6" t="s">
        <v>5619</v>
      </c>
      <c r="CC695" s="9">
        <f>BD_2!E693</f>
        <v>0</v>
      </c>
      <c r="CD695" s="9">
        <f>BD_2!BA693</f>
        <v>0</v>
      </c>
      <c r="CE695" s="4">
        <f>BD_2!BZ693</f>
        <v>0</v>
      </c>
      <c r="CF695" s="42" t="str">
        <f>BD_2!CA693</f>
        <v>2 NO</v>
      </c>
      <c r="CG695" s="225" t="str">
        <f>BD_2!CF693</f>
        <v>2 NO</v>
      </c>
      <c r="CH695" s="4" t="s">
        <v>181</v>
      </c>
      <c r="CI695">
        <f t="shared" si="761"/>
        <v>578</v>
      </c>
      <c r="CJ695" s="226">
        <f t="shared" si="934"/>
        <v>44195</v>
      </c>
      <c r="CK695" s="226">
        <f t="shared" si="935"/>
        <v>44773</v>
      </c>
      <c r="CL695" s="14">
        <f t="shared" ca="1" si="936"/>
        <v>0.22145328719723184</v>
      </c>
      <c r="CM695" s="112">
        <f t="shared" si="937"/>
        <v>306794500</v>
      </c>
      <c r="CN695" s="42" t="str">
        <f t="shared" ca="1" si="938"/>
        <v>EJECUCIÓN</v>
      </c>
      <c r="CO695" s="115"/>
      <c r="CQ695" s="17"/>
      <c r="CR695" s="87"/>
      <c r="CT695" s="4" t="s">
        <v>1321</v>
      </c>
      <c r="CU695" s="4" t="s">
        <v>1322</v>
      </c>
      <c r="CV695" s="4" t="s">
        <v>3330</v>
      </c>
      <c r="CW695" s="42" t="str">
        <f t="shared" ref="CW695:CW698" si="941">TEXT(BF695,"MMMM")</f>
        <v>diciembre</v>
      </c>
      <c r="CX695" s="4" t="s">
        <v>180</v>
      </c>
      <c r="CY695" s="6" t="s">
        <v>361</v>
      </c>
      <c r="CZ695" s="6" t="s">
        <v>362</v>
      </c>
    </row>
    <row r="696" spans="1:104" x14ac:dyDescent="0.25">
      <c r="A696" s="110" t="str">
        <f t="shared" si="924"/>
        <v/>
      </c>
      <c r="B696" s="110" t="str">
        <f t="shared" si="925"/>
        <v/>
      </c>
      <c r="C696" s="42" t="str">
        <f t="shared" si="926"/>
        <v/>
      </c>
      <c r="D696" s="42" t="str">
        <f t="shared" si="927"/>
        <v/>
      </c>
      <c r="E696" s="110" t="str">
        <f t="shared" si="928"/>
        <v/>
      </c>
      <c r="F696" s="110" t="str">
        <f t="shared" ca="1" si="929"/>
        <v>F</v>
      </c>
      <c r="G696" s="19" t="str">
        <f t="shared" si="930"/>
        <v/>
      </c>
      <c r="H696" s="19" t="str">
        <f t="shared" si="931"/>
        <v/>
      </c>
      <c r="I696" s="164" t="str">
        <f t="shared" si="932"/>
        <v/>
      </c>
      <c r="J696" s="4">
        <v>2020</v>
      </c>
      <c r="K696" s="5">
        <v>686</v>
      </c>
      <c r="L696" s="13" t="s">
        <v>714</v>
      </c>
      <c r="M696" s="4" t="s">
        <v>115</v>
      </c>
      <c r="N696" s="6" t="s">
        <v>116</v>
      </c>
      <c r="O696" s="6" t="s">
        <v>138</v>
      </c>
      <c r="P696" s="6" t="s">
        <v>150</v>
      </c>
      <c r="Q696" s="6" t="s">
        <v>249</v>
      </c>
      <c r="R696" s="4" t="s">
        <v>114</v>
      </c>
      <c r="S696" s="4" t="s">
        <v>166</v>
      </c>
      <c r="T696" s="108" t="s">
        <v>5621</v>
      </c>
      <c r="U696" s="4" t="s">
        <v>173</v>
      </c>
      <c r="V696" s="43" t="s">
        <v>174</v>
      </c>
      <c r="W696" s="7">
        <v>80421201</v>
      </c>
      <c r="X696" s="100">
        <v>1</v>
      </c>
      <c r="Y696" s="224">
        <v>26033</v>
      </c>
      <c r="Z696" s="80">
        <f ca="1">+($F$1-Tabla3[[#This Row],[FECHA DE NACIMIENTO]])/365</f>
        <v>50.109589041095887</v>
      </c>
      <c r="AA696" s="133" t="s">
        <v>614</v>
      </c>
      <c r="AC696" s="4" t="s">
        <v>114</v>
      </c>
      <c r="AD696" s="4" t="s">
        <v>114</v>
      </c>
      <c r="AE696" s="8" t="s">
        <v>114</v>
      </c>
      <c r="AF696" s="4" t="s">
        <v>181</v>
      </c>
      <c r="AG696" s="6" t="s">
        <v>202</v>
      </c>
      <c r="AH696" s="6" t="s">
        <v>201</v>
      </c>
      <c r="AI696" s="6" t="s">
        <v>5622</v>
      </c>
      <c r="AJ696" s="108" t="s">
        <v>5623</v>
      </c>
      <c r="AK696" s="101" t="s">
        <v>5624</v>
      </c>
      <c r="AL696" s="9">
        <v>9000000</v>
      </c>
      <c r="AM696" s="9">
        <v>9000000</v>
      </c>
      <c r="AN696" s="9">
        <v>9000000</v>
      </c>
      <c r="AO696" s="4" t="s">
        <v>209</v>
      </c>
      <c r="AP696" s="6" t="s">
        <v>181</v>
      </c>
      <c r="AQ696" s="6" t="s">
        <v>168</v>
      </c>
      <c r="AR696" s="201"/>
      <c r="AS696" s="102"/>
      <c r="AT696" s="8"/>
      <c r="AU696" s="108">
        <v>3120</v>
      </c>
      <c r="AV696" s="224">
        <v>43838</v>
      </c>
      <c r="AW696" s="108">
        <v>251720</v>
      </c>
      <c r="AX696" s="225">
        <v>44169</v>
      </c>
      <c r="AY696" s="108" t="s">
        <v>215</v>
      </c>
      <c r="AZ696" s="108" t="s">
        <v>378</v>
      </c>
      <c r="BA696" s="108" t="s">
        <v>181</v>
      </c>
      <c r="BB696" s="75"/>
      <c r="BC696" s="75"/>
      <c r="BD696" s="226" t="s">
        <v>5626</v>
      </c>
      <c r="BE696" s="226" t="s">
        <v>5625</v>
      </c>
      <c r="BF696" s="224">
        <v>44169</v>
      </c>
      <c r="BG696" s="4" t="s">
        <v>220</v>
      </c>
      <c r="BH696" s="4" t="s">
        <v>220</v>
      </c>
      <c r="BI696" s="6" t="s">
        <v>221</v>
      </c>
      <c r="BJ696" s="6" t="s">
        <v>5447</v>
      </c>
      <c r="BK696" s="6" t="s">
        <v>174</v>
      </c>
      <c r="BL696" s="12">
        <v>79508154</v>
      </c>
      <c r="BM696" s="4">
        <v>1</v>
      </c>
      <c r="BN696" s="6" t="s">
        <v>224</v>
      </c>
      <c r="BO696" s="6" t="s">
        <v>3383</v>
      </c>
      <c r="BP696" s="4">
        <v>81101500</v>
      </c>
      <c r="BQ696" s="196" t="s">
        <v>5620</v>
      </c>
      <c r="BR696" s="224">
        <v>44169</v>
      </c>
      <c r="BS696" s="4" t="s">
        <v>180</v>
      </c>
      <c r="BT696" s="13" t="s">
        <v>230</v>
      </c>
      <c r="BU696" s="225">
        <v>44170</v>
      </c>
      <c r="BV696" s="13" t="s">
        <v>349</v>
      </c>
      <c r="BW696" s="225">
        <v>44170</v>
      </c>
      <c r="BX696" s="225">
        <v>44170</v>
      </c>
      <c r="BY696" s="20">
        <v>44196</v>
      </c>
      <c r="BZ696" s="42">
        <f t="shared" si="933"/>
        <v>26</v>
      </c>
      <c r="CA696" s="16">
        <f t="shared" si="741"/>
        <v>0.8666666666666667</v>
      </c>
      <c r="CB696" s="6" t="s">
        <v>5627</v>
      </c>
      <c r="CC696" s="9">
        <f>BD_2!E694</f>
        <v>0</v>
      </c>
      <c r="CD696" s="9">
        <f>BD_2!BA694</f>
        <v>0</v>
      </c>
      <c r="CE696" s="4">
        <f>BD_2!BZ694</f>
        <v>0</v>
      </c>
      <c r="CF696" s="42" t="str">
        <f>BD_2!CA694</f>
        <v>2 NO</v>
      </c>
      <c r="CG696" s="225" t="str">
        <f>BD_2!CF694</f>
        <v>2 NO</v>
      </c>
      <c r="CH696" s="4" t="s">
        <v>181</v>
      </c>
      <c r="CI696">
        <f t="shared" si="761"/>
        <v>26</v>
      </c>
      <c r="CJ696" s="226">
        <f t="shared" si="934"/>
        <v>44170</v>
      </c>
      <c r="CK696" s="226">
        <f t="shared" si="935"/>
        <v>44196</v>
      </c>
      <c r="CL696" s="14">
        <f t="shared" ca="1" si="936"/>
        <v>5.884615384615385</v>
      </c>
      <c r="CM696" s="112">
        <f t="shared" si="937"/>
        <v>9000000</v>
      </c>
      <c r="CN696" s="42" t="str">
        <f t="shared" ca="1" si="938"/>
        <v>FINALIZADO</v>
      </c>
      <c r="CO696" s="115"/>
      <c r="CQ696" s="17"/>
      <c r="CR696" s="87"/>
      <c r="CT696" s="4" t="s">
        <v>1321</v>
      </c>
      <c r="CU696" s="4" t="s">
        <v>1322</v>
      </c>
      <c r="CV696" s="4" t="s">
        <v>3330</v>
      </c>
      <c r="CW696" s="42" t="str">
        <f t="shared" si="941"/>
        <v>diciembre</v>
      </c>
      <c r="CX696" s="4" t="s">
        <v>180</v>
      </c>
      <c r="CY696" s="6" t="s">
        <v>361</v>
      </c>
      <c r="CZ696" s="6" t="s">
        <v>362</v>
      </c>
    </row>
    <row r="697" spans="1:104" x14ac:dyDescent="0.25">
      <c r="A697" s="110" t="str">
        <f t="shared" si="924"/>
        <v/>
      </c>
      <c r="B697" s="110" t="str">
        <f t="shared" si="925"/>
        <v/>
      </c>
      <c r="C697" s="42" t="str">
        <f t="shared" si="926"/>
        <v/>
      </c>
      <c r="D697" s="42" t="str">
        <f t="shared" si="927"/>
        <v/>
      </c>
      <c r="E697" s="110" t="str">
        <f t="shared" si="928"/>
        <v/>
      </c>
      <c r="F697" s="110" t="str">
        <f t="shared" ca="1" si="929"/>
        <v>F</v>
      </c>
      <c r="G697" s="19" t="str">
        <f t="shared" si="930"/>
        <v/>
      </c>
      <c r="H697" s="19" t="str">
        <f t="shared" si="931"/>
        <v/>
      </c>
      <c r="I697" s="164" t="str">
        <f t="shared" si="932"/>
        <v/>
      </c>
      <c r="J697" s="4">
        <v>2020</v>
      </c>
      <c r="K697" s="5">
        <v>687</v>
      </c>
      <c r="L697" s="13" t="s">
        <v>1438</v>
      </c>
      <c r="M697" s="4" t="s">
        <v>3610</v>
      </c>
      <c r="N697" s="6" t="s">
        <v>119</v>
      </c>
      <c r="O697" s="6" t="s">
        <v>139</v>
      </c>
      <c r="P697" s="6" t="s">
        <v>164</v>
      </c>
      <c r="Q697" s="6" t="s">
        <v>238</v>
      </c>
      <c r="R697" s="4">
        <v>60656</v>
      </c>
      <c r="S697" s="4" t="s">
        <v>168</v>
      </c>
      <c r="T697" s="108" t="s">
        <v>5628</v>
      </c>
      <c r="U697" s="4" t="s">
        <v>2160</v>
      </c>
      <c r="V697" s="43" t="s">
        <v>175</v>
      </c>
      <c r="W697" s="7">
        <v>901373456</v>
      </c>
      <c r="X697" s="100"/>
      <c r="Y697" s="224" t="s">
        <v>2162</v>
      </c>
      <c r="Z697" s="80">
        <v>0</v>
      </c>
      <c r="AA697" s="133" t="s">
        <v>2162</v>
      </c>
      <c r="AB697" s="133" t="s">
        <v>2162</v>
      </c>
      <c r="AC697" s="4"/>
      <c r="AD697" s="4" t="s">
        <v>174</v>
      </c>
      <c r="AE697" s="8"/>
      <c r="AF697" s="4" t="s">
        <v>181</v>
      </c>
      <c r="AG697" s="13" t="s">
        <v>713</v>
      </c>
      <c r="AH697" s="13" t="s">
        <v>713</v>
      </c>
      <c r="AI697" s="6" t="s">
        <v>5629</v>
      </c>
      <c r="AJ697" s="108" t="s">
        <v>3614</v>
      </c>
      <c r="AK697" s="101" t="s">
        <v>3614</v>
      </c>
      <c r="AL697" s="9">
        <v>75848214.969999999</v>
      </c>
      <c r="AM697" s="9">
        <v>75848214.969999999</v>
      </c>
      <c r="AN697" s="112">
        <v>0</v>
      </c>
      <c r="AO697" s="4" t="s">
        <v>209</v>
      </c>
      <c r="AP697" s="6" t="s">
        <v>181</v>
      </c>
      <c r="AQ697" s="6" t="s">
        <v>168</v>
      </c>
      <c r="AR697" s="201"/>
      <c r="AS697" s="102"/>
      <c r="AT697" s="8"/>
      <c r="AU697" s="108">
        <v>25020</v>
      </c>
      <c r="AV697" s="224">
        <v>44119</v>
      </c>
      <c r="AW697" s="108">
        <v>248120</v>
      </c>
      <c r="AX697" s="225">
        <v>44169</v>
      </c>
      <c r="AY697" s="108" t="s">
        <v>215</v>
      </c>
      <c r="AZ697" s="108" t="s">
        <v>1705</v>
      </c>
      <c r="BA697" s="108" t="s">
        <v>181</v>
      </c>
      <c r="BB697" s="75"/>
      <c r="BC697" s="75"/>
      <c r="BD697" s="161" t="s">
        <v>5630</v>
      </c>
      <c r="BE697" s="226" t="s">
        <v>5631</v>
      </c>
      <c r="BF697" s="224">
        <v>44169</v>
      </c>
      <c r="BG697" s="4" t="s">
        <v>220</v>
      </c>
      <c r="BH697" s="4" t="s">
        <v>220</v>
      </c>
      <c r="BI697" s="6" t="s">
        <v>221</v>
      </c>
      <c r="BJ697" s="6" t="s">
        <v>1168</v>
      </c>
      <c r="BK697" s="6" t="s">
        <v>174</v>
      </c>
      <c r="BL697" s="12">
        <v>52527301</v>
      </c>
      <c r="BM697" s="4">
        <v>4</v>
      </c>
      <c r="BN697" s="6" t="s">
        <v>1288</v>
      </c>
      <c r="BO697" s="6" t="s">
        <v>713</v>
      </c>
      <c r="BP697" s="4">
        <v>81112501</v>
      </c>
      <c r="BQ697" s="225" t="s">
        <v>3707</v>
      </c>
      <c r="BR697" s="224">
        <v>44169</v>
      </c>
      <c r="BS697" s="4" t="s">
        <v>180</v>
      </c>
      <c r="BT697" s="13" t="s">
        <v>230</v>
      </c>
      <c r="BU697" s="225">
        <v>44169</v>
      </c>
      <c r="BV697" s="13" t="s">
        <v>350</v>
      </c>
      <c r="BW697" s="225">
        <v>44175</v>
      </c>
      <c r="BX697" s="225">
        <v>44175</v>
      </c>
      <c r="BY697" s="20">
        <v>44195</v>
      </c>
      <c r="BZ697" s="42">
        <f t="shared" si="933"/>
        <v>20</v>
      </c>
      <c r="CA697" s="16">
        <f t="shared" si="741"/>
        <v>0.66666666666666663</v>
      </c>
      <c r="CB697" s="6" t="s">
        <v>4957</v>
      </c>
      <c r="CC697" s="9">
        <f>BD_2!E695</f>
        <v>0</v>
      </c>
      <c r="CD697" s="9">
        <f>BD_2!BA695</f>
        <v>0</v>
      </c>
      <c r="CE697" s="4">
        <f>BD_2!BZ695</f>
        <v>0</v>
      </c>
      <c r="CF697" s="42" t="str">
        <f>BD_2!CA695</f>
        <v>2 NO</v>
      </c>
      <c r="CG697" s="225" t="str">
        <f>BD_2!CF695</f>
        <v>2 NO</v>
      </c>
      <c r="CH697" s="4" t="s">
        <v>181</v>
      </c>
      <c r="CI697">
        <f t="shared" si="761"/>
        <v>20</v>
      </c>
      <c r="CJ697" s="226">
        <f t="shared" si="934"/>
        <v>44175</v>
      </c>
      <c r="CK697" s="226">
        <f t="shared" si="935"/>
        <v>44195</v>
      </c>
      <c r="CL697" s="14">
        <f t="shared" ca="1" si="936"/>
        <v>7.4</v>
      </c>
      <c r="CM697" s="112">
        <f t="shared" si="937"/>
        <v>75848214.969999999</v>
      </c>
      <c r="CN697" s="42" t="str">
        <f t="shared" ca="1" si="938"/>
        <v>FINALIZADO</v>
      </c>
      <c r="CO697" s="115"/>
      <c r="CQ697" s="17"/>
      <c r="CR697" s="87"/>
      <c r="CT697" s="4" t="s">
        <v>1321</v>
      </c>
      <c r="CU697" s="4" t="s">
        <v>1322</v>
      </c>
      <c r="CV697" s="4" t="s">
        <v>3330</v>
      </c>
      <c r="CW697" s="42" t="str">
        <f t="shared" si="941"/>
        <v>diciembre</v>
      </c>
      <c r="CX697" s="4" t="s">
        <v>180</v>
      </c>
      <c r="CY697" s="6" t="s">
        <v>361</v>
      </c>
      <c r="CZ697" s="6" t="s">
        <v>362</v>
      </c>
    </row>
    <row r="698" spans="1:104" x14ac:dyDescent="0.25">
      <c r="A698" s="110" t="str">
        <f t="shared" si="924"/>
        <v/>
      </c>
      <c r="B698" s="110" t="str">
        <f t="shared" si="925"/>
        <v/>
      </c>
      <c r="C698" s="42" t="str">
        <f t="shared" si="926"/>
        <v/>
      </c>
      <c r="D698" s="42" t="str">
        <f t="shared" si="927"/>
        <v/>
      </c>
      <c r="E698" s="110" t="str">
        <f t="shared" si="928"/>
        <v/>
      </c>
      <c r="F698" s="110" t="str">
        <f t="shared" ca="1" si="929"/>
        <v>F</v>
      </c>
      <c r="G698" s="19" t="str">
        <f t="shared" si="930"/>
        <v/>
      </c>
      <c r="H698" s="19" t="str">
        <f t="shared" si="931"/>
        <v/>
      </c>
      <c r="I698" s="164" t="str">
        <f t="shared" si="932"/>
        <v/>
      </c>
      <c r="J698" s="4">
        <v>2020</v>
      </c>
      <c r="K698" s="5">
        <v>688</v>
      </c>
      <c r="L698" s="13" t="s">
        <v>714</v>
      </c>
      <c r="M698" s="4" t="s">
        <v>115</v>
      </c>
      <c r="N698" s="6" t="s">
        <v>119</v>
      </c>
      <c r="O698" t="s">
        <v>3789</v>
      </c>
      <c r="P698" s="6" t="s">
        <v>165</v>
      </c>
      <c r="Q698" s="6" t="s">
        <v>249</v>
      </c>
      <c r="R698" s="4" t="s">
        <v>5580</v>
      </c>
      <c r="S698" s="4" t="s">
        <v>168</v>
      </c>
      <c r="T698" s="108" t="s">
        <v>5581</v>
      </c>
      <c r="U698" s="4" t="s">
        <v>2160</v>
      </c>
      <c r="V698" s="43" t="s">
        <v>175</v>
      </c>
      <c r="W698" s="7">
        <v>80124902</v>
      </c>
      <c r="X698" s="100"/>
      <c r="Y698" s="224" t="s">
        <v>2162</v>
      </c>
      <c r="Z698" s="80">
        <v>0</v>
      </c>
      <c r="AA698" s="133" t="s">
        <v>2162</v>
      </c>
      <c r="AB698" s="133" t="s">
        <v>2162</v>
      </c>
      <c r="AC698" s="4" t="s">
        <v>5582</v>
      </c>
      <c r="AD698" s="4" t="s">
        <v>174</v>
      </c>
      <c r="AE698" s="8">
        <v>80124902</v>
      </c>
      <c r="AF698" s="4" t="s">
        <v>181</v>
      </c>
      <c r="AG698" s="6" t="s">
        <v>202</v>
      </c>
      <c r="AH698" s="6" t="s">
        <v>201</v>
      </c>
      <c r="AI698" s="6" t="s">
        <v>5583</v>
      </c>
      <c r="AJ698" s="108" t="s">
        <v>5584</v>
      </c>
      <c r="AK698" s="101"/>
      <c r="AL698" s="9">
        <v>182882304</v>
      </c>
      <c r="AM698" s="9">
        <v>182882304</v>
      </c>
      <c r="AN698" s="112">
        <v>0</v>
      </c>
      <c r="AO698" s="4" t="s">
        <v>209</v>
      </c>
      <c r="AP698" s="6" t="s">
        <v>181</v>
      </c>
      <c r="AQ698" s="6" t="s">
        <v>168</v>
      </c>
      <c r="AR698" s="201"/>
      <c r="AS698" s="102"/>
      <c r="AT698" s="8"/>
      <c r="AU698" s="108">
        <v>25720</v>
      </c>
      <c r="AV698" s="224">
        <v>44134</v>
      </c>
      <c r="AW698" s="108">
        <v>252720</v>
      </c>
      <c r="AX698" s="225">
        <v>44174</v>
      </c>
      <c r="AY698" s="108" t="s">
        <v>215</v>
      </c>
      <c r="AZ698" s="108" t="s">
        <v>3677</v>
      </c>
      <c r="BA698" s="108" t="s">
        <v>181</v>
      </c>
      <c r="BB698" s="75"/>
      <c r="BC698" s="75"/>
      <c r="BD698" s="226" t="s">
        <v>5586</v>
      </c>
      <c r="BE698" s="226" t="s">
        <v>5585</v>
      </c>
      <c r="BF698" s="224">
        <v>44172</v>
      </c>
      <c r="BG698" s="4" t="s">
        <v>220</v>
      </c>
      <c r="BH698" s="4" t="s">
        <v>220</v>
      </c>
      <c r="BI698" s="6" t="s">
        <v>221</v>
      </c>
      <c r="BJ698" s="6" t="s">
        <v>582</v>
      </c>
      <c r="BK698" s="6" t="s">
        <v>174</v>
      </c>
      <c r="BL698" s="12">
        <v>53093005</v>
      </c>
      <c r="BM698" s="4">
        <v>8</v>
      </c>
      <c r="BN698" t="s">
        <v>622</v>
      </c>
      <c r="BO698" t="s">
        <v>193</v>
      </c>
      <c r="BP698" s="4">
        <v>24102004</v>
      </c>
      <c r="BQ698" s="196" t="s">
        <v>5579</v>
      </c>
      <c r="BR698" s="224">
        <v>44172</v>
      </c>
      <c r="BS698" s="4" t="s">
        <v>180</v>
      </c>
      <c r="BT698" s="13" t="s">
        <v>230</v>
      </c>
      <c r="BU698" s="225">
        <v>44174</v>
      </c>
      <c r="BV698" s="13" t="s">
        <v>350</v>
      </c>
      <c r="BW698" s="225">
        <v>44174</v>
      </c>
      <c r="BX698" s="225">
        <v>44174</v>
      </c>
      <c r="BY698" s="20">
        <v>44196</v>
      </c>
      <c r="BZ698" s="42">
        <f t="shared" si="933"/>
        <v>22</v>
      </c>
      <c r="CA698" s="16">
        <f t="shared" si="741"/>
        <v>0.73333333333333328</v>
      </c>
      <c r="CB698" s="6" t="s">
        <v>5587</v>
      </c>
      <c r="CC698" s="9">
        <f>BD_2!E696</f>
        <v>0</v>
      </c>
      <c r="CD698" s="9">
        <f>BD_2!BA696</f>
        <v>0</v>
      </c>
      <c r="CE698" s="4">
        <f>BD_2!BZ696</f>
        <v>0</v>
      </c>
      <c r="CF698" s="42" t="str">
        <f>BD_2!CA696</f>
        <v>2 NO</v>
      </c>
      <c r="CG698" s="225" t="str">
        <f>BD_2!CF696</f>
        <v>2 NO</v>
      </c>
      <c r="CH698" s="4" t="s">
        <v>181</v>
      </c>
      <c r="CI698">
        <f t="shared" si="761"/>
        <v>22</v>
      </c>
      <c r="CJ698" s="226">
        <f t="shared" si="934"/>
        <v>44174</v>
      </c>
      <c r="CK698" s="226">
        <f t="shared" si="935"/>
        <v>44196</v>
      </c>
      <c r="CL698" s="14">
        <f t="shared" ca="1" si="936"/>
        <v>6.7727272727272725</v>
      </c>
      <c r="CM698" s="112">
        <f t="shared" si="937"/>
        <v>182882304</v>
      </c>
      <c r="CN698" s="42" t="str">
        <f t="shared" ca="1" si="938"/>
        <v>FINALIZADO</v>
      </c>
      <c r="CO698" s="115"/>
      <c r="CQ698" s="17"/>
      <c r="CR698" s="87"/>
      <c r="CT698" s="4" t="s">
        <v>1321</v>
      </c>
      <c r="CU698" s="4" t="s">
        <v>1322</v>
      </c>
      <c r="CV698" s="4" t="s">
        <v>3330</v>
      </c>
      <c r="CW698" s="42" t="str">
        <f t="shared" si="941"/>
        <v>diciembre</v>
      </c>
      <c r="CX698" s="4" t="s">
        <v>180</v>
      </c>
      <c r="CY698" s="6" t="s">
        <v>361</v>
      </c>
      <c r="CZ698" s="6" t="s">
        <v>362</v>
      </c>
    </row>
    <row r="699" spans="1:104" x14ac:dyDescent="0.25">
      <c r="A699" s="110" t="str">
        <f t="shared" ref="A699:A702" si="942">+IF($CM699&gt;$AM699,"A", "")</f>
        <v/>
      </c>
      <c r="B699" s="110" t="str">
        <f t="shared" ref="B699:B702" si="943">+IF(CK699&gt;BY699,"PR","")</f>
        <v/>
      </c>
      <c r="C699" s="42" t="str">
        <f t="shared" ref="C699:C702" si="944">IF($CG699= "1 SI", "T","")</f>
        <v/>
      </c>
      <c r="D699" s="42" t="str">
        <f t="shared" ref="D699:D702" si="945">+IF($CF699="1 SI","S","")</f>
        <v/>
      </c>
      <c r="E699" s="110" t="str">
        <f t="shared" ref="E699:E702" si="946">+IF(CH699="1 SI","C","")</f>
        <v/>
      </c>
      <c r="F699" s="110" t="str">
        <f t="shared" ref="F699:F702" ca="1" si="947">+IF($CK699&lt;=$F$1,"F","E")</f>
        <v>F</v>
      </c>
      <c r="G699" s="19" t="str">
        <f t="shared" ref="G699:G702" si="948">+IF($CO699="MUTUO ACUERDO", "L","")</f>
        <v/>
      </c>
      <c r="H699" s="19" t="str">
        <f t="shared" ref="H699:H702" si="949">IF($CX699="1 SI","","NE")</f>
        <v/>
      </c>
      <c r="I699" s="164" t="str">
        <f t="shared" ref="I699:I702" si="950">IF(CV699="1. SI","ANU","")</f>
        <v/>
      </c>
      <c r="J699" s="4">
        <v>2020</v>
      </c>
      <c r="K699" s="5">
        <v>689</v>
      </c>
      <c r="L699" s="13" t="s">
        <v>1438</v>
      </c>
      <c r="M699" s="4" t="s">
        <v>115</v>
      </c>
      <c r="N699" s="6" t="s">
        <v>116</v>
      </c>
      <c r="O699" s="6" t="s">
        <v>138</v>
      </c>
      <c r="P699" s="6" t="s">
        <v>150</v>
      </c>
      <c r="Q699" s="6" t="s">
        <v>249</v>
      </c>
      <c r="R699" s="4" t="s">
        <v>114</v>
      </c>
      <c r="S699" s="4" t="s">
        <v>167</v>
      </c>
      <c r="T699" s="108" t="s">
        <v>5642</v>
      </c>
      <c r="U699" s="4" t="s">
        <v>173</v>
      </c>
      <c r="V699" s="43" t="s">
        <v>174</v>
      </c>
      <c r="W699" s="7">
        <v>1022953092</v>
      </c>
      <c r="X699" s="100">
        <v>8</v>
      </c>
      <c r="Y699" s="227">
        <v>32737</v>
      </c>
      <c r="Z699" s="80">
        <f ca="1">+($F$1-Tabla3[[#This Row],[FECHA DE NACIMIENTO]])/365</f>
        <v>31.742465753424657</v>
      </c>
      <c r="AA699" s="133" t="s">
        <v>848</v>
      </c>
      <c r="AC699" s="4" t="s">
        <v>114</v>
      </c>
      <c r="AD699" s="4" t="s">
        <v>114</v>
      </c>
      <c r="AE699" s="8" t="s">
        <v>114</v>
      </c>
      <c r="AF699" s="4" t="s">
        <v>181</v>
      </c>
      <c r="AG699" s="105" t="s">
        <v>192</v>
      </c>
      <c r="AH699" s="6" t="s">
        <v>201</v>
      </c>
      <c r="AI699" s="6" t="s">
        <v>5643</v>
      </c>
      <c r="AJ699" s="108" t="s">
        <v>5644</v>
      </c>
      <c r="AK699" s="101" t="s">
        <v>5645</v>
      </c>
      <c r="AL699" s="9">
        <v>2346600</v>
      </c>
      <c r="AM699" s="9">
        <v>2346600</v>
      </c>
      <c r="AN699" s="112">
        <v>2346600</v>
      </c>
      <c r="AO699" s="4" t="s">
        <v>209</v>
      </c>
      <c r="AP699" s="6" t="s">
        <v>181</v>
      </c>
      <c r="AQ699" s="6" t="s">
        <v>168</v>
      </c>
      <c r="AR699" s="201"/>
      <c r="AS699" s="102"/>
      <c r="AT699" s="8"/>
      <c r="AU699" s="108">
        <v>3320</v>
      </c>
      <c r="AV699" s="227">
        <v>43838</v>
      </c>
      <c r="AW699" s="108">
        <v>254220</v>
      </c>
      <c r="AX699" s="228">
        <v>44175</v>
      </c>
      <c r="AY699" s="108" t="s">
        <v>215</v>
      </c>
      <c r="AZ699" s="108" t="s">
        <v>378</v>
      </c>
      <c r="BA699" s="108" t="s">
        <v>181</v>
      </c>
      <c r="BB699" s="75"/>
      <c r="BC699" s="75"/>
      <c r="BD699" s="226" t="s">
        <v>5647</v>
      </c>
      <c r="BE699" s="226" t="s">
        <v>5646</v>
      </c>
      <c r="BF699" s="227">
        <v>44174</v>
      </c>
      <c r="BG699" s="4" t="s">
        <v>220</v>
      </c>
      <c r="BH699" s="4" t="s">
        <v>220</v>
      </c>
      <c r="BI699" s="6" t="s">
        <v>221</v>
      </c>
      <c r="BJ699" s="6" t="s">
        <v>5448</v>
      </c>
      <c r="BK699" s="6" t="s">
        <v>174</v>
      </c>
      <c r="BL699" s="12">
        <v>52998506</v>
      </c>
      <c r="BM699" s="4">
        <v>1</v>
      </c>
      <c r="BN699" s="6" t="s">
        <v>439</v>
      </c>
      <c r="BO699" s="6" t="s">
        <v>192</v>
      </c>
      <c r="BP699" s="4">
        <v>80161506</v>
      </c>
      <c r="BQ699" s="196" t="s">
        <v>5641</v>
      </c>
      <c r="BR699" s="227">
        <v>44174</v>
      </c>
      <c r="BS699" s="4" t="s">
        <v>180</v>
      </c>
      <c r="BT699" s="13" t="s">
        <v>230</v>
      </c>
      <c r="BU699" s="228">
        <v>44175</v>
      </c>
      <c r="BV699" s="13" t="s">
        <v>348</v>
      </c>
      <c r="BW699" s="225">
        <v>44175</v>
      </c>
      <c r="BX699" s="225">
        <v>44175</v>
      </c>
      <c r="BY699" s="20">
        <v>44196</v>
      </c>
      <c r="BZ699" s="42">
        <f t="shared" ref="BZ699:BZ702" si="951">$BY699-$BX699</f>
        <v>21</v>
      </c>
      <c r="CA699" s="16">
        <f t="shared" si="741"/>
        <v>0.7</v>
      </c>
      <c r="CB699" s="6" t="s">
        <v>5648</v>
      </c>
      <c r="CC699" s="9">
        <f>BD_2!E697</f>
        <v>0</v>
      </c>
      <c r="CD699" s="9">
        <f>BD_2!BA697</f>
        <v>0</v>
      </c>
      <c r="CE699" s="4">
        <f>BD_2!BZ697</f>
        <v>0</v>
      </c>
      <c r="CF699" s="42" t="str">
        <f>BD_2!CA697</f>
        <v>2 NO</v>
      </c>
      <c r="CG699" s="225" t="str">
        <f>BD_2!CF697</f>
        <v>2 NO</v>
      </c>
      <c r="CH699" s="4" t="s">
        <v>181</v>
      </c>
      <c r="CI699">
        <f t="shared" si="761"/>
        <v>21</v>
      </c>
      <c r="CJ699" s="226">
        <f t="shared" si="934"/>
        <v>44175</v>
      </c>
      <c r="CK699" s="226">
        <f t="shared" si="935"/>
        <v>44196</v>
      </c>
      <c r="CL699" s="14">
        <f t="shared" ca="1" si="936"/>
        <v>7.0476190476190474</v>
      </c>
      <c r="CM699" s="112">
        <f t="shared" si="937"/>
        <v>2346600</v>
      </c>
      <c r="CN699" s="42" t="str">
        <f t="shared" ca="1" si="938"/>
        <v>FINALIZADO</v>
      </c>
      <c r="CO699" s="115"/>
      <c r="CQ699" s="17"/>
      <c r="CR699" s="87"/>
      <c r="CT699" s="4" t="s">
        <v>1321</v>
      </c>
      <c r="CU699" s="4" t="s">
        <v>1322</v>
      </c>
      <c r="CV699" s="4" t="s">
        <v>3330</v>
      </c>
      <c r="CW699" s="42" t="str">
        <f t="shared" ref="CW699" si="952">TEXT(BF699,"MMMM")</f>
        <v>diciembre</v>
      </c>
      <c r="CX699" s="4" t="s">
        <v>180</v>
      </c>
      <c r="CY699" s="6" t="s">
        <v>361</v>
      </c>
      <c r="CZ699" s="6" t="s">
        <v>362</v>
      </c>
    </row>
    <row r="700" spans="1:104" x14ac:dyDescent="0.25">
      <c r="A700" s="110" t="str">
        <f t="shared" si="942"/>
        <v/>
      </c>
      <c r="B700" s="110" t="str">
        <f t="shared" si="943"/>
        <v/>
      </c>
      <c r="C700" s="42" t="str">
        <f t="shared" si="944"/>
        <v/>
      </c>
      <c r="D700" s="42" t="str">
        <f t="shared" si="945"/>
        <v/>
      </c>
      <c r="E700" s="110" t="str">
        <f t="shared" si="946"/>
        <v/>
      </c>
      <c r="F700" s="110" t="str">
        <f t="shared" ca="1" si="947"/>
        <v>E</v>
      </c>
      <c r="G700" s="19" t="str">
        <f t="shared" si="948"/>
        <v/>
      </c>
      <c r="H700" s="19" t="str">
        <f t="shared" si="949"/>
        <v/>
      </c>
      <c r="I700" s="164" t="str">
        <f t="shared" si="950"/>
        <v/>
      </c>
      <c r="J700" s="4">
        <v>2020</v>
      </c>
      <c r="K700" s="5">
        <v>690</v>
      </c>
      <c r="L700" s="13" t="s">
        <v>515</v>
      </c>
      <c r="M700" s="79" t="s">
        <v>2159</v>
      </c>
      <c r="N700" t="s">
        <v>116</v>
      </c>
      <c r="O700" t="s">
        <v>136</v>
      </c>
      <c r="P700" t="s">
        <v>150</v>
      </c>
      <c r="Q700" t="s">
        <v>255</v>
      </c>
      <c r="R700" s="79" t="s">
        <v>114</v>
      </c>
      <c r="S700" s="79" t="s">
        <v>168</v>
      </c>
      <c r="T700" s="108" t="s">
        <v>5276</v>
      </c>
      <c r="U700" s="4" t="s">
        <v>2160</v>
      </c>
      <c r="V700" s="43" t="s">
        <v>175</v>
      </c>
      <c r="W700" s="7">
        <v>800091076</v>
      </c>
      <c r="X700" s="100"/>
      <c r="Y700" s="227" t="s">
        <v>2162</v>
      </c>
      <c r="Z700" s="80">
        <v>0</v>
      </c>
      <c r="AA700" s="133" t="s">
        <v>2162</v>
      </c>
      <c r="AB700" s="133" t="s">
        <v>2162</v>
      </c>
      <c r="AC700" s="4" t="s">
        <v>5277</v>
      </c>
      <c r="AD700" s="4" t="s">
        <v>5278</v>
      </c>
      <c r="AE700" s="8" t="s">
        <v>5279</v>
      </c>
      <c r="AG700" s="13" t="s">
        <v>713</v>
      </c>
      <c r="AH700" s="13" t="s">
        <v>713</v>
      </c>
      <c r="AI700" s="108" t="s">
        <v>5681</v>
      </c>
      <c r="AJ700" s="108" t="s">
        <v>5682</v>
      </c>
      <c r="AK700" s="101" t="s">
        <v>5683</v>
      </c>
      <c r="AL700" s="9">
        <v>210000000</v>
      </c>
      <c r="AM700" s="9">
        <v>100000000</v>
      </c>
      <c r="AN700" s="112">
        <v>0</v>
      </c>
      <c r="AO700" s="4" t="s">
        <v>209</v>
      </c>
      <c r="AP700" s="6" t="s">
        <v>180</v>
      </c>
      <c r="AQ700" s="6" t="s">
        <v>212</v>
      </c>
      <c r="AR700" s="195">
        <v>110000000</v>
      </c>
      <c r="AS700" s="108" t="s">
        <v>5276</v>
      </c>
      <c r="AT700" s="7">
        <v>800091076</v>
      </c>
      <c r="AU700" s="108">
        <v>23520</v>
      </c>
      <c r="AV700" s="227">
        <v>44083</v>
      </c>
      <c r="AW700" s="108">
        <v>259720</v>
      </c>
      <c r="AX700" s="228">
        <v>44181</v>
      </c>
      <c r="AY700" s="108" t="s">
        <v>215</v>
      </c>
      <c r="AZ700" s="108" t="s">
        <v>3079</v>
      </c>
      <c r="BA700" s="108" t="s">
        <v>181</v>
      </c>
      <c r="BB700" s="75"/>
      <c r="BC700" s="75"/>
      <c r="BD700" s="226" t="s">
        <v>5283</v>
      </c>
      <c r="BE700" s="231" t="s">
        <v>5282</v>
      </c>
      <c r="BF700" s="227">
        <v>44181</v>
      </c>
      <c r="BG700" s="4" t="s">
        <v>220</v>
      </c>
      <c r="BH700" s="4" t="s">
        <v>220</v>
      </c>
      <c r="BI700" s="6" t="s">
        <v>221</v>
      </c>
      <c r="BJ700" s="6" t="s">
        <v>1168</v>
      </c>
      <c r="BK700" s="6" t="s">
        <v>174</v>
      </c>
      <c r="BL700" s="12">
        <v>52527301</v>
      </c>
      <c r="BM700" s="4">
        <v>4</v>
      </c>
      <c r="BN700" s="6" t="s">
        <v>1288</v>
      </c>
      <c r="BO700" s="6" t="s">
        <v>713</v>
      </c>
      <c r="BP700" s="4">
        <v>81141901</v>
      </c>
      <c r="BQ700" s="196" t="s">
        <v>5680</v>
      </c>
      <c r="BR700" s="227">
        <v>44181</v>
      </c>
      <c r="BS700" s="4" t="s">
        <v>181</v>
      </c>
      <c r="BT700" s="13" t="s">
        <v>235</v>
      </c>
      <c r="BU700" s="228" t="s">
        <v>168</v>
      </c>
      <c r="BV700" s="13" t="s">
        <v>256</v>
      </c>
      <c r="BW700" s="225">
        <v>44181</v>
      </c>
      <c r="BX700" s="228">
        <v>44181</v>
      </c>
      <c r="BY700" s="20">
        <v>44423</v>
      </c>
      <c r="BZ700" s="42">
        <f t="shared" si="951"/>
        <v>242</v>
      </c>
      <c r="CA700" s="16">
        <f t="shared" si="741"/>
        <v>8.0666666666666664</v>
      </c>
      <c r="CB700" s="6" t="s">
        <v>5684</v>
      </c>
      <c r="CC700" s="9">
        <f>BD_2!E698</f>
        <v>0</v>
      </c>
      <c r="CD700" s="9">
        <f>BD_2!BA698</f>
        <v>0</v>
      </c>
      <c r="CE700" s="4">
        <f>BD_2!BZ698</f>
        <v>0</v>
      </c>
      <c r="CF700" s="42" t="str">
        <f>BD_2!CA698</f>
        <v>2 NO</v>
      </c>
      <c r="CG700" s="225" t="str">
        <f>BD_2!CF698</f>
        <v>2 NO</v>
      </c>
      <c r="CH700" s="4" t="s">
        <v>181</v>
      </c>
      <c r="CI700">
        <f t="shared" si="761"/>
        <v>242</v>
      </c>
      <c r="CJ700" s="226">
        <f t="shared" si="934"/>
        <v>44181</v>
      </c>
      <c r="CK700" s="226">
        <f t="shared" si="935"/>
        <v>44423</v>
      </c>
      <c r="CL700" s="14">
        <f t="shared" ca="1" si="936"/>
        <v>0.58677685950413228</v>
      </c>
      <c r="CM700" s="112">
        <f t="shared" si="937"/>
        <v>100000000</v>
      </c>
      <c r="CN700" s="42" t="str">
        <f t="shared" ca="1" si="938"/>
        <v>EJECUCIÓN</v>
      </c>
      <c r="CO700" s="115"/>
      <c r="CQ700" s="17"/>
      <c r="CR700" s="87"/>
      <c r="CT700" s="4" t="s">
        <v>1321</v>
      </c>
      <c r="CU700" s="4" t="s">
        <v>1322</v>
      </c>
      <c r="CV700" s="4" t="s">
        <v>3330</v>
      </c>
      <c r="CW700" s="42" t="str">
        <f t="shared" ref="CW700:CW702" si="953">TEXT(BF700,"MMMM")</f>
        <v>diciembre</v>
      </c>
      <c r="CX700" s="4" t="s">
        <v>180</v>
      </c>
      <c r="CY700" s="6" t="s">
        <v>361</v>
      </c>
      <c r="CZ700" s="6" t="s">
        <v>362</v>
      </c>
    </row>
    <row r="701" spans="1:104" x14ac:dyDescent="0.25">
      <c r="A701" s="110" t="str">
        <f t="shared" si="942"/>
        <v/>
      </c>
      <c r="B701" s="110" t="str">
        <f t="shared" si="943"/>
        <v/>
      </c>
      <c r="C701" s="42" t="str">
        <f t="shared" si="944"/>
        <v/>
      </c>
      <c r="D701" s="42" t="str">
        <f t="shared" si="945"/>
        <v/>
      </c>
      <c r="E701" s="110" t="str">
        <f t="shared" si="946"/>
        <v/>
      </c>
      <c r="F701" s="110" t="str">
        <f t="shared" ca="1" si="947"/>
        <v>E</v>
      </c>
      <c r="G701" s="19" t="str">
        <f t="shared" si="948"/>
        <v/>
      </c>
      <c r="H701" s="19" t="str">
        <f t="shared" si="949"/>
        <v/>
      </c>
      <c r="I701" s="164" t="str">
        <f t="shared" si="950"/>
        <v/>
      </c>
      <c r="J701" s="4">
        <v>2020</v>
      </c>
      <c r="K701" s="5">
        <v>691</v>
      </c>
      <c r="L701" s="13" t="s">
        <v>1431</v>
      </c>
      <c r="M701" s="79" t="s">
        <v>5184</v>
      </c>
      <c r="N701" t="s">
        <v>120</v>
      </c>
      <c r="O701" s="6" t="s">
        <v>138</v>
      </c>
      <c r="P701" t="s">
        <v>150</v>
      </c>
      <c r="Q701" s="6" t="s">
        <v>249</v>
      </c>
      <c r="R701" s="79" t="s">
        <v>114</v>
      </c>
      <c r="S701" s="4" t="s">
        <v>168</v>
      </c>
      <c r="T701" s="108" t="s">
        <v>5742</v>
      </c>
      <c r="U701" s="4" t="s">
        <v>2160</v>
      </c>
      <c r="V701" s="43" t="s">
        <v>175</v>
      </c>
      <c r="W701" s="7">
        <v>830099193</v>
      </c>
      <c r="X701" s="100"/>
      <c r="Y701" s="227" t="s">
        <v>2162</v>
      </c>
      <c r="Z701" s="80">
        <v>0</v>
      </c>
      <c r="AA701" s="133" t="s">
        <v>2162</v>
      </c>
      <c r="AB701" s="133" t="s">
        <v>2162</v>
      </c>
      <c r="AC701" s="4" t="s">
        <v>5744</v>
      </c>
      <c r="AD701" s="4" t="s">
        <v>5278</v>
      </c>
      <c r="AE701" s="8" t="s">
        <v>5745</v>
      </c>
      <c r="AG701" s="13" t="s">
        <v>186</v>
      </c>
      <c r="AH701" s="13" t="s">
        <v>186</v>
      </c>
      <c r="AI701" s="6" t="s">
        <v>5743</v>
      </c>
      <c r="AJ701" s="108" t="s">
        <v>3614</v>
      </c>
      <c r="AK701" s="101" t="s">
        <v>3614</v>
      </c>
      <c r="AL701" s="9">
        <v>37502545496</v>
      </c>
      <c r="AM701" s="9">
        <v>0</v>
      </c>
      <c r="AN701" s="112">
        <v>0</v>
      </c>
      <c r="AO701" s="4" t="s">
        <v>209</v>
      </c>
      <c r="AP701" s="6" t="s">
        <v>181</v>
      </c>
      <c r="AQ701" s="6" t="s">
        <v>168</v>
      </c>
      <c r="AR701" s="201"/>
      <c r="AS701" s="102"/>
      <c r="AT701" s="8"/>
      <c r="AU701" s="108">
        <v>0</v>
      </c>
      <c r="AV701" s="227"/>
      <c r="AW701" s="108">
        <v>0</v>
      </c>
      <c r="AX701" s="228"/>
      <c r="AY701" s="108"/>
      <c r="AZ701" s="108">
        <v>0</v>
      </c>
      <c r="BA701" s="108"/>
      <c r="BB701" s="75"/>
      <c r="BC701" s="75"/>
      <c r="BD701" s="231" t="s">
        <v>5747</v>
      </c>
      <c r="BE701" s="231" t="s">
        <v>5746</v>
      </c>
      <c r="BF701" s="232">
        <v>44181</v>
      </c>
      <c r="BG701" s="4" t="s">
        <v>220</v>
      </c>
      <c r="BH701" s="4" t="s">
        <v>220</v>
      </c>
      <c r="BI701" s="6" t="s">
        <v>221</v>
      </c>
      <c r="BJ701" s="6" t="s">
        <v>823</v>
      </c>
      <c r="BK701" s="6" t="s">
        <v>174</v>
      </c>
      <c r="BL701" s="12">
        <v>80082348</v>
      </c>
      <c r="BM701" s="4">
        <v>1</v>
      </c>
      <c r="BN701" s="6" t="s">
        <v>824</v>
      </c>
      <c r="BO701" s="6" t="s">
        <v>825</v>
      </c>
      <c r="BP701" s="4">
        <v>93121607</v>
      </c>
      <c r="BQ701" s="196" t="s">
        <v>5741</v>
      </c>
      <c r="BR701" s="232">
        <v>44181</v>
      </c>
      <c r="BS701" s="4" t="s">
        <v>181</v>
      </c>
      <c r="BT701" s="13" t="s">
        <v>235</v>
      </c>
      <c r="BU701" s="228" t="s">
        <v>168</v>
      </c>
      <c r="BV701" s="13" t="s">
        <v>256</v>
      </c>
      <c r="BW701" s="225">
        <v>44181</v>
      </c>
      <c r="BX701" s="234">
        <v>44181</v>
      </c>
      <c r="BY701" s="20">
        <v>44818</v>
      </c>
      <c r="BZ701" s="42">
        <f t="shared" si="951"/>
        <v>637</v>
      </c>
      <c r="CA701" s="16">
        <f t="shared" si="741"/>
        <v>21.233333333333334</v>
      </c>
      <c r="CB701" s="6" t="s">
        <v>3614</v>
      </c>
      <c r="CC701" s="9">
        <f>BD_2!E699</f>
        <v>0</v>
      </c>
      <c r="CD701" s="9">
        <f>BD_2!BA699</f>
        <v>0</v>
      </c>
      <c r="CE701" s="4">
        <f>BD_2!BZ699</f>
        <v>0</v>
      </c>
      <c r="CF701" s="42" t="str">
        <f>BD_2!CA699</f>
        <v>2 NO</v>
      </c>
      <c r="CG701" s="225" t="str">
        <f>BD_2!CF699</f>
        <v>2 NO</v>
      </c>
      <c r="CH701" s="4" t="s">
        <v>181</v>
      </c>
      <c r="CI701">
        <f t="shared" si="761"/>
        <v>637</v>
      </c>
      <c r="CJ701" s="226">
        <f t="shared" si="934"/>
        <v>44181</v>
      </c>
      <c r="CK701" s="226">
        <f t="shared" si="935"/>
        <v>44818</v>
      </c>
      <c r="CL701" s="14">
        <f t="shared" ca="1" si="936"/>
        <v>0.22291993720565148</v>
      </c>
      <c r="CM701" s="112">
        <f t="shared" si="937"/>
        <v>0</v>
      </c>
      <c r="CN701" s="42" t="str">
        <f t="shared" ca="1" si="938"/>
        <v>EJECUCIÓN</v>
      </c>
      <c r="CO701" s="115"/>
      <c r="CQ701" s="17"/>
      <c r="CR701" s="87"/>
      <c r="CT701" s="4" t="s">
        <v>1321</v>
      </c>
      <c r="CU701" s="4" t="s">
        <v>1322</v>
      </c>
      <c r="CV701" s="4" t="s">
        <v>3330</v>
      </c>
      <c r="CW701" s="42" t="str">
        <f t="shared" ref="CW701" si="954">TEXT(BF701,"MMMM")</f>
        <v>diciembre</v>
      </c>
      <c r="CX701" s="4" t="s">
        <v>180</v>
      </c>
      <c r="CY701" s="6" t="s">
        <v>361</v>
      </c>
      <c r="CZ701" s="6" t="s">
        <v>362</v>
      </c>
    </row>
    <row r="702" spans="1:104" x14ac:dyDescent="0.25">
      <c r="A702" s="110" t="str">
        <f t="shared" si="942"/>
        <v/>
      </c>
      <c r="B702" s="110" t="str">
        <f t="shared" si="943"/>
        <v/>
      </c>
      <c r="C702" s="42" t="str">
        <f t="shared" si="944"/>
        <v/>
      </c>
      <c r="D702" s="42" t="str">
        <f t="shared" si="945"/>
        <v/>
      </c>
      <c r="E702" s="110" t="str">
        <f t="shared" si="946"/>
        <v/>
      </c>
      <c r="F702" s="110" t="str">
        <f t="shared" ca="1" si="947"/>
        <v>E</v>
      </c>
      <c r="G702" s="19" t="str">
        <f t="shared" si="948"/>
        <v/>
      </c>
      <c r="H702" s="19" t="str">
        <f t="shared" si="949"/>
        <v/>
      </c>
      <c r="I702" s="164" t="str">
        <f t="shared" si="950"/>
        <v/>
      </c>
      <c r="J702" s="4">
        <v>2020</v>
      </c>
      <c r="K702" s="5">
        <v>692</v>
      </c>
      <c r="L702" s="13" t="s">
        <v>1434</v>
      </c>
      <c r="M702" s="79" t="s">
        <v>2159</v>
      </c>
      <c r="N702" t="s">
        <v>116</v>
      </c>
      <c r="O702" t="s">
        <v>136</v>
      </c>
      <c r="P702" t="s">
        <v>150</v>
      </c>
      <c r="Q702" t="s">
        <v>255</v>
      </c>
      <c r="R702" s="79" t="s">
        <v>114</v>
      </c>
      <c r="S702" s="79" t="s">
        <v>168</v>
      </c>
      <c r="T702" s="108" t="s">
        <v>5650</v>
      </c>
      <c r="U702" s="4" t="s">
        <v>2160</v>
      </c>
      <c r="V702" s="43" t="s">
        <v>175</v>
      </c>
      <c r="W702" s="7" t="s">
        <v>5651</v>
      </c>
      <c r="X702" s="100">
        <v>3</v>
      </c>
      <c r="Y702" s="224" t="s">
        <v>2162</v>
      </c>
      <c r="Z702" s="80">
        <v>0</v>
      </c>
      <c r="AA702" s="133" t="s">
        <v>2162</v>
      </c>
      <c r="AB702" s="133" t="s">
        <v>2162</v>
      </c>
      <c r="AC702" s="4" t="s">
        <v>5652</v>
      </c>
      <c r="AD702" s="4" t="s">
        <v>174</v>
      </c>
      <c r="AE702" s="8">
        <v>43597185</v>
      </c>
      <c r="AF702" s="4" t="s">
        <v>181</v>
      </c>
      <c r="AG702" s="13" t="s">
        <v>185</v>
      </c>
      <c r="AH702" s="13" t="s">
        <v>185</v>
      </c>
      <c r="AI702" s="6" t="s">
        <v>5649</v>
      </c>
      <c r="AJ702" s="108" t="s">
        <v>5653</v>
      </c>
      <c r="AK702" s="101" t="s">
        <v>5654</v>
      </c>
      <c r="AL702" s="9">
        <v>899427514</v>
      </c>
      <c r="AM702" s="9">
        <v>809484763</v>
      </c>
      <c r="AN702" s="112">
        <v>0</v>
      </c>
      <c r="AO702" s="4" t="s">
        <v>210</v>
      </c>
      <c r="AP702" s="6" t="s">
        <v>180</v>
      </c>
      <c r="AQ702" s="6" t="s">
        <v>212</v>
      </c>
      <c r="AR702" s="195">
        <v>89942751</v>
      </c>
      <c r="AS702" s="102" t="s">
        <v>5650</v>
      </c>
      <c r="AT702" s="8" t="s">
        <v>5651</v>
      </c>
      <c r="AU702" s="108">
        <v>520</v>
      </c>
      <c r="AV702" s="227">
        <v>44069</v>
      </c>
      <c r="AW702" s="108">
        <v>1120</v>
      </c>
      <c r="AX702" s="228">
        <v>44179</v>
      </c>
      <c r="AY702" s="108" t="s">
        <v>215</v>
      </c>
      <c r="AZ702" s="108" t="s">
        <v>4346</v>
      </c>
      <c r="BA702" s="108" t="s">
        <v>181</v>
      </c>
      <c r="BB702" s="75"/>
      <c r="BC702" s="75"/>
      <c r="BD702" s="226" t="s">
        <v>5655</v>
      </c>
      <c r="BE702" s="226"/>
      <c r="BF702" s="227">
        <v>44176</v>
      </c>
      <c r="BG702" s="4" t="s">
        <v>220</v>
      </c>
      <c r="BH702" s="4" t="s">
        <v>220</v>
      </c>
      <c r="BI702" s="6" t="s">
        <v>221</v>
      </c>
      <c r="BJ702" s="6" t="s">
        <v>1224</v>
      </c>
      <c r="BK702" s="6" t="s">
        <v>174</v>
      </c>
      <c r="BL702" s="12">
        <v>80407547</v>
      </c>
      <c r="BM702" s="4">
        <v>6</v>
      </c>
      <c r="BN702" s="6" t="s">
        <v>1290</v>
      </c>
      <c r="BO702" s="6" t="s">
        <v>957</v>
      </c>
      <c r="BP702" s="4">
        <v>77101604</v>
      </c>
      <c r="BQ702" s="225" t="s">
        <v>5657</v>
      </c>
      <c r="BR702" s="227">
        <v>44179</v>
      </c>
      <c r="BS702" s="4" t="s">
        <v>180</v>
      </c>
      <c r="BT702" s="13" t="s">
        <v>230</v>
      </c>
      <c r="BU702" s="228">
        <v>44181</v>
      </c>
      <c r="BV702" s="13" t="s">
        <v>350</v>
      </c>
      <c r="BW702" s="225">
        <v>44181</v>
      </c>
      <c r="BX702" s="228">
        <v>44181</v>
      </c>
      <c r="BY702" s="20">
        <v>44484</v>
      </c>
      <c r="BZ702" s="42">
        <f t="shared" si="951"/>
        <v>303</v>
      </c>
      <c r="CA702" s="16">
        <f t="shared" si="741"/>
        <v>10.1</v>
      </c>
      <c r="CB702" s="6" t="s">
        <v>5656</v>
      </c>
      <c r="CC702" s="9">
        <f>BD_2!E700</f>
        <v>0</v>
      </c>
      <c r="CD702" s="9">
        <f>BD_2!BA700</f>
        <v>0</v>
      </c>
      <c r="CE702" s="4">
        <f>BD_2!BZ700</f>
        <v>0</v>
      </c>
      <c r="CF702" s="42" t="str">
        <f>BD_2!CA700</f>
        <v>2 NO</v>
      </c>
      <c r="CG702" s="225" t="str">
        <f>BD_2!CF700</f>
        <v>2 NO</v>
      </c>
      <c r="CH702" s="4" t="s">
        <v>181</v>
      </c>
      <c r="CI702">
        <f t="shared" si="761"/>
        <v>303</v>
      </c>
      <c r="CJ702" s="226">
        <f t="shared" si="934"/>
        <v>44181</v>
      </c>
      <c r="CK702" s="226">
        <f t="shared" si="935"/>
        <v>44484</v>
      </c>
      <c r="CL702" s="14">
        <f t="shared" ca="1" si="936"/>
        <v>0.46864686468646866</v>
      </c>
      <c r="CM702" s="112">
        <f t="shared" si="937"/>
        <v>809484763</v>
      </c>
      <c r="CN702" s="42" t="str">
        <f t="shared" ca="1" si="938"/>
        <v>EJECUCIÓN</v>
      </c>
      <c r="CO702" s="115"/>
      <c r="CQ702" s="17"/>
      <c r="CR702" s="87"/>
      <c r="CT702" s="4" t="s">
        <v>1321</v>
      </c>
      <c r="CU702" s="4" t="s">
        <v>1322</v>
      </c>
      <c r="CV702" s="4" t="s">
        <v>3330</v>
      </c>
      <c r="CW702" s="42" t="str">
        <f t="shared" si="953"/>
        <v>diciembre</v>
      </c>
      <c r="CX702" s="4" t="s">
        <v>180</v>
      </c>
      <c r="CY702" s="6" t="s">
        <v>4251</v>
      </c>
      <c r="CZ702" s="6" t="s">
        <v>4252</v>
      </c>
    </row>
    <row r="703" spans="1:104" x14ac:dyDescent="0.25">
      <c r="A703" s="110" t="str">
        <f t="shared" ref="A703:A705" si="955">+IF($CM703&gt;$AM703,"A", "")</f>
        <v/>
      </c>
      <c r="B703" s="110" t="str">
        <f t="shared" ref="B703:B705" si="956">+IF(CK703&gt;BY703,"PR","")</f>
        <v/>
      </c>
      <c r="C703" s="42" t="str">
        <f t="shared" ref="C703:C705" si="957">IF($CG703= "1 SI", "T","")</f>
        <v/>
      </c>
      <c r="D703" s="42" t="str">
        <f t="shared" ref="D703:D705" si="958">+IF($CF703="1 SI","S","")</f>
        <v/>
      </c>
      <c r="E703" s="110" t="str">
        <f t="shared" ref="E703:E705" si="959">+IF(CH703="1 SI","C","")</f>
        <v/>
      </c>
      <c r="F703" s="110" t="str">
        <f t="shared" ref="F703:F705" ca="1" si="960">+IF($CK703&lt;=$F$1,"F","E")</f>
        <v>E</v>
      </c>
      <c r="G703" s="19" t="str">
        <f t="shared" ref="G703:G705" si="961">+IF($CO703="MUTUO ACUERDO", "L","")</f>
        <v/>
      </c>
      <c r="H703" s="19" t="str">
        <f t="shared" ref="H703:H705" si="962">IF($CX703="1 SI","","NE")</f>
        <v/>
      </c>
      <c r="I703" s="164" t="str">
        <f t="shared" ref="I703:I705" si="963">IF(CV703="1. SI","ANU","")</f>
        <v/>
      </c>
      <c r="J703" s="4">
        <v>2020</v>
      </c>
      <c r="K703" s="5">
        <v>693</v>
      </c>
      <c r="L703" s="13" t="s">
        <v>5672</v>
      </c>
      <c r="M703" s="79" t="s">
        <v>2159</v>
      </c>
      <c r="N703" t="s">
        <v>116</v>
      </c>
      <c r="O703" t="s">
        <v>136</v>
      </c>
      <c r="P703" t="s">
        <v>150</v>
      </c>
      <c r="Q703" t="s">
        <v>255</v>
      </c>
      <c r="R703" s="79" t="s">
        <v>114</v>
      </c>
      <c r="S703" s="79" t="s">
        <v>168</v>
      </c>
      <c r="T703" s="108" t="s">
        <v>5685</v>
      </c>
      <c r="U703" s="4" t="s">
        <v>2160</v>
      </c>
      <c r="V703" s="43" t="s">
        <v>175</v>
      </c>
      <c r="W703" s="7" t="s">
        <v>5686</v>
      </c>
      <c r="X703" s="100"/>
      <c r="Y703" s="227" t="s">
        <v>2162</v>
      </c>
      <c r="Z703" s="80">
        <v>0</v>
      </c>
      <c r="AA703" s="133" t="s">
        <v>2162</v>
      </c>
      <c r="AB703" s="133" t="s">
        <v>2162</v>
      </c>
      <c r="AC703" s="4" t="s">
        <v>5687</v>
      </c>
      <c r="AD703" s="4" t="s">
        <v>174</v>
      </c>
      <c r="AE703" s="8" t="s">
        <v>5688</v>
      </c>
      <c r="AF703" s="4" t="s">
        <v>181</v>
      </c>
      <c r="AG703" s="13" t="s">
        <v>185</v>
      </c>
      <c r="AH703" s="13" t="s">
        <v>185</v>
      </c>
      <c r="AI703" s="6" t="s">
        <v>5689</v>
      </c>
      <c r="AJ703" s="108" t="s">
        <v>5690</v>
      </c>
      <c r="AK703" s="101" t="s">
        <v>5691</v>
      </c>
      <c r="AL703" s="9">
        <v>1893680000</v>
      </c>
      <c r="AM703" s="9">
        <v>1793680000</v>
      </c>
      <c r="AN703" s="112">
        <v>0</v>
      </c>
      <c r="AO703" s="4" t="s">
        <v>209</v>
      </c>
      <c r="AP703" s="6" t="s">
        <v>180</v>
      </c>
      <c r="AQ703" s="6" t="s">
        <v>212</v>
      </c>
      <c r="AR703" s="195">
        <v>100000000</v>
      </c>
      <c r="AS703" s="108" t="s">
        <v>5685</v>
      </c>
      <c r="AT703" s="7" t="s">
        <v>5686</v>
      </c>
      <c r="AU703" s="108" t="s">
        <v>5748</v>
      </c>
      <c r="AV703" s="232" t="s">
        <v>5749</v>
      </c>
      <c r="AW703" s="108" t="s">
        <v>5750</v>
      </c>
      <c r="AX703" s="234">
        <v>44182</v>
      </c>
      <c r="AY703" s="108" t="s">
        <v>215</v>
      </c>
      <c r="AZ703" s="108" t="s">
        <v>5751</v>
      </c>
      <c r="BA703" s="108" t="s">
        <v>181</v>
      </c>
      <c r="BB703" s="75"/>
      <c r="BC703" s="75"/>
      <c r="BD703" s="226" t="s">
        <v>5692</v>
      </c>
      <c r="BE703" s="226"/>
      <c r="BF703" s="227">
        <v>44181</v>
      </c>
      <c r="BG703" s="4" t="s">
        <v>220</v>
      </c>
      <c r="BH703" s="4" t="s">
        <v>220</v>
      </c>
      <c r="BI703" s="6" t="s">
        <v>221</v>
      </c>
      <c r="BJ703" s="6" t="s">
        <v>5693</v>
      </c>
      <c r="BK703" s="6" t="s">
        <v>174</v>
      </c>
      <c r="BL703" s="12" t="s">
        <v>5694</v>
      </c>
      <c r="BM703" s="4">
        <v>6</v>
      </c>
      <c r="BN703" s="6" t="s">
        <v>5695</v>
      </c>
      <c r="BO703" s="6" t="s">
        <v>5696</v>
      </c>
      <c r="BP703" s="4">
        <v>77101700</v>
      </c>
      <c r="BQ703" s="228" t="s">
        <v>5697</v>
      </c>
      <c r="BR703" s="227">
        <v>44186</v>
      </c>
      <c r="BS703" s="4" t="s">
        <v>180</v>
      </c>
      <c r="BT703" s="13" t="s">
        <v>230</v>
      </c>
      <c r="BU703" s="228">
        <v>44182</v>
      </c>
      <c r="BV703" s="13" t="s">
        <v>350</v>
      </c>
      <c r="BW703" s="228">
        <v>44183</v>
      </c>
      <c r="BX703" s="234">
        <v>44183</v>
      </c>
      <c r="BY703" s="20">
        <v>44364</v>
      </c>
      <c r="BZ703" s="42">
        <f t="shared" ref="BZ703:BZ705" si="964">$BY703-$BX703</f>
        <v>181</v>
      </c>
      <c r="CA703" s="16">
        <f t="shared" si="741"/>
        <v>6.0333333333333332</v>
      </c>
      <c r="CB703" s="6" t="s">
        <v>5698</v>
      </c>
      <c r="CC703" s="9">
        <f>BD_2!E701</f>
        <v>0</v>
      </c>
      <c r="CD703" s="9">
        <f>BD_2!BA701</f>
        <v>0</v>
      </c>
      <c r="CE703" s="4">
        <f>BD_2!BZ701</f>
        <v>0</v>
      </c>
      <c r="CF703" s="42" t="str">
        <f>BD_2!CA701</f>
        <v>2 NO</v>
      </c>
      <c r="CG703" s="228" t="str">
        <f>BD_2!CF701</f>
        <v>2 NO</v>
      </c>
      <c r="CH703" s="4" t="s">
        <v>181</v>
      </c>
      <c r="CI703">
        <f t="shared" si="761"/>
        <v>181</v>
      </c>
      <c r="CJ703" s="231">
        <f t="shared" ref="CJ703:CJ705" si="965">$BX703</f>
        <v>44183</v>
      </c>
      <c r="CK703" s="231">
        <f t="shared" ref="CK703:CK705" si="966">$BY703+$CE703</f>
        <v>44364</v>
      </c>
      <c r="CL703" s="14">
        <f t="shared" ref="CL703:CL705" ca="1" si="967">(($F$1-$CJ703)/($CK703-$CJ703))</f>
        <v>0.77348066298342544</v>
      </c>
      <c r="CM703" s="112">
        <f t="shared" ref="CM703:CM705" si="968">$AM703+$CD703-$CC703</f>
        <v>1793680000</v>
      </c>
      <c r="CN703" s="42" t="str">
        <f t="shared" ref="CN703:CN705" ca="1" si="969">+IF($CK703&lt;=$F$1, "FINALIZADO","EJECUCIÓN")</f>
        <v>EJECUCIÓN</v>
      </c>
      <c r="CO703" s="115"/>
      <c r="CQ703" s="17"/>
      <c r="CR703" s="87"/>
      <c r="CT703" s="4" t="s">
        <v>1321</v>
      </c>
      <c r="CU703" s="4" t="s">
        <v>1322</v>
      </c>
      <c r="CV703" s="4" t="s">
        <v>3330</v>
      </c>
      <c r="CW703" s="42" t="str">
        <f t="shared" ref="CW703" si="970">TEXT(BF703,"MMMM")</f>
        <v>diciembre</v>
      </c>
      <c r="CX703" s="4" t="s">
        <v>180</v>
      </c>
      <c r="CY703" s="6" t="s">
        <v>361</v>
      </c>
      <c r="CZ703" s="6" t="s">
        <v>362</v>
      </c>
    </row>
    <row r="704" spans="1:104" x14ac:dyDescent="0.25">
      <c r="A704" s="110" t="str">
        <f t="shared" si="955"/>
        <v/>
      </c>
      <c r="B704" s="110" t="str">
        <f t="shared" si="956"/>
        <v/>
      </c>
      <c r="C704" s="42" t="str">
        <f t="shared" si="957"/>
        <v/>
      </c>
      <c r="D704" s="42" t="str">
        <f t="shared" si="958"/>
        <v/>
      </c>
      <c r="E704" s="110" t="str">
        <f t="shared" si="959"/>
        <v/>
      </c>
      <c r="F704" s="110" t="str">
        <f t="shared" ca="1" si="960"/>
        <v>E</v>
      </c>
      <c r="G704" s="19" t="str">
        <f t="shared" si="961"/>
        <v/>
      </c>
      <c r="H704" s="19" t="str">
        <f t="shared" si="962"/>
        <v/>
      </c>
      <c r="I704" s="164" t="str">
        <f t="shared" si="963"/>
        <v/>
      </c>
      <c r="J704" s="4">
        <v>2020</v>
      </c>
      <c r="K704" s="5">
        <v>694</v>
      </c>
      <c r="L704" s="13" t="s">
        <v>1438</v>
      </c>
      <c r="M704" s="4" t="s">
        <v>3610</v>
      </c>
      <c r="N704" s="6" t="s">
        <v>119</v>
      </c>
      <c r="O704" s="6" t="s">
        <v>139</v>
      </c>
      <c r="P704" s="6" t="s">
        <v>164</v>
      </c>
      <c r="Q704" s="6" t="s">
        <v>238</v>
      </c>
      <c r="R704" s="4">
        <v>61989</v>
      </c>
      <c r="S704" s="4" t="s">
        <v>168</v>
      </c>
      <c r="T704" s="108" t="s">
        <v>5699</v>
      </c>
      <c r="U704" s="4" t="s">
        <v>2160</v>
      </c>
      <c r="V704" s="43" t="s">
        <v>175</v>
      </c>
      <c r="W704" s="7">
        <v>830122983</v>
      </c>
      <c r="X704" s="100"/>
      <c r="Y704" s="227" t="s">
        <v>2162</v>
      </c>
      <c r="Z704" s="80">
        <v>0</v>
      </c>
      <c r="AA704" s="133" t="s">
        <v>2162</v>
      </c>
      <c r="AB704" s="133" t="s">
        <v>2162</v>
      </c>
      <c r="AC704" s="4" t="s">
        <v>5700</v>
      </c>
      <c r="AD704" s="4" t="s">
        <v>174</v>
      </c>
      <c r="AE704" s="8">
        <v>79943176</v>
      </c>
      <c r="AG704" s="13" t="s">
        <v>713</v>
      </c>
      <c r="AH704" s="13" t="s">
        <v>713</v>
      </c>
      <c r="AI704" s="6" t="s">
        <v>5701</v>
      </c>
      <c r="AJ704" s="108" t="s">
        <v>3614</v>
      </c>
      <c r="AK704" s="101" t="s">
        <v>3614</v>
      </c>
      <c r="AL704" s="9">
        <v>990000000</v>
      </c>
      <c r="AM704" s="9">
        <v>990000000</v>
      </c>
      <c r="AN704" s="112">
        <v>0</v>
      </c>
      <c r="AO704" s="4" t="s">
        <v>209</v>
      </c>
      <c r="AP704" s="6" t="s">
        <v>181</v>
      </c>
      <c r="AQ704" s="6" t="s">
        <v>168</v>
      </c>
      <c r="AR704" s="201"/>
      <c r="AS704" s="102"/>
      <c r="AT704" s="8"/>
      <c r="AU704" s="108">
        <v>18620</v>
      </c>
      <c r="AV704" s="227">
        <v>43860</v>
      </c>
      <c r="AW704" s="108">
        <v>260220</v>
      </c>
      <c r="AX704" s="228">
        <v>44182</v>
      </c>
      <c r="AY704" s="108" t="s">
        <v>215</v>
      </c>
      <c r="AZ704" s="108" t="s">
        <v>5702</v>
      </c>
      <c r="BA704" s="108" t="s">
        <v>181</v>
      </c>
      <c r="BB704" s="75"/>
      <c r="BC704" s="75"/>
      <c r="BD704" s="231" t="s">
        <v>5703</v>
      </c>
      <c r="BE704" s="231" t="s">
        <v>5704</v>
      </c>
      <c r="BF704" s="227">
        <v>44181</v>
      </c>
      <c r="BG704" s="4" t="s">
        <v>220</v>
      </c>
      <c r="BH704" s="4" t="s">
        <v>220</v>
      </c>
      <c r="BI704" s="6" t="s">
        <v>221</v>
      </c>
      <c r="BJ704" s="6" t="s">
        <v>1168</v>
      </c>
      <c r="BK704" s="6" t="s">
        <v>174</v>
      </c>
      <c r="BL704" s="12">
        <v>52527301</v>
      </c>
      <c r="BM704" s="4">
        <v>4</v>
      </c>
      <c r="BN704" s="6" t="s">
        <v>1288</v>
      </c>
      <c r="BO704" s="6" t="s">
        <v>713</v>
      </c>
      <c r="BP704" s="4">
        <v>43232300</v>
      </c>
      <c r="BQ704" s="228" t="s">
        <v>3707</v>
      </c>
      <c r="BR704" s="227">
        <v>44181</v>
      </c>
      <c r="BS704" s="4" t="s">
        <v>180</v>
      </c>
      <c r="BT704" s="13" t="s">
        <v>230</v>
      </c>
      <c r="BU704" s="228">
        <v>44183</v>
      </c>
      <c r="BV704" s="13" t="s">
        <v>350</v>
      </c>
      <c r="BW704" s="228">
        <v>44186</v>
      </c>
      <c r="BX704" s="228">
        <v>44186</v>
      </c>
      <c r="BY704" s="20">
        <v>44556</v>
      </c>
      <c r="BZ704" s="42">
        <f t="shared" si="964"/>
        <v>370</v>
      </c>
      <c r="CA704" s="16">
        <f t="shared" si="741"/>
        <v>12.333333333333334</v>
      </c>
      <c r="CB704" s="6" t="s">
        <v>3614</v>
      </c>
      <c r="CC704" s="9">
        <f>BD_2!E702</f>
        <v>0</v>
      </c>
      <c r="CD704" s="9">
        <f>BD_2!BA702</f>
        <v>0</v>
      </c>
      <c r="CE704" s="4">
        <f>BD_2!BZ702</f>
        <v>0</v>
      </c>
      <c r="CF704" s="42" t="str">
        <f>BD_2!CA702</f>
        <v>2 NO</v>
      </c>
      <c r="CG704" s="228" t="str">
        <f>BD_2!CF702</f>
        <v>2 NO</v>
      </c>
      <c r="CH704" s="4" t="s">
        <v>181</v>
      </c>
      <c r="CI704">
        <f t="shared" si="761"/>
        <v>370</v>
      </c>
      <c r="CJ704" s="231">
        <f t="shared" si="965"/>
        <v>44186</v>
      </c>
      <c r="CK704" s="231">
        <f t="shared" si="966"/>
        <v>44556</v>
      </c>
      <c r="CL704" s="14">
        <f t="shared" ca="1" si="967"/>
        <v>0.37027027027027026</v>
      </c>
      <c r="CM704" s="112">
        <f t="shared" si="968"/>
        <v>990000000</v>
      </c>
      <c r="CN704" s="42" t="str">
        <f t="shared" ca="1" si="969"/>
        <v>EJECUCIÓN</v>
      </c>
      <c r="CO704" s="115"/>
      <c r="CQ704" s="17"/>
      <c r="CR704" s="87"/>
      <c r="CT704" s="4" t="s">
        <v>1321</v>
      </c>
      <c r="CU704" s="4" t="s">
        <v>1322</v>
      </c>
      <c r="CV704" s="4" t="s">
        <v>3330</v>
      </c>
      <c r="CW704" s="42" t="str">
        <f t="shared" ref="CW704:CW705" si="971">TEXT(BF704,"MMMM")</f>
        <v>diciembre</v>
      </c>
      <c r="CX704" s="4" t="s">
        <v>180</v>
      </c>
      <c r="CY704" s="6" t="s">
        <v>361</v>
      </c>
      <c r="CZ704" s="6" t="s">
        <v>362</v>
      </c>
    </row>
    <row r="705" spans="1:104" x14ac:dyDescent="0.25">
      <c r="A705" s="110" t="str">
        <f t="shared" si="955"/>
        <v/>
      </c>
      <c r="B705" s="110" t="str">
        <f t="shared" si="956"/>
        <v/>
      </c>
      <c r="C705" s="42" t="str">
        <f t="shared" si="957"/>
        <v/>
      </c>
      <c r="D705" s="42" t="str">
        <f t="shared" si="958"/>
        <v/>
      </c>
      <c r="E705" s="110" t="str">
        <f t="shared" si="959"/>
        <v/>
      </c>
      <c r="F705" s="110" t="str">
        <f t="shared" ca="1" si="960"/>
        <v>E</v>
      </c>
      <c r="G705" s="19" t="str">
        <f t="shared" si="961"/>
        <v/>
      </c>
      <c r="H705" s="19" t="str">
        <f t="shared" si="962"/>
        <v/>
      </c>
      <c r="I705" s="164" t="str">
        <f t="shared" si="963"/>
        <v/>
      </c>
      <c r="J705" s="4">
        <v>2020</v>
      </c>
      <c r="K705" s="5">
        <v>695</v>
      </c>
      <c r="L705" s="13" t="s">
        <v>5671</v>
      </c>
      <c r="M705" s="79" t="s">
        <v>2159</v>
      </c>
      <c r="N705" t="s">
        <v>116</v>
      </c>
      <c r="O705" t="s">
        <v>136</v>
      </c>
      <c r="P705" t="s">
        <v>150</v>
      </c>
      <c r="Q705" t="s">
        <v>255</v>
      </c>
      <c r="R705" s="79" t="s">
        <v>114</v>
      </c>
      <c r="S705" s="79" t="s">
        <v>168</v>
      </c>
      <c r="T705" s="108" t="s">
        <v>5660</v>
      </c>
      <c r="U705" s="4" t="s">
        <v>2160</v>
      </c>
      <c r="V705" s="43" t="s">
        <v>175</v>
      </c>
      <c r="W705" s="7" t="s">
        <v>5661</v>
      </c>
      <c r="X705" s="100"/>
      <c r="Y705" s="227" t="s">
        <v>2162</v>
      </c>
      <c r="Z705" s="80">
        <v>0</v>
      </c>
      <c r="AA705" s="133" t="s">
        <v>2162</v>
      </c>
      <c r="AB705" s="133" t="s">
        <v>2162</v>
      </c>
      <c r="AC705" s="4" t="s">
        <v>5662</v>
      </c>
      <c r="AD705" s="4" t="s">
        <v>174</v>
      </c>
      <c r="AE705" s="8" t="s">
        <v>5663</v>
      </c>
      <c r="AF705" s="4" t="s">
        <v>181</v>
      </c>
      <c r="AG705" s="13" t="s">
        <v>2944</v>
      </c>
      <c r="AH705" s="13" t="s">
        <v>2944</v>
      </c>
      <c r="AI705" s="6" t="s">
        <v>5659</v>
      </c>
      <c r="AJ705" s="108" t="s">
        <v>5664</v>
      </c>
      <c r="AK705" s="101" t="s">
        <v>5665</v>
      </c>
      <c r="AL705" s="9">
        <v>1041334460</v>
      </c>
      <c r="AM705" s="9">
        <v>1036000000</v>
      </c>
      <c r="AN705" s="112">
        <v>0</v>
      </c>
      <c r="AO705" s="4" t="s">
        <v>209</v>
      </c>
      <c r="AP705" s="6" t="s">
        <v>180</v>
      </c>
      <c r="AQ705" s="6" t="s">
        <v>212</v>
      </c>
      <c r="AR705" s="230">
        <v>5334460</v>
      </c>
      <c r="AS705" s="108" t="s">
        <v>5660</v>
      </c>
      <c r="AT705" s="7" t="s">
        <v>5661</v>
      </c>
      <c r="AU705" s="108">
        <v>26320</v>
      </c>
      <c r="AV705" s="227">
        <v>44158</v>
      </c>
      <c r="AW705" s="108">
        <v>265020</v>
      </c>
      <c r="AX705" s="228">
        <v>44189</v>
      </c>
      <c r="AY705" s="108" t="s">
        <v>215</v>
      </c>
      <c r="AZ705" s="108" t="s">
        <v>3281</v>
      </c>
      <c r="BA705" s="108" t="s">
        <v>181</v>
      </c>
      <c r="BB705" s="75"/>
      <c r="BC705" s="75"/>
      <c r="BD705" s="70" t="s">
        <v>5666</v>
      </c>
      <c r="BE705" s="226"/>
      <c r="BF705" s="227">
        <v>44186</v>
      </c>
      <c r="BG705" s="4" t="s">
        <v>220</v>
      </c>
      <c r="BH705" s="4" t="s">
        <v>220</v>
      </c>
      <c r="BI705" s="6" t="s">
        <v>221</v>
      </c>
      <c r="BJ705" s="6" t="s">
        <v>5667</v>
      </c>
      <c r="BK705" s="6" t="s">
        <v>174</v>
      </c>
      <c r="BL705" s="12">
        <v>80407547</v>
      </c>
      <c r="BM705" s="4">
        <v>6</v>
      </c>
      <c r="BN705" s="6" t="s">
        <v>5668</v>
      </c>
      <c r="BO705" s="6" t="s">
        <v>188</v>
      </c>
      <c r="BP705" s="4">
        <v>77101700</v>
      </c>
      <c r="BQ705" s="228" t="s">
        <v>5670</v>
      </c>
      <c r="BR705" s="227">
        <v>44193</v>
      </c>
      <c r="BS705" s="4" t="s">
        <v>181</v>
      </c>
      <c r="BT705" s="13" t="s">
        <v>235</v>
      </c>
      <c r="BU705" s="228" t="s">
        <v>168</v>
      </c>
      <c r="BV705" s="13" t="s">
        <v>256</v>
      </c>
      <c r="BW705" s="228">
        <v>44189</v>
      </c>
      <c r="BX705" s="228">
        <v>44189</v>
      </c>
      <c r="BY705" s="20">
        <v>44561</v>
      </c>
      <c r="BZ705" s="42">
        <f t="shared" si="964"/>
        <v>372</v>
      </c>
      <c r="CA705" s="16">
        <f t="shared" si="741"/>
        <v>12.4</v>
      </c>
      <c r="CB705" s="6" t="s">
        <v>5669</v>
      </c>
      <c r="CC705" s="9">
        <f>BD_2!E703</f>
        <v>0</v>
      </c>
      <c r="CD705" s="9">
        <f>BD_2!BA703</f>
        <v>0</v>
      </c>
      <c r="CE705" s="4">
        <f>BD_2!BZ703</f>
        <v>0</v>
      </c>
      <c r="CF705" s="42" t="str">
        <f>BD_2!CA703</f>
        <v>2 NO</v>
      </c>
      <c r="CG705" s="228" t="str">
        <f>BD_2!CF703</f>
        <v>2 NO</v>
      </c>
      <c r="CH705" s="4" t="s">
        <v>181</v>
      </c>
      <c r="CI705">
        <f t="shared" si="761"/>
        <v>372</v>
      </c>
      <c r="CJ705" s="231">
        <f t="shared" si="965"/>
        <v>44189</v>
      </c>
      <c r="CK705" s="231">
        <f t="shared" si="966"/>
        <v>44561</v>
      </c>
      <c r="CL705" s="14">
        <f t="shared" ca="1" si="967"/>
        <v>0.36021505376344087</v>
      </c>
      <c r="CM705" s="112">
        <f t="shared" si="968"/>
        <v>1036000000</v>
      </c>
      <c r="CN705" s="42" t="str">
        <f t="shared" ca="1" si="969"/>
        <v>EJECUCIÓN</v>
      </c>
      <c r="CO705" s="115"/>
      <c r="CQ705" s="17"/>
      <c r="CR705" s="87"/>
      <c r="CT705" s="4" t="s">
        <v>1321</v>
      </c>
      <c r="CU705" s="4" t="s">
        <v>1322</v>
      </c>
      <c r="CV705" s="4" t="s">
        <v>3330</v>
      </c>
      <c r="CW705" s="42" t="str">
        <f t="shared" si="971"/>
        <v>diciembre</v>
      </c>
      <c r="CX705" s="4" t="s">
        <v>180</v>
      </c>
      <c r="CY705" s="6" t="s">
        <v>361</v>
      </c>
      <c r="CZ705" s="6" t="s">
        <v>362</v>
      </c>
    </row>
    <row r="706" spans="1:104" x14ac:dyDescent="0.25">
      <c r="A706" s="110" t="str">
        <f t="shared" ref="A706:A710" si="972">+IF($CM706&gt;$AM706,"A", "")</f>
        <v/>
      </c>
      <c r="B706" s="110" t="str">
        <f t="shared" ref="B706:B710" si="973">+IF(CK706&gt;BY706,"PR","")</f>
        <v/>
      </c>
      <c r="C706" s="42" t="str">
        <f t="shared" ref="C706:C710" si="974">IF($CG706= "1 SI", "T","")</f>
        <v/>
      </c>
      <c r="D706" s="42" t="str">
        <f t="shared" ref="D706:D710" si="975">+IF($CF706="1 SI","S","")</f>
        <v/>
      </c>
      <c r="E706" s="110" t="str">
        <f t="shared" ref="E706:E710" si="976">+IF(CH706="1 SI","C","")</f>
        <v/>
      </c>
      <c r="F706" s="110" t="str">
        <f t="shared" ref="F706:F710" ca="1" si="977">+IF($CK706&lt;=$F$1,"F","E")</f>
        <v>F</v>
      </c>
      <c r="G706" s="19" t="str">
        <f t="shared" ref="G706:G710" si="978">+IF($CO706="MUTUO ACUERDO", "L","")</f>
        <v/>
      </c>
      <c r="H706" s="19" t="str">
        <f t="shared" ref="H706:H710" si="979">IF($CX706="1 SI","","NE")</f>
        <v/>
      </c>
      <c r="I706" s="164" t="str">
        <f t="shared" ref="I706:I710" si="980">IF(CV706="1. SI","ANU","")</f>
        <v/>
      </c>
      <c r="J706" s="4">
        <v>2020</v>
      </c>
      <c r="K706" s="5">
        <v>696</v>
      </c>
      <c r="L706" s="13" t="s">
        <v>1438</v>
      </c>
      <c r="M706" s="4" t="s">
        <v>3610</v>
      </c>
      <c r="N706" s="6" t="s">
        <v>119</v>
      </c>
      <c r="O706" s="6" t="s">
        <v>139</v>
      </c>
      <c r="P706" s="6" t="s">
        <v>164</v>
      </c>
      <c r="Q706" s="6" t="s">
        <v>238</v>
      </c>
      <c r="R706" s="4">
        <v>62748</v>
      </c>
      <c r="S706" s="4" t="s">
        <v>168</v>
      </c>
      <c r="T706" s="108" t="s">
        <v>5705</v>
      </c>
      <c r="U706" s="4" t="s">
        <v>2160</v>
      </c>
      <c r="V706" s="43" t="s">
        <v>175</v>
      </c>
      <c r="W706" s="7">
        <v>800058607</v>
      </c>
      <c r="X706" s="100"/>
      <c r="Y706" s="227" t="s">
        <v>2162</v>
      </c>
      <c r="Z706" s="80">
        <v>0</v>
      </c>
      <c r="AA706" s="133" t="s">
        <v>2162</v>
      </c>
      <c r="AB706" s="133" t="s">
        <v>2162</v>
      </c>
      <c r="AC706" s="4"/>
      <c r="AD706" s="4" t="s">
        <v>174</v>
      </c>
      <c r="AE706" s="8"/>
      <c r="AG706" s="13" t="s">
        <v>713</v>
      </c>
      <c r="AH706" s="13" t="s">
        <v>713</v>
      </c>
      <c r="AI706" s="6" t="s">
        <v>5706</v>
      </c>
      <c r="AJ706" s="108" t="s">
        <v>3614</v>
      </c>
      <c r="AK706" s="101" t="s">
        <v>3614</v>
      </c>
      <c r="AL706" s="9">
        <v>307010542.10000002</v>
      </c>
      <c r="AM706" s="9">
        <v>307010542.10000002</v>
      </c>
      <c r="AN706" s="112">
        <v>0</v>
      </c>
      <c r="AO706" s="4" t="s">
        <v>209</v>
      </c>
      <c r="AP706" s="6" t="s">
        <v>181</v>
      </c>
      <c r="AQ706" s="6" t="s">
        <v>168</v>
      </c>
      <c r="AR706" s="233"/>
      <c r="AS706" s="102"/>
      <c r="AT706" s="8"/>
      <c r="AU706" s="108">
        <v>19820</v>
      </c>
      <c r="AV706" s="232">
        <v>43860</v>
      </c>
      <c r="AW706" s="108">
        <v>265120</v>
      </c>
      <c r="AX706" s="234">
        <v>44189</v>
      </c>
      <c r="AY706" s="108" t="s">
        <v>215</v>
      </c>
      <c r="AZ706" s="108" t="s">
        <v>5710</v>
      </c>
      <c r="BA706" s="108" t="s">
        <v>181</v>
      </c>
      <c r="BB706" s="75"/>
      <c r="BC706" s="75"/>
      <c r="BD706" s="70" t="s">
        <v>5707</v>
      </c>
      <c r="BE706" s="231" t="s">
        <v>5708</v>
      </c>
      <c r="BF706" s="232">
        <v>44188</v>
      </c>
      <c r="BG706" s="4" t="s">
        <v>220</v>
      </c>
      <c r="BH706" s="4" t="s">
        <v>220</v>
      </c>
      <c r="BI706" s="6" t="s">
        <v>221</v>
      </c>
      <c r="BJ706" s="6" t="s">
        <v>1168</v>
      </c>
      <c r="BK706" s="6" t="s">
        <v>174</v>
      </c>
      <c r="BL706" s="12">
        <v>52527301</v>
      </c>
      <c r="BM706" s="4">
        <v>4</v>
      </c>
      <c r="BN706" s="6" t="s">
        <v>1288</v>
      </c>
      <c r="BO706" s="6" t="s">
        <v>713</v>
      </c>
      <c r="BP706" s="4">
        <v>81112500</v>
      </c>
      <c r="BQ706" s="228" t="s">
        <v>3707</v>
      </c>
      <c r="BR706" s="232">
        <v>44188</v>
      </c>
      <c r="BS706" s="4" t="s">
        <v>180</v>
      </c>
      <c r="BT706" s="13" t="s">
        <v>230</v>
      </c>
      <c r="BU706" s="234">
        <v>44194</v>
      </c>
      <c r="BV706" s="13" t="s">
        <v>350</v>
      </c>
      <c r="BW706" s="228">
        <v>44195</v>
      </c>
      <c r="BX706" s="228">
        <v>44195</v>
      </c>
      <c r="BY706" s="228">
        <v>44196</v>
      </c>
      <c r="BZ706" s="42">
        <f t="shared" ref="BZ706:BZ710" si="981">$BY706-$BX706</f>
        <v>1</v>
      </c>
      <c r="CA706" s="16">
        <f t="shared" ref="CA706:CA710" si="982">$BZ706/30</f>
        <v>3.3333333333333333E-2</v>
      </c>
      <c r="CB706" s="6" t="s">
        <v>5709</v>
      </c>
      <c r="CC706" s="9">
        <f>BD_2!E704</f>
        <v>0</v>
      </c>
      <c r="CD706" s="9">
        <f>BD_2!BA704</f>
        <v>0</v>
      </c>
      <c r="CE706" s="4">
        <f>BD_2!BZ704</f>
        <v>0</v>
      </c>
      <c r="CF706" s="42" t="str">
        <f>BD_2!CA704</f>
        <v>2 NO</v>
      </c>
      <c r="CG706" s="228" t="str">
        <f>BD_2!CF704</f>
        <v>2 NO</v>
      </c>
      <c r="CH706" s="4" t="s">
        <v>181</v>
      </c>
      <c r="CI706" s="15">
        <f t="shared" ref="CI706:CI710" si="983">$CK706-$CJ706</f>
        <v>1</v>
      </c>
      <c r="CJ706" s="231">
        <f t="shared" ref="CJ706:CJ710" si="984">$BX706</f>
        <v>44195</v>
      </c>
      <c r="CK706" s="231">
        <f t="shared" ref="CK706:CK710" si="985">$BY706+$CE706</f>
        <v>44196</v>
      </c>
      <c r="CL706" s="14">
        <f t="shared" ref="CL706:CL710" ca="1" si="986">(($F$1-$CJ706)/($CK706-$CJ706))</f>
        <v>128</v>
      </c>
      <c r="CM706" s="112">
        <f t="shared" ref="CM706:CM710" si="987">$AM706+$CD706-$CC706</f>
        <v>307010542.10000002</v>
      </c>
      <c r="CN706" s="42" t="str">
        <f t="shared" ref="CN706:CN710" ca="1" si="988">+IF($CK706&lt;=$F$1, "FINALIZADO","EJECUCIÓN")</f>
        <v>FINALIZADO</v>
      </c>
      <c r="CO706" s="115"/>
      <c r="CQ706" s="17"/>
      <c r="CR706" s="87"/>
      <c r="CT706" s="4" t="s">
        <v>1321</v>
      </c>
      <c r="CU706" s="4" t="s">
        <v>1322</v>
      </c>
      <c r="CV706" s="4" t="s">
        <v>3330</v>
      </c>
      <c r="CW706" s="42" t="str">
        <f t="shared" ref="CW706:CW709" si="989">TEXT(BF706,"MMMM")</f>
        <v>diciembre</v>
      </c>
      <c r="CX706" s="4" t="s">
        <v>180</v>
      </c>
      <c r="CY706" s="6" t="s">
        <v>361</v>
      </c>
      <c r="CZ706" s="6" t="s">
        <v>362</v>
      </c>
    </row>
    <row r="707" spans="1:104" x14ac:dyDescent="0.25">
      <c r="A707" s="110" t="str">
        <f t="shared" si="972"/>
        <v/>
      </c>
      <c r="B707" s="110" t="str">
        <f t="shared" si="973"/>
        <v/>
      </c>
      <c r="C707" s="42" t="str">
        <f t="shared" si="974"/>
        <v/>
      </c>
      <c r="D707" s="42" t="str">
        <f t="shared" si="975"/>
        <v/>
      </c>
      <c r="E707" s="110" t="str">
        <f t="shared" si="976"/>
        <v/>
      </c>
      <c r="F707" s="110" t="str">
        <f t="shared" ca="1" si="977"/>
        <v>F</v>
      </c>
      <c r="G707" s="19" t="str">
        <f t="shared" si="978"/>
        <v/>
      </c>
      <c r="H707" s="19" t="str">
        <f t="shared" si="979"/>
        <v/>
      </c>
      <c r="I707" s="164" t="str">
        <f t="shared" si="980"/>
        <v/>
      </c>
      <c r="J707" s="4">
        <v>2020</v>
      </c>
      <c r="K707" s="5">
        <v>697</v>
      </c>
      <c r="L707" s="13" t="s">
        <v>1431</v>
      </c>
      <c r="M707" s="79" t="s">
        <v>2159</v>
      </c>
      <c r="N707" t="s">
        <v>116</v>
      </c>
      <c r="O707" t="s">
        <v>132</v>
      </c>
      <c r="P707" t="s">
        <v>158</v>
      </c>
      <c r="Q707"/>
      <c r="R707" s="79" t="s">
        <v>114</v>
      </c>
      <c r="S707" s="79" t="s">
        <v>168</v>
      </c>
      <c r="T707" s="108" t="s">
        <v>5713</v>
      </c>
      <c r="U707" s="4" t="s">
        <v>2160</v>
      </c>
      <c r="V707" s="43" t="s">
        <v>175</v>
      </c>
      <c r="W707" s="7">
        <v>807000294</v>
      </c>
      <c r="X707" s="100"/>
      <c r="Y707" s="227" t="s">
        <v>2162</v>
      </c>
      <c r="Z707" s="80">
        <v>0</v>
      </c>
      <c r="AA707" s="133" t="s">
        <v>2162</v>
      </c>
      <c r="AB707" s="133" t="s">
        <v>2162</v>
      </c>
      <c r="AC707" s="4" t="s">
        <v>5714</v>
      </c>
      <c r="AD707" s="4" t="s">
        <v>174</v>
      </c>
      <c r="AE707" s="8">
        <v>60358578</v>
      </c>
      <c r="AG707" s="13" t="s">
        <v>5715</v>
      </c>
      <c r="AH707" s="6" t="s">
        <v>5715</v>
      </c>
      <c r="AI707" s="6" t="s">
        <v>5711</v>
      </c>
      <c r="AJ707" s="108" t="s">
        <v>5716</v>
      </c>
      <c r="AK707" s="101" t="s">
        <v>5717</v>
      </c>
      <c r="AL707" s="9">
        <v>200000000</v>
      </c>
      <c r="AM707" s="9">
        <v>200000000</v>
      </c>
      <c r="AN707" s="112">
        <v>0</v>
      </c>
      <c r="AO707" s="4" t="s">
        <v>209</v>
      </c>
      <c r="AP707" s="6" t="s">
        <v>181</v>
      </c>
      <c r="AQ707" s="6" t="s">
        <v>168</v>
      </c>
      <c r="AR707" s="233"/>
      <c r="AS707" s="102"/>
      <c r="AT707" s="8"/>
      <c r="AU707" s="108">
        <v>28220</v>
      </c>
      <c r="AV707" s="232">
        <v>44189</v>
      </c>
      <c r="AW707" s="108">
        <v>265220</v>
      </c>
      <c r="AX707" s="234">
        <v>44191</v>
      </c>
      <c r="AY707" s="108" t="s">
        <v>215</v>
      </c>
      <c r="AZ707" s="108" t="s">
        <v>378</v>
      </c>
      <c r="BA707" s="108" t="s">
        <v>181</v>
      </c>
      <c r="BB707" s="75"/>
      <c r="BC707" s="75"/>
      <c r="BD707" s="70" t="s">
        <v>5719</v>
      </c>
      <c r="BE707" s="231" t="s">
        <v>5718</v>
      </c>
      <c r="BF707" s="232">
        <v>44191</v>
      </c>
      <c r="BG707" s="4" t="s">
        <v>220</v>
      </c>
      <c r="BH707" s="4" t="s">
        <v>220</v>
      </c>
      <c r="BI707" s="6" t="s">
        <v>221</v>
      </c>
      <c r="BK707" s="6" t="s">
        <v>174</v>
      </c>
      <c r="BL707" s="12"/>
      <c r="BM707" s="4"/>
      <c r="BO707" s="6"/>
      <c r="BP707" s="4">
        <v>78111500</v>
      </c>
      <c r="BQ707" s="196" t="s">
        <v>5712</v>
      </c>
      <c r="BR707" s="232">
        <v>44191</v>
      </c>
      <c r="BS707" s="4" t="s">
        <v>180</v>
      </c>
      <c r="BT707" s="13" t="s">
        <v>230</v>
      </c>
      <c r="BU707" s="234">
        <v>44193</v>
      </c>
      <c r="BV707" s="13" t="s">
        <v>350</v>
      </c>
      <c r="BW707" s="228">
        <v>44194</v>
      </c>
      <c r="BX707" s="228">
        <v>44194</v>
      </c>
      <c r="BY707" s="228">
        <v>44196</v>
      </c>
      <c r="BZ707" s="42">
        <f t="shared" si="981"/>
        <v>2</v>
      </c>
      <c r="CA707" s="16">
        <f t="shared" si="982"/>
        <v>6.6666666666666666E-2</v>
      </c>
      <c r="CB707" s="6" t="s">
        <v>5720</v>
      </c>
      <c r="CC707" s="9">
        <f>BD_2!E705</f>
        <v>0</v>
      </c>
      <c r="CD707" s="9">
        <f>BD_2!BA705</f>
        <v>0</v>
      </c>
      <c r="CE707" s="4">
        <f>BD_2!BZ705</f>
        <v>0</v>
      </c>
      <c r="CF707" s="42" t="str">
        <f>BD_2!CA705</f>
        <v>2 NO</v>
      </c>
      <c r="CG707" s="228" t="str">
        <f>BD_2!CF705</f>
        <v>2 NO</v>
      </c>
      <c r="CH707" s="4" t="s">
        <v>181</v>
      </c>
      <c r="CI707" s="15">
        <f t="shared" si="983"/>
        <v>2</v>
      </c>
      <c r="CJ707" s="231">
        <f t="shared" si="984"/>
        <v>44194</v>
      </c>
      <c r="CK707" s="231">
        <f t="shared" si="985"/>
        <v>44196</v>
      </c>
      <c r="CL707" s="14">
        <f t="shared" ca="1" si="986"/>
        <v>64.5</v>
      </c>
      <c r="CM707" s="112">
        <f t="shared" si="987"/>
        <v>200000000</v>
      </c>
      <c r="CN707" s="42" t="str">
        <f t="shared" ca="1" si="988"/>
        <v>FINALIZADO</v>
      </c>
      <c r="CO707" s="115"/>
      <c r="CQ707" s="17"/>
      <c r="CR707" s="87"/>
      <c r="CT707" s="4" t="s">
        <v>1321</v>
      </c>
      <c r="CU707" s="4" t="s">
        <v>1322</v>
      </c>
      <c r="CV707" s="4" t="s">
        <v>3330</v>
      </c>
      <c r="CW707" s="42" t="str">
        <f t="shared" si="989"/>
        <v>diciembre</v>
      </c>
      <c r="CX707" s="4" t="s">
        <v>180</v>
      </c>
      <c r="CY707" s="6" t="s">
        <v>361</v>
      </c>
      <c r="CZ707" s="6" t="s">
        <v>362</v>
      </c>
    </row>
    <row r="708" spans="1:104" x14ac:dyDescent="0.25">
      <c r="A708" s="110" t="str">
        <f t="shared" si="972"/>
        <v/>
      </c>
      <c r="B708" s="110" t="str">
        <f t="shared" si="973"/>
        <v/>
      </c>
      <c r="C708" s="42" t="str">
        <f t="shared" si="974"/>
        <v/>
      </c>
      <c r="D708" s="42" t="str">
        <f t="shared" si="975"/>
        <v/>
      </c>
      <c r="E708" s="110" t="str">
        <f t="shared" si="976"/>
        <v/>
      </c>
      <c r="F708" s="110" t="str">
        <f t="shared" ca="1" si="977"/>
        <v>E</v>
      </c>
      <c r="G708" s="19" t="str">
        <f t="shared" si="978"/>
        <v/>
      </c>
      <c r="H708" s="19" t="str">
        <f t="shared" si="979"/>
        <v/>
      </c>
      <c r="I708" s="164" t="str">
        <f t="shared" si="980"/>
        <v/>
      </c>
      <c r="J708" s="4">
        <v>2020</v>
      </c>
      <c r="K708" s="5">
        <v>698</v>
      </c>
      <c r="L708" s="13" t="s">
        <v>714</v>
      </c>
      <c r="M708" s="4" t="s">
        <v>115</v>
      </c>
      <c r="N708" s="6" t="s">
        <v>119</v>
      </c>
      <c r="O708" s="6" t="s">
        <v>138</v>
      </c>
      <c r="P708" s="6" t="s">
        <v>152</v>
      </c>
      <c r="Q708" s="6" t="s">
        <v>249</v>
      </c>
      <c r="R708" s="4" t="s">
        <v>5721</v>
      </c>
      <c r="S708" s="4" t="s">
        <v>168</v>
      </c>
      <c r="T708" s="108" t="s">
        <v>5723</v>
      </c>
      <c r="U708" s="4" t="s">
        <v>2160</v>
      </c>
      <c r="V708" s="43" t="s">
        <v>175</v>
      </c>
      <c r="W708" s="7">
        <v>8000571131</v>
      </c>
      <c r="X708" s="100"/>
      <c r="Y708" s="227" t="s">
        <v>2162</v>
      </c>
      <c r="Z708" s="80">
        <v>0</v>
      </c>
      <c r="AA708" s="133" t="s">
        <v>2162</v>
      </c>
      <c r="AB708" s="133" t="s">
        <v>2162</v>
      </c>
      <c r="AC708" s="4" t="s">
        <v>5726</v>
      </c>
      <c r="AD708" s="4" t="s">
        <v>174</v>
      </c>
      <c r="AE708" s="8">
        <v>79634707</v>
      </c>
      <c r="AG708" s="6" t="s">
        <v>195</v>
      </c>
      <c r="AH708" s="6" t="s">
        <v>201</v>
      </c>
      <c r="AI708" s="6" t="s">
        <v>5727</v>
      </c>
      <c r="AJ708" s="108" t="s">
        <v>5728</v>
      </c>
      <c r="AK708" s="101" t="s">
        <v>5729</v>
      </c>
      <c r="AL708" s="9">
        <v>207487237</v>
      </c>
      <c r="AM708" s="9">
        <v>207487237</v>
      </c>
      <c r="AN708" s="112">
        <v>0</v>
      </c>
      <c r="AO708" s="4" t="s">
        <v>209</v>
      </c>
      <c r="AP708" s="6" t="s">
        <v>181</v>
      </c>
      <c r="AQ708" s="6" t="s">
        <v>168</v>
      </c>
      <c r="AR708" s="233"/>
      <c r="AS708" s="102"/>
      <c r="AT708" s="8"/>
      <c r="AU708" s="108">
        <v>920</v>
      </c>
      <c r="AV708" s="232">
        <v>43833</v>
      </c>
      <c r="AW708" s="108">
        <v>273320</v>
      </c>
      <c r="AX708" s="234">
        <v>44194</v>
      </c>
      <c r="AY708" s="108" t="s">
        <v>214</v>
      </c>
      <c r="AZ708" s="108" t="s">
        <v>3849</v>
      </c>
      <c r="BA708" s="108" t="s">
        <v>181</v>
      </c>
      <c r="BB708" s="75"/>
      <c r="BC708" s="75"/>
      <c r="BD708" s="70" t="s">
        <v>5725</v>
      </c>
      <c r="BE708" s="231" t="s">
        <v>5724</v>
      </c>
      <c r="BF708" s="232">
        <v>44194</v>
      </c>
      <c r="BG708" s="4" t="s">
        <v>220</v>
      </c>
      <c r="BH708" s="4" t="s">
        <v>220</v>
      </c>
      <c r="BI708" s="6" t="s">
        <v>221</v>
      </c>
      <c r="BJ708" s="6" t="s">
        <v>370</v>
      </c>
      <c r="BK708" s="6" t="s">
        <v>174</v>
      </c>
      <c r="BL708" s="12">
        <v>63459707</v>
      </c>
      <c r="BM708" s="4">
        <v>9</v>
      </c>
      <c r="BN708" s="6" t="s">
        <v>225</v>
      </c>
      <c r="BO708" s="6" t="s">
        <v>195</v>
      </c>
      <c r="BP708" s="4">
        <v>78181500</v>
      </c>
      <c r="BQ708" s="196" t="s">
        <v>5722</v>
      </c>
      <c r="BR708" s="232">
        <v>44194</v>
      </c>
      <c r="BS708" s="4" t="s">
        <v>180</v>
      </c>
      <c r="BT708" s="13" t="s">
        <v>230</v>
      </c>
      <c r="BU708" s="234">
        <v>44211</v>
      </c>
      <c r="BV708" s="13" t="s">
        <v>350</v>
      </c>
      <c r="BW708" s="228">
        <v>44214</v>
      </c>
      <c r="BX708" s="228">
        <v>44214</v>
      </c>
      <c r="BY708" s="20">
        <v>44773</v>
      </c>
      <c r="BZ708" s="42">
        <f t="shared" si="981"/>
        <v>559</v>
      </c>
      <c r="CA708" s="16">
        <f t="shared" si="982"/>
        <v>18.633333333333333</v>
      </c>
      <c r="CB708" s="6" t="s">
        <v>5730</v>
      </c>
      <c r="CC708" s="9">
        <f>BD_2!E706</f>
        <v>0</v>
      </c>
      <c r="CD708" s="9">
        <f>BD_2!BA706</f>
        <v>0</v>
      </c>
      <c r="CE708" s="4">
        <f>BD_2!BZ706</f>
        <v>0</v>
      </c>
      <c r="CF708" s="42" t="str">
        <f>BD_2!CA706</f>
        <v>2 NO</v>
      </c>
      <c r="CG708" s="228" t="str">
        <f>BD_2!CF706</f>
        <v>2 NO</v>
      </c>
      <c r="CH708" s="4" t="s">
        <v>181</v>
      </c>
      <c r="CI708" s="15">
        <f t="shared" si="983"/>
        <v>559</v>
      </c>
      <c r="CJ708" s="231">
        <f t="shared" si="984"/>
        <v>44214</v>
      </c>
      <c r="CK708" s="231">
        <f t="shared" si="985"/>
        <v>44773</v>
      </c>
      <c r="CL708" s="14">
        <f t="shared" ca="1" si="986"/>
        <v>0.19499105545617174</v>
      </c>
      <c r="CM708" s="112">
        <f t="shared" si="987"/>
        <v>207487237</v>
      </c>
      <c r="CN708" s="42" t="str">
        <f t="shared" ca="1" si="988"/>
        <v>EJECUCIÓN</v>
      </c>
      <c r="CO708" s="115"/>
      <c r="CQ708" s="17"/>
      <c r="CR708" s="87"/>
      <c r="CT708" s="4" t="s">
        <v>1321</v>
      </c>
      <c r="CU708" s="4" t="s">
        <v>1322</v>
      </c>
      <c r="CV708" s="4" t="s">
        <v>3330</v>
      </c>
      <c r="CW708" s="42" t="str">
        <f t="shared" si="989"/>
        <v>diciembre</v>
      </c>
      <c r="CX708" s="4" t="s">
        <v>180</v>
      </c>
      <c r="CY708" s="6" t="s">
        <v>361</v>
      </c>
      <c r="CZ708" s="6" t="s">
        <v>362</v>
      </c>
    </row>
    <row r="709" spans="1:104" x14ac:dyDescent="0.25">
      <c r="A709" s="110" t="str">
        <f t="shared" si="972"/>
        <v/>
      </c>
      <c r="B709" s="110" t="str">
        <f t="shared" si="973"/>
        <v/>
      </c>
      <c r="C709" s="42" t="str">
        <f t="shared" si="974"/>
        <v/>
      </c>
      <c r="D709" s="42" t="str">
        <f t="shared" si="975"/>
        <v/>
      </c>
      <c r="E709" s="110" t="str">
        <f t="shared" si="976"/>
        <v/>
      </c>
      <c r="F709" s="110" t="str">
        <f t="shared" ca="1" si="977"/>
        <v>E</v>
      </c>
      <c r="G709" s="19" t="str">
        <f t="shared" si="978"/>
        <v/>
      </c>
      <c r="H709" s="19" t="str">
        <f t="shared" si="979"/>
        <v/>
      </c>
      <c r="I709" s="164" t="str">
        <f t="shared" si="980"/>
        <v/>
      </c>
      <c r="J709" s="4">
        <v>2020</v>
      </c>
      <c r="K709" s="5">
        <v>699</v>
      </c>
      <c r="L709" s="13" t="s">
        <v>1438</v>
      </c>
      <c r="M709" s="4" t="s">
        <v>3610</v>
      </c>
      <c r="N709" s="6" t="s">
        <v>119</v>
      </c>
      <c r="O709" s="6" t="s">
        <v>139</v>
      </c>
      <c r="P709" s="6" t="s">
        <v>164</v>
      </c>
      <c r="Q709" s="6" t="s">
        <v>238</v>
      </c>
      <c r="R709" s="4">
        <v>63096</v>
      </c>
      <c r="S709" s="4" t="s">
        <v>168</v>
      </c>
      <c r="T709" s="108" t="s">
        <v>5731</v>
      </c>
      <c r="U709" s="4" t="s">
        <v>2160</v>
      </c>
      <c r="V709" s="43" t="s">
        <v>175</v>
      </c>
      <c r="W709" s="7">
        <v>901328065</v>
      </c>
      <c r="X709" s="100"/>
      <c r="Y709" s="227" t="s">
        <v>2162</v>
      </c>
      <c r="Z709" s="80">
        <v>0</v>
      </c>
      <c r="AA709" s="133" t="s">
        <v>2162</v>
      </c>
      <c r="AB709" s="133" t="s">
        <v>2162</v>
      </c>
      <c r="AC709" s="4"/>
      <c r="AD709" s="4" t="s">
        <v>174</v>
      </c>
      <c r="AE709" s="8"/>
      <c r="AG709" s="13" t="s">
        <v>713</v>
      </c>
      <c r="AH709" s="13" t="s">
        <v>713</v>
      </c>
      <c r="AI709" s="6" t="s">
        <v>5732</v>
      </c>
      <c r="AJ709" s="108" t="s">
        <v>3614</v>
      </c>
      <c r="AK709" s="101" t="s">
        <v>3614</v>
      </c>
      <c r="AL709" s="9">
        <v>221981713.13999999</v>
      </c>
      <c r="AM709" s="9">
        <v>221981713.13999999</v>
      </c>
      <c r="AN709" s="112">
        <v>0</v>
      </c>
      <c r="AO709" s="4" t="s">
        <v>209</v>
      </c>
      <c r="AP709" s="6" t="s">
        <v>181</v>
      </c>
      <c r="AQ709" s="6" t="s">
        <v>168</v>
      </c>
      <c r="AR709" s="233"/>
      <c r="AS709" s="102"/>
      <c r="AT709" s="8"/>
      <c r="AU709" s="108">
        <v>18520</v>
      </c>
      <c r="AV709" s="232">
        <v>43860</v>
      </c>
      <c r="AW709" s="108">
        <v>273520</v>
      </c>
      <c r="AX709" s="234">
        <v>44195</v>
      </c>
      <c r="AY709" s="108" t="s">
        <v>215</v>
      </c>
      <c r="AZ709" s="108" t="s">
        <v>5735</v>
      </c>
      <c r="BA709" s="108" t="s">
        <v>181</v>
      </c>
      <c r="BB709" s="75"/>
      <c r="BC709" s="75"/>
      <c r="BD709" s="70" t="s">
        <v>5733</v>
      </c>
      <c r="BE709" s="231" t="s">
        <v>5734</v>
      </c>
      <c r="BF709" s="232">
        <v>44194</v>
      </c>
      <c r="BG709" s="4" t="s">
        <v>220</v>
      </c>
      <c r="BH709" s="4" t="s">
        <v>220</v>
      </c>
      <c r="BI709" s="6" t="s">
        <v>221</v>
      </c>
      <c r="BJ709" s="6" t="s">
        <v>1168</v>
      </c>
      <c r="BK709" s="6" t="s">
        <v>174</v>
      </c>
      <c r="BL709" s="12">
        <v>52527301</v>
      </c>
      <c r="BM709" s="4">
        <v>4</v>
      </c>
      <c r="BN709" s="6" t="s">
        <v>1288</v>
      </c>
      <c r="BO709" s="6" t="s">
        <v>713</v>
      </c>
      <c r="BP709" s="4">
        <v>81112003</v>
      </c>
      <c r="BQ709" s="228" t="s">
        <v>3707</v>
      </c>
      <c r="BR709" s="232">
        <v>44194</v>
      </c>
      <c r="BS709" s="4" t="s">
        <v>180</v>
      </c>
      <c r="BT709" s="13" t="s">
        <v>230</v>
      </c>
      <c r="BU709" s="234">
        <v>44195</v>
      </c>
      <c r="BV709" s="13" t="s">
        <v>350</v>
      </c>
      <c r="BW709" s="228">
        <v>44195</v>
      </c>
      <c r="BX709" s="228">
        <v>44195</v>
      </c>
      <c r="BY709" s="20">
        <v>44560</v>
      </c>
      <c r="BZ709" s="42">
        <f t="shared" si="981"/>
        <v>365</v>
      </c>
      <c r="CA709" s="16">
        <f t="shared" si="982"/>
        <v>12.166666666666666</v>
      </c>
      <c r="CB709" s="6" t="s">
        <v>3614</v>
      </c>
      <c r="CC709" s="9">
        <f>BD_2!E707</f>
        <v>0</v>
      </c>
      <c r="CD709" s="9">
        <f>BD_2!BA707</f>
        <v>0</v>
      </c>
      <c r="CE709" s="4">
        <f>BD_2!BZ707</f>
        <v>0</v>
      </c>
      <c r="CF709" s="42" t="str">
        <f>BD_2!CA707</f>
        <v>2 NO</v>
      </c>
      <c r="CG709" s="228" t="str">
        <f>BD_2!CF707</f>
        <v>2 NO</v>
      </c>
      <c r="CH709" s="4" t="s">
        <v>181</v>
      </c>
      <c r="CI709" s="15">
        <f t="shared" si="983"/>
        <v>365</v>
      </c>
      <c r="CJ709" s="231">
        <f t="shared" si="984"/>
        <v>44195</v>
      </c>
      <c r="CK709" s="231">
        <f t="shared" si="985"/>
        <v>44560</v>
      </c>
      <c r="CL709" s="14">
        <f t="shared" ca="1" si="986"/>
        <v>0.35068493150684932</v>
      </c>
      <c r="CM709" s="112">
        <f t="shared" si="987"/>
        <v>221981713.13999999</v>
      </c>
      <c r="CN709" s="42" t="str">
        <f t="shared" ca="1" si="988"/>
        <v>EJECUCIÓN</v>
      </c>
      <c r="CO709" s="115"/>
      <c r="CQ709" s="17"/>
      <c r="CR709" s="87"/>
      <c r="CT709" s="4" t="s">
        <v>1321</v>
      </c>
      <c r="CU709" s="4" t="s">
        <v>1322</v>
      </c>
      <c r="CV709" s="4" t="s">
        <v>3330</v>
      </c>
      <c r="CW709" s="42" t="str">
        <f t="shared" si="989"/>
        <v>diciembre</v>
      </c>
      <c r="CX709" s="4" t="s">
        <v>180</v>
      </c>
      <c r="CY709" s="6" t="s">
        <v>361</v>
      </c>
      <c r="CZ709" s="6" t="s">
        <v>362</v>
      </c>
    </row>
    <row r="710" spans="1:104" x14ac:dyDescent="0.25">
      <c r="A710" s="110" t="str">
        <f t="shared" si="972"/>
        <v/>
      </c>
      <c r="B710" s="110" t="str">
        <f t="shared" si="973"/>
        <v/>
      </c>
      <c r="C710" s="42" t="str">
        <f t="shared" si="974"/>
        <v/>
      </c>
      <c r="D710" s="42" t="str">
        <f t="shared" si="975"/>
        <v/>
      </c>
      <c r="E710" s="110" t="str">
        <f t="shared" si="976"/>
        <v/>
      </c>
      <c r="F710" s="110" t="str">
        <f t="shared" ca="1" si="977"/>
        <v>F</v>
      </c>
      <c r="G710" s="19" t="str">
        <f t="shared" si="978"/>
        <v/>
      </c>
      <c r="H710" s="19" t="str">
        <f t="shared" si="979"/>
        <v/>
      </c>
      <c r="I710" s="164" t="str">
        <f t="shared" si="980"/>
        <v/>
      </c>
      <c r="J710" s="4">
        <v>2020</v>
      </c>
      <c r="K710" s="5">
        <v>700</v>
      </c>
      <c r="L710" s="13" t="s">
        <v>714</v>
      </c>
      <c r="M710" s="4" t="s">
        <v>3610</v>
      </c>
      <c r="N710" s="6" t="s">
        <v>119</v>
      </c>
      <c r="O710" s="6" t="s">
        <v>139</v>
      </c>
      <c r="P710" s="6" t="s">
        <v>164</v>
      </c>
      <c r="Q710" s="6" t="s">
        <v>238</v>
      </c>
      <c r="R710" s="4">
        <v>63153</v>
      </c>
      <c r="S710" s="4" t="s">
        <v>168</v>
      </c>
      <c r="T710" s="108" t="s">
        <v>5736</v>
      </c>
      <c r="U710" s="4" t="s">
        <v>2160</v>
      </c>
      <c r="V710" s="43" t="s">
        <v>175</v>
      </c>
      <c r="W710" s="7">
        <v>811021363</v>
      </c>
      <c r="X710" s="100"/>
      <c r="Y710" s="227" t="s">
        <v>2162</v>
      </c>
      <c r="Z710" s="80">
        <v>0</v>
      </c>
      <c r="AA710" s="133" t="s">
        <v>2162</v>
      </c>
      <c r="AB710" s="133" t="s">
        <v>2162</v>
      </c>
      <c r="AC710" s="4"/>
      <c r="AD710" s="4" t="s">
        <v>174</v>
      </c>
      <c r="AE710" s="8"/>
      <c r="AG710" s="13" t="s">
        <v>713</v>
      </c>
      <c r="AH710" s="13" t="s">
        <v>713</v>
      </c>
      <c r="AI710" s="6" t="s">
        <v>5737</v>
      </c>
      <c r="AJ710" s="108" t="s">
        <v>3614</v>
      </c>
      <c r="AK710" s="101" t="s">
        <v>3614</v>
      </c>
      <c r="AL710" s="9">
        <v>634933244.12</v>
      </c>
      <c r="AM710" s="9">
        <v>634933244.12</v>
      </c>
      <c r="AN710" s="112">
        <v>0</v>
      </c>
      <c r="AO710" s="4" t="s">
        <v>209</v>
      </c>
      <c r="AP710" s="6" t="s">
        <v>181</v>
      </c>
      <c r="AQ710" s="6" t="s">
        <v>168</v>
      </c>
      <c r="AR710" s="233"/>
      <c r="AS710" s="102"/>
      <c r="AT710" s="8"/>
      <c r="AU710" s="108">
        <v>26820</v>
      </c>
      <c r="AV710" s="232">
        <v>44169</v>
      </c>
      <c r="AW710" s="108">
        <v>274520</v>
      </c>
      <c r="AX710" s="234">
        <v>44195</v>
      </c>
      <c r="AY710" s="108" t="s">
        <v>215</v>
      </c>
      <c r="AZ710" s="108" t="s">
        <v>5740</v>
      </c>
      <c r="BA710" s="108" t="s">
        <v>181</v>
      </c>
      <c r="BB710" s="75"/>
      <c r="BC710" s="75"/>
      <c r="BD710" s="70" t="s">
        <v>5738</v>
      </c>
      <c r="BE710" s="231" t="s">
        <v>5739</v>
      </c>
      <c r="BF710" s="232">
        <v>44195</v>
      </c>
      <c r="BG710" s="4" t="s">
        <v>220</v>
      </c>
      <c r="BH710" s="4" t="s">
        <v>220</v>
      </c>
      <c r="BI710" s="6" t="s">
        <v>221</v>
      </c>
      <c r="BJ710" s="6" t="s">
        <v>1168</v>
      </c>
      <c r="BK710" s="6" t="s">
        <v>174</v>
      </c>
      <c r="BL710" s="12">
        <v>52527301</v>
      </c>
      <c r="BM710" s="4">
        <v>4</v>
      </c>
      <c r="BN710" s="6" t="s">
        <v>1288</v>
      </c>
      <c r="BO710" s="6" t="s">
        <v>713</v>
      </c>
      <c r="BP710" s="4">
        <v>43211507</v>
      </c>
      <c r="BQ710" s="228" t="s">
        <v>3707</v>
      </c>
      <c r="BR710" s="232">
        <v>44195</v>
      </c>
      <c r="BS710" s="4" t="s">
        <v>180</v>
      </c>
      <c r="BT710" s="13" t="s">
        <v>230</v>
      </c>
      <c r="BU710" s="234">
        <v>44195</v>
      </c>
      <c r="BV710" s="13" t="s">
        <v>348</v>
      </c>
      <c r="BW710" s="228">
        <v>44195</v>
      </c>
      <c r="BX710" s="228">
        <v>44195</v>
      </c>
      <c r="BY710" s="20">
        <v>44255</v>
      </c>
      <c r="BZ710" s="42">
        <f t="shared" si="981"/>
        <v>60</v>
      </c>
      <c r="CA710" s="16">
        <f t="shared" si="982"/>
        <v>2</v>
      </c>
      <c r="CB710" s="6" t="s">
        <v>3614</v>
      </c>
      <c r="CC710" s="9">
        <f>BD_2!E708</f>
        <v>0</v>
      </c>
      <c r="CD710" s="9">
        <f>BD_2!BA708</f>
        <v>0</v>
      </c>
      <c r="CE710" s="4">
        <f>BD_2!BZ708</f>
        <v>0</v>
      </c>
      <c r="CF710" s="42" t="str">
        <f>BD_2!CA708</f>
        <v>2 NO</v>
      </c>
      <c r="CG710" s="228" t="str">
        <f>BD_2!CF708</f>
        <v>2 NO</v>
      </c>
      <c r="CH710" s="4" t="s">
        <v>181</v>
      </c>
      <c r="CI710" s="15">
        <f t="shared" si="983"/>
        <v>60</v>
      </c>
      <c r="CJ710" s="231">
        <f t="shared" si="984"/>
        <v>44195</v>
      </c>
      <c r="CK710" s="231">
        <f t="shared" si="985"/>
        <v>44255</v>
      </c>
      <c r="CL710" s="14">
        <f t="shared" ca="1" si="986"/>
        <v>2.1333333333333333</v>
      </c>
      <c r="CM710" s="112">
        <f t="shared" si="987"/>
        <v>634933244.12</v>
      </c>
      <c r="CN710" s="42" t="str">
        <f t="shared" ca="1" si="988"/>
        <v>FINALIZADO</v>
      </c>
      <c r="CO710" s="115"/>
      <c r="CQ710" s="17"/>
      <c r="CR710" s="87"/>
      <c r="CT710" s="4" t="s">
        <v>1321</v>
      </c>
      <c r="CU710" s="4" t="s">
        <v>1322</v>
      </c>
      <c r="CV710" s="4" t="s">
        <v>3330</v>
      </c>
      <c r="CW710" s="42" t="str">
        <f t="shared" ref="CW710" si="990">TEXT(BF710,"MMMM")</f>
        <v>diciembre</v>
      </c>
      <c r="CX710" s="4" t="s">
        <v>180</v>
      </c>
      <c r="CY710" s="6" t="s">
        <v>361</v>
      </c>
      <c r="CZ710" s="6" t="s">
        <v>362</v>
      </c>
    </row>
    <row r="711" spans="1:104" x14ac:dyDescent="0.25">
      <c r="BQ711" s="196"/>
      <c r="CA711" s="16"/>
    </row>
    <row r="716" spans="1:104" x14ac:dyDescent="0.25">
      <c r="AN716" s="112"/>
    </row>
  </sheetData>
  <dataConsolidate/>
  <mergeCells count="16">
    <mergeCell ref="BD2:BE2"/>
    <mergeCell ref="BF2:BO2"/>
    <mergeCell ref="A1:E1"/>
    <mergeCell ref="R2:AE2"/>
    <mergeCell ref="F1:J1"/>
    <mergeCell ref="A2:G2"/>
    <mergeCell ref="H2:J2"/>
    <mergeCell ref="K2:Q2"/>
    <mergeCell ref="AF2:AJ2"/>
    <mergeCell ref="AK2:BB2"/>
    <mergeCell ref="CB2:CF2"/>
    <mergeCell ref="CN2:CQ2"/>
    <mergeCell ref="BW2:CA2"/>
    <mergeCell ref="BR2:BV2"/>
    <mergeCell ref="CG2:CH2"/>
    <mergeCell ref="CI2:CM2"/>
  </mergeCells>
  <phoneticPr fontId="12" type="noConversion"/>
  <conditionalFormatting sqref="E4:E710">
    <cfRule type="containsText" dxfId="349" priority="2513" operator="containsText" text="C">
      <formula>NOT(ISERROR(SEARCH("C",E4)))</formula>
    </cfRule>
  </conditionalFormatting>
  <conditionalFormatting sqref="A4:A710">
    <cfRule type="containsText" dxfId="348" priority="2509" operator="containsText" text="A">
      <formula>NOT(ISERROR(SEARCH("A",A4)))</formula>
    </cfRule>
  </conditionalFormatting>
  <conditionalFormatting sqref="F4:F710">
    <cfRule type="containsText" dxfId="347" priority="2500" operator="containsText" text="F">
      <formula>NOT(ISERROR(SEARCH("F",F4)))</formula>
    </cfRule>
  </conditionalFormatting>
  <conditionalFormatting sqref="C4:C710">
    <cfRule type="containsText" dxfId="346" priority="2493" operator="containsText" text="T">
      <formula>NOT(ISERROR(SEARCH("T",C4)))</formula>
    </cfRule>
  </conditionalFormatting>
  <conditionalFormatting sqref="D4:D710">
    <cfRule type="containsText" dxfId="345" priority="2492" operator="containsText" text="S">
      <formula>NOT(ISERROR(SEARCH("S",D4)))</formula>
    </cfRule>
  </conditionalFormatting>
  <conditionalFormatting sqref="G4:H4 G5:I710">
    <cfRule type="containsText" dxfId="344" priority="2491" operator="containsText" text="L">
      <formula>NOT(ISERROR(SEARCH("L",G4)))</formula>
    </cfRule>
  </conditionalFormatting>
  <conditionalFormatting sqref="H4 H5:I710">
    <cfRule type="containsText" dxfId="343" priority="2490" operator="containsText" text="NE">
      <formula>NOT(ISERROR(SEARCH("NE",H4)))</formula>
    </cfRule>
  </conditionalFormatting>
  <conditionalFormatting sqref="H2:J2">
    <cfRule type="containsText" dxfId="342" priority="2486" operator="containsText" text="AÑO">
      <formula>NOT(ISERROR(SEARCH("AÑO",H2)))</formula>
    </cfRule>
  </conditionalFormatting>
  <conditionalFormatting sqref="K2:Q2">
    <cfRule type="containsText" dxfId="341" priority="2485" operator="containsText" text="TIPO DE CONTRATO Y/O CONVENIO">
      <formula>NOT(ISERROR(SEARCH("TIPO DE CONTRATO Y/O CONVENIO",K2)))</formula>
    </cfRule>
  </conditionalFormatting>
  <conditionalFormatting sqref="BC2:BD2">
    <cfRule type="containsText" dxfId="340" priority="2484" operator="containsText" text="UBICACIÓN DE EJECUCIÓN">
      <formula>NOT(ISERROR(SEARCH("UBICACIÓN DE EJECUCIÓN",BC2)))</formula>
    </cfRule>
  </conditionalFormatting>
  <conditionalFormatting sqref="BR2">
    <cfRule type="containsText" dxfId="339" priority="2483" operator="containsText" text="GARANTÍAS">
      <formula>NOT(ISERROR(SEARCH("GARANTÍAS",BR2)))</formula>
    </cfRule>
  </conditionalFormatting>
  <conditionalFormatting sqref="B4:B1048576">
    <cfRule type="containsText" dxfId="338" priority="4" operator="containsText" text="PR">
      <formula>NOT(ISERROR(SEARCH("PR",B4)))</formula>
    </cfRule>
  </conditionalFormatting>
  <conditionalFormatting sqref="I4">
    <cfRule type="containsText" dxfId="337" priority="2" operator="containsText" text="S">
      <formula>NOT(ISERROR(SEARCH("S",I4)))</formula>
    </cfRule>
  </conditionalFormatting>
  <conditionalFormatting sqref="I4:I1048576">
    <cfRule type="containsText" dxfId="336" priority="1" operator="containsText" text="ANU">
      <formula>NOT(ISERROR(SEARCH("ANU",I4)))</formula>
    </cfRule>
  </conditionalFormatting>
  <dataValidations count="15">
    <dataValidation type="list" allowBlank="1" showInputMessage="1" showErrorMessage="1" sqref="AR4 AQ4:AQ710" xr:uid="{00000000-0002-0000-0000-000000000000}">
      <formula1>TIPO_DE_RECURSOS_DE_OTRA_ENTIDAD</formula1>
    </dataValidation>
    <dataValidation type="list" allowBlank="1" showInputMessage="1" showErrorMessage="1" sqref="N443:N463 N400:N414 N465 N467:N475 N477:N490 N497:N500 N502:N510 N512:N524 N416:N439 N575:N577 N526:N571 N584:N597 N599:N605 N4:N398 N647:N648 N650 N652:N653 N656 N660:N661 N663 N666 N668:N670 N607:N645 N673:N692 N694:N696 N707:N708 N705 N698:N703" xr:uid="{00000000-0002-0000-0000-000001000000}">
      <formula1>MODALIDAD_DE_SELECCIÓN</formula1>
    </dataValidation>
    <dataValidation type="list" allowBlank="1" showInputMessage="1" showErrorMessage="1" sqref="O461:O463 O400:O414 O545:O560 O526:O530 O467:O475 O477:O490 O497:O499 O443:O445 O447:O459 O502:O510 O512:O524 O416:O439 O536:O541 O353:O398 O562:O565 O568:O571 O575:O577 O584 O587:O597 O599:O605 O607:O636 O4:O351 O673 O647:O648 O650 O660:O661 O663 O666 O668:O669 O638:O645 O676:O678 O680:O685 O687 O694 O696 O699 O708 O701 O656" xr:uid="{00000000-0002-0000-0000-000002000000}">
      <formula1>INDIRECT($N$4)</formula1>
    </dataValidation>
    <dataValidation type="list" allowBlank="1" showInputMessage="1" showErrorMessage="1" sqref="P443:P463 P400:P414 P467:P475 P477:P490 P497:P500 P502:P510 P512:P524 P416:P439 P575:P577 P526:P571 P584:P597 P599:P605 P4:P398 P652:P653 P650 P660:P661 P663 P666 P668:P670 P607:P648 P673:P692 P694:P696 P707:P708 P705 P698:P703 P656" xr:uid="{00000000-0002-0000-0000-000003000000}">
      <formula1>CAUSALES_DENTRO_DE_LA_MODALIDAD_DE_SELECCIÓN</formula1>
    </dataValidation>
    <dataValidation type="list" allowBlank="1" showInputMessage="1" showErrorMessage="1" sqref="CX4:CX710 AF4:AF710 BS4:BS710 AP4:AP710 CF4:CH710 BA4:BA710" xr:uid="{00000000-0002-0000-0000-000004000000}">
      <formula1>TIENE_RUP</formula1>
    </dataValidation>
    <dataValidation type="list" allowBlank="1" showInputMessage="1" showErrorMessage="1" sqref="AY4:AY710" xr:uid="{00000000-0002-0000-0000-000005000000}">
      <formula1>AFECTACIÓN_DEL_RECURSO</formula1>
    </dataValidation>
    <dataValidation type="list" allowBlank="1" showInputMessage="1" showErrorMessage="1" sqref="V4:V351 AD352 V353:V398 BK4:BK710" xr:uid="{00000000-0002-0000-0000-000006000000}">
      <formula1>C__TIPO_DE_IDENTIFICACIÓN</formula1>
    </dataValidation>
    <dataValidation type="list" allowBlank="1" showInputMessage="1" showErrorMessage="1" sqref="BT4:BT710" xr:uid="{00000000-0002-0000-0000-000007000000}">
      <formula1>CLASE_DE_GARANTÍA</formula1>
    </dataValidation>
    <dataValidation type="list" allowBlank="1" showInputMessage="1" showErrorMessage="1" sqref="BV4:BV710" xr:uid="{00000000-0002-0000-0000-000008000000}">
      <formula1>RIESGOS_ASEGURADOS</formula1>
    </dataValidation>
    <dataValidation type="list" allowBlank="1" showInputMessage="1" showErrorMessage="1" sqref="Q400:Q414 Q443:Q463 Q467:Q475 Q477:Q490 Q497:Q500 Q502:Q510 Q512:Q524 Q416:Q439 Q575:Q577 Q526:Q571 Q584:Q597 Q599:Q605 Q4:Q398 Q652:Q653 Q650 Q660:Q661 Q663 Q666 Q668:Q670 Q607:Q648 Q673:Q692 Q694:Q696 Q707:Q708 Q705 Q698:Q703 Q656" xr:uid="{00000000-0002-0000-0000-000009000000}">
      <formula1>CLASE_DE_CONTRATO</formula1>
    </dataValidation>
    <dataValidation type="list" allowBlank="1" showInputMessage="1" showErrorMessage="1" sqref="AH83 AH87:AH90 AH61:AH62 AH72:AH74 AG397 AH76:AH79 AH64 AH55:AH56 AH189:AH198 AH141:AH153 BO333:BO336 AH162:AH164 AH376 AG231 BO49 BO73 BO140 BO151 BO437:BO439 BO163:BO164 BO216:BO217 AH329:AH332 AG32:AG33 AH228 AH246 AH260 AH262:AH263 AH302 AH255:AH257 AH432:AH440 AG142:AG149 AH158 AG151 AH124 AG153 AG167:AG168 AG205 AG244 AG292:AH292 AG298:AH298 AH132 AH300 AH109:AH113 AH116:AH122 AH96:AH100 AG220 AH231:AH233 AH181:AH184 AH399 AH85 AH243:AH244 AH285:AH288 AH103:AH106 AG200:AH200 AH219:AH224 AH235:AH237 AH167:AH170 AH380:AH382 BO343 BO340 BO327:BO328 BO301 BO160 BO286:BO291 BO296:BO297 BO299 BO346 BO279:BO283 BO235 BO243 BO246 BO260 AH643 BO322:BO323 AH309:AH311 AH396:AH397 BO229:BO230 BO397:BO398 BO379 BO377 AH406 AH205:AH208 AH337 AH389 AG320 BO386 BO384 BO270 AH415 AG432:AG435 BO433:BO435 AG437:AG439 BO516:BO517 BO315 AG426 BO390 AH411:AH412 AH444:AH447 BO444 AG314 AH314:AH323 AH424:AH429 AG270 AH267:AH278 AH345:AH352 AG346 AH212:AH217 AH449:AH450 AH452:AH457 BO459 BO461:BO463 AH460 AG304:AH305 AG465 AH464:AH466 BO467 AH468 BO469:BO471 AH472 BO478:BO484 AH474:AH476 BO486:BO487 AG487 AH485:AH487 AG498 AG503 BO497:BO498 AH491:AH501 AG505:AG507 BO503 BO500 AH503:AH509 AG514 BO505:BO507 AH511 AG516:AG518 AH513:AH518 AG356:AH361 BO519 BO521 AH521 AG523:AH523 BO524 AH525 AH529 AH532 AG530:AH530 AH4:AH52 BO532:BO535 AH538:AH539 AG543:AH543 BO542 BO537 AH541 AH545 AH547 AH550:AH553 AH556 BO557 BO353:BO361 AG562:AH563 BO561:BO562 AH566 BO564:BO565 AH568 BO567 AG569:AH569 AH570:AH574 AH177:AH178 AH576 BO585 AH587 AH579:AH584 AG602 AH599:AH602 AG183:AG184 AH589:AH596 AH606 AH636 BO637 AH604 AH608:AH617 AG646 AH645:AH647 AH638:AH641 BO642 AH651 BO646 AH649 AH655 AG654:AH654 BO652 AH653 BO654 AG658:AH658 BO656:BO658 AH660:AH662 BO666 AH666:AH669 BO670 AH672:AH673 BO313 AH676:AH678 BO674:BO675 AG680:AH685 AH686:AH687 AH692 AG694:AH694 AH695:AH696 AH707:AH708 AH698:AH699 BO705 BO702:BO703" xr:uid="{00000000-0002-0000-0000-00000A000000}">
      <formula1>DEPENDENCIA_SOLICITANTE</formula1>
    </dataValidation>
    <dataValidation type="list" allowBlank="1" showInputMessage="1" showErrorMessage="1" sqref="BI4:BI710" xr:uid="{00000000-0002-0000-0000-00000B000000}">
      <formula1>TIPO_DE_SEGUIMIENTO</formula1>
    </dataValidation>
    <dataValidation type="list" allowBlank="1" showInputMessage="1" showErrorMessage="1" sqref="AO536:AO540 AO4:AO534 AO543:AO710" xr:uid="{00000000-0002-0000-0000-00000C000000}">
      <formula1>RECURSO__MADS_FONAM</formula1>
    </dataValidation>
    <dataValidation type="list" allowBlank="1" showInputMessage="1" showErrorMessage="1" sqref="O415 O440:O442 O466 O476 O491:O496 O501 O511 O578:O583 O572:O574 O598 O606 O651 O649 O655 O657 O659 O662 O664:O665 O667 O671:O672 O693 O697 O704 O706 O709:O710" xr:uid="{00000000-0002-0000-0000-00000D000000}">
      <formula1>INDIRECT($M415)</formula1>
    </dataValidation>
    <dataValidation type="list" allowBlank="1" showInputMessage="1" showErrorMessage="1" sqref="O542" xr:uid="{00000000-0002-0000-0000-00000E000000}">
      <formula1>INDIRECT($M$4)</formula1>
    </dataValidation>
  </dataValidations>
  <hyperlinks>
    <hyperlink ref="BQ24" r:id="rId1" xr:uid="{00000000-0004-0000-0000-000000000000}"/>
    <hyperlink ref="BQ52" r:id="rId2" xr:uid="{00000000-0004-0000-0000-000001000000}"/>
    <hyperlink ref="BQ22" r:id="rId3" xr:uid="{00000000-0004-0000-0000-000002000000}"/>
    <hyperlink ref="BQ29" r:id="rId4" xr:uid="{00000000-0004-0000-0000-000003000000}"/>
    <hyperlink ref="BQ55" r:id="rId5" xr:uid="{00000000-0004-0000-0000-000004000000}"/>
    <hyperlink ref="BQ13" r:id="rId6" xr:uid="{00000000-0004-0000-0000-000005000000}"/>
    <hyperlink ref="BQ21" r:id="rId7" xr:uid="{00000000-0004-0000-0000-000006000000}"/>
    <hyperlink ref="BQ42" r:id="rId8" xr:uid="{00000000-0004-0000-0000-000007000000}"/>
    <hyperlink ref="BQ45" r:id="rId9" xr:uid="{00000000-0004-0000-0000-000008000000}"/>
    <hyperlink ref="BQ46" r:id="rId10" xr:uid="{00000000-0004-0000-0000-000009000000}"/>
    <hyperlink ref="BQ47" r:id="rId11" xr:uid="{00000000-0004-0000-0000-00000A000000}"/>
    <hyperlink ref="BQ30" r:id="rId12" xr:uid="{00000000-0004-0000-0000-00000B000000}"/>
    <hyperlink ref="BQ35" r:id="rId13" xr:uid="{00000000-0004-0000-0000-00000C000000}"/>
    <hyperlink ref="BQ43" r:id="rId14" xr:uid="{00000000-0004-0000-0000-00000D000000}"/>
    <hyperlink ref="BQ86" r:id="rId15" xr:uid="{00000000-0004-0000-0000-00000E000000}"/>
    <hyperlink ref="BQ122" r:id="rId16" xr:uid="{00000000-0004-0000-0000-00000F000000}"/>
    <hyperlink ref="BQ76" r:id="rId17" xr:uid="{00000000-0004-0000-0000-000010000000}"/>
    <hyperlink ref="BQ51" r:id="rId18" xr:uid="{00000000-0004-0000-0000-000011000000}"/>
    <hyperlink ref="BQ75" r:id="rId19" xr:uid="{00000000-0004-0000-0000-000012000000}"/>
    <hyperlink ref="BQ112" r:id="rId20" xr:uid="{00000000-0004-0000-0000-000013000000}"/>
    <hyperlink ref="BQ161" r:id="rId21" xr:uid="{00000000-0004-0000-0000-000014000000}"/>
    <hyperlink ref="BQ39" r:id="rId22" xr:uid="{00000000-0004-0000-0000-000015000000}"/>
    <hyperlink ref="BQ293" r:id="rId23" xr:uid="{00000000-0004-0000-0000-000016000000}"/>
    <hyperlink ref="BE291" r:id="rId24" xr:uid="{00000000-0004-0000-0000-000017000000}"/>
    <hyperlink ref="BQ291" r:id="rId25" xr:uid="{00000000-0004-0000-0000-000018000000}"/>
    <hyperlink ref="BQ294" r:id="rId26" xr:uid="{00000000-0004-0000-0000-000019000000}"/>
    <hyperlink ref="BQ295" r:id="rId27" xr:uid="{00000000-0004-0000-0000-00001A000000}"/>
    <hyperlink ref="BE290" r:id="rId28" xr:uid="{00000000-0004-0000-0000-00001B000000}"/>
    <hyperlink ref="BQ290" r:id="rId29" xr:uid="{00000000-0004-0000-0000-00001C000000}"/>
    <hyperlink ref="BE289" r:id="rId30" xr:uid="{00000000-0004-0000-0000-00001D000000}"/>
    <hyperlink ref="BQ289" r:id="rId31" xr:uid="{00000000-0004-0000-0000-00001E000000}"/>
    <hyperlink ref="BE288" r:id="rId32" xr:uid="{00000000-0004-0000-0000-00001F000000}"/>
    <hyperlink ref="BQ288" r:id="rId33" xr:uid="{00000000-0004-0000-0000-000020000000}"/>
    <hyperlink ref="BE287" r:id="rId34" xr:uid="{00000000-0004-0000-0000-000021000000}"/>
    <hyperlink ref="BQ287" r:id="rId35" xr:uid="{00000000-0004-0000-0000-000022000000}"/>
    <hyperlink ref="BQ292" r:id="rId36" xr:uid="{00000000-0004-0000-0000-000023000000}"/>
    <hyperlink ref="BQ286" r:id="rId37" xr:uid="{00000000-0004-0000-0000-000024000000}"/>
    <hyperlink ref="BQ285" r:id="rId38" xr:uid="{00000000-0004-0000-0000-000025000000}"/>
    <hyperlink ref="BE182" r:id="rId39" xr:uid="{00000000-0004-0000-0000-000026000000}"/>
    <hyperlink ref="BE168" r:id="rId40" xr:uid="{00000000-0004-0000-0000-000027000000}"/>
    <hyperlink ref="BE167" r:id="rId41" xr:uid="{00000000-0004-0000-0000-000028000000}"/>
    <hyperlink ref="BE166" r:id="rId42" xr:uid="{00000000-0004-0000-0000-000029000000}"/>
    <hyperlink ref="BE165" r:id="rId43" xr:uid="{00000000-0004-0000-0000-00002A000000}"/>
    <hyperlink ref="BE164" r:id="rId44" xr:uid="{00000000-0004-0000-0000-00002B000000}"/>
    <hyperlink ref="BE163" r:id="rId45" xr:uid="{00000000-0004-0000-0000-00002C000000}"/>
    <hyperlink ref="BE162" r:id="rId46" xr:uid="{00000000-0004-0000-0000-00002D000000}"/>
    <hyperlink ref="BE160" r:id="rId47" xr:uid="{00000000-0004-0000-0000-00002E000000}"/>
    <hyperlink ref="BE158" r:id="rId48" xr:uid="{00000000-0004-0000-0000-00002F000000}"/>
    <hyperlink ref="BE159" r:id="rId49" xr:uid="{00000000-0004-0000-0000-000030000000}"/>
    <hyperlink ref="BE157" r:id="rId50" xr:uid="{00000000-0004-0000-0000-000031000000}"/>
    <hyperlink ref="BE156" r:id="rId51" xr:uid="{00000000-0004-0000-0000-000032000000}"/>
    <hyperlink ref="BE155" r:id="rId52" xr:uid="{00000000-0004-0000-0000-000033000000}"/>
    <hyperlink ref="BE154" r:id="rId53" xr:uid="{00000000-0004-0000-0000-000034000000}"/>
    <hyperlink ref="BE153" r:id="rId54" xr:uid="{00000000-0004-0000-0000-000035000000}"/>
    <hyperlink ref="BE152" r:id="rId55" xr:uid="{00000000-0004-0000-0000-000036000000}"/>
    <hyperlink ref="BE151" r:id="rId56" xr:uid="{00000000-0004-0000-0000-000037000000}"/>
    <hyperlink ref="BE150" r:id="rId57" xr:uid="{00000000-0004-0000-0000-000038000000}"/>
    <hyperlink ref="BE149" r:id="rId58" xr:uid="{00000000-0004-0000-0000-000039000000}"/>
    <hyperlink ref="BE148" r:id="rId59" xr:uid="{00000000-0004-0000-0000-00003A000000}"/>
    <hyperlink ref="BE147" r:id="rId60" xr:uid="{00000000-0004-0000-0000-00003B000000}"/>
    <hyperlink ref="BE146" r:id="rId61" xr:uid="{00000000-0004-0000-0000-00003C000000}"/>
    <hyperlink ref="BE145" r:id="rId62" xr:uid="{00000000-0004-0000-0000-00003D000000}"/>
    <hyperlink ref="BE144" r:id="rId63" xr:uid="{00000000-0004-0000-0000-00003E000000}"/>
    <hyperlink ref="BE143" r:id="rId64" xr:uid="{00000000-0004-0000-0000-00003F000000}"/>
    <hyperlink ref="BE142" r:id="rId65" xr:uid="{00000000-0004-0000-0000-000040000000}"/>
    <hyperlink ref="BE141" r:id="rId66" xr:uid="{00000000-0004-0000-0000-000041000000}"/>
    <hyperlink ref="BE140" r:id="rId67" xr:uid="{00000000-0004-0000-0000-000042000000}"/>
    <hyperlink ref="BE139" r:id="rId68" xr:uid="{00000000-0004-0000-0000-000043000000}"/>
    <hyperlink ref="BE138" r:id="rId69" xr:uid="{00000000-0004-0000-0000-000044000000}"/>
    <hyperlink ref="BE136" r:id="rId70" xr:uid="{00000000-0004-0000-0000-000045000000}"/>
    <hyperlink ref="BE135" r:id="rId71" xr:uid="{00000000-0004-0000-0000-000046000000}"/>
    <hyperlink ref="BE134" r:id="rId72" xr:uid="{00000000-0004-0000-0000-000047000000}"/>
    <hyperlink ref="BE133" r:id="rId73" xr:uid="{00000000-0004-0000-0000-000048000000}"/>
    <hyperlink ref="BE131" r:id="rId74" xr:uid="{00000000-0004-0000-0000-000049000000}"/>
    <hyperlink ref="BE130" r:id="rId75" xr:uid="{00000000-0004-0000-0000-00004A000000}"/>
    <hyperlink ref="BE116" r:id="rId76" xr:uid="{00000000-0004-0000-0000-00004B000000}"/>
    <hyperlink ref="BE115" r:id="rId77" xr:uid="{00000000-0004-0000-0000-00004C000000}"/>
    <hyperlink ref="BE114" r:id="rId78" xr:uid="{00000000-0004-0000-0000-00004D000000}"/>
    <hyperlink ref="BE112" r:id="rId79" xr:uid="{00000000-0004-0000-0000-00004E000000}"/>
    <hyperlink ref="BE110" r:id="rId80" xr:uid="{00000000-0004-0000-0000-00004F000000}"/>
    <hyperlink ref="BE106" r:id="rId81" xr:uid="{00000000-0004-0000-0000-000050000000}"/>
    <hyperlink ref="BE105" r:id="rId82" xr:uid="{00000000-0004-0000-0000-000051000000}"/>
    <hyperlink ref="BE77" r:id="rId83" xr:uid="{00000000-0004-0000-0000-000052000000}"/>
    <hyperlink ref="BE69" r:id="rId84" xr:uid="{00000000-0004-0000-0000-000053000000}"/>
    <hyperlink ref="BE113" r:id="rId85" xr:uid="{00000000-0004-0000-0000-000054000000}"/>
    <hyperlink ref="BE57" r:id="rId86" xr:uid="{00000000-0004-0000-0000-000055000000}"/>
    <hyperlink ref="BE56" r:id="rId87" xr:uid="{00000000-0004-0000-0000-000056000000}"/>
    <hyperlink ref="BE54" r:id="rId88" xr:uid="{00000000-0004-0000-0000-000057000000}"/>
    <hyperlink ref="BE53" r:id="rId89" xr:uid="{00000000-0004-0000-0000-000058000000}"/>
    <hyperlink ref="BE52" r:id="rId90" xr:uid="{00000000-0004-0000-0000-000059000000}"/>
    <hyperlink ref="BE51" r:id="rId91" xr:uid="{00000000-0004-0000-0000-00005A000000}"/>
    <hyperlink ref="BE50" r:id="rId92" xr:uid="{00000000-0004-0000-0000-00005B000000}"/>
    <hyperlink ref="BE49" r:id="rId93" xr:uid="{00000000-0004-0000-0000-00005C000000}"/>
    <hyperlink ref="BE48" r:id="rId94" xr:uid="{00000000-0004-0000-0000-00005D000000}"/>
    <hyperlink ref="BE47" r:id="rId95" xr:uid="{00000000-0004-0000-0000-00005E000000}"/>
    <hyperlink ref="BE46" r:id="rId96" xr:uid="{00000000-0004-0000-0000-00005F000000}"/>
    <hyperlink ref="BE45" r:id="rId97" xr:uid="{00000000-0004-0000-0000-000060000000}"/>
    <hyperlink ref="BE44" r:id="rId98" xr:uid="{00000000-0004-0000-0000-000061000000}"/>
    <hyperlink ref="BE43" r:id="rId99" xr:uid="{00000000-0004-0000-0000-000062000000}"/>
    <hyperlink ref="BE42" r:id="rId100" xr:uid="{00000000-0004-0000-0000-000063000000}"/>
    <hyperlink ref="BE41" r:id="rId101" xr:uid="{00000000-0004-0000-0000-000064000000}"/>
    <hyperlink ref="BE40" r:id="rId102" xr:uid="{00000000-0004-0000-0000-000065000000}"/>
    <hyperlink ref="BE39" r:id="rId103" xr:uid="{00000000-0004-0000-0000-000066000000}"/>
    <hyperlink ref="BE37" r:id="rId104" xr:uid="{00000000-0004-0000-0000-000067000000}"/>
    <hyperlink ref="BE36" r:id="rId105" xr:uid="{00000000-0004-0000-0000-000068000000}"/>
    <hyperlink ref="BE35" r:id="rId106" xr:uid="{00000000-0004-0000-0000-000069000000}"/>
    <hyperlink ref="BE32" r:id="rId107" xr:uid="{00000000-0004-0000-0000-00006A000000}"/>
    <hyperlink ref="BE31" r:id="rId108" xr:uid="{00000000-0004-0000-0000-00006B000000}"/>
    <hyperlink ref="BE30" r:id="rId109" xr:uid="{00000000-0004-0000-0000-00006C000000}"/>
    <hyperlink ref="BE29" r:id="rId110" xr:uid="{00000000-0004-0000-0000-00006D000000}"/>
    <hyperlink ref="BE28" r:id="rId111" xr:uid="{00000000-0004-0000-0000-00006E000000}"/>
    <hyperlink ref="BE27" r:id="rId112" xr:uid="{00000000-0004-0000-0000-00006F000000}"/>
    <hyperlink ref="BE26" r:id="rId113" xr:uid="{00000000-0004-0000-0000-000070000000}"/>
    <hyperlink ref="BE25" r:id="rId114" xr:uid="{00000000-0004-0000-0000-000071000000}"/>
    <hyperlink ref="BE24" r:id="rId115" xr:uid="{00000000-0004-0000-0000-000072000000}"/>
    <hyperlink ref="BE22" r:id="rId116" xr:uid="{00000000-0004-0000-0000-000073000000}"/>
    <hyperlink ref="BE15" r:id="rId117" xr:uid="{00000000-0004-0000-0000-000074000000}"/>
    <hyperlink ref="BE117" r:id="rId118" xr:uid="{00000000-0004-0000-0000-000075000000}"/>
    <hyperlink ref="BE128" r:id="rId119" display="hateforest77@yahoo.com" xr:uid="{00000000-0004-0000-0000-000076000000}"/>
    <hyperlink ref="BE127" r:id="rId120" display="viviangel78@gmail.com" xr:uid="{00000000-0004-0000-0000-000077000000}"/>
    <hyperlink ref="BE119" r:id="rId121" display="viviangel78@gmail.com" xr:uid="{00000000-0004-0000-0000-000078000000}"/>
    <hyperlink ref="BE132" r:id="rId122" xr:uid="{00000000-0004-0000-0000-000079000000}"/>
    <hyperlink ref="BQ98" r:id="rId123" xr:uid="{00000000-0004-0000-0000-00007A000000}"/>
    <hyperlink ref="BE100" r:id="rId124" xr:uid="{00000000-0004-0000-0000-00007B000000}"/>
    <hyperlink ref="BQ296" r:id="rId125" xr:uid="{00000000-0004-0000-0000-00007C000000}"/>
    <hyperlink ref="BE296" r:id="rId126" xr:uid="{00000000-0004-0000-0000-00007D000000}"/>
    <hyperlink ref="BE295" r:id="rId127" xr:uid="{00000000-0004-0000-0000-00007E000000}"/>
    <hyperlink ref="BE294" r:id="rId128" xr:uid="{00000000-0004-0000-0000-00007F000000}"/>
    <hyperlink ref="BE297" r:id="rId129" xr:uid="{00000000-0004-0000-0000-000080000000}"/>
    <hyperlink ref="BQ297" r:id="rId130" xr:uid="{00000000-0004-0000-0000-000081000000}"/>
    <hyperlink ref="BE298" r:id="rId131" xr:uid="{00000000-0004-0000-0000-000082000000}"/>
    <hyperlink ref="BQ298" r:id="rId132" xr:uid="{00000000-0004-0000-0000-000083000000}"/>
    <hyperlink ref="BE299" r:id="rId133" xr:uid="{00000000-0004-0000-0000-000084000000}"/>
    <hyperlink ref="BE300" r:id="rId134" xr:uid="{00000000-0004-0000-0000-000085000000}"/>
    <hyperlink ref="BE301" r:id="rId135" xr:uid="{00000000-0004-0000-0000-000086000000}"/>
    <hyperlink ref="BQ301" r:id="rId136" xr:uid="{00000000-0004-0000-0000-000087000000}"/>
    <hyperlink ref="BQ302" r:id="rId137" xr:uid="{00000000-0004-0000-0000-000088000000}"/>
    <hyperlink ref="BE302" r:id="rId138" xr:uid="{00000000-0004-0000-0000-000089000000}"/>
    <hyperlink ref="BQ304" r:id="rId139" xr:uid="{00000000-0004-0000-0000-00008A000000}"/>
    <hyperlink ref="BE303" r:id="rId140" xr:uid="{00000000-0004-0000-0000-00008B000000}"/>
    <hyperlink ref="BE304" r:id="rId141" xr:uid="{00000000-0004-0000-0000-00008C000000}"/>
    <hyperlink ref="BE306" r:id="rId142" xr:uid="{00000000-0004-0000-0000-00008D000000}"/>
    <hyperlink ref="BQ306" r:id="rId143" xr:uid="{00000000-0004-0000-0000-00008E000000}"/>
    <hyperlink ref="BE307" r:id="rId144" xr:uid="{00000000-0004-0000-0000-00008F000000}"/>
    <hyperlink ref="BQ307" r:id="rId145" xr:uid="{00000000-0004-0000-0000-000090000000}"/>
    <hyperlink ref="BE308" r:id="rId146" xr:uid="{00000000-0004-0000-0000-000091000000}"/>
    <hyperlink ref="BQ308" r:id="rId147" xr:uid="{00000000-0004-0000-0000-000092000000}"/>
    <hyperlink ref="BE284" r:id="rId148" xr:uid="{00000000-0004-0000-0000-000093000000}"/>
    <hyperlink ref="BE212" r:id="rId149" xr:uid="{00000000-0004-0000-0000-000094000000}"/>
    <hyperlink ref="BE213" r:id="rId150" xr:uid="{00000000-0004-0000-0000-000095000000}"/>
    <hyperlink ref="BE104" r:id="rId151" xr:uid="{00000000-0004-0000-0000-000096000000}"/>
    <hyperlink ref="BE98" r:id="rId152" xr:uid="{00000000-0004-0000-0000-000097000000}"/>
    <hyperlink ref="BE97" r:id="rId153" xr:uid="{00000000-0004-0000-0000-000098000000}"/>
    <hyperlink ref="BE246" r:id="rId154" xr:uid="{00000000-0004-0000-0000-000099000000}"/>
    <hyperlink ref="BE245" r:id="rId155" xr:uid="{00000000-0004-0000-0000-00009A000000}"/>
    <hyperlink ref="BE241" r:id="rId156" xr:uid="{00000000-0004-0000-0000-00009B000000}"/>
    <hyperlink ref="BE235" r:id="rId157" xr:uid="{00000000-0004-0000-0000-00009C000000}"/>
    <hyperlink ref="BE255" r:id="rId158" xr:uid="{00000000-0004-0000-0000-00009D000000}"/>
    <hyperlink ref="BE256" r:id="rId159" xr:uid="{00000000-0004-0000-0000-00009E000000}"/>
    <hyperlink ref="BE260" r:id="rId160" xr:uid="{00000000-0004-0000-0000-00009F000000}"/>
    <hyperlink ref="BE257" r:id="rId161" xr:uid="{00000000-0004-0000-0000-0000A0000000}"/>
    <hyperlink ref="BE262" r:id="rId162" xr:uid="{00000000-0004-0000-0000-0000A1000000}"/>
    <hyperlink ref="BE269" r:id="rId163" xr:uid="{00000000-0004-0000-0000-0000A2000000}"/>
    <hyperlink ref="BE272" r:id="rId164" xr:uid="{00000000-0004-0000-0000-0000A3000000}"/>
    <hyperlink ref="BE273" r:id="rId165" xr:uid="{00000000-0004-0000-0000-0000A4000000}"/>
    <hyperlink ref="BE274" r:id="rId166" xr:uid="{00000000-0004-0000-0000-0000A5000000}"/>
    <hyperlink ref="BE275" r:id="rId167" xr:uid="{00000000-0004-0000-0000-0000A6000000}"/>
    <hyperlink ref="BE276" r:id="rId168" xr:uid="{00000000-0004-0000-0000-0000A7000000}"/>
    <hyperlink ref="BQ279" r:id="rId169" xr:uid="{00000000-0004-0000-0000-0000A8000000}"/>
    <hyperlink ref="BE279" r:id="rId170" xr:uid="{00000000-0004-0000-0000-0000A9000000}"/>
    <hyperlink ref="BE280" r:id="rId171" xr:uid="{00000000-0004-0000-0000-0000AA000000}"/>
    <hyperlink ref="BQ280" r:id="rId172" xr:uid="{00000000-0004-0000-0000-0000AB000000}"/>
    <hyperlink ref="BQ281" r:id="rId173" xr:uid="{00000000-0004-0000-0000-0000AC000000}"/>
    <hyperlink ref="BE281" r:id="rId174" xr:uid="{00000000-0004-0000-0000-0000AD000000}"/>
    <hyperlink ref="BE282" r:id="rId175" xr:uid="{00000000-0004-0000-0000-0000AE000000}"/>
    <hyperlink ref="BQ282" r:id="rId176" xr:uid="{00000000-0004-0000-0000-0000AF000000}"/>
    <hyperlink ref="BE283" r:id="rId177" xr:uid="{00000000-0004-0000-0000-0000B0000000}"/>
    <hyperlink ref="BQ283" r:id="rId178" xr:uid="{00000000-0004-0000-0000-0000B1000000}"/>
    <hyperlink ref="BE191" r:id="rId179" xr:uid="{00000000-0004-0000-0000-0000B2000000}"/>
    <hyperlink ref="BQ228" r:id="rId180" xr:uid="{00000000-0004-0000-0000-0000B3000000}"/>
    <hyperlink ref="BE228" r:id="rId181" xr:uid="{00000000-0004-0000-0000-0000B4000000}"/>
    <hyperlink ref="BE352" r:id="rId182" xr:uid="{00000000-0004-0000-0000-0000B5000000}"/>
    <hyperlink ref="BE347" r:id="rId183" xr:uid="{00000000-0004-0000-0000-0000B6000000}"/>
    <hyperlink ref="BQ346" r:id="rId184" xr:uid="{00000000-0004-0000-0000-0000B7000000}"/>
    <hyperlink ref="BE346" r:id="rId185" xr:uid="{00000000-0004-0000-0000-0000B8000000}"/>
    <hyperlink ref="BQ345" r:id="rId186" xr:uid="{00000000-0004-0000-0000-0000B9000000}"/>
    <hyperlink ref="BE345" r:id="rId187" xr:uid="{00000000-0004-0000-0000-0000BA000000}"/>
    <hyperlink ref="BQ344" r:id="rId188" xr:uid="{00000000-0004-0000-0000-0000BB000000}"/>
    <hyperlink ref="BE344" r:id="rId189" xr:uid="{00000000-0004-0000-0000-0000BC000000}"/>
    <hyperlink ref="BQ343" r:id="rId190" xr:uid="{00000000-0004-0000-0000-0000BD000000}"/>
    <hyperlink ref="BD343" r:id="rId191" display="nmgarciap@gmail.com" xr:uid="{00000000-0004-0000-0000-0000BE000000}"/>
    <hyperlink ref="BE343" r:id="rId192" xr:uid="{00000000-0004-0000-0000-0000BF000000}"/>
    <hyperlink ref="BQ341" r:id="rId193" xr:uid="{00000000-0004-0000-0000-0000C0000000}"/>
    <hyperlink ref="BE341" r:id="rId194" xr:uid="{00000000-0004-0000-0000-0000C1000000}"/>
    <hyperlink ref="BQ340" r:id="rId195" xr:uid="{00000000-0004-0000-0000-0000C2000000}"/>
    <hyperlink ref="BE340" r:id="rId196" xr:uid="{00000000-0004-0000-0000-0000C3000000}"/>
    <hyperlink ref="BQ339" r:id="rId197" xr:uid="{00000000-0004-0000-0000-0000C4000000}"/>
    <hyperlink ref="BE339" r:id="rId198" xr:uid="{00000000-0004-0000-0000-0000C5000000}"/>
    <hyperlink ref="BQ338" r:id="rId199" xr:uid="{00000000-0004-0000-0000-0000C6000000}"/>
    <hyperlink ref="BE338" r:id="rId200" xr:uid="{00000000-0004-0000-0000-0000C7000000}"/>
    <hyperlink ref="BQ337" r:id="rId201" xr:uid="{00000000-0004-0000-0000-0000C8000000}"/>
    <hyperlink ref="BE337" r:id="rId202" xr:uid="{00000000-0004-0000-0000-0000C9000000}"/>
    <hyperlink ref="BQ336" r:id="rId203" xr:uid="{00000000-0004-0000-0000-0000CA000000}"/>
    <hyperlink ref="BE336" r:id="rId204" xr:uid="{00000000-0004-0000-0000-0000CB000000}"/>
    <hyperlink ref="BQ335" r:id="rId205" xr:uid="{00000000-0004-0000-0000-0000CC000000}"/>
    <hyperlink ref="BE335" r:id="rId206" xr:uid="{00000000-0004-0000-0000-0000CD000000}"/>
    <hyperlink ref="BQ334" r:id="rId207" xr:uid="{00000000-0004-0000-0000-0000CE000000}"/>
    <hyperlink ref="BE334" r:id="rId208" xr:uid="{00000000-0004-0000-0000-0000CF000000}"/>
    <hyperlink ref="BQ333" r:id="rId209" xr:uid="{00000000-0004-0000-0000-0000D0000000}"/>
    <hyperlink ref="BE333" r:id="rId210" xr:uid="{00000000-0004-0000-0000-0000D1000000}"/>
    <hyperlink ref="BQ332" r:id="rId211" xr:uid="{00000000-0004-0000-0000-0000D2000000}"/>
    <hyperlink ref="BE332" r:id="rId212" xr:uid="{00000000-0004-0000-0000-0000D3000000}"/>
    <hyperlink ref="BQ331" r:id="rId213" xr:uid="{00000000-0004-0000-0000-0000D4000000}"/>
    <hyperlink ref="BD331" r:id="rId214" display="eduardo.guerrero.f@gmail.com" xr:uid="{00000000-0004-0000-0000-0000D5000000}"/>
    <hyperlink ref="BE331" r:id="rId215" xr:uid="{00000000-0004-0000-0000-0000D6000000}"/>
    <hyperlink ref="BQ330" r:id="rId216" xr:uid="{00000000-0004-0000-0000-0000D7000000}"/>
    <hyperlink ref="BE330" r:id="rId217" xr:uid="{00000000-0004-0000-0000-0000D8000000}"/>
    <hyperlink ref="BQ329" r:id="rId218" xr:uid="{00000000-0004-0000-0000-0000D9000000}"/>
    <hyperlink ref="BE329" r:id="rId219" xr:uid="{00000000-0004-0000-0000-0000DA000000}"/>
    <hyperlink ref="BE328" r:id="rId220" xr:uid="{00000000-0004-0000-0000-0000DB000000}"/>
    <hyperlink ref="BQ327" r:id="rId221" xr:uid="{00000000-0004-0000-0000-0000DC000000}"/>
    <hyperlink ref="BE327" r:id="rId222" xr:uid="{00000000-0004-0000-0000-0000DD000000}"/>
    <hyperlink ref="BQ326" r:id="rId223" xr:uid="{00000000-0004-0000-0000-0000DE000000}"/>
    <hyperlink ref="BE326" r:id="rId224" xr:uid="{00000000-0004-0000-0000-0000DF000000}"/>
    <hyperlink ref="BE309" r:id="rId225" xr:uid="{00000000-0004-0000-0000-0000E0000000}"/>
    <hyperlink ref="BQ309" r:id="rId226" xr:uid="{00000000-0004-0000-0000-0000E1000000}"/>
    <hyperlink ref="BE310" r:id="rId227" xr:uid="{00000000-0004-0000-0000-0000E2000000}"/>
    <hyperlink ref="BE311" r:id="rId228" xr:uid="{00000000-0004-0000-0000-0000E3000000}"/>
    <hyperlink ref="BE313" r:id="rId229" xr:uid="{00000000-0004-0000-0000-0000E4000000}"/>
    <hyperlink ref="BE314" r:id="rId230" xr:uid="{00000000-0004-0000-0000-0000E5000000}"/>
    <hyperlink ref="BE315" r:id="rId231" xr:uid="{00000000-0004-0000-0000-0000E6000000}"/>
    <hyperlink ref="BE316" r:id="rId232" xr:uid="{00000000-0004-0000-0000-0000E7000000}"/>
    <hyperlink ref="BE317" r:id="rId233" xr:uid="{00000000-0004-0000-0000-0000E8000000}"/>
    <hyperlink ref="BE318" r:id="rId234" xr:uid="{00000000-0004-0000-0000-0000E9000000}"/>
    <hyperlink ref="BE319" r:id="rId235" xr:uid="{00000000-0004-0000-0000-0000EA000000}"/>
    <hyperlink ref="BE320" r:id="rId236" xr:uid="{00000000-0004-0000-0000-0000EB000000}"/>
    <hyperlink ref="BE321" r:id="rId237" xr:uid="{00000000-0004-0000-0000-0000EC000000}"/>
    <hyperlink ref="BE323" r:id="rId238" xr:uid="{00000000-0004-0000-0000-0000ED000000}"/>
    <hyperlink ref="BE324" r:id="rId239" xr:uid="{00000000-0004-0000-0000-0000EE000000}"/>
    <hyperlink ref="BE325" r:id="rId240" xr:uid="{00000000-0004-0000-0000-0000EF000000}"/>
    <hyperlink ref="BE342" r:id="rId241" xr:uid="{00000000-0004-0000-0000-0000F0000000}"/>
    <hyperlink ref="BQ342" r:id="rId242" xr:uid="{00000000-0004-0000-0000-0000F1000000}"/>
    <hyperlink ref="BQ347" r:id="rId243" xr:uid="{00000000-0004-0000-0000-0000F2000000}"/>
    <hyperlink ref="BE277" r:id="rId244" xr:uid="{00000000-0004-0000-0000-0000F3000000}"/>
    <hyperlink ref="BE278" r:id="rId245" xr:uid="{00000000-0004-0000-0000-0000F4000000}"/>
    <hyperlink ref="BE129" r:id="rId246" xr:uid="{00000000-0004-0000-0000-0000F5000000}"/>
    <hyperlink ref="BQ129" r:id="rId247" xr:uid="{00000000-0004-0000-0000-0000F6000000}"/>
    <hyperlink ref="BQ128" r:id="rId248" xr:uid="{00000000-0004-0000-0000-0000F7000000}"/>
    <hyperlink ref="BE161" r:id="rId249" xr:uid="{00000000-0004-0000-0000-0000F8000000}"/>
    <hyperlink ref="BE193" r:id="rId250" xr:uid="{00000000-0004-0000-0000-0000F9000000}"/>
    <hyperlink ref="BE109" r:id="rId251" xr:uid="{00000000-0004-0000-0000-0000FA000000}"/>
    <hyperlink ref="BE215" r:id="rId252" xr:uid="{00000000-0004-0000-0000-0000FB000000}"/>
    <hyperlink ref="BQ232" r:id="rId253" xr:uid="{00000000-0004-0000-0000-0000FC000000}"/>
    <hyperlink ref="BQ233" r:id="rId254" xr:uid="{00000000-0004-0000-0000-0000FD000000}"/>
    <hyperlink ref="BQ235" r:id="rId255" xr:uid="{00000000-0004-0000-0000-0000FE000000}"/>
    <hyperlink ref="BQ236" r:id="rId256" xr:uid="{00000000-0004-0000-0000-0000FF000000}"/>
    <hyperlink ref="BQ237" r:id="rId257" xr:uid="{00000000-0004-0000-0000-000000010000}"/>
    <hyperlink ref="BQ241" r:id="rId258" xr:uid="{00000000-0004-0000-0000-000001010000}"/>
    <hyperlink ref="BQ245" r:id="rId259" xr:uid="{00000000-0004-0000-0000-000002010000}"/>
    <hyperlink ref="BQ246" r:id="rId260" xr:uid="{00000000-0004-0000-0000-000003010000}"/>
    <hyperlink ref="BQ255" r:id="rId261" xr:uid="{00000000-0004-0000-0000-000004010000}"/>
    <hyperlink ref="BQ256" r:id="rId262" xr:uid="{00000000-0004-0000-0000-000005010000}"/>
    <hyperlink ref="BQ257" r:id="rId263" xr:uid="{00000000-0004-0000-0000-000006010000}"/>
    <hyperlink ref="BQ260" r:id="rId264" xr:uid="{00000000-0004-0000-0000-000007010000}"/>
    <hyperlink ref="BQ262" r:id="rId265" xr:uid="{00000000-0004-0000-0000-000008010000}"/>
    <hyperlink ref="BQ267" r:id="rId266" xr:uid="{00000000-0004-0000-0000-000009010000}"/>
    <hyperlink ref="BQ268" r:id="rId267" xr:uid="{00000000-0004-0000-0000-00000A010000}"/>
    <hyperlink ref="BQ269" r:id="rId268" xr:uid="{00000000-0004-0000-0000-00000B010000}"/>
    <hyperlink ref="BQ274" r:id="rId269" xr:uid="{00000000-0004-0000-0000-00000C010000}"/>
    <hyperlink ref="BQ276" r:id="rId270" xr:uid="{00000000-0004-0000-0000-00000D010000}"/>
    <hyperlink ref="BQ310" r:id="rId271" xr:uid="{00000000-0004-0000-0000-00000E010000}"/>
    <hyperlink ref="BQ311" r:id="rId272" xr:uid="{00000000-0004-0000-0000-00000F010000}"/>
    <hyperlink ref="BQ312" r:id="rId273" xr:uid="{00000000-0004-0000-0000-000010010000}"/>
    <hyperlink ref="BQ313" r:id="rId274" xr:uid="{00000000-0004-0000-0000-000011010000}"/>
    <hyperlink ref="BQ314" r:id="rId275" xr:uid="{00000000-0004-0000-0000-000012010000}"/>
    <hyperlink ref="BQ315" r:id="rId276" xr:uid="{00000000-0004-0000-0000-000013010000}"/>
    <hyperlink ref="BQ316" r:id="rId277" xr:uid="{00000000-0004-0000-0000-000014010000}"/>
    <hyperlink ref="BQ317" r:id="rId278" xr:uid="{00000000-0004-0000-0000-000015010000}"/>
    <hyperlink ref="BQ318" r:id="rId279" xr:uid="{00000000-0004-0000-0000-000016010000}"/>
    <hyperlink ref="BQ319" r:id="rId280" xr:uid="{00000000-0004-0000-0000-000017010000}"/>
    <hyperlink ref="BQ320" r:id="rId281" xr:uid="{00000000-0004-0000-0000-000018010000}"/>
    <hyperlink ref="BQ321" r:id="rId282" xr:uid="{00000000-0004-0000-0000-000019010000}"/>
    <hyperlink ref="BQ323" r:id="rId283" xr:uid="{00000000-0004-0000-0000-00001A010000}"/>
    <hyperlink ref="BQ324" r:id="rId284" xr:uid="{00000000-0004-0000-0000-00001B010000}"/>
    <hyperlink ref="BQ325" r:id="rId285" xr:uid="{00000000-0004-0000-0000-00001C010000}"/>
    <hyperlink ref="BE348" r:id="rId286" xr:uid="{00000000-0004-0000-0000-00001D010000}"/>
    <hyperlink ref="BQ348" r:id="rId287" xr:uid="{00000000-0004-0000-0000-00001E010000}"/>
    <hyperlink ref="BQ349" r:id="rId288" xr:uid="{00000000-0004-0000-0000-00001F010000}"/>
    <hyperlink ref="BE349" r:id="rId289" xr:uid="{00000000-0004-0000-0000-000020010000}"/>
    <hyperlink ref="BQ350" r:id="rId290" xr:uid="{00000000-0004-0000-0000-000021010000}"/>
    <hyperlink ref="BE350" r:id="rId291" xr:uid="{00000000-0004-0000-0000-000022010000}"/>
    <hyperlink ref="BQ352" r:id="rId292" xr:uid="{00000000-0004-0000-0000-000023010000}"/>
    <hyperlink ref="BE111" r:id="rId293" xr:uid="{00000000-0004-0000-0000-000024010000}"/>
    <hyperlink ref="BE353" r:id="rId294" xr:uid="{00000000-0004-0000-0000-000025010000}"/>
    <hyperlink ref="BQ353" r:id="rId295" xr:uid="{00000000-0004-0000-0000-000026010000}"/>
    <hyperlink ref="BE354" r:id="rId296" xr:uid="{00000000-0004-0000-0000-000027010000}"/>
    <hyperlink ref="BE378" r:id="rId297" xr:uid="{00000000-0004-0000-0000-000028010000}"/>
    <hyperlink ref="BE355" r:id="rId298" xr:uid="{00000000-0004-0000-0000-000029010000}"/>
    <hyperlink ref="BQ355" r:id="rId299" xr:uid="{00000000-0004-0000-0000-00002A010000}"/>
    <hyperlink ref="BE356" r:id="rId300" xr:uid="{00000000-0004-0000-0000-00002B010000}"/>
    <hyperlink ref="BQ356" r:id="rId301" xr:uid="{00000000-0004-0000-0000-00002C010000}"/>
    <hyperlink ref="BE357" r:id="rId302" xr:uid="{00000000-0004-0000-0000-00002D010000}"/>
    <hyperlink ref="BQ357" r:id="rId303" xr:uid="{00000000-0004-0000-0000-00002E010000}"/>
    <hyperlink ref="BQ359" r:id="rId304" xr:uid="{00000000-0004-0000-0000-00002F010000}"/>
    <hyperlink ref="BE359" r:id="rId305" xr:uid="{00000000-0004-0000-0000-000030010000}"/>
    <hyperlink ref="BE360" r:id="rId306" xr:uid="{00000000-0004-0000-0000-000031010000}"/>
    <hyperlink ref="BQ360" r:id="rId307" xr:uid="{00000000-0004-0000-0000-000032010000}"/>
    <hyperlink ref="BE361" r:id="rId308" xr:uid="{00000000-0004-0000-0000-000033010000}"/>
    <hyperlink ref="BQ361" r:id="rId309" xr:uid="{00000000-0004-0000-0000-000034010000}"/>
    <hyperlink ref="BE362" r:id="rId310" xr:uid="{00000000-0004-0000-0000-000035010000}"/>
    <hyperlink ref="BQ362" r:id="rId311" xr:uid="{00000000-0004-0000-0000-000036010000}"/>
    <hyperlink ref="BQ363" r:id="rId312" xr:uid="{00000000-0004-0000-0000-000037010000}"/>
    <hyperlink ref="BE363" r:id="rId313" xr:uid="{00000000-0004-0000-0000-000038010000}"/>
    <hyperlink ref="BQ364" r:id="rId314" xr:uid="{00000000-0004-0000-0000-000039010000}"/>
    <hyperlink ref="BE364" r:id="rId315" xr:uid="{00000000-0004-0000-0000-00003A010000}"/>
    <hyperlink ref="BE365" r:id="rId316" xr:uid="{00000000-0004-0000-0000-00003B010000}"/>
    <hyperlink ref="BQ365" r:id="rId317" xr:uid="{00000000-0004-0000-0000-00003C010000}"/>
    <hyperlink ref="BQ366" r:id="rId318" xr:uid="{00000000-0004-0000-0000-00003D010000}"/>
    <hyperlink ref="BE366" r:id="rId319" xr:uid="{00000000-0004-0000-0000-00003E010000}"/>
    <hyperlink ref="BE368" r:id="rId320" xr:uid="{00000000-0004-0000-0000-00003F010000}"/>
    <hyperlink ref="BE369" r:id="rId321" xr:uid="{00000000-0004-0000-0000-000040010000}"/>
    <hyperlink ref="BE397" r:id="rId322" xr:uid="{00000000-0004-0000-0000-000041010000}"/>
    <hyperlink ref="BQ397" r:id="rId323" xr:uid="{00000000-0004-0000-0000-000042010000}"/>
    <hyperlink ref="BQ408" r:id="rId324" xr:uid="{00000000-0004-0000-0000-000043010000}"/>
    <hyperlink ref="BQ407" r:id="rId325" xr:uid="{00000000-0004-0000-0000-000044010000}"/>
    <hyperlink ref="BQ406" r:id="rId326" xr:uid="{00000000-0004-0000-0000-000045010000}"/>
    <hyperlink ref="BQ405" r:id="rId327" xr:uid="{00000000-0004-0000-0000-000046010000}"/>
    <hyperlink ref="BQ404" r:id="rId328" xr:uid="{00000000-0004-0000-0000-000047010000}"/>
    <hyperlink ref="BQ403" r:id="rId329" xr:uid="{00000000-0004-0000-0000-000048010000}"/>
    <hyperlink ref="BQ402" r:id="rId330" xr:uid="{00000000-0004-0000-0000-000049010000}"/>
    <hyperlink ref="BQ410" r:id="rId331" xr:uid="{00000000-0004-0000-0000-00004A010000}"/>
    <hyperlink ref="BQ401" r:id="rId332" xr:uid="{00000000-0004-0000-0000-00004B010000}"/>
    <hyperlink ref="BQ400" r:id="rId333" xr:uid="{00000000-0004-0000-0000-00004C010000}"/>
    <hyperlink ref="BQ399" r:id="rId334" xr:uid="{00000000-0004-0000-0000-00004D010000}"/>
    <hyperlink ref="BQ398" r:id="rId335" xr:uid="{00000000-0004-0000-0000-00004E010000}"/>
    <hyperlink ref="BQ396" r:id="rId336" xr:uid="{00000000-0004-0000-0000-00004F010000}"/>
    <hyperlink ref="BQ395" r:id="rId337" xr:uid="{00000000-0004-0000-0000-000050010000}"/>
    <hyperlink ref="BQ394" r:id="rId338" xr:uid="{00000000-0004-0000-0000-000051010000}"/>
    <hyperlink ref="BQ393" r:id="rId339" xr:uid="{00000000-0004-0000-0000-000052010000}"/>
    <hyperlink ref="BQ392" r:id="rId340" xr:uid="{00000000-0004-0000-0000-000053010000}"/>
    <hyperlink ref="BQ391" r:id="rId341" xr:uid="{00000000-0004-0000-0000-000054010000}"/>
    <hyperlink ref="BE391" r:id="rId342" xr:uid="{00000000-0004-0000-0000-000055010000}"/>
    <hyperlink ref="BQ390" r:id="rId343" xr:uid="{00000000-0004-0000-0000-000056010000}"/>
    <hyperlink ref="BQ389" r:id="rId344" xr:uid="{00000000-0004-0000-0000-000057010000}"/>
    <hyperlink ref="BQ388" r:id="rId345" xr:uid="{00000000-0004-0000-0000-000058010000}"/>
    <hyperlink ref="BQ387" r:id="rId346" xr:uid="{00000000-0004-0000-0000-000059010000}"/>
    <hyperlink ref="BQ386" r:id="rId347" xr:uid="{00000000-0004-0000-0000-00005A010000}"/>
    <hyperlink ref="BQ385" r:id="rId348" xr:uid="{00000000-0004-0000-0000-00005B010000}"/>
    <hyperlink ref="BQ384" r:id="rId349" xr:uid="{00000000-0004-0000-0000-00005C010000}"/>
    <hyperlink ref="BQ383" r:id="rId350" xr:uid="{00000000-0004-0000-0000-00005D010000}"/>
    <hyperlink ref="BQ382" r:id="rId351" xr:uid="{00000000-0004-0000-0000-00005E010000}"/>
    <hyperlink ref="BQ381" r:id="rId352" xr:uid="{00000000-0004-0000-0000-00005F010000}"/>
    <hyperlink ref="BQ380" r:id="rId353" xr:uid="{00000000-0004-0000-0000-000060010000}"/>
    <hyperlink ref="BE380" r:id="rId354" xr:uid="{00000000-0004-0000-0000-000061010000}"/>
    <hyperlink ref="BQ379" r:id="rId355" xr:uid="{00000000-0004-0000-0000-000062010000}"/>
    <hyperlink ref="BQ377" r:id="rId356" xr:uid="{00000000-0004-0000-0000-000063010000}"/>
    <hyperlink ref="BQ376" r:id="rId357" xr:uid="{00000000-0004-0000-0000-000064010000}"/>
    <hyperlink ref="BQ375" r:id="rId358" xr:uid="{00000000-0004-0000-0000-000065010000}"/>
    <hyperlink ref="BQ374" r:id="rId359" xr:uid="{00000000-0004-0000-0000-000066010000}"/>
    <hyperlink ref="BQ373" r:id="rId360" xr:uid="{00000000-0004-0000-0000-000067010000}"/>
    <hyperlink ref="BQ372" r:id="rId361" xr:uid="{00000000-0004-0000-0000-000068010000}"/>
    <hyperlink ref="BQ371" r:id="rId362" xr:uid="{00000000-0004-0000-0000-000069010000}"/>
    <hyperlink ref="BQ370" r:id="rId363" xr:uid="{00000000-0004-0000-0000-00006A010000}"/>
    <hyperlink ref="BQ351" r:id="rId364" xr:uid="{00000000-0004-0000-0000-00006B010000}"/>
    <hyperlink ref="BQ322" r:id="rId365" xr:uid="{00000000-0004-0000-0000-00006C010000}"/>
    <hyperlink ref="BQ367" r:id="rId366" xr:uid="{00000000-0004-0000-0000-00006D010000}"/>
    <hyperlink ref="BQ368" r:id="rId367" xr:uid="{00000000-0004-0000-0000-00006E010000}"/>
    <hyperlink ref="BQ369" r:id="rId368" xr:uid="{00000000-0004-0000-0000-00006F010000}"/>
    <hyperlink ref="BQ212" r:id="rId369" xr:uid="{00000000-0004-0000-0000-000070010000}"/>
    <hyperlink ref="BQ213" r:id="rId370" xr:uid="{00000000-0004-0000-0000-000071010000}"/>
    <hyperlink ref="BQ244" r:id="rId371" xr:uid="{00000000-0004-0000-0000-000072010000}"/>
    <hyperlink ref="BQ270" r:id="rId372" xr:uid="{00000000-0004-0000-0000-000073010000}"/>
    <hyperlink ref="BQ273" r:id="rId373" xr:uid="{00000000-0004-0000-0000-000074010000}"/>
    <hyperlink ref="BQ299" r:id="rId374" xr:uid="{00000000-0004-0000-0000-000075010000}"/>
    <hyperlink ref="BQ409" r:id="rId375" xr:uid="{00000000-0004-0000-0000-000076010000}"/>
    <hyperlink ref="BQ415" r:id="rId376" xr:uid="{00000000-0004-0000-0000-000077010000}"/>
    <hyperlink ref="BQ416" r:id="rId377" xr:uid="{00000000-0004-0000-0000-000078010000}"/>
    <hyperlink ref="BQ417" r:id="rId378" xr:uid="{00000000-0004-0000-0000-000079010000}"/>
    <hyperlink ref="BQ419" r:id="rId379" xr:uid="{00000000-0004-0000-0000-00007A010000}"/>
    <hyperlink ref="BQ420" r:id="rId380" xr:uid="{00000000-0004-0000-0000-00007B010000}"/>
    <hyperlink ref="BQ421" r:id="rId381" xr:uid="{00000000-0004-0000-0000-00007C010000}"/>
    <hyperlink ref="BQ422" r:id="rId382" xr:uid="{00000000-0004-0000-0000-00007D010000}"/>
    <hyperlink ref="BQ431" r:id="rId383" xr:uid="{00000000-0004-0000-0000-00007E010000}"/>
    <hyperlink ref="BQ432" r:id="rId384" xr:uid="{00000000-0004-0000-0000-00007F010000}"/>
    <hyperlink ref="BQ433" r:id="rId385" xr:uid="{00000000-0004-0000-0000-000080010000}"/>
    <hyperlink ref="BQ434" r:id="rId386" xr:uid="{00000000-0004-0000-0000-000081010000}"/>
    <hyperlink ref="BQ435" r:id="rId387" xr:uid="{00000000-0004-0000-0000-000082010000}"/>
    <hyperlink ref="BQ436" r:id="rId388" xr:uid="{00000000-0004-0000-0000-000083010000}"/>
    <hyperlink ref="BQ437" r:id="rId389" xr:uid="{00000000-0004-0000-0000-000084010000}"/>
    <hyperlink ref="BQ438" r:id="rId390" xr:uid="{00000000-0004-0000-0000-000085010000}"/>
    <hyperlink ref="BQ439" r:id="rId391" xr:uid="{00000000-0004-0000-0000-000086010000}"/>
    <hyperlink ref="BQ440" r:id="rId392" xr:uid="{00000000-0004-0000-0000-000087010000}"/>
    <hyperlink ref="BQ413" r:id="rId393" xr:uid="{00000000-0004-0000-0000-000088010000}"/>
    <hyperlink ref="BQ414" r:id="rId394" xr:uid="{00000000-0004-0000-0000-000089010000}"/>
    <hyperlink ref="BQ430" r:id="rId395" xr:uid="{00000000-0004-0000-0000-00008A010000}"/>
    <hyperlink ref="BQ411" r:id="rId396" xr:uid="{00000000-0004-0000-0000-00008B010000}"/>
    <hyperlink ref="BQ412" r:id="rId397" xr:uid="{00000000-0004-0000-0000-00008C010000}"/>
    <hyperlink ref="BQ443" r:id="rId398" xr:uid="{00000000-0004-0000-0000-00008D010000}"/>
    <hyperlink ref="BQ444" r:id="rId399" xr:uid="{00000000-0004-0000-0000-00008E010000}"/>
    <hyperlink ref="BQ446" r:id="rId400" xr:uid="{00000000-0004-0000-0000-00008F010000}"/>
    <hyperlink ref="BQ207" r:id="rId401" xr:uid="{00000000-0004-0000-0000-000090010000}"/>
    <hyperlink ref="BQ451" r:id="rId402" xr:uid="{00000000-0004-0000-0000-000091010000}"/>
    <hyperlink ref="BQ305" r:id="rId403" xr:uid="{00000000-0004-0000-0000-000092010000}"/>
    <hyperlink ref="BE467" r:id="rId404" xr:uid="{00000000-0004-0000-0000-000093010000}"/>
    <hyperlink ref="BE495" r:id="rId405" xr:uid="{00000000-0004-0000-0000-000094010000}"/>
    <hyperlink ref="BQ484" r:id="rId406" xr:uid="{00000000-0004-0000-0000-000095010000}"/>
    <hyperlink ref="BQ23" r:id="rId407" xr:uid="{00000000-0004-0000-0000-000096010000}"/>
    <hyperlink ref="BQ418" r:id="rId408" xr:uid="{00000000-0004-0000-0000-000097010000}"/>
    <hyperlink ref="BQ557" r:id="rId409" xr:uid="{00000000-0004-0000-0000-000098010000}"/>
    <hyperlink ref="BQ265" r:id="rId410" xr:uid="{00000000-0004-0000-0000-000099010000}"/>
    <hyperlink ref="BQ358" r:id="rId411" xr:uid="{00000000-0004-0000-0000-00009A010000}"/>
    <hyperlink ref="BE572" r:id="rId412" xr:uid="{00000000-0004-0000-0000-00009B010000}"/>
    <hyperlink ref="BE573" r:id="rId413" xr:uid="{00000000-0004-0000-0000-00009C010000}"/>
    <hyperlink ref="BE606" r:id="rId414" xr:uid="{00000000-0004-0000-0000-00009D010000}"/>
    <hyperlink ref="BE652" r:id="rId415" xr:uid="{00000000-0004-0000-0000-00009E010000}"/>
    <hyperlink ref="BE659" r:id="rId416" xr:uid="{00000000-0004-0000-0000-00009F010000}"/>
    <hyperlink ref="BQ662" r:id="rId417" xr:uid="{00000000-0004-0000-0000-0000A0010000}"/>
    <hyperlink ref="BE664" r:id="rId418" xr:uid="{00000000-0004-0000-0000-0000A1010000}"/>
    <hyperlink ref="BE671" r:id="rId419" xr:uid="{00000000-0004-0000-0000-0000A2010000}"/>
    <hyperlink ref="BQ561" r:id="rId420" xr:uid="{00000000-0004-0000-0000-0000A3010000}"/>
    <hyperlink ref="BE704" r:id="rId421" xr:uid="{00000000-0004-0000-0000-0000A4010000}"/>
    <hyperlink ref="BE706" r:id="rId422" xr:uid="{00000000-0004-0000-0000-0000A5010000}"/>
    <hyperlink ref="BE709" r:id="rId423" xr:uid="{00000000-0004-0000-0000-0000A6010000}"/>
    <hyperlink ref="BE710" r:id="rId424" xr:uid="{00000000-0004-0000-0000-0000A7010000}"/>
  </hyperlinks>
  <pageMargins left="0.7" right="0.7" top="0.75" bottom="0.75" header="0.3" footer="0.3"/>
  <pageSetup orientation="portrait" r:id="rId425"/>
  <ignoredErrors>
    <ignoredError sqref="P3:Q3 L3:N3 N12:Q12 N4:Q10 N13:Q13 N14:Q14 N15:Q15 N16:Q16 N17:Q17 N18:Q18 N19:Q19 N20:Q20 N11:O11 Q11 AH226 AH188 AG383:AH383 BN383 O415 O440:O442 O466 O476 AH477 BN477 O491:O496 O501 O511 AO3 O542 O560 O578:O579 O580:O583 O572:O574 O598 O606 O649 O651 O655 O657 O659 O662 O664:P664 O667 O665 O671:O672 O677 O693 O697 O704 O706 O709:O710" listDataValidation="1"/>
    <ignoredError sqref="BP476" numberStoredAsText="1"/>
  </ignoredErrors>
  <tableParts count="1">
    <tablePart r:id="rId426"/>
  </tableParts>
  <extLst>
    <ext xmlns:x14="http://schemas.microsoft.com/office/spreadsheetml/2009/9/main" uri="{CCE6A557-97BC-4b89-ADB6-D9C93CAAB3DF}">
      <x14:dataValidations xmlns:xm="http://schemas.microsoft.com/office/excel/2006/main" count="11">
        <x14:dataValidation type="list" allowBlank="1" xr:uid="{00000000-0002-0000-0000-00000F000000}">
          <x14:formula1>
            <xm:f>'D:\USUARIOS\spromeroj\Downloads\[SEGUIMIENTO CONTRACTUAL GRUPO DE CONTRATOS (2).xlsx]LISTADO'!#REF!</xm:f>
          </x14:formula1>
          <xm:sqref>AH226</xm:sqref>
        </x14:dataValidation>
        <x14:dataValidation type="list" allowBlank="1" showInputMessage="1" showErrorMessage="1" xr:uid="{00000000-0002-0000-0000-000010000000}">
          <x14:formula1>
            <xm:f>LISTAS!$T$2:$T$4</xm:f>
          </x14:formula1>
          <xm:sqref>S443:S463 S467:S475 S477:S490 S497:S500 S502:S510 S512:S524 S526:S530 S416:S439 S536:S541 S545:S560 S353:S414 S562:S565 S568:S571 S575:S577 S584:S597 S599:S605 S607:S636 S4:S351 S673 S650 S660:S661 S663 S668:S669 S638:S648 S676:S678 S680:S685 S687:S692 S694 S696 S711:S1048576 S698:S699 S708 S701 S656</xm:sqref>
        </x14:dataValidation>
        <x14:dataValidation type="list" allowBlank="1" showInputMessage="1" showErrorMessage="1" xr:uid="{00000000-0002-0000-0000-000011000000}">
          <x14:formula1>
            <xm:f>LISTAS!$B$1:$B$30</xm:f>
          </x14:formula1>
          <xm:sqref>O1:O2 N526:Q530 M1:M3 O461:O463 N400:Q414 P443:Q463 N443:N463 N294:Q351 N465 N467:Q475 N477:Q490 N497:Q499 N500 P500:Q500 O443:O445 O447:O459 N502:Q510 N512:Q524 N545:Q560 N416:Q439 N536:Q541 N353:Q398 N562:Q565 N568:Q571 N575:Q577 O584 N584:N586 P584:Q586 N587:Q597 N599:Q605 N607:Q636 N1:N293 P1:Q293 O4:O293 N673:Q673 N645:O645 O644 Q644 N647:O648 P645:Q648 N650:Q650 N660:Q661 N663:Q663 N666:Q666 N668:Q669 N638:Q643 N676:Q678 N680:Q685 N687:Q687 P688:Q692 N688:N692 N694:Q694 N696:Q696 N698 P698:Q698 N699:Q699 N708:Q708 O701 Q701 O656:Q656</xm:sqref>
        </x14:dataValidation>
        <x14:dataValidation type="list" allowBlank="1" showInputMessage="1" showErrorMessage="1" xr:uid="{00000000-0002-0000-0000-000012000000}">
          <x14:formula1>
            <xm:f>LISTAS!$B$2:$B$44</xm:f>
          </x14:formula1>
          <xm:sqref>L1:L3 L396:L1048576</xm:sqref>
        </x14:dataValidation>
        <x14:dataValidation type="list" allowBlank="1" showInputMessage="1" showErrorMessage="1" xr:uid="{00000000-0002-0000-0000-000013000000}">
          <x14:formula1>
            <xm:f>LISTAS!$B$2:$B$39</xm:f>
          </x14:formula1>
          <xm:sqref>L4:L395</xm:sqref>
        </x14:dataValidation>
        <x14:dataValidation type="list" allowBlank="1" xr:uid="{00000000-0002-0000-0000-000014000000}">
          <x14:formula1>
            <xm:f>'C:\Users\Pedro Hernandez\Downloads\[CONTROL Y SEGUIMIENTO A TRÁMITES INTERNOS (1).xlsx]LISTADO'!#REF!</xm:f>
          </x14:formula1>
          <xm:sqref>AG188:AH188 BN188 AG383:AH383 BN383 AG477:AH477 BN477</xm:sqref>
        </x14:dataValidation>
        <x14:dataValidation type="list" allowBlank="1" showInputMessage="1" showErrorMessage="1" xr:uid="{00000000-0002-0000-0000-000015000000}">
          <x14:formula1>
            <xm:f>LISTAS!$W$2:$W$3</xm:f>
          </x14:formula1>
          <xm:sqref>CV4:CV710</xm:sqref>
        </x14:dataValidation>
        <x14:dataValidation type="list" allowBlank="1" showInputMessage="1" showErrorMessage="1" xr:uid="{00000000-0002-0000-0000-000016000000}">
          <x14:formula1>
            <xm:f>LISTAS!$V$2:$V$7</xm:f>
          </x14:formula1>
          <xm:sqref>CV711:CV1048576 CU4:CU1048576</xm:sqref>
        </x14:dataValidation>
        <x14:dataValidation type="list" allowBlank="1" showInputMessage="1" showErrorMessage="1" xr:uid="{00000000-0002-0000-0000-000017000000}">
          <x14:formula1>
            <xm:f>LISTAS!$D$2:$D$18</xm:f>
          </x14:formula1>
          <xm:sqref>O585</xm:sqref>
        </x14:dataValidation>
        <x14:dataValidation type="list" allowBlank="1" showInputMessage="1" showErrorMessage="1" xr:uid="{00000000-0002-0000-0000-000018000000}">
          <x14:formula1>
            <xm:f>LISTAS!$U$2:$U$3</xm:f>
          </x14:formula1>
          <xm:sqref>CT4:CT1048576</xm:sqref>
        </x14:dataValidation>
        <x14:dataValidation type="list" allowBlank="1" showInputMessage="1" showErrorMessage="1" xr:uid="{00000000-0002-0000-0000-000019000000}">
          <x14:formula1>
            <xm:f>LISTAS!L2:L5</xm:f>
          </x14:formula1>
          <xm:sqref>AO535 AO541:AO542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DI718"/>
  <sheetViews>
    <sheetView topLeftCell="F1" zoomScale="80" zoomScaleNormal="80" workbookViewId="0">
      <selection activeCell="H4" sqref="H4"/>
    </sheetView>
  </sheetViews>
  <sheetFormatPr baseColWidth="10" defaultColWidth="11.42578125" defaultRowHeight="15" x14ac:dyDescent="0.25"/>
  <cols>
    <col min="1" max="1" width="11.42578125" style="4"/>
    <col min="2" max="2" width="11.42578125" style="40"/>
    <col min="3" max="3" width="16.28515625" style="6" customWidth="1"/>
    <col min="4" max="4" width="16.5703125" style="6" customWidth="1"/>
    <col min="5" max="5" width="17.85546875" style="9" customWidth="1"/>
    <col min="6" max="6" width="17.28515625" style="6" customWidth="1"/>
    <col min="7" max="7" width="15.85546875" style="6" customWidth="1"/>
    <col min="8" max="8" width="15.140625" style="6" customWidth="1"/>
    <col min="9" max="9" width="11.42578125" style="19" customWidth="1"/>
    <col min="10" max="10" width="14.85546875" style="20" customWidth="1"/>
    <col min="11" max="11" width="35.7109375" style="6" customWidth="1"/>
    <col min="12" max="12" width="15" style="19" customWidth="1"/>
    <col min="13" max="13" width="19.28515625" style="9" customWidth="1"/>
    <col min="14" max="14" width="8.85546875" style="6" customWidth="1"/>
    <col min="15" max="15" width="11.42578125" style="41" customWidth="1"/>
    <col min="16" max="16" width="11.42578125" style="6" customWidth="1"/>
    <col min="17" max="17" width="11.42578125" style="41" customWidth="1"/>
    <col min="18" max="18" width="13.28515625" style="41" customWidth="1"/>
    <col min="19" max="19" width="16" style="6" customWidth="1"/>
    <col min="20" max="20" width="11.42578125" style="4" customWidth="1"/>
    <col min="21" max="21" width="15.42578125" style="6" customWidth="1"/>
    <col min="22" max="22" width="13.5703125" style="6" customWidth="1"/>
    <col min="23" max="23" width="16.28515625" style="6" customWidth="1"/>
    <col min="24" max="24" width="16.85546875" style="6" customWidth="1"/>
    <col min="25" max="25" width="9.140625" style="6" customWidth="1"/>
    <col min="26" max="28" width="11.42578125" style="6" customWidth="1"/>
    <col min="29" max="29" width="13" style="6" customWidth="1"/>
    <col min="30" max="30" width="14.7109375" style="6" customWidth="1"/>
    <col min="31" max="31" width="11.42578125" style="6" customWidth="1"/>
    <col min="32" max="32" width="13.7109375" style="6" customWidth="1"/>
    <col min="33" max="33" width="13.5703125" style="6" customWidth="1"/>
    <col min="34" max="34" width="16.140625" style="6" customWidth="1"/>
    <col min="35" max="35" width="17.7109375" style="6" customWidth="1"/>
    <col min="36" max="36" width="8.140625" style="6" customWidth="1"/>
    <col min="37" max="37" width="11.42578125" style="6" customWidth="1"/>
    <col min="38" max="38" width="8" style="6" customWidth="1"/>
    <col min="39" max="39" width="11.42578125" style="6" customWidth="1"/>
    <col min="40" max="40" width="12.85546875" style="6" customWidth="1"/>
    <col min="41" max="41" width="14.140625" style="6" customWidth="1"/>
    <col min="42" max="42" width="11.42578125" style="6" customWidth="1"/>
    <col min="43" max="43" width="13" style="6" customWidth="1"/>
    <col min="44" max="44" width="11.42578125" style="6" customWidth="1"/>
    <col min="45" max="45" width="17" style="6" customWidth="1"/>
    <col min="46" max="46" width="17.140625" style="6" customWidth="1"/>
    <col min="47" max="50" width="11.42578125" style="6" customWidth="1"/>
    <col min="51" max="51" width="13.140625" style="6" customWidth="1"/>
    <col min="52" max="52" width="13.85546875" style="6" customWidth="1"/>
    <col min="53" max="53" width="17.7109375" style="9" customWidth="1"/>
    <col min="54" max="54" width="11.42578125" style="6" customWidth="1"/>
    <col min="55" max="55" width="12.140625" style="41" customWidth="1"/>
    <col min="56" max="56" width="11.42578125" style="6" customWidth="1"/>
    <col min="57" max="57" width="13" style="19" customWidth="1"/>
    <col min="58" max="59" width="13" style="41" customWidth="1"/>
    <col min="60" max="60" width="14" style="41" customWidth="1"/>
    <col min="61" max="61" width="12.7109375" style="6" customWidth="1"/>
    <col min="62" max="62" width="11.42578125" style="6" customWidth="1"/>
    <col min="63" max="63" width="12.140625" style="6" customWidth="1"/>
    <col min="64" max="64" width="11.42578125" style="6" customWidth="1"/>
    <col min="65" max="68" width="13" style="6" customWidth="1"/>
    <col min="69" max="69" width="12.7109375" style="6" customWidth="1"/>
    <col min="70" max="70" width="11.42578125" style="6" customWidth="1"/>
    <col min="71" max="71" width="12.140625" style="6" customWidth="1"/>
    <col min="72" max="72" width="11.42578125" style="6" customWidth="1"/>
    <col min="73" max="73" width="13" style="19" customWidth="1"/>
    <col min="74" max="75" width="13" style="6" customWidth="1"/>
    <col min="76" max="76" width="13.140625" style="6" customWidth="1"/>
    <col min="77" max="77" width="12.7109375" style="6" customWidth="1"/>
    <col min="78" max="78" width="12.7109375" style="19" customWidth="1"/>
    <col min="79" max="79" width="11.28515625" style="19" customWidth="1"/>
    <col min="80" max="80" width="13.5703125" style="41" customWidth="1"/>
    <col min="81" max="81" width="12.85546875" style="6" customWidth="1"/>
    <col min="82" max="82" width="13.5703125" style="41" customWidth="1"/>
    <col min="83" max="83" width="15.7109375" style="6" customWidth="1"/>
    <col min="84" max="84" width="13" style="6" customWidth="1"/>
    <col min="85" max="85" width="14.5703125" style="41" customWidth="1"/>
    <col min="86" max="86" width="15.140625" style="6" customWidth="1"/>
    <col min="87" max="87" width="14.85546875" style="41" customWidth="1"/>
    <col min="88" max="90" width="12.85546875" style="41" customWidth="1"/>
    <col min="91" max="91" width="22.7109375" style="6" customWidth="1"/>
    <col min="92" max="93" width="11.42578125" style="6" customWidth="1"/>
    <col min="94" max="94" width="30.140625" style="6" customWidth="1"/>
    <col min="95" max="95" width="11.85546875" style="15" customWidth="1"/>
    <col min="96" max="96" width="30.140625" style="9" customWidth="1"/>
    <col min="97" max="97" width="19.5703125" style="6" customWidth="1"/>
    <col min="98" max="98" width="15.7109375" style="6" customWidth="1"/>
    <col min="99" max="99" width="30.140625" style="6" customWidth="1"/>
    <col min="100" max="100" width="11.42578125" style="15" customWidth="1"/>
    <col min="101" max="101" width="16.5703125" style="9" customWidth="1"/>
    <col min="102" max="103" width="11.42578125" style="6" customWidth="1"/>
    <col min="104" max="104" width="40.42578125" style="6" customWidth="1"/>
    <col min="105" max="105" width="11.42578125" style="15" customWidth="1"/>
    <col min="106" max="106" width="16.5703125" style="9" customWidth="1"/>
    <col min="107" max="109" width="11.42578125" style="6" customWidth="1"/>
    <col min="110" max="110" width="11.42578125" style="15" customWidth="1"/>
    <col min="111" max="111" width="15.5703125" style="9" customWidth="1"/>
    <col min="112" max="113" width="11.42578125" style="6" customWidth="1"/>
    <col min="114" max="16384" width="11.42578125" style="6"/>
  </cols>
  <sheetData>
    <row r="1" spans="1:113" s="38" customFormat="1" ht="60" customHeight="1" thickBot="1" x14ac:dyDescent="0.25">
      <c r="A1" s="36" t="s">
        <v>1</v>
      </c>
      <c r="B1" s="39" t="s">
        <v>20</v>
      </c>
      <c r="C1" s="29" t="s">
        <v>258</v>
      </c>
      <c r="D1" s="30" t="s">
        <v>259</v>
      </c>
      <c r="E1" s="35" t="s">
        <v>101</v>
      </c>
      <c r="F1" s="29" t="s">
        <v>260</v>
      </c>
      <c r="G1" s="32" t="s">
        <v>261</v>
      </c>
      <c r="H1" s="33" t="s">
        <v>262</v>
      </c>
      <c r="I1" s="30" t="s">
        <v>263</v>
      </c>
      <c r="J1" s="34" t="s">
        <v>264</v>
      </c>
      <c r="K1" s="30" t="s">
        <v>265</v>
      </c>
      <c r="L1" s="30" t="s">
        <v>43</v>
      </c>
      <c r="M1" s="35" t="s">
        <v>266</v>
      </c>
      <c r="N1" s="33" t="s">
        <v>267</v>
      </c>
      <c r="O1" s="34" t="s">
        <v>268</v>
      </c>
      <c r="P1" s="33" t="s">
        <v>269</v>
      </c>
      <c r="Q1" s="34" t="s">
        <v>270</v>
      </c>
      <c r="R1" s="34" t="s">
        <v>271</v>
      </c>
      <c r="S1" s="33" t="s">
        <v>272</v>
      </c>
      <c r="T1" s="30" t="s">
        <v>273</v>
      </c>
      <c r="U1" s="34" t="s">
        <v>274</v>
      </c>
      <c r="V1" s="30" t="s">
        <v>275</v>
      </c>
      <c r="W1" s="30" t="s">
        <v>324</v>
      </c>
      <c r="X1" s="31" t="s">
        <v>276</v>
      </c>
      <c r="Y1" s="33" t="s">
        <v>277</v>
      </c>
      <c r="Z1" s="32" t="s">
        <v>278</v>
      </c>
      <c r="AA1" s="33" t="s">
        <v>279</v>
      </c>
      <c r="AB1" s="32" t="s">
        <v>280</v>
      </c>
      <c r="AC1" s="32" t="s">
        <v>281</v>
      </c>
      <c r="AD1" s="33" t="s">
        <v>282</v>
      </c>
      <c r="AE1" s="30" t="s">
        <v>283</v>
      </c>
      <c r="AF1" s="34" t="s">
        <v>284</v>
      </c>
      <c r="AG1" s="30" t="s">
        <v>285</v>
      </c>
      <c r="AH1" s="30" t="s">
        <v>325</v>
      </c>
      <c r="AI1" s="31" t="s">
        <v>286</v>
      </c>
      <c r="AJ1" s="33" t="s">
        <v>287</v>
      </c>
      <c r="AK1" s="32" t="s">
        <v>288</v>
      </c>
      <c r="AL1" s="33" t="s">
        <v>289</v>
      </c>
      <c r="AM1" s="32" t="s">
        <v>290</v>
      </c>
      <c r="AN1" s="32" t="s">
        <v>291</v>
      </c>
      <c r="AO1" s="33" t="s">
        <v>292</v>
      </c>
      <c r="AP1" s="30" t="s">
        <v>293</v>
      </c>
      <c r="AQ1" s="34" t="s">
        <v>294</v>
      </c>
      <c r="AR1" s="30" t="s">
        <v>295</v>
      </c>
      <c r="AS1" s="30" t="s">
        <v>326</v>
      </c>
      <c r="AT1" s="31" t="s">
        <v>296</v>
      </c>
      <c r="AU1" s="33" t="s">
        <v>297</v>
      </c>
      <c r="AV1" s="32" t="s">
        <v>298</v>
      </c>
      <c r="AW1" s="33" t="s">
        <v>299</v>
      </c>
      <c r="AX1" s="32" t="s">
        <v>300</v>
      </c>
      <c r="AY1" s="32" t="s">
        <v>301</v>
      </c>
      <c r="AZ1" s="33" t="s">
        <v>302</v>
      </c>
      <c r="BA1" s="37" t="s">
        <v>315</v>
      </c>
      <c r="BB1" s="30" t="s">
        <v>303</v>
      </c>
      <c r="BC1" s="34" t="s">
        <v>316</v>
      </c>
      <c r="BD1" s="30" t="s">
        <v>327</v>
      </c>
      <c r="BE1" s="33" t="s">
        <v>317</v>
      </c>
      <c r="BF1" s="34" t="s">
        <v>304</v>
      </c>
      <c r="BG1" s="34" t="s">
        <v>305</v>
      </c>
      <c r="BH1" s="34" t="s">
        <v>328</v>
      </c>
      <c r="BI1" s="30" t="s">
        <v>329</v>
      </c>
      <c r="BJ1" s="30" t="s">
        <v>306</v>
      </c>
      <c r="BK1" s="34" t="s">
        <v>330</v>
      </c>
      <c r="BL1" s="30" t="s">
        <v>331</v>
      </c>
      <c r="BM1" s="33" t="s">
        <v>318</v>
      </c>
      <c r="BN1" s="34" t="s">
        <v>307</v>
      </c>
      <c r="BO1" s="34" t="s">
        <v>308</v>
      </c>
      <c r="BP1" s="32" t="s">
        <v>332</v>
      </c>
      <c r="BQ1" s="30" t="s">
        <v>333</v>
      </c>
      <c r="BR1" s="30" t="s">
        <v>309</v>
      </c>
      <c r="BS1" s="32" t="s">
        <v>334</v>
      </c>
      <c r="BT1" s="30" t="s">
        <v>335</v>
      </c>
      <c r="BU1" s="33" t="s">
        <v>319</v>
      </c>
      <c r="BV1" s="34" t="s">
        <v>310</v>
      </c>
      <c r="BW1" s="36" t="s">
        <v>311</v>
      </c>
      <c r="BX1" s="32" t="s">
        <v>336</v>
      </c>
      <c r="BY1" s="30" t="s">
        <v>337</v>
      </c>
      <c r="BZ1" s="32" t="s">
        <v>320</v>
      </c>
      <c r="CA1" s="30" t="s">
        <v>312</v>
      </c>
      <c r="CB1" s="34" t="s">
        <v>321</v>
      </c>
      <c r="CC1" s="30" t="s">
        <v>322</v>
      </c>
      <c r="CD1" s="34" t="s">
        <v>323</v>
      </c>
      <c r="CE1" s="30" t="s">
        <v>21</v>
      </c>
      <c r="CF1" s="33" t="s">
        <v>313</v>
      </c>
      <c r="CG1" s="34" t="s">
        <v>338</v>
      </c>
      <c r="CH1" s="30" t="s">
        <v>339</v>
      </c>
      <c r="CI1" s="34" t="s">
        <v>314</v>
      </c>
      <c r="CJ1" s="34" t="s">
        <v>340</v>
      </c>
      <c r="CK1" s="34" t="s">
        <v>341</v>
      </c>
      <c r="CL1" s="34" t="s">
        <v>71</v>
      </c>
      <c r="CM1" s="30" t="s">
        <v>72</v>
      </c>
      <c r="CN1" s="49" t="s">
        <v>73</v>
      </c>
      <c r="CO1" s="50" t="s">
        <v>74</v>
      </c>
      <c r="CP1" s="50" t="s">
        <v>75</v>
      </c>
      <c r="CQ1" s="53" t="s">
        <v>76</v>
      </c>
      <c r="CR1" s="52" t="s">
        <v>77</v>
      </c>
      <c r="CS1" s="50" t="s">
        <v>78</v>
      </c>
      <c r="CT1" s="50" t="s">
        <v>79</v>
      </c>
      <c r="CU1" s="50" t="s">
        <v>80</v>
      </c>
      <c r="CV1" s="53" t="s">
        <v>81</v>
      </c>
      <c r="CW1" s="52" t="s">
        <v>82</v>
      </c>
      <c r="CX1" s="50" t="s">
        <v>83</v>
      </c>
      <c r="CY1" s="50" t="s">
        <v>84</v>
      </c>
      <c r="CZ1" s="50" t="s">
        <v>85</v>
      </c>
      <c r="DA1" s="53" t="s">
        <v>86</v>
      </c>
      <c r="DB1" s="52" t="s">
        <v>87</v>
      </c>
      <c r="DC1" s="50" t="s">
        <v>88</v>
      </c>
      <c r="DD1" s="50" t="s">
        <v>89</v>
      </c>
      <c r="DE1" s="50" t="s">
        <v>90</v>
      </c>
      <c r="DF1" s="53" t="s">
        <v>91</v>
      </c>
      <c r="DG1" s="52" t="s">
        <v>92</v>
      </c>
      <c r="DH1" s="50" t="s">
        <v>93</v>
      </c>
      <c r="DI1" s="51" t="s">
        <v>94</v>
      </c>
    </row>
    <row r="2" spans="1:113" ht="15.75" thickTop="1" x14ac:dyDescent="0.25">
      <c r="A2" s="4">
        <v>2020</v>
      </c>
      <c r="B2" s="5">
        <f>BD!K4</f>
        <v>1</v>
      </c>
      <c r="I2" s="19" t="s">
        <v>180</v>
      </c>
      <c r="J2" s="20">
        <v>44104</v>
      </c>
      <c r="K2" s="6" t="s">
        <v>2454</v>
      </c>
      <c r="L2" s="19" t="s">
        <v>209</v>
      </c>
      <c r="M2" s="9">
        <v>2340000</v>
      </c>
      <c r="S2" s="6" t="s">
        <v>714</v>
      </c>
      <c r="T2" s="4" t="s">
        <v>181</v>
      </c>
      <c r="AE2" s="4" t="s">
        <v>181</v>
      </c>
      <c r="AP2" s="4" t="s">
        <v>181</v>
      </c>
      <c r="BA2" s="9">
        <f t="shared" ref="BA2:BA9" si="0">M2+X2+AI2+AT2</f>
        <v>2340000</v>
      </c>
      <c r="BB2" s="4" t="s">
        <v>180</v>
      </c>
      <c r="BC2" s="41">
        <v>44104</v>
      </c>
      <c r="BD2" s="6" t="s">
        <v>2454</v>
      </c>
      <c r="BE2" s="19">
        <f>Tabla1[[#This Row],[TIEMPO PRORROGADO HASTA
(1)]]-Tabla1[[#This Row],[TIEMPO PRORROGADO DESDE
(1)]]</f>
        <v>27</v>
      </c>
      <c r="BF2" s="41">
        <v>44169</v>
      </c>
      <c r="BG2" s="41">
        <v>44196</v>
      </c>
      <c r="BI2" s="6" t="s">
        <v>714</v>
      </c>
      <c r="BJ2" s="4" t="s">
        <v>181</v>
      </c>
      <c r="BM2" s="4">
        <f t="shared" ref="BM2:BM9" si="1">BO2-BN2</f>
        <v>0</v>
      </c>
      <c r="BR2" s="4" t="s">
        <v>181</v>
      </c>
      <c r="BU2" s="19">
        <f t="shared" ref="BU2:BU9" si="2">BW2-BV2</f>
        <v>0</v>
      </c>
      <c r="BZ2" s="19">
        <f t="shared" ref="BZ2:BZ9" si="3">BU2+BM2+BE2</f>
        <v>27</v>
      </c>
      <c r="CA2" s="19" t="s">
        <v>181</v>
      </c>
      <c r="CF2" s="19" t="s">
        <v>181</v>
      </c>
      <c r="CN2" s="48"/>
      <c r="CO2" s="48"/>
      <c r="CP2" s="48"/>
      <c r="CR2" s="9">
        <v>0</v>
      </c>
      <c r="CS2" s="48"/>
      <c r="CT2" s="48"/>
      <c r="CU2" s="48"/>
      <c r="CW2" s="9">
        <v>0</v>
      </c>
      <c r="CX2" s="48"/>
      <c r="CY2" s="48"/>
      <c r="CZ2" s="48"/>
      <c r="DB2" s="9">
        <v>0</v>
      </c>
      <c r="DC2" s="48"/>
      <c r="DD2" s="48"/>
      <c r="DE2" s="48"/>
      <c r="DG2" s="9">
        <v>0</v>
      </c>
      <c r="DH2" s="48"/>
      <c r="DI2" s="48"/>
    </row>
    <row r="3" spans="1:113" x14ac:dyDescent="0.25">
      <c r="A3" s="4">
        <v>2020</v>
      </c>
      <c r="B3" s="5">
        <f>BD!K5</f>
        <v>2</v>
      </c>
      <c r="I3" s="19" t="s">
        <v>180</v>
      </c>
      <c r="J3" s="20">
        <v>44105</v>
      </c>
      <c r="K3" s="6" t="s">
        <v>2454</v>
      </c>
      <c r="L3" s="19" t="s">
        <v>209</v>
      </c>
      <c r="M3" s="9">
        <v>2340000</v>
      </c>
      <c r="S3" s="6" t="s">
        <v>714</v>
      </c>
      <c r="T3" s="4" t="s">
        <v>181</v>
      </c>
      <c r="AE3" s="4" t="s">
        <v>181</v>
      </c>
      <c r="AP3" s="4" t="s">
        <v>181</v>
      </c>
      <c r="BA3" s="9">
        <f t="shared" si="0"/>
        <v>2340000</v>
      </c>
      <c r="BB3" s="4" t="s">
        <v>180</v>
      </c>
      <c r="BC3" s="41">
        <v>44105</v>
      </c>
      <c r="BD3" s="6" t="s">
        <v>2454</v>
      </c>
      <c r="BE3" s="19">
        <f>Tabla1[[#This Row],[TIEMPO PRORROGADO HASTA
(1)]]-Tabla1[[#This Row],[TIEMPO PRORROGADO DESDE
(1)]]</f>
        <v>27</v>
      </c>
      <c r="BF3" s="161">
        <v>44169</v>
      </c>
      <c r="BG3" s="161">
        <v>44196</v>
      </c>
      <c r="BH3" s="161"/>
      <c r="BI3" s="6" t="s">
        <v>714</v>
      </c>
      <c r="BJ3" s="4" t="s">
        <v>181</v>
      </c>
      <c r="BM3" s="4">
        <f t="shared" si="1"/>
        <v>0</v>
      </c>
      <c r="BR3" s="4" t="s">
        <v>181</v>
      </c>
      <c r="BU3" s="19">
        <f t="shared" si="2"/>
        <v>0</v>
      </c>
      <c r="BZ3" s="19">
        <f t="shared" si="3"/>
        <v>27</v>
      </c>
      <c r="CA3" s="19" t="s">
        <v>181</v>
      </c>
      <c r="CF3" s="19" t="s">
        <v>181</v>
      </c>
      <c r="CN3" s="48"/>
      <c r="CO3" s="48"/>
      <c r="CP3" s="48"/>
      <c r="CR3" s="9">
        <v>0</v>
      </c>
      <c r="CS3" s="48"/>
      <c r="CT3" s="48"/>
      <c r="CU3" s="48"/>
      <c r="CW3" s="9">
        <v>0</v>
      </c>
      <c r="CX3" s="48"/>
      <c r="CY3" s="48"/>
      <c r="CZ3" s="48"/>
      <c r="DB3" s="9">
        <v>0</v>
      </c>
      <c r="DC3" s="48"/>
      <c r="DD3" s="48"/>
      <c r="DE3" s="48"/>
      <c r="DG3" s="9">
        <v>0</v>
      </c>
      <c r="DH3" s="48"/>
      <c r="DI3" s="48"/>
    </row>
    <row r="4" spans="1:113" x14ac:dyDescent="0.25">
      <c r="A4" s="4">
        <v>2020</v>
      </c>
      <c r="B4" s="5">
        <f>BD!K6</f>
        <v>3</v>
      </c>
      <c r="I4" s="19" t="s">
        <v>180</v>
      </c>
      <c r="J4" s="20">
        <v>44104</v>
      </c>
      <c r="K4" s="6" t="s">
        <v>2454</v>
      </c>
      <c r="L4" s="19" t="s">
        <v>209</v>
      </c>
      <c r="M4" s="9">
        <v>2340000</v>
      </c>
      <c r="O4" s="161"/>
      <c r="Q4" s="161"/>
      <c r="R4" s="161"/>
      <c r="S4" s="6" t="s">
        <v>714</v>
      </c>
      <c r="T4" s="4" t="s">
        <v>181</v>
      </c>
      <c r="AE4" s="4" t="s">
        <v>181</v>
      </c>
      <c r="AP4" s="4" t="s">
        <v>181</v>
      </c>
      <c r="BA4" s="9">
        <f t="shared" si="0"/>
        <v>2340000</v>
      </c>
      <c r="BB4" s="4" t="s">
        <v>180</v>
      </c>
      <c r="BC4" s="161">
        <v>44104</v>
      </c>
      <c r="BD4" s="6" t="s">
        <v>2454</v>
      </c>
      <c r="BE4" s="19">
        <f>Tabla1[[#This Row],[TIEMPO PRORROGADO HASTA
(1)]]-Tabla1[[#This Row],[TIEMPO PRORROGADO DESDE
(1)]]</f>
        <v>27</v>
      </c>
      <c r="BF4" s="161">
        <v>44169</v>
      </c>
      <c r="BG4" s="161">
        <v>44196</v>
      </c>
      <c r="BH4" s="161"/>
      <c r="BI4" s="6" t="s">
        <v>714</v>
      </c>
      <c r="BJ4" s="4" t="s">
        <v>181</v>
      </c>
      <c r="BM4" s="4">
        <f t="shared" si="1"/>
        <v>0</v>
      </c>
      <c r="BR4" s="4" t="s">
        <v>181</v>
      </c>
      <c r="BU4" s="19">
        <f t="shared" si="2"/>
        <v>0</v>
      </c>
      <c r="BZ4" s="19">
        <f t="shared" si="3"/>
        <v>27</v>
      </c>
      <c r="CA4" s="19" t="s">
        <v>181</v>
      </c>
      <c r="CF4" s="19" t="s">
        <v>181</v>
      </c>
      <c r="CN4" s="48"/>
      <c r="CO4" s="48"/>
      <c r="CP4" s="48"/>
      <c r="CR4" s="9">
        <v>0</v>
      </c>
      <c r="CS4" s="48"/>
      <c r="CT4" s="48"/>
      <c r="CU4" s="48"/>
      <c r="CW4" s="9">
        <v>0</v>
      </c>
      <c r="CX4" s="48"/>
      <c r="CY4" s="48"/>
      <c r="CZ4" s="48"/>
      <c r="DB4" s="9">
        <v>0</v>
      </c>
      <c r="DC4" s="48"/>
      <c r="DD4" s="48"/>
      <c r="DE4" s="48"/>
      <c r="DG4" s="9">
        <v>0</v>
      </c>
      <c r="DH4" s="48"/>
      <c r="DI4" s="48"/>
    </row>
    <row r="5" spans="1:113" x14ac:dyDescent="0.25">
      <c r="A5" s="4">
        <v>2020</v>
      </c>
      <c r="B5" s="5">
        <f>BD!K7</f>
        <v>4</v>
      </c>
      <c r="I5" s="19" t="s">
        <v>180</v>
      </c>
      <c r="J5" s="20">
        <v>44152</v>
      </c>
      <c r="K5" s="6" t="s">
        <v>5358</v>
      </c>
      <c r="L5" s="19" t="s">
        <v>209</v>
      </c>
      <c r="M5" s="9">
        <v>2340000</v>
      </c>
      <c r="S5" s="6" t="s">
        <v>1435</v>
      </c>
      <c r="T5" s="4" t="s">
        <v>181</v>
      </c>
      <c r="AE5" s="4" t="s">
        <v>181</v>
      </c>
      <c r="AP5" s="4" t="s">
        <v>181</v>
      </c>
      <c r="BA5" s="9">
        <f t="shared" si="0"/>
        <v>2340000</v>
      </c>
      <c r="BB5" s="4" t="s">
        <v>180</v>
      </c>
      <c r="BC5" s="41">
        <v>44152</v>
      </c>
      <c r="BD5" s="6" t="s">
        <v>5358</v>
      </c>
      <c r="BE5" s="19">
        <f>Tabla1[[#This Row],[TIEMPO PRORROGADO HASTA
(1)]]-Tabla1[[#This Row],[TIEMPO PRORROGADO DESDE
(1)]]</f>
        <v>26</v>
      </c>
      <c r="BF5" s="41">
        <v>44169</v>
      </c>
      <c r="BG5" s="41">
        <v>44195</v>
      </c>
      <c r="BI5" s="6" t="s">
        <v>1435</v>
      </c>
      <c r="BJ5" s="4" t="s">
        <v>181</v>
      </c>
      <c r="BM5" s="4">
        <f t="shared" si="1"/>
        <v>0</v>
      </c>
      <c r="BR5" s="4" t="s">
        <v>181</v>
      </c>
      <c r="BU5" s="19">
        <f t="shared" si="2"/>
        <v>0</v>
      </c>
      <c r="BZ5" s="19">
        <f t="shared" si="3"/>
        <v>26</v>
      </c>
      <c r="CA5" s="19" t="s">
        <v>181</v>
      </c>
      <c r="CF5" s="19" t="s">
        <v>181</v>
      </c>
      <c r="CN5" s="48"/>
      <c r="CO5" s="48"/>
      <c r="CP5" s="48"/>
      <c r="CR5" s="9">
        <v>0</v>
      </c>
      <c r="CS5" s="48"/>
      <c r="CT5" s="48"/>
      <c r="CU5" s="48"/>
      <c r="CW5" s="9">
        <v>0</v>
      </c>
      <c r="CX5" s="48"/>
      <c r="CY5" s="48"/>
      <c r="CZ5" s="48"/>
      <c r="DB5" s="9">
        <v>0</v>
      </c>
      <c r="DC5" s="48"/>
      <c r="DD5" s="48"/>
      <c r="DE5" s="48"/>
      <c r="DG5" s="9">
        <v>0</v>
      </c>
      <c r="DH5" s="48"/>
      <c r="DI5" s="48"/>
    </row>
    <row r="6" spans="1:113" x14ac:dyDescent="0.25">
      <c r="A6" s="4">
        <v>2020</v>
      </c>
      <c r="B6" s="5">
        <f>BD!K8</f>
        <v>5</v>
      </c>
      <c r="I6" s="19" t="s">
        <v>180</v>
      </c>
      <c r="J6" s="20">
        <v>44104</v>
      </c>
      <c r="K6" s="6" t="s">
        <v>2454</v>
      </c>
      <c r="L6" s="19" t="s">
        <v>209</v>
      </c>
      <c r="M6" s="9">
        <v>2340000</v>
      </c>
      <c r="O6" s="161"/>
      <c r="Q6" s="161"/>
      <c r="R6" s="161"/>
      <c r="S6" s="6" t="s">
        <v>714</v>
      </c>
      <c r="T6" s="4" t="s">
        <v>181</v>
      </c>
      <c r="AE6" s="4" t="s">
        <v>181</v>
      </c>
      <c r="AP6" s="4" t="s">
        <v>181</v>
      </c>
      <c r="BA6" s="9">
        <f t="shared" si="0"/>
        <v>2340000</v>
      </c>
      <c r="BB6" s="4" t="s">
        <v>180</v>
      </c>
      <c r="BC6" s="161">
        <v>44104</v>
      </c>
      <c r="BD6" s="6" t="s">
        <v>2454</v>
      </c>
      <c r="BE6" s="19">
        <f>Tabla1[[#This Row],[TIEMPO PRORROGADO HASTA
(1)]]-Tabla1[[#This Row],[TIEMPO PRORROGADO DESDE
(1)]]</f>
        <v>27</v>
      </c>
      <c r="BF6" s="161">
        <v>44169</v>
      </c>
      <c r="BG6" s="161">
        <v>44196</v>
      </c>
      <c r="BH6" s="161"/>
      <c r="BI6" s="6" t="s">
        <v>714</v>
      </c>
      <c r="BJ6" s="4" t="s">
        <v>181</v>
      </c>
      <c r="BM6" s="4">
        <f t="shared" si="1"/>
        <v>0</v>
      </c>
      <c r="BR6" s="4" t="s">
        <v>181</v>
      </c>
      <c r="BU6" s="19">
        <f t="shared" si="2"/>
        <v>0</v>
      </c>
      <c r="BZ6" s="19">
        <f t="shared" si="3"/>
        <v>27</v>
      </c>
      <c r="CA6" s="19" t="s">
        <v>181</v>
      </c>
      <c r="CF6" s="19" t="s">
        <v>181</v>
      </c>
      <c r="CN6" s="48"/>
      <c r="CO6" s="48"/>
      <c r="CP6" s="48"/>
      <c r="CR6" s="9">
        <v>0</v>
      </c>
      <c r="CS6" s="48"/>
      <c r="CT6" s="48"/>
      <c r="CU6" s="48"/>
      <c r="CW6" s="9">
        <v>0</v>
      </c>
      <c r="CX6" s="48"/>
      <c r="CY6" s="48"/>
      <c r="CZ6" s="48"/>
      <c r="DB6" s="9">
        <v>0</v>
      </c>
      <c r="DC6" s="48"/>
      <c r="DD6" s="48"/>
      <c r="DE6" s="48"/>
      <c r="DG6" s="9">
        <v>0</v>
      </c>
      <c r="DH6" s="48"/>
      <c r="DI6" s="48"/>
    </row>
    <row r="7" spans="1:113" x14ac:dyDescent="0.25">
      <c r="A7" s="4">
        <v>2020</v>
      </c>
      <c r="B7" s="5">
        <f>BD!K9</f>
        <v>8</v>
      </c>
      <c r="I7" s="19" t="s">
        <v>180</v>
      </c>
      <c r="J7" s="20">
        <v>44104</v>
      </c>
      <c r="K7" s="6" t="s">
        <v>2454</v>
      </c>
      <c r="L7" s="19" t="s">
        <v>209</v>
      </c>
      <c r="M7" s="9">
        <v>2340000</v>
      </c>
      <c r="S7" s="6" t="s">
        <v>714</v>
      </c>
      <c r="T7" s="4" t="s">
        <v>181</v>
      </c>
      <c r="AE7" s="4" t="s">
        <v>181</v>
      </c>
      <c r="AP7" s="4" t="s">
        <v>181</v>
      </c>
      <c r="BA7" s="9">
        <f t="shared" si="0"/>
        <v>2340000</v>
      </c>
      <c r="BB7" s="4" t="s">
        <v>180</v>
      </c>
      <c r="BC7" s="161">
        <v>44104</v>
      </c>
      <c r="BD7" s="6" t="s">
        <v>2454</v>
      </c>
      <c r="BE7" s="19">
        <f>Tabla1[[#This Row],[TIEMPO PRORROGADO HASTA
(1)]]-Tabla1[[#This Row],[TIEMPO PRORROGADO DESDE
(1)]]</f>
        <v>27</v>
      </c>
      <c r="BF7" s="161">
        <v>44169</v>
      </c>
      <c r="BG7" s="161">
        <v>44196</v>
      </c>
      <c r="BH7" s="161"/>
      <c r="BI7" s="6" t="s">
        <v>714</v>
      </c>
      <c r="BJ7" s="4" t="s">
        <v>181</v>
      </c>
      <c r="BM7" s="4">
        <f t="shared" si="1"/>
        <v>0</v>
      </c>
      <c r="BR7" s="4" t="s">
        <v>181</v>
      </c>
      <c r="BU7" s="19">
        <f t="shared" si="2"/>
        <v>0</v>
      </c>
      <c r="BZ7" s="19">
        <f t="shared" si="3"/>
        <v>27</v>
      </c>
      <c r="CA7" s="19" t="s">
        <v>181</v>
      </c>
      <c r="CF7" s="19" t="s">
        <v>181</v>
      </c>
      <c r="CN7" s="48"/>
      <c r="CO7" s="48"/>
      <c r="CP7" s="48"/>
      <c r="CR7" s="9">
        <v>0</v>
      </c>
      <c r="CS7" s="48"/>
      <c r="CT7" s="48"/>
      <c r="CU7" s="48"/>
      <c r="CW7" s="9">
        <v>0</v>
      </c>
      <c r="CX7" s="48"/>
      <c r="CY7" s="48"/>
      <c r="CZ7" s="48"/>
      <c r="DB7" s="9">
        <v>0</v>
      </c>
      <c r="DC7" s="48"/>
      <c r="DD7" s="48"/>
      <c r="DE7" s="48"/>
      <c r="DG7" s="9">
        <v>0</v>
      </c>
      <c r="DH7" s="48"/>
      <c r="DI7" s="48"/>
    </row>
    <row r="8" spans="1:113" x14ac:dyDescent="0.25">
      <c r="A8" s="4">
        <v>2020</v>
      </c>
      <c r="B8" s="5">
        <f>BD!K10</f>
        <v>7</v>
      </c>
      <c r="I8" s="19" t="s">
        <v>180</v>
      </c>
      <c r="J8" s="20">
        <v>44104</v>
      </c>
      <c r="K8" s="6" t="s">
        <v>2454</v>
      </c>
      <c r="L8" s="19" t="s">
        <v>209</v>
      </c>
      <c r="M8" s="9">
        <v>2340000</v>
      </c>
      <c r="O8" s="161"/>
      <c r="Q8" s="161"/>
      <c r="R8" s="161"/>
      <c r="S8" s="6" t="s">
        <v>714</v>
      </c>
      <c r="T8" s="4" t="s">
        <v>181</v>
      </c>
      <c r="AE8" s="4" t="s">
        <v>181</v>
      </c>
      <c r="AP8" s="4" t="s">
        <v>181</v>
      </c>
      <c r="BA8" s="9">
        <f t="shared" si="0"/>
        <v>2340000</v>
      </c>
      <c r="BB8" s="4" t="s">
        <v>180</v>
      </c>
      <c r="BC8" s="161">
        <v>44104</v>
      </c>
      <c r="BD8" s="6" t="s">
        <v>2454</v>
      </c>
      <c r="BE8" s="19">
        <f>Tabla1[[#This Row],[TIEMPO PRORROGADO HASTA
(1)]]-Tabla1[[#This Row],[TIEMPO PRORROGADO DESDE
(1)]]</f>
        <v>27</v>
      </c>
      <c r="BF8" s="161">
        <v>44169</v>
      </c>
      <c r="BG8" s="161">
        <v>44196</v>
      </c>
      <c r="BH8" s="161"/>
      <c r="BI8" s="6" t="s">
        <v>714</v>
      </c>
      <c r="BJ8" s="4" t="s">
        <v>181</v>
      </c>
      <c r="BM8" s="4">
        <f t="shared" si="1"/>
        <v>0</v>
      </c>
      <c r="BR8" s="4" t="s">
        <v>181</v>
      </c>
      <c r="BU8" s="19">
        <f t="shared" si="2"/>
        <v>0</v>
      </c>
      <c r="BZ8" s="19">
        <f t="shared" si="3"/>
        <v>27</v>
      </c>
      <c r="CA8" s="19" t="s">
        <v>181</v>
      </c>
      <c r="CF8" s="19" t="s">
        <v>181</v>
      </c>
      <c r="CN8" s="48"/>
      <c r="CO8" s="48"/>
      <c r="CP8" s="48"/>
      <c r="CR8" s="9">
        <v>0</v>
      </c>
      <c r="CS8" s="48"/>
      <c r="CT8" s="48"/>
      <c r="CU8" s="48"/>
      <c r="CW8" s="9">
        <v>0</v>
      </c>
      <c r="CX8" s="48"/>
      <c r="CY8" s="48"/>
      <c r="CZ8" s="48"/>
      <c r="DB8" s="9">
        <v>0</v>
      </c>
      <c r="DC8" s="48"/>
      <c r="DD8" s="48"/>
      <c r="DE8" s="48"/>
      <c r="DG8" s="9">
        <v>0</v>
      </c>
      <c r="DH8" s="48"/>
      <c r="DI8" s="48"/>
    </row>
    <row r="9" spans="1:113" x14ac:dyDescent="0.25">
      <c r="A9" s="4">
        <v>2020</v>
      </c>
      <c r="B9" s="5">
        <f>BD!K11</f>
        <v>8</v>
      </c>
      <c r="I9" s="19" t="s">
        <v>180</v>
      </c>
      <c r="J9" s="20">
        <v>44104</v>
      </c>
      <c r="K9" s="6" t="s">
        <v>2454</v>
      </c>
      <c r="L9" s="19" t="s">
        <v>209</v>
      </c>
      <c r="M9" s="9">
        <v>1993333</v>
      </c>
      <c r="S9" s="6" t="s">
        <v>714</v>
      </c>
      <c r="T9" s="4" t="s">
        <v>181</v>
      </c>
      <c r="AE9" s="4" t="s">
        <v>181</v>
      </c>
      <c r="AP9" s="4" t="s">
        <v>181</v>
      </c>
      <c r="BA9" s="9">
        <f t="shared" si="0"/>
        <v>1993333</v>
      </c>
      <c r="BB9" s="4" t="s">
        <v>180</v>
      </c>
      <c r="BC9" s="161">
        <v>44104</v>
      </c>
      <c r="BD9" s="6" t="s">
        <v>2454</v>
      </c>
      <c r="BE9" s="19">
        <f>Tabla1[[#This Row],[TIEMPO PRORROGADO HASTA
(1)]]-Tabla1[[#This Row],[TIEMPO PRORROGADO DESDE
(1)]]</f>
        <v>24</v>
      </c>
      <c r="BF9" s="41">
        <v>44172</v>
      </c>
      <c r="BG9" s="41">
        <v>44196</v>
      </c>
      <c r="BI9" s="6" t="s">
        <v>714</v>
      </c>
      <c r="BJ9" s="4" t="s">
        <v>181</v>
      </c>
      <c r="BM9" s="4">
        <f t="shared" si="1"/>
        <v>0</v>
      </c>
      <c r="BR9" s="4" t="s">
        <v>181</v>
      </c>
      <c r="BU9" s="19">
        <f t="shared" si="2"/>
        <v>0</v>
      </c>
      <c r="BZ9" s="19">
        <f t="shared" si="3"/>
        <v>24</v>
      </c>
      <c r="CA9" s="19" t="s">
        <v>181</v>
      </c>
      <c r="CF9" s="19" t="s">
        <v>181</v>
      </c>
      <c r="CN9" s="48"/>
      <c r="CO9" s="48"/>
      <c r="CP9" s="48"/>
      <c r="CR9" s="9">
        <v>0</v>
      </c>
      <c r="CS9" s="48"/>
      <c r="CT9" s="48"/>
      <c r="CU9" s="48"/>
      <c r="CW9" s="9">
        <v>0</v>
      </c>
      <c r="CX9" s="48"/>
      <c r="CY9" s="48"/>
      <c r="CZ9" s="48"/>
      <c r="DB9" s="9">
        <v>0</v>
      </c>
      <c r="DC9" s="48"/>
      <c r="DD9" s="48"/>
      <c r="DE9" s="48"/>
      <c r="DG9" s="9">
        <v>0</v>
      </c>
      <c r="DH9" s="48"/>
      <c r="DI9" s="48"/>
    </row>
    <row r="10" spans="1:113" x14ac:dyDescent="0.25">
      <c r="A10" s="4">
        <v>2020</v>
      </c>
      <c r="B10" s="5">
        <f>BD!K12</f>
        <v>9</v>
      </c>
      <c r="I10" s="19" t="s">
        <v>180</v>
      </c>
      <c r="J10" s="20">
        <v>44105</v>
      </c>
      <c r="K10" s="6" t="s">
        <v>2454</v>
      </c>
      <c r="L10" s="19" t="s">
        <v>209</v>
      </c>
      <c r="M10" s="9">
        <v>1763333</v>
      </c>
      <c r="S10" s="6" t="s">
        <v>714</v>
      </c>
      <c r="T10" s="4" t="s">
        <v>181</v>
      </c>
      <c r="AE10" s="4" t="s">
        <v>181</v>
      </c>
      <c r="AP10" s="4" t="s">
        <v>181</v>
      </c>
      <c r="BA10" s="9">
        <f>M10+X10+AI10+AT10</f>
        <v>1763333</v>
      </c>
      <c r="BB10" s="4" t="s">
        <v>180</v>
      </c>
      <c r="BC10" s="41">
        <v>44105</v>
      </c>
      <c r="BD10" s="6" t="s">
        <v>2454</v>
      </c>
      <c r="BE10" s="19">
        <f>Tabla1[[#This Row],[TIEMPO PRORROGADO HASTA
(1)]]-Tabla1[[#This Row],[TIEMPO PRORROGADO DESDE
(1)]]</f>
        <v>23</v>
      </c>
      <c r="BF10" s="41">
        <v>44172</v>
      </c>
      <c r="BG10" s="41">
        <v>44195</v>
      </c>
      <c r="BI10" s="6" t="s">
        <v>714</v>
      </c>
      <c r="BJ10" s="4" t="s">
        <v>181</v>
      </c>
      <c r="BM10" s="4">
        <f>BO10-BN10</f>
        <v>0</v>
      </c>
      <c r="BR10" s="4" t="s">
        <v>181</v>
      </c>
      <c r="BU10" s="19">
        <f>BW10-BV10</f>
        <v>0</v>
      </c>
      <c r="BZ10" s="19">
        <f>BU10+BM10+BE10</f>
        <v>23</v>
      </c>
      <c r="CA10" s="19" t="s">
        <v>181</v>
      </c>
      <c r="CF10" s="19" t="s">
        <v>181</v>
      </c>
      <c r="CN10" s="48"/>
      <c r="CO10" s="48"/>
      <c r="CP10" s="48"/>
      <c r="CR10" s="9">
        <v>0</v>
      </c>
      <c r="CS10" s="48"/>
      <c r="CT10" s="48"/>
      <c r="CU10" s="48"/>
      <c r="CW10" s="9">
        <v>0</v>
      </c>
      <c r="CX10" s="48"/>
      <c r="CY10" s="48"/>
      <c r="CZ10" s="48"/>
      <c r="DB10" s="9">
        <v>0</v>
      </c>
      <c r="DC10" s="48"/>
      <c r="DD10" s="48"/>
      <c r="DE10" s="48"/>
      <c r="DG10" s="9">
        <v>0</v>
      </c>
      <c r="DH10" s="48"/>
      <c r="DI10" s="48"/>
    </row>
    <row r="11" spans="1:113" x14ac:dyDescent="0.25">
      <c r="A11" s="4">
        <v>2020</v>
      </c>
      <c r="B11" s="5">
        <f>BD!K13</f>
        <v>10</v>
      </c>
      <c r="I11" s="19" t="s">
        <v>180</v>
      </c>
      <c r="J11" s="20">
        <v>44103</v>
      </c>
      <c r="K11" s="6" t="s">
        <v>2454</v>
      </c>
      <c r="L11" s="19" t="s">
        <v>209</v>
      </c>
      <c r="M11" s="9">
        <v>2420000</v>
      </c>
      <c r="S11" s="6" t="s">
        <v>1432</v>
      </c>
      <c r="T11" s="4" t="s">
        <v>181</v>
      </c>
      <c r="AE11" s="4" t="s">
        <v>181</v>
      </c>
      <c r="AP11" s="4" t="s">
        <v>181</v>
      </c>
      <c r="BA11" s="9">
        <f>M11+X11+AI11+AT11</f>
        <v>2420000</v>
      </c>
      <c r="BB11" s="4" t="s">
        <v>180</v>
      </c>
      <c r="BC11" s="41">
        <v>44103</v>
      </c>
      <c r="BD11" s="6" t="s">
        <v>2454</v>
      </c>
      <c r="BE11" s="19">
        <f>Tabla1[[#This Row],[TIEMPO PRORROGADO HASTA
(1)]]-Tabla1[[#This Row],[TIEMPO PRORROGADO DESDE
(1)]]</f>
        <v>22</v>
      </c>
      <c r="BF11" s="41">
        <v>44173</v>
      </c>
      <c r="BG11" s="41">
        <v>44195</v>
      </c>
      <c r="BI11" s="6" t="s">
        <v>1432</v>
      </c>
      <c r="BJ11" s="4" t="s">
        <v>181</v>
      </c>
      <c r="BM11" s="4">
        <f>BO11-BN11</f>
        <v>0</v>
      </c>
      <c r="BR11" s="4" t="s">
        <v>181</v>
      </c>
      <c r="BU11" s="19">
        <f>BW11-BV11</f>
        <v>0</v>
      </c>
      <c r="BZ11" s="19">
        <f>BU11+BM11+BE11</f>
        <v>22</v>
      </c>
      <c r="CA11" s="19" t="s">
        <v>181</v>
      </c>
      <c r="CF11" s="19" t="s">
        <v>181</v>
      </c>
      <c r="CN11" s="48"/>
      <c r="CO11" s="48"/>
      <c r="CP11" s="48"/>
      <c r="CR11" s="9">
        <v>0</v>
      </c>
      <c r="CS11" s="48"/>
      <c r="CT11" s="48"/>
      <c r="CU11" s="48"/>
      <c r="CW11" s="9">
        <v>0</v>
      </c>
      <c r="CX11" s="48"/>
      <c r="CY11" s="48"/>
      <c r="CZ11" s="48"/>
      <c r="DB11" s="9">
        <v>0</v>
      </c>
      <c r="DC11" s="48"/>
      <c r="DD11" s="48"/>
      <c r="DE11" s="48"/>
      <c r="DG11" s="9">
        <v>0</v>
      </c>
      <c r="DH11" s="48"/>
      <c r="DI11" s="48"/>
    </row>
    <row r="12" spans="1:113" x14ac:dyDescent="0.25">
      <c r="A12" s="4">
        <v>2020</v>
      </c>
      <c r="B12" s="5">
        <f>BD!K14</f>
        <v>11</v>
      </c>
      <c r="I12" s="19" t="s">
        <v>180</v>
      </c>
      <c r="J12" s="20">
        <v>44104</v>
      </c>
      <c r="K12" s="6" t="s">
        <v>2454</v>
      </c>
      <c r="L12" s="19" t="s">
        <v>209</v>
      </c>
      <c r="M12" s="9">
        <v>1686667</v>
      </c>
      <c r="S12" s="6" t="s">
        <v>714</v>
      </c>
      <c r="T12" s="4" t="s">
        <v>181</v>
      </c>
      <c r="AE12" s="4" t="s">
        <v>181</v>
      </c>
      <c r="AP12" s="4" t="s">
        <v>181</v>
      </c>
      <c r="BA12" s="9">
        <f>M12+X12+AI12+AT12</f>
        <v>1686667</v>
      </c>
      <c r="BB12" s="4" t="s">
        <v>180</v>
      </c>
      <c r="BC12" s="161">
        <v>44104</v>
      </c>
      <c r="BD12" s="6" t="s">
        <v>2454</v>
      </c>
      <c r="BE12" s="19">
        <f>Tabla1[[#This Row],[TIEMPO PRORROGADO HASTA
(1)]]-Tabla1[[#This Row],[TIEMPO PRORROGADO DESDE
(1)]]</f>
        <v>22</v>
      </c>
      <c r="BF12" s="161">
        <v>44173</v>
      </c>
      <c r="BG12" s="161">
        <v>44195</v>
      </c>
      <c r="BI12" s="6" t="s">
        <v>714</v>
      </c>
      <c r="BJ12" s="4" t="s">
        <v>181</v>
      </c>
      <c r="BM12" s="4">
        <f>BO12-BN12</f>
        <v>0</v>
      </c>
      <c r="BR12" s="4" t="s">
        <v>181</v>
      </c>
      <c r="BU12" s="19">
        <f>BW12-BV12</f>
        <v>0</v>
      </c>
      <c r="BZ12" s="19">
        <f>BU12+BM12+BE12</f>
        <v>22</v>
      </c>
      <c r="CA12" s="19" t="s">
        <v>181</v>
      </c>
      <c r="CF12" s="19" t="s">
        <v>181</v>
      </c>
      <c r="CN12" s="48"/>
      <c r="CO12" s="48"/>
      <c r="CP12" s="48"/>
      <c r="CR12" s="9">
        <v>0</v>
      </c>
      <c r="CS12" s="48"/>
      <c r="CT12" s="48"/>
      <c r="CU12" s="48"/>
      <c r="CW12" s="9">
        <v>0</v>
      </c>
      <c r="CX12" s="48"/>
      <c r="CY12" s="48"/>
      <c r="CZ12" s="48"/>
      <c r="DB12" s="9">
        <v>0</v>
      </c>
      <c r="DC12" s="48"/>
      <c r="DD12" s="48"/>
      <c r="DE12" s="48"/>
      <c r="DG12" s="9">
        <v>0</v>
      </c>
      <c r="DH12" s="48"/>
      <c r="DI12" s="48"/>
    </row>
    <row r="13" spans="1:113" x14ac:dyDescent="0.25">
      <c r="A13" s="4">
        <v>2020</v>
      </c>
      <c r="B13" s="5">
        <f>BD!K15</f>
        <v>12</v>
      </c>
      <c r="I13" s="19" t="s">
        <v>180</v>
      </c>
      <c r="J13" s="20">
        <v>44104</v>
      </c>
      <c r="K13" s="6" t="s">
        <v>2454</v>
      </c>
      <c r="L13" s="19" t="s">
        <v>209</v>
      </c>
      <c r="M13" s="9">
        <v>3450000</v>
      </c>
      <c r="O13" s="85"/>
      <c r="Q13" s="85"/>
      <c r="R13" s="85"/>
      <c r="S13" s="6" t="s">
        <v>515</v>
      </c>
      <c r="T13" s="4" t="s">
        <v>181</v>
      </c>
      <c r="AE13" s="4" t="s">
        <v>181</v>
      </c>
      <c r="AP13" s="4" t="s">
        <v>181</v>
      </c>
      <c r="BA13" s="9">
        <f t="shared" ref="BA13:BA39" si="4">M13+X13+AI13+AT13</f>
        <v>3450000</v>
      </c>
      <c r="BB13" s="4" t="s">
        <v>180</v>
      </c>
      <c r="BC13" s="20">
        <v>44104</v>
      </c>
      <c r="BD13" s="6" t="s">
        <v>2454</v>
      </c>
      <c r="BE13" s="19">
        <f>Tabla1[[#This Row],[TIEMPO PRORROGADO HASTA
(1)]]-Tabla1[[#This Row],[TIEMPO PRORROGADO DESDE
(1)]]</f>
        <v>23</v>
      </c>
      <c r="BF13" s="85">
        <v>44173</v>
      </c>
      <c r="BG13" s="85">
        <v>44196</v>
      </c>
      <c r="BH13" s="85"/>
      <c r="BI13" s="6" t="s">
        <v>515</v>
      </c>
      <c r="BJ13" s="4" t="s">
        <v>181</v>
      </c>
      <c r="BM13" s="4">
        <f t="shared" ref="BM13:BM39" si="5">BO13-BN13</f>
        <v>0</v>
      </c>
      <c r="BR13" s="4" t="s">
        <v>181</v>
      </c>
      <c r="BU13" s="19">
        <f t="shared" ref="BU13:BU39" si="6">BW13-BV13</f>
        <v>0</v>
      </c>
      <c r="BZ13" s="19">
        <f t="shared" ref="BZ13:BZ39" si="7">BU13+BM13+BE13</f>
        <v>23</v>
      </c>
      <c r="CA13" s="19" t="s">
        <v>181</v>
      </c>
      <c r="CB13" s="85"/>
      <c r="CD13" s="85"/>
      <c r="CF13" s="19" t="s">
        <v>181</v>
      </c>
      <c r="CG13" s="85"/>
      <c r="CI13" s="85"/>
      <c r="CJ13" s="85"/>
      <c r="CK13" s="85"/>
      <c r="CL13" s="85"/>
      <c r="CN13" s="48"/>
      <c r="CO13" s="48"/>
      <c r="CP13" s="48"/>
      <c r="CR13" s="9">
        <v>0</v>
      </c>
      <c r="CS13" s="48"/>
      <c r="CT13" s="48"/>
      <c r="CU13" s="48"/>
      <c r="CW13" s="9">
        <v>0</v>
      </c>
      <c r="CX13" s="48"/>
      <c r="CY13" s="48"/>
      <c r="CZ13" s="48"/>
      <c r="DB13" s="9">
        <v>0</v>
      </c>
      <c r="DC13" s="48"/>
      <c r="DD13" s="48"/>
      <c r="DE13" s="48"/>
      <c r="DG13" s="9">
        <v>0</v>
      </c>
      <c r="DH13" s="48"/>
      <c r="DI13" s="48"/>
    </row>
    <row r="14" spans="1:113" x14ac:dyDescent="0.25">
      <c r="A14" s="4">
        <v>2020</v>
      </c>
      <c r="B14" s="5">
        <f>BD!K16</f>
        <v>13</v>
      </c>
      <c r="I14" s="19" t="s">
        <v>180</v>
      </c>
      <c r="J14" s="20">
        <v>44104</v>
      </c>
      <c r="K14" s="6" t="s">
        <v>2454</v>
      </c>
      <c r="L14" s="19" t="s">
        <v>209</v>
      </c>
      <c r="M14" s="9">
        <v>3466666</v>
      </c>
      <c r="O14" s="85"/>
      <c r="Q14" s="85"/>
      <c r="R14" s="85"/>
      <c r="S14" s="6" t="s">
        <v>1431</v>
      </c>
      <c r="T14" s="4" t="s">
        <v>181</v>
      </c>
      <c r="AE14" s="4" t="s">
        <v>181</v>
      </c>
      <c r="AP14" s="4" t="s">
        <v>181</v>
      </c>
      <c r="BA14" s="9">
        <f t="shared" si="4"/>
        <v>3466666</v>
      </c>
      <c r="BB14" s="4" t="s">
        <v>180</v>
      </c>
      <c r="BC14" s="20">
        <v>44104</v>
      </c>
      <c r="BD14" s="6" t="s">
        <v>2454</v>
      </c>
      <c r="BE14" s="19">
        <f>Tabla1[[#This Row],[TIEMPO PRORROGADO HASTA
(1)]]-Tabla1[[#This Row],[TIEMPO PRORROGADO DESDE
(1)]]</f>
        <v>22</v>
      </c>
      <c r="BF14" s="85">
        <v>44174</v>
      </c>
      <c r="BG14" s="161">
        <v>44196</v>
      </c>
      <c r="BH14" s="85"/>
      <c r="BI14" s="6" t="s">
        <v>1431</v>
      </c>
      <c r="BJ14" s="4" t="s">
        <v>181</v>
      </c>
      <c r="BM14" s="4">
        <f t="shared" si="5"/>
        <v>0</v>
      </c>
      <c r="BR14" s="4" t="s">
        <v>181</v>
      </c>
      <c r="BU14" s="19">
        <f t="shared" si="6"/>
        <v>0</v>
      </c>
      <c r="BZ14" s="19">
        <f t="shared" si="7"/>
        <v>22</v>
      </c>
      <c r="CA14" s="19" t="s">
        <v>181</v>
      </c>
      <c r="CB14" s="85"/>
      <c r="CD14" s="85"/>
      <c r="CF14" s="19" t="s">
        <v>181</v>
      </c>
      <c r="CG14" s="85"/>
      <c r="CI14" s="85"/>
      <c r="CJ14" s="85"/>
      <c r="CK14" s="85"/>
      <c r="CL14" s="85"/>
      <c r="CN14" s="48"/>
      <c r="CO14" s="48"/>
      <c r="CP14" s="48"/>
      <c r="CR14" s="9">
        <v>0</v>
      </c>
      <c r="CS14" s="48"/>
      <c r="CT14" s="48"/>
      <c r="CU14" s="48"/>
      <c r="CW14" s="9">
        <v>0</v>
      </c>
      <c r="CX14" s="48"/>
      <c r="CY14" s="48"/>
      <c r="CZ14" s="48"/>
      <c r="DB14" s="9">
        <v>0</v>
      </c>
      <c r="DC14" s="48"/>
      <c r="DD14" s="48"/>
      <c r="DE14" s="48"/>
      <c r="DG14" s="9">
        <v>0</v>
      </c>
      <c r="DH14" s="48"/>
      <c r="DI14" s="48"/>
    </row>
    <row r="15" spans="1:113" x14ac:dyDescent="0.25">
      <c r="A15" s="4">
        <v>2020</v>
      </c>
      <c r="B15" s="5">
        <f>BD!K17</f>
        <v>14</v>
      </c>
      <c r="I15" s="19" t="s">
        <v>180</v>
      </c>
      <c r="J15" s="20">
        <v>44105</v>
      </c>
      <c r="K15" s="6" t="s">
        <v>2454</v>
      </c>
      <c r="L15" s="19" t="s">
        <v>209</v>
      </c>
      <c r="M15" s="9">
        <v>2240000</v>
      </c>
      <c r="O15" s="85"/>
      <c r="Q15" s="85"/>
      <c r="R15" s="85"/>
      <c r="S15" s="6" t="s">
        <v>1437</v>
      </c>
      <c r="T15" s="4" t="s">
        <v>181</v>
      </c>
      <c r="AE15" s="4" t="s">
        <v>181</v>
      </c>
      <c r="AP15" s="4" t="s">
        <v>181</v>
      </c>
      <c r="BA15" s="9">
        <f t="shared" si="4"/>
        <v>2240000</v>
      </c>
      <c r="BB15" s="4" t="s">
        <v>180</v>
      </c>
      <c r="BC15" s="85">
        <v>44105</v>
      </c>
      <c r="BD15" s="6" t="s">
        <v>2454</v>
      </c>
      <c r="BE15" s="19">
        <f>Tabla1[[#This Row],[TIEMPO PRORROGADO HASTA
(1)]]-Tabla1[[#This Row],[TIEMPO PRORROGADO DESDE
(1)]]</f>
        <v>21</v>
      </c>
      <c r="BF15" s="161">
        <v>44174</v>
      </c>
      <c r="BG15" s="85">
        <v>44195</v>
      </c>
      <c r="BH15" s="85"/>
      <c r="BI15" s="6" t="s">
        <v>1437</v>
      </c>
      <c r="BJ15" s="4" t="s">
        <v>181</v>
      </c>
      <c r="BM15" s="4">
        <f t="shared" si="5"/>
        <v>0</v>
      </c>
      <c r="BR15" s="4" t="s">
        <v>181</v>
      </c>
      <c r="BU15" s="19">
        <f t="shared" si="6"/>
        <v>0</v>
      </c>
      <c r="BZ15" s="19">
        <f t="shared" si="7"/>
        <v>21</v>
      </c>
      <c r="CA15" s="19" t="s">
        <v>181</v>
      </c>
      <c r="CB15" s="85"/>
      <c r="CD15" s="85"/>
      <c r="CF15" s="19" t="s">
        <v>181</v>
      </c>
      <c r="CG15" s="85"/>
      <c r="CI15" s="85"/>
      <c r="CJ15" s="85"/>
      <c r="CK15" s="85"/>
      <c r="CL15" s="85"/>
      <c r="CN15" s="48"/>
      <c r="CO15" s="48"/>
      <c r="CP15" s="48"/>
      <c r="CR15" s="9">
        <v>0</v>
      </c>
      <c r="CS15" s="48"/>
      <c r="CT15" s="48"/>
      <c r="CU15" s="48"/>
      <c r="CW15" s="9">
        <v>0</v>
      </c>
      <c r="CX15" s="48"/>
      <c r="CY15" s="48"/>
      <c r="CZ15" s="48"/>
      <c r="DB15" s="9">
        <v>0</v>
      </c>
      <c r="DC15" s="48"/>
      <c r="DD15" s="48"/>
      <c r="DE15" s="48"/>
      <c r="DG15" s="9">
        <v>0</v>
      </c>
      <c r="DH15" s="48"/>
      <c r="DI15" s="48"/>
    </row>
    <row r="16" spans="1:113" x14ac:dyDescent="0.25">
      <c r="A16" s="4">
        <v>2020</v>
      </c>
      <c r="B16" s="5">
        <f>BD!K18</f>
        <v>15</v>
      </c>
      <c r="I16" s="19" t="s">
        <v>180</v>
      </c>
      <c r="J16" s="20">
        <v>44104</v>
      </c>
      <c r="K16" s="6" t="s">
        <v>2454</v>
      </c>
      <c r="L16" s="19" t="s">
        <v>209</v>
      </c>
      <c r="M16" s="9">
        <v>2900000</v>
      </c>
      <c r="O16" s="85"/>
      <c r="Q16" s="85"/>
      <c r="R16" s="85"/>
      <c r="S16" s="6" t="s">
        <v>714</v>
      </c>
      <c r="T16" s="4" t="s">
        <v>181</v>
      </c>
      <c r="AE16" s="4" t="s">
        <v>181</v>
      </c>
      <c r="AP16" s="4" t="s">
        <v>181</v>
      </c>
      <c r="BA16" s="9">
        <f t="shared" si="4"/>
        <v>2900000</v>
      </c>
      <c r="BB16" s="4" t="s">
        <v>180</v>
      </c>
      <c r="BC16" s="20">
        <v>44104</v>
      </c>
      <c r="BD16" s="6" t="s">
        <v>2454</v>
      </c>
      <c r="BE16" s="19">
        <f>Tabla1[[#This Row],[TIEMPO PRORROGADO HASTA
(1)]]-Tabla1[[#This Row],[TIEMPO PRORROGADO DESDE
(1)]]</f>
        <v>15</v>
      </c>
      <c r="BF16" s="85">
        <v>44180</v>
      </c>
      <c r="BG16" s="85">
        <v>44195</v>
      </c>
      <c r="BH16" s="85"/>
      <c r="BI16" s="6" t="s">
        <v>714</v>
      </c>
      <c r="BJ16" s="4" t="s">
        <v>181</v>
      </c>
      <c r="BM16" s="4">
        <f t="shared" si="5"/>
        <v>0</v>
      </c>
      <c r="BR16" s="4" t="s">
        <v>181</v>
      </c>
      <c r="BU16" s="19">
        <f t="shared" si="6"/>
        <v>0</v>
      </c>
      <c r="BZ16" s="19">
        <f t="shared" si="7"/>
        <v>15</v>
      </c>
      <c r="CA16" s="19" t="s">
        <v>181</v>
      </c>
      <c r="CB16" s="85"/>
      <c r="CD16" s="85"/>
      <c r="CF16" s="19" t="s">
        <v>181</v>
      </c>
      <c r="CG16" s="85"/>
      <c r="CI16" s="85"/>
      <c r="CJ16" s="85"/>
      <c r="CK16" s="85"/>
      <c r="CL16" s="85"/>
      <c r="CN16" s="48"/>
      <c r="CO16" s="48"/>
      <c r="CP16" s="48"/>
      <c r="CR16" s="9">
        <v>0</v>
      </c>
      <c r="CS16" s="48"/>
      <c r="CT16" s="48"/>
      <c r="CU16" s="48"/>
      <c r="CW16" s="9">
        <v>0</v>
      </c>
      <c r="CX16" s="48"/>
      <c r="CY16" s="48"/>
      <c r="CZ16" s="48"/>
      <c r="DB16" s="9">
        <v>0</v>
      </c>
      <c r="DC16" s="48"/>
      <c r="DD16" s="48"/>
      <c r="DE16" s="48"/>
      <c r="DG16" s="9">
        <v>0</v>
      </c>
      <c r="DH16" s="48"/>
      <c r="DI16" s="48"/>
    </row>
    <row r="17" spans="1:113" x14ac:dyDescent="0.25">
      <c r="A17" s="4">
        <v>2020</v>
      </c>
      <c r="B17" s="5">
        <f>BD!K19</f>
        <v>16</v>
      </c>
      <c r="I17" s="19" t="s">
        <v>180</v>
      </c>
      <c r="J17" s="20">
        <v>44109</v>
      </c>
      <c r="K17" s="6" t="s">
        <v>2454</v>
      </c>
      <c r="L17" s="19" t="s">
        <v>209</v>
      </c>
      <c r="M17" s="9">
        <v>1610000</v>
      </c>
      <c r="O17" s="85"/>
      <c r="Q17" s="85"/>
      <c r="R17" s="85"/>
      <c r="S17" s="6" t="s">
        <v>1437</v>
      </c>
      <c r="T17" s="4" t="s">
        <v>181</v>
      </c>
      <c r="AE17" s="4" t="s">
        <v>181</v>
      </c>
      <c r="AP17" s="4" t="s">
        <v>181</v>
      </c>
      <c r="BA17" s="9">
        <f t="shared" si="4"/>
        <v>1610000</v>
      </c>
      <c r="BB17" s="4" t="s">
        <v>180</v>
      </c>
      <c r="BC17" s="85">
        <v>44109</v>
      </c>
      <c r="BD17" s="6" t="s">
        <v>2454</v>
      </c>
      <c r="BE17" s="19">
        <f>Tabla1[[#This Row],[TIEMPO PRORROGADO HASTA
(1)]]-Tabla1[[#This Row],[TIEMPO PRORROGADO DESDE
(1)]]</f>
        <v>21</v>
      </c>
      <c r="BF17" s="85">
        <v>44174</v>
      </c>
      <c r="BG17" s="85">
        <v>44195</v>
      </c>
      <c r="BH17" s="85"/>
      <c r="BI17" s="6" t="s">
        <v>1437</v>
      </c>
      <c r="BJ17" s="4" t="s">
        <v>181</v>
      </c>
      <c r="BM17" s="4">
        <f t="shared" si="5"/>
        <v>0</v>
      </c>
      <c r="BR17" s="4" t="s">
        <v>181</v>
      </c>
      <c r="BU17" s="19">
        <f t="shared" si="6"/>
        <v>0</v>
      </c>
      <c r="BZ17" s="19">
        <f t="shared" si="7"/>
        <v>21</v>
      </c>
      <c r="CA17" s="19" t="s">
        <v>181</v>
      </c>
      <c r="CB17" s="85"/>
      <c r="CD17" s="85"/>
      <c r="CF17" s="19" t="s">
        <v>181</v>
      </c>
      <c r="CG17" s="85"/>
      <c r="CI17" s="85"/>
      <c r="CJ17" s="85"/>
      <c r="CK17" s="85"/>
      <c r="CL17" s="85"/>
      <c r="CN17" s="48"/>
      <c r="CO17" s="48"/>
      <c r="CP17" s="48"/>
      <c r="CR17" s="9">
        <v>0</v>
      </c>
      <c r="CS17" s="48"/>
      <c r="CT17" s="48"/>
      <c r="CU17" s="48"/>
      <c r="CW17" s="9">
        <v>0</v>
      </c>
      <c r="CX17" s="48"/>
      <c r="CY17" s="48"/>
      <c r="CZ17" s="48"/>
      <c r="DB17" s="9">
        <v>0</v>
      </c>
      <c r="DC17" s="48"/>
      <c r="DD17" s="48"/>
      <c r="DE17" s="48"/>
      <c r="DG17" s="9">
        <v>0</v>
      </c>
      <c r="DH17" s="48"/>
      <c r="DI17" s="48"/>
    </row>
    <row r="18" spans="1:113" x14ac:dyDescent="0.25">
      <c r="A18" s="4">
        <v>2020</v>
      </c>
      <c r="B18" s="5">
        <f>BD!K20</f>
        <v>17</v>
      </c>
      <c r="I18" s="19" t="s">
        <v>180</v>
      </c>
      <c r="J18" s="20">
        <v>44105</v>
      </c>
      <c r="K18" s="6" t="s">
        <v>2454</v>
      </c>
      <c r="L18" s="19" t="s">
        <v>209</v>
      </c>
      <c r="M18" s="9">
        <v>3207465</v>
      </c>
      <c r="O18" s="85"/>
      <c r="Q18" s="85"/>
      <c r="R18" s="85"/>
      <c r="S18" s="6" t="s">
        <v>1437</v>
      </c>
      <c r="T18" s="4" t="s">
        <v>181</v>
      </c>
      <c r="AE18" s="4" t="s">
        <v>181</v>
      </c>
      <c r="AP18" s="4" t="s">
        <v>181</v>
      </c>
      <c r="BA18" s="9">
        <f t="shared" si="4"/>
        <v>3207465</v>
      </c>
      <c r="BB18" s="4" t="s">
        <v>180</v>
      </c>
      <c r="BC18" s="85">
        <v>44105</v>
      </c>
      <c r="BD18" s="6" t="s">
        <v>2454</v>
      </c>
      <c r="BE18" s="19">
        <f>Tabla1[[#This Row],[TIEMPO PRORROGADO HASTA
(1)]]-Tabla1[[#This Row],[TIEMPO PRORROGADO DESDE
(1)]]</f>
        <v>15</v>
      </c>
      <c r="BF18" s="85">
        <v>44180</v>
      </c>
      <c r="BG18" s="85">
        <v>44195</v>
      </c>
      <c r="BH18" s="85"/>
      <c r="BI18" s="6" t="s">
        <v>1437</v>
      </c>
      <c r="BJ18" s="4" t="s">
        <v>181</v>
      </c>
      <c r="BM18" s="4">
        <f t="shared" si="5"/>
        <v>0</v>
      </c>
      <c r="BR18" s="4" t="s">
        <v>181</v>
      </c>
      <c r="BU18" s="19">
        <f t="shared" si="6"/>
        <v>0</v>
      </c>
      <c r="BZ18" s="19">
        <f t="shared" si="7"/>
        <v>15</v>
      </c>
      <c r="CA18" s="19" t="s">
        <v>181</v>
      </c>
      <c r="CB18" s="85"/>
      <c r="CD18" s="85"/>
      <c r="CF18" s="19" t="s">
        <v>181</v>
      </c>
      <c r="CG18" s="85"/>
      <c r="CI18" s="85"/>
      <c r="CJ18" s="85"/>
      <c r="CK18" s="85"/>
      <c r="CL18" s="85"/>
      <c r="CN18" s="48"/>
      <c r="CO18" s="48"/>
      <c r="CP18" s="48"/>
      <c r="CR18" s="9">
        <v>0</v>
      </c>
      <c r="CS18" s="48"/>
      <c r="CT18" s="48"/>
      <c r="CU18" s="48"/>
      <c r="CW18" s="9">
        <v>0</v>
      </c>
      <c r="CX18" s="48"/>
      <c r="CY18" s="48"/>
      <c r="CZ18" s="48"/>
      <c r="DB18" s="9">
        <v>0</v>
      </c>
      <c r="DC18" s="48"/>
      <c r="DD18" s="48"/>
      <c r="DE18" s="48"/>
      <c r="DG18" s="9">
        <v>0</v>
      </c>
      <c r="DH18" s="48"/>
      <c r="DI18" s="48"/>
    </row>
    <row r="19" spans="1:113" x14ac:dyDescent="0.25">
      <c r="A19" s="4">
        <v>2020</v>
      </c>
      <c r="B19" s="5">
        <f>BD!K21</f>
        <v>18</v>
      </c>
      <c r="I19" s="19" t="s">
        <v>180</v>
      </c>
      <c r="J19" s="20">
        <v>44104</v>
      </c>
      <c r="K19" s="6" t="s">
        <v>2454</v>
      </c>
      <c r="L19" s="19" t="s">
        <v>209</v>
      </c>
      <c r="M19" s="9">
        <v>2133333</v>
      </c>
      <c r="O19" s="85"/>
      <c r="Q19" s="85"/>
      <c r="R19" s="85"/>
      <c r="S19" s="6" t="s">
        <v>714</v>
      </c>
      <c r="T19" s="4" t="s">
        <v>181</v>
      </c>
      <c r="AE19" s="4" t="s">
        <v>181</v>
      </c>
      <c r="AP19" s="4" t="s">
        <v>181</v>
      </c>
      <c r="BA19" s="9">
        <f t="shared" si="4"/>
        <v>2133333</v>
      </c>
      <c r="BB19" s="4" t="s">
        <v>180</v>
      </c>
      <c r="BC19" s="20">
        <v>44104</v>
      </c>
      <c r="BD19" s="6" t="s">
        <v>2454</v>
      </c>
      <c r="BE19" s="19">
        <f>Tabla1[[#This Row],[TIEMPO PRORROGADO HASTA
(1)]]-Tabla1[[#This Row],[TIEMPO PRORROGADO DESDE
(1)]]</f>
        <v>21</v>
      </c>
      <c r="BF19" s="85">
        <v>44175</v>
      </c>
      <c r="BG19" s="85">
        <v>44196</v>
      </c>
      <c r="BH19" s="85"/>
      <c r="BI19" s="6" t="s">
        <v>714</v>
      </c>
      <c r="BJ19" s="4" t="s">
        <v>181</v>
      </c>
      <c r="BM19" s="4">
        <f t="shared" si="5"/>
        <v>0</v>
      </c>
      <c r="BR19" s="4" t="s">
        <v>181</v>
      </c>
      <c r="BU19" s="19">
        <f t="shared" si="6"/>
        <v>0</v>
      </c>
      <c r="BZ19" s="19">
        <f t="shared" si="7"/>
        <v>21</v>
      </c>
      <c r="CA19" s="19" t="s">
        <v>181</v>
      </c>
      <c r="CB19" s="85"/>
      <c r="CD19" s="85"/>
      <c r="CF19" s="19" t="s">
        <v>181</v>
      </c>
      <c r="CG19" s="85"/>
      <c r="CI19" s="85"/>
      <c r="CJ19" s="85"/>
      <c r="CK19" s="85"/>
      <c r="CL19" s="85"/>
      <c r="CN19" s="48"/>
      <c r="CO19" s="48"/>
      <c r="CP19" s="48"/>
      <c r="CR19" s="9">
        <v>0</v>
      </c>
      <c r="CS19" s="48"/>
      <c r="CT19" s="48"/>
      <c r="CU19" s="48"/>
      <c r="CW19" s="9">
        <v>0</v>
      </c>
      <c r="CX19" s="48"/>
      <c r="CY19" s="48"/>
      <c r="CZ19" s="48"/>
      <c r="DB19" s="9">
        <v>0</v>
      </c>
      <c r="DC19" s="48"/>
      <c r="DD19" s="48"/>
      <c r="DE19" s="48"/>
      <c r="DG19" s="9">
        <v>0</v>
      </c>
      <c r="DH19" s="48"/>
      <c r="DI19" s="48"/>
    </row>
    <row r="20" spans="1:113" x14ac:dyDescent="0.25">
      <c r="A20" s="4">
        <v>2020</v>
      </c>
      <c r="B20" s="5">
        <f>BD!K22</f>
        <v>19</v>
      </c>
      <c r="E20" s="9">
        <v>42500000</v>
      </c>
      <c r="I20" s="19" t="s">
        <v>181</v>
      </c>
      <c r="O20" s="85"/>
      <c r="Q20" s="85"/>
      <c r="R20" s="85"/>
      <c r="T20" s="4" t="s">
        <v>181</v>
      </c>
      <c r="AE20" s="4" t="s">
        <v>181</v>
      </c>
      <c r="AP20" s="4" t="s">
        <v>181</v>
      </c>
      <c r="BA20" s="9">
        <f t="shared" si="4"/>
        <v>0</v>
      </c>
      <c r="BB20" s="4" t="s">
        <v>181</v>
      </c>
      <c r="BC20" s="85"/>
      <c r="BE20" s="19">
        <f>Tabla1[[#This Row],[TIEMPO PRORROGADO HASTA
(1)]]-Tabla1[[#This Row],[TIEMPO PRORROGADO DESDE
(1)]]</f>
        <v>-153</v>
      </c>
      <c r="BF20" s="85">
        <v>44175</v>
      </c>
      <c r="BG20" s="85">
        <v>44022</v>
      </c>
      <c r="BH20" s="85"/>
      <c r="BJ20" s="4" t="s">
        <v>181</v>
      </c>
      <c r="BM20" s="4">
        <f t="shared" si="5"/>
        <v>0</v>
      </c>
      <c r="BR20" s="4" t="s">
        <v>181</v>
      </c>
      <c r="BU20" s="19">
        <f t="shared" si="6"/>
        <v>0</v>
      </c>
      <c r="BZ20" s="19">
        <f t="shared" si="7"/>
        <v>-153</v>
      </c>
      <c r="CA20" s="19" t="s">
        <v>181</v>
      </c>
      <c r="CB20" s="85"/>
      <c r="CD20" s="85"/>
      <c r="CF20" s="19" t="s">
        <v>181</v>
      </c>
      <c r="CG20" s="85"/>
      <c r="CI20" s="85"/>
      <c r="CJ20" s="85"/>
      <c r="CK20" s="85"/>
      <c r="CL20" s="85" t="s">
        <v>464</v>
      </c>
      <c r="CM20" s="6" t="s">
        <v>462</v>
      </c>
      <c r="CN20" s="48">
        <v>43840</v>
      </c>
      <c r="CO20" s="48">
        <v>43843</v>
      </c>
      <c r="CP20" s="48" t="s">
        <v>463</v>
      </c>
      <c r="CQ20" s="15">
        <v>0.1</v>
      </c>
      <c r="CR20" s="9">
        <v>9350000</v>
      </c>
      <c r="CS20" s="48">
        <v>43841</v>
      </c>
      <c r="CT20" s="48">
        <v>44364</v>
      </c>
      <c r="CU20" s="48"/>
      <c r="CW20" s="9">
        <v>0</v>
      </c>
      <c r="CX20" s="48"/>
      <c r="CY20" s="48"/>
      <c r="CZ20" s="48"/>
      <c r="DB20" s="9">
        <v>0</v>
      </c>
      <c r="DC20" s="48"/>
      <c r="DD20" s="48"/>
      <c r="DE20" s="48"/>
      <c r="DG20" s="9">
        <v>0</v>
      </c>
      <c r="DH20" s="48"/>
      <c r="DI20" s="48"/>
    </row>
    <row r="21" spans="1:113" x14ac:dyDescent="0.25">
      <c r="A21" s="4">
        <v>2020</v>
      </c>
      <c r="B21" s="5" t="str">
        <f>BD!K23</f>
        <v>19 - CESION</v>
      </c>
      <c r="I21" s="19" t="s">
        <v>180</v>
      </c>
      <c r="J21" s="20">
        <v>44519</v>
      </c>
      <c r="K21" s="6" t="s">
        <v>5358</v>
      </c>
      <c r="L21" s="19" t="s">
        <v>209</v>
      </c>
      <c r="M21" s="9">
        <v>5100000</v>
      </c>
      <c r="O21" s="161"/>
      <c r="Q21" s="161"/>
      <c r="R21" s="161"/>
      <c r="T21" s="4" t="s">
        <v>181</v>
      </c>
      <c r="AE21" s="4" t="s">
        <v>181</v>
      </c>
      <c r="AP21" s="4" t="s">
        <v>181</v>
      </c>
      <c r="BA21" s="9">
        <f t="shared" ref="BA21" si="8">M21+X21+AI21+AT21</f>
        <v>5100000</v>
      </c>
      <c r="BB21" s="4" t="s">
        <v>180</v>
      </c>
      <c r="BC21" s="161">
        <v>44519</v>
      </c>
      <c r="BD21" s="6" t="s">
        <v>5358</v>
      </c>
      <c r="BE21" s="19">
        <f>Tabla1[[#This Row],[TIEMPO PRORROGADO HASTA
(1)]]-Tabla1[[#This Row],[TIEMPO PRORROGADO DESDE
(1)]]</f>
        <v>18</v>
      </c>
      <c r="BF21" s="161">
        <v>44175</v>
      </c>
      <c r="BG21" s="161">
        <v>44193</v>
      </c>
      <c r="BH21" s="161"/>
      <c r="BI21" s="6" t="s">
        <v>1439</v>
      </c>
      <c r="BJ21" s="4" t="s">
        <v>181</v>
      </c>
      <c r="BM21" s="4">
        <f t="shared" ref="BM21" si="9">BO21-BN21</f>
        <v>0</v>
      </c>
      <c r="BR21" s="4" t="s">
        <v>181</v>
      </c>
      <c r="BU21" s="19">
        <f t="shared" ref="BU21" si="10">BW21-BV21</f>
        <v>0</v>
      </c>
      <c r="BZ21" s="19">
        <f t="shared" ref="BZ21" si="11">BU21+BM21+BE21</f>
        <v>18</v>
      </c>
      <c r="CA21" s="19" t="s">
        <v>181</v>
      </c>
      <c r="CB21" s="161"/>
      <c r="CD21" s="161"/>
      <c r="CF21" s="19" t="s">
        <v>181</v>
      </c>
      <c r="CG21" s="161"/>
      <c r="CI21" s="161"/>
      <c r="CJ21" s="161"/>
      <c r="CK21" s="161"/>
      <c r="CL21" s="161" t="s">
        <v>464</v>
      </c>
      <c r="CM21" s="6" t="s">
        <v>462</v>
      </c>
      <c r="CN21" s="48">
        <v>43840</v>
      </c>
      <c r="CO21" s="48">
        <v>43843</v>
      </c>
      <c r="CP21" s="48" t="s">
        <v>463</v>
      </c>
      <c r="CQ21" s="15">
        <v>0.1</v>
      </c>
      <c r="CR21" s="9">
        <v>9350000</v>
      </c>
      <c r="CS21" s="48">
        <v>43841</v>
      </c>
      <c r="CT21" s="48">
        <v>44364</v>
      </c>
      <c r="CU21" s="48"/>
      <c r="CW21" s="9">
        <v>0</v>
      </c>
      <c r="CX21" s="48"/>
      <c r="CY21" s="48"/>
      <c r="CZ21" s="48"/>
      <c r="DB21" s="9">
        <v>0</v>
      </c>
      <c r="DC21" s="48"/>
      <c r="DD21" s="48"/>
      <c r="DE21" s="48"/>
      <c r="DG21" s="9">
        <v>0</v>
      </c>
      <c r="DH21" s="48"/>
      <c r="DI21" s="48"/>
    </row>
    <row r="22" spans="1:113" x14ac:dyDescent="0.25">
      <c r="A22" s="4">
        <v>2020</v>
      </c>
      <c r="B22" s="5">
        <f>BD!K24</f>
        <v>20</v>
      </c>
      <c r="I22" s="19" t="s">
        <v>181</v>
      </c>
      <c r="O22" s="85"/>
      <c r="Q22" s="85"/>
      <c r="R22" s="85"/>
      <c r="T22" s="4" t="s">
        <v>181</v>
      </c>
      <c r="AE22" s="4" t="s">
        <v>181</v>
      </c>
      <c r="AP22" s="4" t="s">
        <v>181</v>
      </c>
      <c r="BA22" s="9">
        <f t="shared" si="4"/>
        <v>0</v>
      </c>
      <c r="BB22" s="4" t="s">
        <v>181</v>
      </c>
      <c r="BC22" s="85"/>
      <c r="BE22" s="19">
        <f>Tabla1[[#This Row],[TIEMPO PRORROGADO HASTA
(1)]]-Tabla1[[#This Row],[TIEMPO PRORROGADO DESDE
(1)]]</f>
        <v>0</v>
      </c>
      <c r="BF22" s="85"/>
      <c r="BG22" s="85"/>
      <c r="BH22" s="85"/>
      <c r="BJ22" s="4" t="s">
        <v>181</v>
      </c>
      <c r="BM22" s="4">
        <f t="shared" si="5"/>
        <v>0</v>
      </c>
      <c r="BR22" s="4" t="s">
        <v>181</v>
      </c>
      <c r="BU22" s="19">
        <f t="shared" si="6"/>
        <v>0</v>
      </c>
      <c r="BZ22" s="19">
        <f t="shared" si="7"/>
        <v>0</v>
      </c>
      <c r="CA22" s="19" t="s">
        <v>181</v>
      </c>
      <c r="CB22" s="85"/>
      <c r="CD22" s="85"/>
      <c r="CF22" s="19" t="s">
        <v>181</v>
      </c>
      <c r="CG22" s="85"/>
      <c r="CI22" s="85"/>
      <c r="CJ22" s="85"/>
      <c r="CK22" s="85"/>
      <c r="CL22" s="85"/>
      <c r="CN22" s="48"/>
      <c r="CO22" s="48"/>
      <c r="CP22" s="48"/>
      <c r="CR22" s="9">
        <v>0</v>
      </c>
      <c r="CS22" s="48"/>
      <c r="CT22" s="48"/>
      <c r="CU22" s="48"/>
      <c r="CW22" s="9">
        <v>0</v>
      </c>
      <c r="CX22" s="48"/>
      <c r="CY22" s="48"/>
      <c r="CZ22" s="48"/>
      <c r="DB22" s="9">
        <v>0</v>
      </c>
      <c r="DC22" s="48"/>
      <c r="DD22" s="48"/>
      <c r="DE22" s="48"/>
      <c r="DG22" s="9">
        <v>0</v>
      </c>
      <c r="DH22" s="48"/>
      <c r="DI22" s="48"/>
    </row>
    <row r="23" spans="1:113" x14ac:dyDescent="0.25">
      <c r="A23" s="4">
        <v>2020</v>
      </c>
      <c r="B23" s="5">
        <f>BD!K25</f>
        <v>21</v>
      </c>
      <c r="I23" s="19" t="s">
        <v>181</v>
      </c>
      <c r="O23" s="85"/>
      <c r="Q23" s="85"/>
      <c r="R23" s="85"/>
      <c r="T23" s="4" t="s">
        <v>181</v>
      </c>
      <c r="AE23" s="4" t="s">
        <v>181</v>
      </c>
      <c r="AP23" s="4" t="s">
        <v>181</v>
      </c>
      <c r="BA23" s="9">
        <f t="shared" si="4"/>
        <v>0</v>
      </c>
      <c r="BB23" s="4" t="s">
        <v>181</v>
      </c>
      <c r="BC23" s="85"/>
      <c r="BE23" s="19">
        <f>Tabla1[[#This Row],[TIEMPO PRORROGADO HASTA
(1)]]-Tabla1[[#This Row],[TIEMPO PRORROGADO DESDE
(1)]]</f>
        <v>0</v>
      </c>
      <c r="BF23" s="85"/>
      <c r="BG23" s="85"/>
      <c r="BH23" s="85"/>
      <c r="BJ23" s="4" t="s">
        <v>181</v>
      </c>
      <c r="BM23" s="4">
        <f t="shared" si="5"/>
        <v>0</v>
      </c>
      <c r="BR23" s="4" t="s">
        <v>181</v>
      </c>
      <c r="BU23" s="19">
        <f t="shared" si="6"/>
        <v>0</v>
      </c>
      <c r="BZ23" s="19">
        <f t="shared" si="7"/>
        <v>0</v>
      </c>
      <c r="CA23" s="19" t="s">
        <v>181</v>
      </c>
      <c r="CB23" s="85"/>
      <c r="CD23" s="85"/>
      <c r="CF23" s="19" t="s">
        <v>181</v>
      </c>
      <c r="CG23" s="85"/>
      <c r="CI23" s="85"/>
      <c r="CJ23" s="85"/>
      <c r="CK23" s="85"/>
      <c r="CL23" s="85"/>
      <c r="CN23" s="48"/>
      <c r="CO23" s="48"/>
      <c r="CP23" s="48"/>
      <c r="CR23" s="9">
        <v>0</v>
      </c>
      <c r="CS23" s="48"/>
      <c r="CT23" s="48"/>
      <c r="CU23" s="48"/>
      <c r="CW23" s="9">
        <v>0</v>
      </c>
      <c r="CX23" s="48"/>
      <c r="CY23" s="48"/>
      <c r="CZ23" s="48"/>
      <c r="DB23" s="9">
        <v>0</v>
      </c>
      <c r="DC23" s="48"/>
      <c r="DD23" s="48"/>
      <c r="DE23" s="48"/>
      <c r="DG23" s="9">
        <v>0</v>
      </c>
      <c r="DH23" s="48"/>
      <c r="DI23" s="48"/>
    </row>
    <row r="24" spans="1:113" x14ac:dyDescent="0.25">
      <c r="A24" s="4">
        <v>2020</v>
      </c>
      <c r="B24" s="5">
        <f>BD!K26</f>
        <v>22</v>
      </c>
      <c r="I24" s="19" t="s">
        <v>181</v>
      </c>
      <c r="O24" s="85"/>
      <c r="Q24" s="85"/>
      <c r="R24" s="85"/>
      <c r="T24" s="4" t="s">
        <v>181</v>
      </c>
      <c r="AE24" s="4" t="s">
        <v>181</v>
      </c>
      <c r="AP24" s="4" t="s">
        <v>181</v>
      </c>
      <c r="BA24" s="9">
        <f t="shared" si="4"/>
        <v>0</v>
      </c>
      <c r="BB24" s="4" t="s">
        <v>181</v>
      </c>
      <c r="BC24" s="85"/>
      <c r="BE24" s="19">
        <f>Tabla1[[#This Row],[TIEMPO PRORROGADO HASTA
(1)]]-Tabla1[[#This Row],[TIEMPO PRORROGADO DESDE
(1)]]</f>
        <v>0</v>
      </c>
      <c r="BF24" s="85"/>
      <c r="BG24" s="85"/>
      <c r="BH24" s="85"/>
      <c r="BJ24" s="4" t="s">
        <v>181</v>
      </c>
      <c r="BM24" s="4">
        <f t="shared" si="5"/>
        <v>0</v>
      </c>
      <c r="BR24" s="4" t="s">
        <v>181</v>
      </c>
      <c r="BU24" s="19">
        <f t="shared" si="6"/>
        <v>0</v>
      </c>
      <c r="BZ24" s="19">
        <f t="shared" si="7"/>
        <v>0</v>
      </c>
      <c r="CA24" s="19" t="s">
        <v>181</v>
      </c>
      <c r="CB24" s="85"/>
      <c r="CD24" s="85"/>
      <c r="CF24" s="19" t="s">
        <v>181</v>
      </c>
      <c r="CG24" s="85"/>
      <c r="CI24" s="85"/>
      <c r="CJ24" s="85"/>
      <c r="CK24" s="85"/>
      <c r="CL24" s="85"/>
      <c r="CN24" s="48"/>
      <c r="CO24" s="48"/>
      <c r="CP24" s="48"/>
      <c r="CR24" s="9">
        <v>0</v>
      </c>
      <c r="CS24" s="48"/>
      <c r="CT24" s="48"/>
      <c r="CU24" s="48"/>
      <c r="CW24" s="9">
        <v>0</v>
      </c>
      <c r="CX24" s="48"/>
      <c r="CY24" s="48"/>
      <c r="CZ24" s="48"/>
      <c r="DB24" s="9">
        <v>0</v>
      </c>
      <c r="DC24" s="48"/>
      <c r="DD24" s="48"/>
      <c r="DE24" s="48"/>
      <c r="DG24" s="9">
        <v>0</v>
      </c>
      <c r="DH24" s="48"/>
      <c r="DI24" s="48"/>
    </row>
    <row r="25" spans="1:113" x14ac:dyDescent="0.25">
      <c r="A25" s="4">
        <v>2020</v>
      </c>
      <c r="B25" s="5">
        <f>BD!K27</f>
        <v>23</v>
      </c>
      <c r="I25" s="19" t="s">
        <v>181</v>
      </c>
      <c r="O25" s="85"/>
      <c r="Q25" s="85"/>
      <c r="R25" s="85"/>
      <c r="T25" s="4" t="s">
        <v>181</v>
      </c>
      <c r="AE25" s="4" t="s">
        <v>181</v>
      </c>
      <c r="AP25" s="4" t="s">
        <v>181</v>
      </c>
      <c r="BA25" s="9">
        <f t="shared" si="4"/>
        <v>0</v>
      </c>
      <c r="BB25" s="4" t="s">
        <v>181</v>
      </c>
      <c r="BC25" s="85"/>
      <c r="BE25" s="19">
        <f>Tabla1[[#This Row],[TIEMPO PRORROGADO HASTA
(1)]]-Tabla1[[#This Row],[TIEMPO PRORROGADO DESDE
(1)]]</f>
        <v>0</v>
      </c>
      <c r="BF25" s="85"/>
      <c r="BG25" s="85"/>
      <c r="BH25" s="85"/>
      <c r="BJ25" s="4" t="s">
        <v>181</v>
      </c>
      <c r="BM25" s="4">
        <f t="shared" si="5"/>
        <v>0</v>
      </c>
      <c r="BR25" s="4" t="s">
        <v>181</v>
      </c>
      <c r="BU25" s="19">
        <f t="shared" si="6"/>
        <v>0</v>
      </c>
      <c r="BZ25" s="19">
        <f t="shared" si="7"/>
        <v>0</v>
      </c>
      <c r="CA25" s="19" t="s">
        <v>181</v>
      </c>
      <c r="CB25" s="85"/>
      <c r="CD25" s="85"/>
      <c r="CF25" s="19" t="s">
        <v>181</v>
      </c>
      <c r="CG25" s="85"/>
      <c r="CI25" s="85"/>
      <c r="CJ25" s="85"/>
      <c r="CK25" s="85"/>
      <c r="CL25" s="85"/>
      <c r="CN25" s="48"/>
      <c r="CO25" s="48"/>
      <c r="CP25" s="48"/>
      <c r="CR25" s="9">
        <v>0</v>
      </c>
      <c r="CS25" s="48"/>
      <c r="CT25" s="48"/>
      <c r="CU25" s="48"/>
      <c r="CW25" s="9">
        <v>0</v>
      </c>
      <c r="CX25" s="48"/>
      <c r="CY25" s="48"/>
      <c r="CZ25" s="48"/>
      <c r="DB25" s="9">
        <v>0</v>
      </c>
      <c r="DC25" s="48"/>
      <c r="DD25" s="48"/>
      <c r="DE25" s="48"/>
      <c r="DG25" s="9">
        <v>0</v>
      </c>
      <c r="DH25" s="48"/>
      <c r="DI25" s="48"/>
    </row>
    <row r="26" spans="1:113" x14ac:dyDescent="0.25">
      <c r="A26" s="4">
        <v>2020</v>
      </c>
      <c r="B26" s="5">
        <f>BD!K28</f>
        <v>24</v>
      </c>
      <c r="I26" s="19" t="s">
        <v>180</v>
      </c>
      <c r="J26" s="20">
        <v>44133</v>
      </c>
      <c r="K26" s="6" t="s">
        <v>2454</v>
      </c>
      <c r="L26" s="19" t="s">
        <v>209</v>
      </c>
      <c r="M26" s="9">
        <v>4500000</v>
      </c>
      <c r="O26" s="85"/>
      <c r="Q26" s="85"/>
      <c r="R26" s="85"/>
      <c r="S26" s="6" t="s">
        <v>1433</v>
      </c>
      <c r="T26" s="4" t="s">
        <v>181</v>
      </c>
      <c r="AE26" s="4" t="s">
        <v>181</v>
      </c>
      <c r="AP26" s="4" t="s">
        <v>181</v>
      </c>
      <c r="BA26" s="9">
        <f t="shared" si="4"/>
        <v>4500000</v>
      </c>
      <c r="BB26" s="4" t="s">
        <v>180</v>
      </c>
      <c r="BC26" s="85">
        <v>44133</v>
      </c>
      <c r="BD26" s="6" t="s">
        <v>2454</v>
      </c>
      <c r="BE26" s="19">
        <f>Tabla1[[#This Row],[TIEMPO PRORROGADO HASTA
(1)]]-Tabla1[[#This Row],[TIEMPO PRORROGADO DESDE
(1)]]</f>
        <v>16</v>
      </c>
      <c r="BF26" s="85">
        <v>44180</v>
      </c>
      <c r="BG26" s="85">
        <v>44196</v>
      </c>
      <c r="BH26" s="85"/>
      <c r="BI26" s="6" t="s">
        <v>1433</v>
      </c>
      <c r="BJ26" s="4" t="s">
        <v>181</v>
      </c>
      <c r="BM26" s="4">
        <f t="shared" si="5"/>
        <v>0</v>
      </c>
      <c r="BR26" s="4" t="s">
        <v>181</v>
      </c>
      <c r="BU26" s="19">
        <f t="shared" si="6"/>
        <v>0</v>
      </c>
      <c r="BZ26" s="19">
        <f t="shared" si="7"/>
        <v>16</v>
      </c>
      <c r="CA26" s="19" t="s">
        <v>181</v>
      </c>
      <c r="CB26" s="85"/>
      <c r="CD26" s="85"/>
      <c r="CF26" s="19" t="s">
        <v>181</v>
      </c>
      <c r="CG26" s="85"/>
      <c r="CI26" s="85"/>
      <c r="CJ26" s="85"/>
      <c r="CK26" s="85"/>
      <c r="CL26" s="85"/>
      <c r="CN26" s="48"/>
      <c r="CO26" s="48"/>
      <c r="CP26" s="48"/>
      <c r="CR26" s="9">
        <v>0</v>
      </c>
      <c r="CS26" s="48"/>
      <c r="CT26" s="48"/>
      <c r="CU26" s="48"/>
      <c r="CW26" s="9">
        <v>0</v>
      </c>
      <c r="CX26" s="48"/>
      <c r="CY26" s="48"/>
      <c r="CZ26" s="48"/>
      <c r="DB26" s="9">
        <v>0</v>
      </c>
      <c r="DC26" s="48"/>
      <c r="DD26" s="48"/>
      <c r="DE26" s="48"/>
      <c r="DG26" s="9">
        <v>0</v>
      </c>
      <c r="DH26" s="48"/>
      <c r="DI26" s="48"/>
    </row>
    <row r="27" spans="1:113" x14ac:dyDescent="0.25">
      <c r="A27" s="4">
        <v>2020</v>
      </c>
      <c r="B27" s="5">
        <f>BD!K29</f>
        <v>25</v>
      </c>
      <c r="I27" s="19" t="s">
        <v>180</v>
      </c>
      <c r="J27" s="20">
        <v>44133</v>
      </c>
      <c r="K27" s="6" t="s">
        <v>2454</v>
      </c>
      <c r="L27" s="19" t="s">
        <v>209</v>
      </c>
      <c r="M27" s="9">
        <v>2400000</v>
      </c>
      <c r="O27" s="85"/>
      <c r="Q27" s="85"/>
      <c r="R27" s="85"/>
      <c r="S27" s="6" t="s">
        <v>1433</v>
      </c>
      <c r="T27" s="4" t="s">
        <v>181</v>
      </c>
      <c r="AE27" s="4" t="s">
        <v>181</v>
      </c>
      <c r="AP27" s="4" t="s">
        <v>181</v>
      </c>
      <c r="BA27" s="9">
        <f t="shared" si="4"/>
        <v>2400000</v>
      </c>
      <c r="BB27" s="4" t="s">
        <v>180</v>
      </c>
      <c r="BC27" s="161">
        <v>44133</v>
      </c>
      <c r="BD27" s="6" t="s">
        <v>2454</v>
      </c>
      <c r="BE27" s="19">
        <f>Tabla1[[#This Row],[TIEMPO PRORROGADO HASTA
(1)]]-Tabla1[[#This Row],[TIEMPO PRORROGADO DESDE
(1)]]</f>
        <v>16</v>
      </c>
      <c r="BF27" s="161">
        <v>44180</v>
      </c>
      <c r="BG27" s="161">
        <v>44196</v>
      </c>
      <c r="BH27" s="85"/>
      <c r="BI27" s="6" t="s">
        <v>1433</v>
      </c>
      <c r="BJ27" s="4" t="s">
        <v>181</v>
      </c>
      <c r="BM27" s="4">
        <f t="shared" si="5"/>
        <v>0</v>
      </c>
      <c r="BR27" s="4" t="s">
        <v>181</v>
      </c>
      <c r="BU27" s="19">
        <f t="shared" si="6"/>
        <v>0</v>
      </c>
      <c r="BZ27" s="19">
        <f t="shared" si="7"/>
        <v>16</v>
      </c>
      <c r="CA27" s="19" t="s">
        <v>181</v>
      </c>
      <c r="CB27" s="85"/>
      <c r="CD27" s="85"/>
      <c r="CF27" s="19" t="s">
        <v>181</v>
      </c>
      <c r="CG27" s="85"/>
      <c r="CI27" s="85"/>
      <c r="CJ27" s="85"/>
      <c r="CK27" s="85"/>
      <c r="CL27" s="85"/>
      <c r="CN27" s="48"/>
      <c r="CO27" s="48"/>
      <c r="CP27" s="48"/>
      <c r="CR27" s="9">
        <v>0</v>
      </c>
      <c r="CS27" s="48"/>
      <c r="CT27" s="48"/>
      <c r="CU27" s="48"/>
      <c r="CW27" s="9">
        <v>0</v>
      </c>
      <c r="CX27" s="48"/>
      <c r="CY27" s="48"/>
      <c r="CZ27" s="48"/>
      <c r="DB27" s="9">
        <v>0</v>
      </c>
      <c r="DC27" s="48"/>
      <c r="DD27" s="48"/>
      <c r="DE27" s="48"/>
      <c r="DG27" s="9">
        <v>0</v>
      </c>
      <c r="DH27" s="48"/>
      <c r="DI27" s="48"/>
    </row>
    <row r="28" spans="1:113" x14ac:dyDescent="0.25">
      <c r="A28" s="4">
        <v>2020</v>
      </c>
      <c r="B28" s="5">
        <f>BD!K30</f>
        <v>26</v>
      </c>
      <c r="I28" s="19" t="s">
        <v>181</v>
      </c>
      <c r="O28" s="85"/>
      <c r="Q28" s="85"/>
      <c r="R28" s="85"/>
      <c r="T28" s="4" t="s">
        <v>181</v>
      </c>
      <c r="AE28" s="4" t="s">
        <v>181</v>
      </c>
      <c r="AP28" s="4" t="s">
        <v>181</v>
      </c>
      <c r="BA28" s="9">
        <f t="shared" si="4"/>
        <v>0</v>
      </c>
      <c r="BB28" s="4" t="s">
        <v>181</v>
      </c>
      <c r="BC28" s="85"/>
      <c r="BE28" s="19">
        <f>Tabla1[[#This Row],[TIEMPO PRORROGADO HASTA
(1)]]-Tabla1[[#This Row],[TIEMPO PRORROGADO DESDE
(1)]]</f>
        <v>0</v>
      </c>
      <c r="BF28" s="85"/>
      <c r="BG28" s="85"/>
      <c r="BH28" s="85"/>
      <c r="BJ28" s="4" t="s">
        <v>181</v>
      </c>
      <c r="BM28" s="4">
        <f t="shared" si="5"/>
        <v>0</v>
      </c>
      <c r="BR28" s="4" t="s">
        <v>181</v>
      </c>
      <c r="BU28" s="19">
        <f t="shared" si="6"/>
        <v>0</v>
      </c>
      <c r="BZ28" s="19">
        <f t="shared" si="7"/>
        <v>0</v>
      </c>
      <c r="CA28" s="19" t="s">
        <v>181</v>
      </c>
      <c r="CB28" s="85"/>
      <c r="CD28" s="85"/>
      <c r="CF28" s="19" t="s">
        <v>181</v>
      </c>
      <c r="CG28" s="85"/>
      <c r="CI28" s="85"/>
      <c r="CJ28" s="85"/>
      <c r="CK28" s="85"/>
      <c r="CL28" s="85"/>
      <c r="CN28" s="48"/>
      <c r="CO28" s="48"/>
      <c r="CP28" s="48"/>
      <c r="CR28" s="9">
        <v>0</v>
      </c>
      <c r="CS28" s="48"/>
      <c r="CT28" s="48"/>
      <c r="CU28" s="48"/>
      <c r="CW28" s="9">
        <v>0</v>
      </c>
      <c r="CX28" s="48"/>
      <c r="CY28" s="48"/>
      <c r="CZ28" s="48"/>
      <c r="DB28" s="9">
        <v>0</v>
      </c>
      <c r="DC28" s="48"/>
      <c r="DD28" s="48"/>
      <c r="DE28" s="48"/>
      <c r="DG28" s="9">
        <v>0</v>
      </c>
      <c r="DH28" s="48"/>
      <c r="DI28" s="48"/>
    </row>
    <row r="29" spans="1:113" x14ac:dyDescent="0.25">
      <c r="A29" s="4">
        <v>2020</v>
      </c>
      <c r="B29" s="5">
        <f>BD!K31</f>
        <v>27</v>
      </c>
      <c r="I29" s="19" t="s">
        <v>180</v>
      </c>
      <c r="J29" s="20">
        <v>44159</v>
      </c>
      <c r="K29" s="6" t="s">
        <v>5358</v>
      </c>
      <c r="L29" s="19" t="s">
        <v>209</v>
      </c>
      <c r="M29" s="9">
        <v>3616935</v>
      </c>
      <c r="O29" s="85"/>
      <c r="Q29" s="85"/>
      <c r="R29" s="85"/>
      <c r="S29" s="6" t="s">
        <v>1439</v>
      </c>
      <c r="T29" s="4" t="s">
        <v>181</v>
      </c>
      <c r="AE29" s="4" t="s">
        <v>181</v>
      </c>
      <c r="AP29" s="4" t="s">
        <v>181</v>
      </c>
      <c r="BA29" s="9">
        <f t="shared" si="4"/>
        <v>3616935</v>
      </c>
      <c r="BB29" s="4" t="s">
        <v>180</v>
      </c>
      <c r="BC29" s="85">
        <v>44159</v>
      </c>
      <c r="BD29" s="6" t="s">
        <v>5358</v>
      </c>
      <c r="BE29" s="19">
        <f>Tabla1[[#This Row],[TIEMPO PRORROGADO HASTA
(1)]]-Tabla1[[#This Row],[TIEMPO PRORROGADO DESDE
(1)]]</f>
        <v>15</v>
      </c>
      <c r="BF29" s="85">
        <v>44180</v>
      </c>
      <c r="BG29" s="85">
        <v>44195</v>
      </c>
      <c r="BH29" s="85"/>
      <c r="BI29" s="6" t="s">
        <v>1439</v>
      </c>
      <c r="BJ29" s="4" t="s">
        <v>181</v>
      </c>
      <c r="BM29" s="4">
        <f t="shared" si="5"/>
        <v>0</v>
      </c>
      <c r="BR29" s="4" t="s">
        <v>181</v>
      </c>
      <c r="BU29" s="19">
        <f t="shared" si="6"/>
        <v>0</v>
      </c>
      <c r="BZ29" s="19">
        <f t="shared" si="7"/>
        <v>15</v>
      </c>
      <c r="CA29" s="19" t="s">
        <v>181</v>
      </c>
      <c r="CB29" s="85"/>
      <c r="CD29" s="85"/>
      <c r="CF29" s="19" t="s">
        <v>181</v>
      </c>
      <c r="CG29" s="85"/>
      <c r="CI29" s="85"/>
      <c r="CJ29" s="85"/>
      <c r="CK29" s="85"/>
      <c r="CL29" s="85"/>
      <c r="CN29" s="48"/>
      <c r="CO29" s="48"/>
      <c r="CP29" s="48"/>
      <c r="CR29" s="9">
        <v>0</v>
      </c>
      <c r="CS29" s="48"/>
      <c r="CT29" s="48"/>
      <c r="CU29" s="48"/>
      <c r="CW29" s="9">
        <v>0</v>
      </c>
      <c r="CX29" s="48"/>
      <c r="CY29" s="48"/>
      <c r="CZ29" s="48"/>
      <c r="DB29" s="9">
        <v>0</v>
      </c>
      <c r="DC29" s="48"/>
      <c r="DD29" s="48"/>
      <c r="DE29" s="48"/>
      <c r="DG29" s="9">
        <v>0</v>
      </c>
      <c r="DH29" s="48"/>
      <c r="DI29" s="48"/>
    </row>
    <row r="30" spans="1:113" x14ac:dyDescent="0.25">
      <c r="A30" s="4">
        <v>2020</v>
      </c>
      <c r="B30" s="5">
        <f>BD!K32</f>
        <v>28</v>
      </c>
      <c r="I30" s="19" t="s">
        <v>180</v>
      </c>
      <c r="J30" s="20">
        <v>44103</v>
      </c>
      <c r="K30" s="6" t="s">
        <v>2454</v>
      </c>
      <c r="L30" s="19" t="s">
        <v>209</v>
      </c>
      <c r="M30" s="9">
        <v>4632500</v>
      </c>
      <c r="O30" s="85"/>
      <c r="Q30" s="85"/>
      <c r="R30" s="85"/>
      <c r="S30" s="6" t="s">
        <v>1431</v>
      </c>
      <c r="T30" s="4" t="s">
        <v>181</v>
      </c>
      <c r="AE30" s="4" t="s">
        <v>181</v>
      </c>
      <c r="AP30" s="4" t="s">
        <v>181</v>
      </c>
      <c r="BA30" s="9">
        <f t="shared" si="4"/>
        <v>4632500</v>
      </c>
      <c r="BB30" s="4" t="s">
        <v>180</v>
      </c>
      <c r="BC30" s="161">
        <v>44103</v>
      </c>
      <c r="BD30" s="6" t="s">
        <v>2454</v>
      </c>
      <c r="BE30" s="19">
        <f>Tabla1[[#This Row],[TIEMPO PRORROGADO HASTA
(1)]]-Tabla1[[#This Row],[TIEMPO PRORROGADO DESDE
(1)]]</f>
        <v>15</v>
      </c>
      <c r="BF30" s="161">
        <v>44180</v>
      </c>
      <c r="BG30" s="161">
        <v>44195</v>
      </c>
      <c r="BH30" s="161"/>
      <c r="BI30" s="6" t="s">
        <v>1431</v>
      </c>
      <c r="BJ30" s="4" t="s">
        <v>181</v>
      </c>
      <c r="BM30" s="4">
        <f t="shared" si="5"/>
        <v>0</v>
      </c>
      <c r="BR30" s="4" t="s">
        <v>181</v>
      </c>
      <c r="BU30" s="19">
        <f t="shared" si="6"/>
        <v>0</v>
      </c>
      <c r="BZ30" s="19">
        <f t="shared" si="7"/>
        <v>15</v>
      </c>
      <c r="CA30" s="19" t="s">
        <v>181</v>
      </c>
      <c r="CB30" s="85"/>
      <c r="CD30" s="85"/>
      <c r="CF30" s="19" t="s">
        <v>181</v>
      </c>
      <c r="CG30" s="85"/>
      <c r="CI30" s="85"/>
      <c r="CJ30" s="85"/>
      <c r="CK30" s="85"/>
      <c r="CL30" s="85"/>
      <c r="CN30" s="48"/>
      <c r="CO30" s="48"/>
      <c r="CP30" s="48"/>
      <c r="CR30" s="9">
        <v>0</v>
      </c>
      <c r="CS30" s="48"/>
      <c r="CT30" s="48"/>
      <c r="CU30" s="48"/>
      <c r="CW30" s="9">
        <v>0</v>
      </c>
      <c r="CX30" s="48"/>
      <c r="CY30" s="48"/>
      <c r="CZ30" s="48"/>
      <c r="DB30" s="9">
        <v>0</v>
      </c>
      <c r="DC30" s="48"/>
      <c r="DD30" s="48"/>
      <c r="DE30" s="48"/>
      <c r="DG30" s="9">
        <v>0</v>
      </c>
      <c r="DH30" s="48"/>
      <c r="DI30" s="48"/>
    </row>
    <row r="31" spans="1:113" x14ac:dyDescent="0.25">
      <c r="A31" s="4">
        <v>2020</v>
      </c>
      <c r="B31" s="5">
        <f>BD!K33</f>
        <v>29</v>
      </c>
      <c r="I31" s="19" t="s">
        <v>180</v>
      </c>
      <c r="J31" s="20">
        <v>44103</v>
      </c>
      <c r="K31" s="6" t="s">
        <v>2454</v>
      </c>
      <c r="L31" s="19" t="s">
        <v>209</v>
      </c>
      <c r="M31" s="9">
        <v>5142500</v>
      </c>
      <c r="O31" s="85"/>
      <c r="Q31" s="85"/>
      <c r="R31" s="85"/>
      <c r="S31" s="6" t="s">
        <v>1431</v>
      </c>
      <c r="T31" s="4" t="s">
        <v>181</v>
      </c>
      <c r="AE31" s="4" t="s">
        <v>181</v>
      </c>
      <c r="AP31" s="4" t="s">
        <v>181</v>
      </c>
      <c r="BA31" s="9">
        <f t="shared" si="4"/>
        <v>5142500</v>
      </c>
      <c r="BB31" s="4" t="s">
        <v>180</v>
      </c>
      <c r="BC31" s="85">
        <v>44103</v>
      </c>
      <c r="BD31" s="6" t="s">
        <v>2454</v>
      </c>
      <c r="BE31" s="19">
        <f>Tabla1[[#This Row],[TIEMPO PRORROGADO HASTA
(1)]]-Tabla1[[#This Row],[TIEMPO PRORROGADO DESDE
(1)]]</f>
        <v>15</v>
      </c>
      <c r="BF31" s="85">
        <v>44180</v>
      </c>
      <c r="BG31" s="85">
        <v>44195</v>
      </c>
      <c r="BH31" s="85"/>
      <c r="BI31" s="6" t="s">
        <v>1431</v>
      </c>
      <c r="BJ31" s="4" t="s">
        <v>181</v>
      </c>
      <c r="BM31" s="4">
        <f t="shared" si="5"/>
        <v>0</v>
      </c>
      <c r="BR31" s="4" t="s">
        <v>181</v>
      </c>
      <c r="BU31" s="19">
        <f t="shared" si="6"/>
        <v>0</v>
      </c>
      <c r="BZ31" s="19">
        <f t="shared" si="7"/>
        <v>15</v>
      </c>
      <c r="CA31" s="19" t="s">
        <v>181</v>
      </c>
      <c r="CB31" s="85"/>
      <c r="CD31" s="85"/>
      <c r="CF31" s="19" t="s">
        <v>181</v>
      </c>
      <c r="CG31" s="85"/>
      <c r="CI31" s="85"/>
      <c r="CJ31" s="85"/>
      <c r="CK31" s="85"/>
      <c r="CL31" s="85"/>
      <c r="CN31" s="48"/>
      <c r="CO31" s="48"/>
      <c r="CP31" s="48"/>
      <c r="CR31" s="9">
        <v>0</v>
      </c>
      <c r="CS31" s="48"/>
      <c r="CT31" s="48"/>
      <c r="CU31" s="48"/>
      <c r="CW31" s="9">
        <v>0</v>
      </c>
      <c r="CX31" s="48"/>
      <c r="CY31" s="48"/>
      <c r="CZ31" s="48"/>
      <c r="DB31" s="9">
        <v>0</v>
      </c>
      <c r="DC31" s="48"/>
      <c r="DD31" s="48"/>
      <c r="DE31" s="48"/>
      <c r="DG31" s="9">
        <v>0</v>
      </c>
      <c r="DH31" s="48"/>
      <c r="DI31" s="48"/>
    </row>
    <row r="32" spans="1:113" x14ac:dyDescent="0.25">
      <c r="A32" s="4">
        <v>2020</v>
      </c>
      <c r="B32" s="5">
        <f>BD!K34</f>
        <v>30</v>
      </c>
      <c r="I32" s="19" t="s">
        <v>180</v>
      </c>
      <c r="J32" s="20">
        <v>44114</v>
      </c>
      <c r="K32" s="6" t="s">
        <v>2454</v>
      </c>
      <c r="L32" s="19" t="s">
        <v>209</v>
      </c>
      <c r="M32" s="9">
        <v>1706667</v>
      </c>
      <c r="O32" s="85"/>
      <c r="Q32" s="85"/>
      <c r="R32" s="85"/>
      <c r="S32" s="6" t="s">
        <v>515</v>
      </c>
      <c r="T32" s="4" t="s">
        <v>181</v>
      </c>
      <c r="AE32" s="4" t="s">
        <v>181</v>
      </c>
      <c r="AP32" s="4" t="s">
        <v>181</v>
      </c>
      <c r="BA32" s="9">
        <f t="shared" si="4"/>
        <v>1706667</v>
      </c>
      <c r="BB32" s="4" t="s">
        <v>180</v>
      </c>
      <c r="BC32" s="85">
        <v>44114</v>
      </c>
      <c r="BD32" s="6" t="s">
        <v>2454</v>
      </c>
      <c r="BE32" s="19">
        <f>Tabla1[[#This Row],[TIEMPO PRORROGADO HASTA
(1)]]-Tabla1[[#This Row],[TIEMPO PRORROGADO DESDE
(1)]]</f>
        <v>16</v>
      </c>
      <c r="BF32" s="85">
        <v>44180</v>
      </c>
      <c r="BG32" s="85">
        <v>44196</v>
      </c>
      <c r="BH32" s="85"/>
      <c r="BI32" s="6" t="s">
        <v>515</v>
      </c>
      <c r="BJ32" s="4" t="s">
        <v>181</v>
      </c>
      <c r="BM32" s="4">
        <f t="shared" si="5"/>
        <v>0</v>
      </c>
      <c r="BR32" s="4" t="s">
        <v>181</v>
      </c>
      <c r="BU32" s="19">
        <f t="shared" si="6"/>
        <v>0</v>
      </c>
      <c r="BZ32" s="19">
        <f t="shared" si="7"/>
        <v>16</v>
      </c>
      <c r="CA32" s="19" t="s">
        <v>181</v>
      </c>
      <c r="CB32" s="85"/>
      <c r="CD32" s="85"/>
      <c r="CF32" s="19" t="s">
        <v>181</v>
      </c>
      <c r="CG32" s="85"/>
      <c r="CI32" s="85"/>
      <c r="CJ32" s="85"/>
      <c r="CK32" s="85"/>
      <c r="CL32" s="85"/>
      <c r="CN32" s="48"/>
      <c r="CO32" s="48"/>
      <c r="CP32" s="48"/>
      <c r="CR32" s="9">
        <v>0</v>
      </c>
      <c r="CS32" s="48"/>
      <c r="CT32" s="48"/>
      <c r="CU32" s="48"/>
      <c r="CW32" s="9">
        <v>0</v>
      </c>
      <c r="CX32" s="48"/>
      <c r="CY32" s="48"/>
      <c r="CZ32" s="48"/>
      <c r="DB32" s="9">
        <v>0</v>
      </c>
      <c r="DC32" s="48"/>
      <c r="DD32" s="48"/>
      <c r="DE32" s="48"/>
      <c r="DG32" s="9">
        <v>0</v>
      </c>
      <c r="DH32" s="48"/>
      <c r="DI32" s="48"/>
    </row>
    <row r="33" spans="1:113" x14ac:dyDescent="0.25">
      <c r="A33" s="4">
        <v>2020</v>
      </c>
      <c r="B33" s="5">
        <f>BD!K35</f>
        <v>31</v>
      </c>
      <c r="I33" s="19" t="s">
        <v>181</v>
      </c>
      <c r="O33" s="85"/>
      <c r="Q33" s="85"/>
      <c r="R33" s="85"/>
      <c r="T33" s="4" t="s">
        <v>181</v>
      </c>
      <c r="AE33" s="4" t="s">
        <v>181</v>
      </c>
      <c r="AP33" s="4" t="s">
        <v>181</v>
      </c>
      <c r="BA33" s="9">
        <f t="shared" si="4"/>
        <v>0</v>
      </c>
      <c r="BB33" s="4" t="s">
        <v>180</v>
      </c>
      <c r="BC33" s="85">
        <v>44181</v>
      </c>
      <c r="BD33" s="6" t="s">
        <v>5358</v>
      </c>
      <c r="BE33" s="19">
        <f>Tabla1[[#This Row],[TIEMPO PRORROGADO HASTA
(1)]]-Tabla1[[#This Row],[TIEMPO PRORROGADO DESDE
(1)]]</f>
        <v>126</v>
      </c>
      <c r="BF33" s="85">
        <v>44180</v>
      </c>
      <c r="BG33" s="85">
        <v>44306</v>
      </c>
      <c r="BH33" s="85"/>
      <c r="BI33" s="6" t="s">
        <v>1432</v>
      </c>
      <c r="BJ33" s="4" t="s">
        <v>181</v>
      </c>
      <c r="BM33" s="4">
        <f t="shared" si="5"/>
        <v>0</v>
      </c>
      <c r="BR33" s="4" t="s">
        <v>181</v>
      </c>
      <c r="BU33" s="19">
        <f t="shared" si="6"/>
        <v>0</v>
      </c>
      <c r="BZ33" s="19">
        <f t="shared" si="7"/>
        <v>126</v>
      </c>
      <c r="CA33" s="19" t="s">
        <v>180</v>
      </c>
      <c r="CB33" s="85"/>
      <c r="CD33" s="85"/>
      <c r="CF33" s="19" t="s">
        <v>181</v>
      </c>
      <c r="CG33" s="85"/>
      <c r="CI33" s="85"/>
      <c r="CJ33" s="85"/>
      <c r="CK33" s="85"/>
      <c r="CL33" s="85"/>
      <c r="CN33" s="48"/>
      <c r="CO33" s="48"/>
      <c r="CP33" s="48"/>
      <c r="CR33" s="9">
        <v>0</v>
      </c>
      <c r="CS33" s="48"/>
      <c r="CT33" s="48"/>
      <c r="CU33" s="48"/>
      <c r="CW33" s="9">
        <v>0</v>
      </c>
      <c r="CX33" s="48"/>
      <c r="CY33" s="48"/>
      <c r="CZ33" s="48"/>
      <c r="DB33" s="9">
        <v>0</v>
      </c>
      <c r="DC33" s="48"/>
      <c r="DD33" s="48"/>
      <c r="DE33" s="48"/>
      <c r="DG33" s="9">
        <v>0</v>
      </c>
      <c r="DH33" s="48"/>
      <c r="DI33" s="48"/>
    </row>
    <row r="34" spans="1:113" x14ac:dyDescent="0.25">
      <c r="A34" s="4">
        <v>2020</v>
      </c>
      <c r="B34" s="5">
        <f>BD!K36</f>
        <v>32</v>
      </c>
      <c r="I34" s="19" t="s">
        <v>180</v>
      </c>
      <c r="J34" s="20">
        <v>44133</v>
      </c>
      <c r="K34" s="6" t="s">
        <v>2454</v>
      </c>
      <c r="L34" s="19" t="s">
        <v>209</v>
      </c>
      <c r="M34" s="9">
        <v>2250500</v>
      </c>
      <c r="O34" s="85"/>
      <c r="Q34" s="85"/>
      <c r="R34" s="85"/>
      <c r="S34" s="6" t="s">
        <v>1433</v>
      </c>
      <c r="T34" s="4" t="s">
        <v>181</v>
      </c>
      <c r="AE34" s="4" t="s">
        <v>181</v>
      </c>
      <c r="AP34" s="4" t="s">
        <v>181</v>
      </c>
      <c r="BA34" s="9">
        <f t="shared" si="4"/>
        <v>2250500</v>
      </c>
      <c r="BB34" s="4" t="s">
        <v>180</v>
      </c>
      <c r="BC34" s="85">
        <v>44133</v>
      </c>
      <c r="BD34" s="6" t="s">
        <v>2454</v>
      </c>
      <c r="BE34" s="19">
        <f>Tabla1[[#This Row],[TIEMPO PRORROGADO HASTA
(1)]]-Tabla1[[#This Row],[TIEMPO PRORROGADO DESDE
(1)]]</f>
        <v>16</v>
      </c>
      <c r="BF34" s="85">
        <v>44180</v>
      </c>
      <c r="BG34" s="85">
        <v>44196</v>
      </c>
      <c r="BH34" s="85"/>
      <c r="BI34" s="6" t="s">
        <v>1433</v>
      </c>
      <c r="BJ34" s="4" t="s">
        <v>181</v>
      </c>
      <c r="BM34" s="4">
        <f t="shared" si="5"/>
        <v>0</v>
      </c>
      <c r="BR34" s="4" t="s">
        <v>181</v>
      </c>
      <c r="BU34" s="19">
        <f t="shared" si="6"/>
        <v>0</v>
      </c>
      <c r="BZ34" s="19">
        <f t="shared" si="7"/>
        <v>16</v>
      </c>
      <c r="CA34" s="19" t="s">
        <v>181</v>
      </c>
      <c r="CB34" s="85"/>
      <c r="CD34" s="85"/>
      <c r="CF34" s="19" t="s">
        <v>181</v>
      </c>
      <c r="CG34" s="85"/>
      <c r="CI34" s="85"/>
      <c r="CJ34" s="85"/>
      <c r="CK34" s="85"/>
      <c r="CL34" s="85"/>
      <c r="CN34" s="48"/>
      <c r="CO34" s="48"/>
      <c r="CP34" s="48"/>
      <c r="CR34" s="9">
        <v>0</v>
      </c>
      <c r="CS34" s="48"/>
      <c r="CT34" s="48"/>
      <c r="CU34" s="48"/>
      <c r="CW34" s="9">
        <v>0</v>
      </c>
      <c r="CX34" s="48"/>
      <c r="CY34" s="48"/>
      <c r="CZ34" s="48"/>
      <c r="DB34" s="9">
        <v>0</v>
      </c>
      <c r="DC34" s="48"/>
      <c r="DD34" s="48"/>
      <c r="DE34" s="48"/>
      <c r="DG34" s="9">
        <v>0</v>
      </c>
      <c r="DH34" s="48"/>
      <c r="DI34" s="48"/>
    </row>
    <row r="35" spans="1:113" x14ac:dyDescent="0.25">
      <c r="A35" s="4">
        <v>2020</v>
      </c>
      <c r="B35" s="5">
        <f>BD!K37</f>
        <v>33</v>
      </c>
      <c r="I35" s="19" t="s">
        <v>180</v>
      </c>
      <c r="J35" s="20">
        <v>44105</v>
      </c>
      <c r="K35" s="6" t="s">
        <v>2454</v>
      </c>
      <c r="L35" s="19" t="s">
        <v>209</v>
      </c>
      <c r="M35" s="9">
        <v>1083333</v>
      </c>
      <c r="O35" s="85"/>
      <c r="Q35" s="85"/>
      <c r="R35" s="85"/>
      <c r="S35" s="6" t="s">
        <v>1438</v>
      </c>
      <c r="T35" s="4" t="s">
        <v>181</v>
      </c>
      <c r="AE35" s="4" t="s">
        <v>181</v>
      </c>
      <c r="AP35" s="4" t="s">
        <v>181</v>
      </c>
      <c r="BA35" s="9">
        <f t="shared" si="4"/>
        <v>1083333</v>
      </c>
      <c r="BB35" s="4" t="s">
        <v>180</v>
      </c>
      <c r="BC35" s="85">
        <v>44105</v>
      </c>
      <c r="BD35" s="6" t="s">
        <v>2454</v>
      </c>
      <c r="BE35" s="19">
        <f>Tabla1[[#This Row],[TIEMPO PRORROGADO HASTA
(1)]]-Tabla1[[#This Row],[TIEMPO PRORROGADO DESDE
(1)]]</f>
        <v>13</v>
      </c>
      <c r="BF35" s="85">
        <v>44182</v>
      </c>
      <c r="BG35" s="85">
        <v>44195</v>
      </c>
      <c r="BH35" s="85"/>
      <c r="BI35" s="6" t="s">
        <v>1438</v>
      </c>
      <c r="BJ35" s="4" t="s">
        <v>181</v>
      </c>
      <c r="BM35" s="4">
        <f t="shared" si="5"/>
        <v>0</v>
      </c>
      <c r="BR35" s="4" t="s">
        <v>181</v>
      </c>
      <c r="BU35" s="19">
        <f t="shared" si="6"/>
        <v>0</v>
      </c>
      <c r="BZ35" s="19">
        <f t="shared" si="7"/>
        <v>13</v>
      </c>
      <c r="CA35" s="19" t="s">
        <v>181</v>
      </c>
      <c r="CB35" s="85"/>
      <c r="CD35" s="85"/>
      <c r="CF35" s="19" t="s">
        <v>181</v>
      </c>
      <c r="CG35" s="85"/>
      <c r="CI35" s="85"/>
      <c r="CJ35" s="85"/>
      <c r="CK35" s="85"/>
      <c r="CL35" s="85"/>
      <c r="CN35" s="48"/>
      <c r="CO35" s="48"/>
      <c r="CP35" s="48"/>
      <c r="CR35" s="9">
        <v>0</v>
      </c>
      <c r="CS35" s="48"/>
      <c r="CT35" s="48"/>
      <c r="CU35" s="48"/>
      <c r="CW35" s="9">
        <v>0</v>
      </c>
      <c r="CX35" s="48"/>
      <c r="CY35" s="48"/>
      <c r="CZ35" s="48"/>
      <c r="DB35" s="9">
        <v>0</v>
      </c>
      <c r="DC35" s="48"/>
      <c r="DD35" s="48"/>
      <c r="DE35" s="48"/>
      <c r="DG35" s="9">
        <v>0</v>
      </c>
      <c r="DH35" s="48"/>
      <c r="DI35" s="48"/>
    </row>
    <row r="36" spans="1:113" x14ac:dyDescent="0.25">
      <c r="A36" s="4">
        <v>2020</v>
      </c>
      <c r="B36" s="5">
        <f>BD!K38</f>
        <v>34</v>
      </c>
      <c r="I36" s="19" t="s">
        <v>181</v>
      </c>
      <c r="O36" s="85"/>
      <c r="Q36" s="85"/>
      <c r="R36" s="85"/>
      <c r="T36" s="4" t="s">
        <v>181</v>
      </c>
      <c r="AE36" s="4" t="s">
        <v>181</v>
      </c>
      <c r="AP36" s="4" t="s">
        <v>181</v>
      </c>
      <c r="BA36" s="9">
        <f t="shared" si="4"/>
        <v>0</v>
      </c>
      <c r="BB36" s="4" t="s">
        <v>181</v>
      </c>
      <c r="BC36" s="85"/>
      <c r="BE36" s="19">
        <f>Tabla1[[#This Row],[TIEMPO PRORROGADO HASTA
(1)]]-Tabla1[[#This Row],[TIEMPO PRORROGADO DESDE
(1)]]</f>
        <v>0</v>
      </c>
      <c r="BF36" s="85"/>
      <c r="BG36" s="85"/>
      <c r="BH36" s="85"/>
      <c r="BJ36" s="4" t="s">
        <v>181</v>
      </c>
      <c r="BM36" s="4">
        <f t="shared" si="5"/>
        <v>0</v>
      </c>
      <c r="BR36" s="4" t="s">
        <v>181</v>
      </c>
      <c r="BU36" s="19">
        <f t="shared" si="6"/>
        <v>0</v>
      </c>
      <c r="BZ36" s="19">
        <f t="shared" si="7"/>
        <v>0</v>
      </c>
      <c r="CA36" s="19" t="s">
        <v>181</v>
      </c>
      <c r="CB36" s="85"/>
      <c r="CD36" s="85"/>
      <c r="CF36" s="19" t="s">
        <v>181</v>
      </c>
      <c r="CG36" s="85"/>
      <c r="CI36" s="85"/>
      <c r="CJ36" s="85"/>
      <c r="CK36" s="85"/>
      <c r="CL36" s="85"/>
      <c r="CN36" s="48"/>
      <c r="CO36" s="48"/>
      <c r="CP36" s="48"/>
      <c r="CR36" s="9">
        <v>0</v>
      </c>
      <c r="CS36" s="48"/>
      <c r="CT36" s="48"/>
      <c r="CU36" s="48"/>
      <c r="CW36" s="9">
        <v>0</v>
      </c>
      <c r="CX36" s="48"/>
      <c r="CY36" s="48"/>
      <c r="CZ36" s="48"/>
      <c r="DB36" s="9">
        <v>0</v>
      </c>
      <c r="DC36" s="48"/>
      <c r="DD36" s="48"/>
      <c r="DE36" s="48"/>
      <c r="DG36" s="9">
        <v>0</v>
      </c>
      <c r="DH36" s="48"/>
      <c r="DI36" s="48"/>
    </row>
    <row r="37" spans="1:113" x14ac:dyDescent="0.25">
      <c r="A37" s="4">
        <v>2020</v>
      </c>
      <c r="B37" s="5">
        <f>BD!K39</f>
        <v>35</v>
      </c>
      <c r="I37" s="19" t="s">
        <v>180</v>
      </c>
      <c r="J37" s="20">
        <v>44155</v>
      </c>
      <c r="K37" s="6" t="s">
        <v>5358</v>
      </c>
      <c r="L37" s="19" t="s">
        <v>209</v>
      </c>
      <c r="M37" s="9">
        <v>5064000</v>
      </c>
      <c r="O37" s="85"/>
      <c r="Q37" s="85"/>
      <c r="R37" s="85"/>
      <c r="S37" s="6" t="s">
        <v>1436</v>
      </c>
      <c r="T37" s="4" t="s">
        <v>181</v>
      </c>
      <c r="AE37" s="4" t="s">
        <v>181</v>
      </c>
      <c r="AP37" s="4" t="s">
        <v>181</v>
      </c>
      <c r="BA37" s="9">
        <f t="shared" si="4"/>
        <v>5064000</v>
      </c>
      <c r="BB37" s="4" t="s">
        <v>180</v>
      </c>
      <c r="BC37" s="85">
        <v>44155</v>
      </c>
      <c r="BD37" s="6" t="s">
        <v>5358</v>
      </c>
      <c r="BE37" s="19">
        <f>Tabla1[[#This Row],[TIEMPO PRORROGADO HASTA
(1)]]-Tabla1[[#This Row],[TIEMPO PRORROGADO DESDE
(1)]]</f>
        <v>15</v>
      </c>
      <c r="BF37" s="85">
        <v>44180</v>
      </c>
      <c r="BG37" s="85">
        <v>44195</v>
      </c>
      <c r="BH37" s="85"/>
      <c r="BI37" s="6" t="s">
        <v>1436</v>
      </c>
      <c r="BJ37" s="4" t="s">
        <v>181</v>
      </c>
      <c r="BM37" s="4">
        <f t="shared" si="5"/>
        <v>0</v>
      </c>
      <c r="BR37" s="4" t="s">
        <v>181</v>
      </c>
      <c r="BU37" s="19">
        <f t="shared" si="6"/>
        <v>0</v>
      </c>
      <c r="BZ37" s="19">
        <f t="shared" si="7"/>
        <v>15</v>
      </c>
      <c r="CA37" s="19" t="s">
        <v>181</v>
      </c>
      <c r="CB37" s="85"/>
      <c r="CD37" s="85"/>
      <c r="CF37" s="19" t="s">
        <v>181</v>
      </c>
      <c r="CG37" s="85"/>
      <c r="CI37" s="85"/>
      <c r="CJ37" s="85"/>
      <c r="CK37" s="85"/>
      <c r="CL37" s="85"/>
      <c r="CN37" s="48"/>
      <c r="CO37" s="48"/>
      <c r="CP37" s="48"/>
      <c r="CR37" s="9">
        <v>0</v>
      </c>
      <c r="CS37" s="48"/>
      <c r="CT37" s="48"/>
      <c r="CU37" s="48"/>
      <c r="CW37" s="9">
        <v>0</v>
      </c>
      <c r="CX37" s="48"/>
      <c r="CY37" s="48"/>
      <c r="CZ37" s="48"/>
      <c r="DB37" s="9">
        <v>0</v>
      </c>
      <c r="DC37" s="48"/>
      <c r="DD37" s="48"/>
      <c r="DE37" s="48"/>
      <c r="DG37" s="9">
        <v>0</v>
      </c>
      <c r="DH37" s="48"/>
      <c r="DI37" s="48"/>
    </row>
    <row r="38" spans="1:113" x14ac:dyDescent="0.25">
      <c r="A38" s="4">
        <v>2020</v>
      </c>
      <c r="B38" s="5">
        <f>BD!K40</f>
        <v>36</v>
      </c>
      <c r="E38" s="9">
        <v>11316667</v>
      </c>
      <c r="I38" s="19" t="s">
        <v>181</v>
      </c>
      <c r="O38" s="85"/>
      <c r="Q38" s="85"/>
      <c r="R38" s="85"/>
      <c r="T38" s="4" t="s">
        <v>181</v>
      </c>
      <c r="AE38" s="4" t="s">
        <v>181</v>
      </c>
      <c r="AP38" s="4" t="s">
        <v>181</v>
      </c>
      <c r="BA38" s="9">
        <f t="shared" si="4"/>
        <v>0</v>
      </c>
      <c r="BB38" s="4" t="s">
        <v>181</v>
      </c>
      <c r="BC38" s="85"/>
      <c r="BE38" s="19">
        <f>Tabla1[[#This Row],[TIEMPO PRORROGADO HASTA
(1)]]-Tabla1[[#This Row],[TIEMPO PRORROGADO DESDE
(1)]]</f>
        <v>0</v>
      </c>
      <c r="BF38" s="85"/>
      <c r="BG38" s="85"/>
      <c r="BH38" s="85"/>
      <c r="BJ38" s="4" t="s">
        <v>181</v>
      </c>
      <c r="BM38" s="4">
        <f t="shared" si="5"/>
        <v>-97</v>
      </c>
      <c r="BN38" s="161">
        <v>44181</v>
      </c>
      <c r="BO38" s="161">
        <v>44084</v>
      </c>
      <c r="BR38" s="4" t="s">
        <v>181</v>
      </c>
      <c r="BU38" s="19">
        <f t="shared" si="6"/>
        <v>0</v>
      </c>
      <c r="BZ38" s="19">
        <f t="shared" si="7"/>
        <v>-97</v>
      </c>
      <c r="CA38" s="19" t="s">
        <v>181</v>
      </c>
      <c r="CB38" s="85"/>
      <c r="CD38" s="85"/>
      <c r="CF38" s="19" t="s">
        <v>180</v>
      </c>
      <c r="CG38" s="85">
        <v>44084</v>
      </c>
      <c r="CH38" s="6" t="s">
        <v>2454</v>
      </c>
      <c r="CI38" s="85">
        <v>44084</v>
      </c>
      <c r="CJ38" s="85"/>
      <c r="CK38" s="85" t="s">
        <v>1435</v>
      </c>
      <c r="CL38" s="85"/>
      <c r="CN38" s="48"/>
      <c r="CO38" s="48"/>
      <c r="CP38" s="48"/>
      <c r="CR38" s="9">
        <v>0</v>
      </c>
      <c r="CS38" s="48"/>
      <c r="CT38" s="48"/>
      <c r="CU38" s="48"/>
      <c r="CW38" s="9">
        <v>0</v>
      </c>
      <c r="CX38" s="48"/>
      <c r="CY38" s="48"/>
      <c r="CZ38" s="48"/>
      <c r="DB38" s="9">
        <v>0</v>
      </c>
      <c r="DC38" s="48"/>
      <c r="DD38" s="48"/>
      <c r="DE38" s="48"/>
      <c r="DG38" s="9">
        <v>0</v>
      </c>
      <c r="DH38" s="48"/>
      <c r="DI38" s="48"/>
    </row>
    <row r="39" spans="1:113" x14ac:dyDescent="0.25">
      <c r="A39" s="4">
        <v>2020</v>
      </c>
      <c r="B39" s="5">
        <f>BD!K41</f>
        <v>37</v>
      </c>
      <c r="I39" s="19" t="s">
        <v>181</v>
      </c>
      <c r="O39" s="85"/>
      <c r="Q39" s="85"/>
      <c r="R39" s="85"/>
      <c r="T39" s="4" t="s">
        <v>181</v>
      </c>
      <c r="AE39" s="4" t="s">
        <v>181</v>
      </c>
      <c r="AP39" s="4" t="s">
        <v>181</v>
      </c>
      <c r="BA39" s="9">
        <f t="shared" si="4"/>
        <v>0</v>
      </c>
      <c r="BB39" s="4" t="s">
        <v>181</v>
      </c>
      <c r="BC39" s="85"/>
      <c r="BE39" s="19">
        <f>Tabla1[[#This Row],[TIEMPO PRORROGADO HASTA
(1)]]-Tabla1[[#This Row],[TIEMPO PRORROGADO DESDE
(1)]]</f>
        <v>0</v>
      </c>
      <c r="BF39" s="85"/>
      <c r="BG39" s="85"/>
      <c r="BH39" s="85"/>
      <c r="BJ39" s="4" t="s">
        <v>181</v>
      </c>
      <c r="BM39" s="4">
        <f t="shared" si="5"/>
        <v>0</v>
      </c>
      <c r="BR39" s="4" t="s">
        <v>181</v>
      </c>
      <c r="BU39" s="19">
        <f t="shared" si="6"/>
        <v>0</v>
      </c>
      <c r="BZ39" s="19">
        <f t="shared" si="7"/>
        <v>0</v>
      </c>
      <c r="CA39" s="19" t="s">
        <v>181</v>
      </c>
      <c r="CB39" s="85"/>
      <c r="CD39" s="85"/>
      <c r="CF39" s="19" t="s">
        <v>181</v>
      </c>
      <c r="CG39" s="85"/>
      <c r="CI39" s="85"/>
      <c r="CJ39" s="85"/>
      <c r="CK39" s="85"/>
      <c r="CL39" s="85"/>
      <c r="CN39" s="48"/>
      <c r="CO39" s="48"/>
      <c r="CP39" s="48"/>
      <c r="CR39" s="9">
        <v>0</v>
      </c>
      <c r="CS39" s="48"/>
      <c r="CT39" s="48"/>
      <c r="CU39" s="48"/>
      <c r="CW39" s="9">
        <v>0</v>
      </c>
      <c r="CX39" s="48"/>
      <c r="CY39" s="48"/>
      <c r="CZ39" s="48"/>
      <c r="DB39" s="9">
        <v>0</v>
      </c>
      <c r="DC39" s="48"/>
      <c r="DD39" s="48"/>
      <c r="DE39" s="48"/>
      <c r="DG39" s="9">
        <v>0</v>
      </c>
      <c r="DH39" s="48"/>
      <c r="DI39" s="48"/>
    </row>
    <row r="40" spans="1:113" x14ac:dyDescent="0.25">
      <c r="A40" s="4">
        <v>2020</v>
      </c>
      <c r="B40" s="5">
        <f>BD!K42</f>
        <v>38</v>
      </c>
      <c r="I40" s="19" t="s">
        <v>180</v>
      </c>
      <c r="J40" s="20">
        <v>44161</v>
      </c>
      <c r="K40" s="6" t="s">
        <v>5358</v>
      </c>
      <c r="L40" s="19" t="s">
        <v>209</v>
      </c>
      <c r="M40" s="9">
        <v>1600000</v>
      </c>
      <c r="O40" s="94"/>
      <c r="Q40" s="94"/>
      <c r="R40" s="94"/>
      <c r="S40" s="6" t="s">
        <v>1438</v>
      </c>
      <c r="T40" s="4" t="s">
        <v>181</v>
      </c>
      <c r="AE40" s="4" t="s">
        <v>181</v>
      </c>
      <c r="AP40" s="4" t="s">
        <v>181</v>
      </c>
      <c r="BA40" s="9">
        <f t="shared" ref="BA40:BA103" si="12">M40+X40+AI40+AT40</f>
        <v>1600000</v>
      </c>
      <c r="BB40" s="4" t="s">
        <v>180</v>
      </c>
      <c r="BC40" s="94">
        <v>44161</v>
      </c>
      <c r="BD40" s="6" t="s">
        <v>5358</v>
      </c>
      <c r="BE40" s="19">
        <f>Tabla1[[#This Row],[TIEMPO PRORROGADO HASTA
(1)]]-Tabla1[[#This Row],[TIEMPO PRORROGADO DESDE
(1)]]</f>
        <v>15</v>
      </c>
      <c r="BF40" s="94">
        <v>44181</v>
      </c>
      <c r="BG40" s="94">
        <v>44196</v>
      </c>
      <c r="BH40" s="94"/>
      <c r="BI40" s="6" t="s">
        <v>1438</v>
      </c>
      <c r="BJ40" s="4" t="s">
        <v>181</v>
      </c>
      <c r="BM40" s="4">
        <f t="shared" ref="BM40:BM103" si="13">BO40-BN40</f>
        <v>0</v>
      </c>
      <c r="BR40" s="4" t="s">
        <v>181</v>
      </c>
      <c r="BU40" s="19">
        <f t="shared" ref="BU40:BU103" si="14">BW40-BV40</f>
        <v>0</v>
      </c>
      <c r="BZ40" s="19">
        <f t="shared" ref="BZ40:BZ103" si="15">BU40+BM40+BE40</f>
        <v>15</v>
      </c>
      <c r="CA40" s="19" t="s">
        <v>181</v>
      </c>
      <c r="CB40" s="94"/>
      <c r="CD40" s="94"/>
      <c r="CF40" s="19" t="s">
        <v>181</v>
      </c>
      <c r="CG40" s="94"/>
      <c r="CI40" s="94"/>
      <c r="CJ40" s="94"/>
      <c r="CK40" s="94"/>
      <c r="CL40" s="94"/>
      <c r="CN40" s="48"/>
      <c r="CO40" s="48"/>
      <c r="CP40" s="48"/>
      <c r="CR40" s="9">
        <v>0</v>
      </c>
      <c r="CS40" s="48"/>
      <c r="CT40" s="48"/>
      <c r="CU40" s="48"/>
      <c r="CW40" s="9">
        <v>0</v>
      </c>
      <c r="CX40" s="48"/>
      <c r="CY40" s="48"/>
      <c r="CZ40" s="48"/>
      <c r="DB40" s="9">
        <v>0</v>
      </c>
      <c r="DC40" s="48"/>
      <c r="DD40" s="48"/>
      <c r="DE40" s="48"/>
      <c r="DG40" s="9">
        <v>0</v>
      </c>
      <c r="DH40" s="48"/>
      <c r="DI40" s="48"/>
    </row>
    <row r="41" spans="1:113" x14ac:dyDescent="0.25">
      <c r="A41" s="4">
        <v>2020</v>
      </c>
      <c r="B41" s="5">
        <f>BD!K43</f>
        <v>39</v>
      </c>
      <c r="E41" s="9">
        <v>11152000</v>
      </c>
      <c r="H41" s="98"/>
      <c r="I41" s="19" t="s">
        <v>181</v>
      </c>
      <c r="O41" s="94"/>
      <c r="Q41" s="94"/>
      <c r="R41" s="94"/>
      <c r="T41" s="4" t="s">
        <v>181</v>
      </c>
      <c r="AE41" s="4" t="s">
        <v>181</v>
      </c>
      <c r="AP41" s="4" t="s">
        <v>181</v>
      </c>
      <c r="BA41" s="9">
        <f t="shared" si="12"/>
        <v>0</v>
      </c>
      <c r="BB41" s="4" t="s">
        <v>181</v>
      </c>
      <c r="BC41" s="94"/>
      <c r="BE41" s="19">
        <f>Tabla1[[#This Row],[TIEMPO PRORROGADO HASTA
(1)]]-Tabla1[[#This Row],[TIEMPO PRORROGADO DESDE
(1)]]</f>
        <v>0</v>
      </c>
      <c r="BF41" s="94"/>
      <c r="BG41" s="94"/>
      <c r="BH41" s="94"/>
      <c r="BJ41" s="4" t="s">
        <v>181</v>
      </c>
      <c r="BM41" s="4">
        <f t="shared" si="13"/>
        <v>0</v>
      </c>
      <c r="BR41" s="4" t="s">
        <v>181</v>
      </c>
      <c r="BU41" s="19">
        <f t="shared" si="14"/>
        <v>-160</v>
      </c>
      <c r="BV41" s="161">
        <v>44181</v>
      </c>
      <c r="BW41" s="161">
        <v>44021</v>
      </c>
      <c r="BZ41" s="19">
        <f t="shared" si="15"/>
        <v>-160</v>
      </c>
      <c r="CA41" s="19" t="s">
        <v>181</v>
      </c>
      <c r="CB41" s="94"/>
      <c r="CD41" s="94"/>
      <c r="CF41" s="19" t="s">
        <v>180</v>
      </c>
      <c r="CG41" s="94">
        <v>44020</v>
      </c>
      <c r="CH41" s="6" t="s">
        <v>2454</v>
      </c>
      <c r="CI41" s="94">
        <v>44052</v>
      </c>
      <c r="CJ41" s="94"/>
      <c r="CK41" s="98" t="s">
        <v>1438</v>
      </c>
      <c r="CL41" s="94"/>
      <c r="CN41" s="48"/>
      <c r="CO41" s="48"/>
      <c r="CP41" s="48"/>
      <c r="CR41" s="9">
        <v>0</v>
      </c>
      <c r="CS41" s="48"/>
      <c r="CT41" s="48"/>
      <c r="CU41" s="48"/>
      <c r="CW41" s="9">
        <v>0</v>
      </c>
      <c r="CX41" s="48"/>
      <c r="CY41" s="48"/>
      <c r="CZ41" s="48"/>
      <c r="DB41" s="9">
        <v>0</v>
      </c>
      <c r="DC41" s="48"/>
      <c r="DD41" s="48"/>
      <c r="DE41" s="48"/>
      <c r="DG41" s="9">
        <v>0</v>
      </c>
      <c r="DH41" s="48"/>
      <c r="DI41" s="48"/>
    </row>
    <row r="42" spans="1:113" x14ac:dyDescent="0.25">
      <c r="A42" s="4">
        <v>2020</v>
      </c>
      <c r="B42" s="5">
        <f>BD!K44</f>
        <v>40</v>
      </c>
      <c r="I42" s="19" t="s">
        <v>181</v>
      </c>
      <c r="O42" s="94"/>
      <c r="Q42" s="94"/>
      <c r="R42" s="94"/>
      <c r="T42" s="4" t="s">
        <v>181</v>
      </c>
      <c r="AE42" s="4" t="s">
        <v>181</v>
      </c>
      <c r="AP42" s="4" t="s">
        <v>181</v>
      </c>
      <c r="BA42" s="9">
        <f t="shared" si="12"/>
        <v>0</v>
      </c>
      <c r="BB42" s="4" t="s">
        <v>181</v>
      </c>
      <c r="BC42" s="94"/>
      <c r="BE42" s="19">
        <f>Tabla1[[#This Row],[TIEMPO PRORROGADO HASTA
(1)]]-Tabla1[[#This Row],[TIEMPO PRORROGADO DESDE
(1)]]</f>
        <v>0</v>
      </c>
      <c r="BF42" s="94"/>
      <c r="BG42" s="94"/>
      <c r="BH42" s="94"/>
      <c r="BJ42" s="4" t="s">
        <v>181</v>
      </c>
      <c r="BM42" s="4">
        <f t="shared" si="13"/>
        <v>0</v>
      </c>
      <c r="BR42" s="4" t="s">
        <v>181</v>
      </c>
      <c r="BU42" s="19">
        <f t="shared" si="14"/>
        <v>0</v>
      </c>
      <c r="BZ42" s="19">
        <f t="shared" si="15"/>
        <v>0</v>
      </c>
      <c r="CA42" s="19" t="s">
        <v>181</v>
      </c>
      <c r="CB42" s="94"/>
      <c r="CD42" s="94"/>
      <c r="CF42" s="19" t="s">
        <v>181</v>
      </c>
      <c r="CG42" s="94"/>
      <c r="CI42" s="94"/>
      <c r="CJ42" s="94"/>
      <c r="CK42" s="94"/>
      <c r="CL42" s="94"/>
      <c r="CN42" s="48"/>
      <c r="CO42" s="48"/>
      <c r="CP42" s="48"/>
      <c r="CR42" s="9">
        <v>0</v>
      </c>
      <c r="CS42" s="48"/>
      <c r="CT42" s="48"/>
      <c r="CU42" s="48"/>
      <c r="CW42" s="9">
        <v>0</v>
      </c>
      <c r="CX42" s="48"/>
      <c r="CY42" s="48"/>
      <c r="CZ42" s="48"/>
      <c r="DB42" s="9">
        <v>0</v>
      </c>
      <c r="DC42" s="48"/>
      <c r="DD42" s="48"/>
      <c r="DE42" s="48"/>
      <c r="DG42" s="9">
        <v>0</v>
      </c>
      <c r="DH42" s="48"/>
      <c r="DI42" s="48"/>
    </row>
    <row r="43" spans="1:113" x14ac:dyDescent="0.25">
      <c r="A43" s="4">
        <v>2020</v>
      </c>
      <c r="B43" s="5">
        <f>BD!K45</f>
        <v>41</v>
      </c>
      <c r="I43" s="19" t="s">
        <v>180</v>
      </c>
      <c r="J43" s="20">
        <v>44048</v>
      </c>
      <c r="K43" s="6" t="s">
        <v>2454</v>
      </c>
      <c r="L43" s="19" t="s">
        <v>209</v>
      </c>
      <c r="M43" s="9">
        <v>4100000</v>
      </c>
      <c r="O43" s="94"/>
      <c r="Q43" s="94"/>
      <c r="R43" s="94"/>
      <c r="S43" s="6" t="s">
        <v>714</v>
      </c>
      <c r="T43" s="4" t="s">
        <v>181</v>
      </c>
      <c r="AE43" s="4" t="s">
        <v>181</v>
      </c>
      <c r="AP43" s="4" t="s">
        <v>181</v>
      </c>
      <c r="BA43" s="9">
        <f t="shared" si="12"/>
        <v>4100000</v>
      </c>
      <c r="BB43" s="4" t="s">
        <v>180</v>
      </c>
      <c r="BC43" s="20">
        <v>44048</v>
      </c>
      <c r="BD43" s="6" t="s">
        <v>2454</v>
      </c>
      <c r="BE43" s="19">
        <f>Tabla1[[#This Row],[TIEMPO PRORROGADO HASTA
(1)]]-Tabla1[[#This Row],[TIEMPO PRORROGADO DESDE
(1)]]</f>
        <v>14</v>
      </c>
      <c r="BF43" s="94">
        <v>44181</v>
      </c>
      <c r="BG43" s="94">
        <v>44195</v>
      </c>
      <c r="BH43" s="94"/>
      <c r="BI43" s="6" t="s">
        <v>714</v>
      </c>
      <c r="BJ43" s="4" t="s">
        <v>181</v>
      </c>
      <c r="BM43" s="4">
        <f t="shared" si="13"/>
        <v>0</v>
      </c>
      <c r="BR43" s="4" t="s">
        <v>181</v>
      </c>
      <c r="BU43" s="19">
        <f t="shared" si="14"/>
        <v>0</v>
      </c>
      <c r="BZ43" s="19">
        <f t="shared" si="15"/>
        <v>14</v>
      </c>
      <c r="CA43" s="19" t="s">
        <v>181</v>
      </c>
      <c r="CB43" s="94"/>
      <c r="CD43" s="94"/>
      <c r="CF43" s="19" t="s">
        <v>181</v>
      </c>
      <c r="CG43" s="94"/>
      <c r="CI43" s="94"/>
      <c r="CJ43" s="94"/>
      <c r="CK43" s="94"/>
      <c r="CL43" s="94"/>
      <c r="CN43" s="48"/>
      <c r="CO43" s="48"/>
      <c r="CP43" s="48"/>
      <c r="CR43" s="9">
        <v>0</v>
      </c>
      <c r="CS43" s="48"/>
      <c r="CT43" s="48"/>
      <c r="CU43" s="48"/>
      <c r="CW43" s="9">
        <v>0</v>
      </c>
      <c r="CX43" s="48"/>
      <c r="CY43" s="48"/>
      <c r="CZ43" s="48"/>
      <c r="DB43" s="9">
        <v>0</v>
      </c>
      <c r="DC43" s="48"/>
      <c r="DD43" s="48"/>
      <c r="DE43" s="48"/>
      <c r="DG43" s="9">
        <v>0</v>
      </c>
      <c r="DH43" s="48"/>
      <c r="DI43" s="48"/>
    </row>
    <row r="44" spans="1:113" x14ac:dyDescent="0.25">
      <c r="A44" s="4">
        <v>2020</v>
      </c>
      <c r="B44" s="5">
        <f>BD!K46</f>
        <v>42</v>
      </c>
      <c r="I44" s="19" t="s">
        <v>180</v>
      </c>
      <c r="J44" s="20">
        <v>44104</v>
      </c>
      <c r="K44" s="6" t="s">
        <v>2454</v>
      </c>
      <c r="L44" s="19" t="s">
        <v>209</v>
      </c>
      <c r="M44" s="9">
        <v>1633333</v>
      </c>
      <c r="O44" s="94"/>
      <c r="Q44" s="94"/>
      <c r="R44" s="94"/>
      <c r="S44" s="6" t="s">
        <v>714</v>
      </c>
      <c r="T44" s="4" t="s">
        <v>181</v>
      </c>
      <c r="AE44" s="4" t="s">
        <v>181</v>
      </c>
      <c r="AP44" s="4" t="s">
        <v>181</v>
      </c>
      <c r="BA44" s="9">
        <f t="shared" si="12"/>
        <v>1633333</v>
      </c>
      <c r="BB44" s="4" t="s">
        <v>180</v>
      </c>
      <c r="BC44" s="94">
        <v>44104</v>
      </c>
      <c r="BD44" s="6" t="s">
        <v>2454</v>
      </c>
      <c r="BE44" s="19">
        <f>Tabla1[[#This Row],[TIEMPO PRORROGADO HASTA
(1)]]-Tabla1[[#This Row],[TIEMPO PRORROGADO DESDE
(1)]]</f>
        <v>15</v>
      </c>
      <c r="BF44" s="94">
        <v>44181</v>
      </c>
      <c r="BG44" s="94">
        <v>44196</v>
      </c>
      <c r="BH44" s="94"/>
      <c r="BI44" s="6" t="s">
        <v>714</v>
      </c>
      <c r="BJ44" s="4" t="s">
        <v>181</v>
      </c>
      <c r="BM44" s="4">
        <f t="shared" si="13"/>
        <v>0</v>
      </c>
      <c r="BR44" s="4" t="s">
        <v>181</v>
      </c>
      <c r="BU44" s="19">
        <f t="shared" si="14"/>
        <v>0</v>
      </c>
      <c r="BZ44" s="19">
        <f t="shared" si="15"/>
        <v>15</v>
      </c>
      <c r="CA44" s="19" t="s">
        <v>181</v>
      </c>
      <c r="CB44" s="94"/>
      <c r="CD44" s="94"/>
      <c r="CF44" s="19" t="s">
        <v>181</v>
      </c>
      <c r="CG44" s="94"/>
      <c r="CI44" s="94"/>
      <c r="CJ44" s="94"/>
      <c r="CK44" s="94"/>
      <c r="CL44" s="94"/>
      <c r="CN44" s="48"/>
      <c r="CO44" s="48"/>
      <c r="CP44" s="48"/>
      <c r="CR44" s="9">
        <v>0</v>
      </c>
      <c r="CS44" s="48"/>
      <c r="CT44" s="48"/>
      <c r="CU44" s="48"/>
      <c r="CW44" s="9">
        <v>0</v>
      </c>
      <c r="CX44" s="48"/>
      <c r="CY44" s="48"/>
      <c r="CZ44" s="48"/>
      <c r="DB44" s="9">
        <v>0</v>
      </c>
      <c r="DC44" s="48"/>
      <c r="DD44" s="48"/>
      <c r="DE44" s="48"/>
      <c r="DG44" s="9">
        <v>0</v>
      </c>
      <c r="DH44" s="48"/>
      <c r="DI44" s="48"/>
    </row>
    <row r="45" spans="1:113" x14ac:dyDescent="0.25">
      <c r="A45" s="4">
        <v>2020</v>
      </c>
      <c r="B45" s="5">
        <f>BD!K47</f>
        <v>43</v>
      </c>
      <c r="I45" s="19" t="s">
        <v>180</v>
      </c>
      <c r="J45" s="20">
        <v>44104</v>
      </c>
      <c r="K45" s="6" t="s">
        <v>2454</v>
      </c>
      <c r="L45" s="19" t="s">
        <v>209</v>
      </c>
      <c r="M45" s="9">
        <v>1773333.33</v>
      </c>
      <c r="O45" s="94"/>
      <c r="Q45" s="94"/>
      <c r="R45" s="94"/>
      <c r="S45" s="6" t="s">
        <v>1437</v>
      </c>
      <c r="T45" s="4" t="s">
        <v>181</v>
      </c>
      <c r="AE45" s="4" t="s">
        <v>181</v>
      </c>
      <c r="AP45" s="4" t="s">
        <v>181</v>
      </c>
      <c r="BA45" s="9">
        <f t="shared" si="12"/>
        <v>1773333.33</v>
      </c>
      <c r="BB45" s="4" t="s">
        <v>180</v>
      </c>
      <c r="BC45" s="94">
        <v>44104</v>
      </c>
      <c r="BD45" s="6" t="s">
        <v>2454</v>
      </c>
      <c r="BE45" s="19">
        <f>Tabla1[[#This Row],[TIEMPO PRORROGADO HASTA
(1)]]-Tabla1[[#This Row],[TIEMPO PRORROGADO DESDE
(1)]]</f>
        <v>14</v>
      </c>
      <c r="BF45" s="94">
        <v>44181</v>
      </c>
      <c r="BG45" s="94">
        <v>44195</v>
      </c>
      <c r="BH45" s="94"/>
      <c r="BI45" s="6" t="s">
        <v>1437</v>
      </c>
      <c r="BJ45" s="4" t="s">
        <v>181</v>
      </c>
      <c r="BM45" s="4">
        <f t="shared" si="13"/>
        <v>0</v>
      </c>
      <c r="BR45" s="4" t="s">
        <v>181</v>
      </c>
      <c r="BU45" s="19">
        <f t="shared" si="14"/>
        <v>0</v>
      </c>
      <c r="BZ45" s="19">
        <f t="shared" si="15"/>
        <v>14</v>
      </c>
      <c r="CA45" s="19" t="s">
        <v>181</v>
      </c>
      <c r="CB45" s="94"/>
      <c r="CD45" s="94"/>
      <c r="CF45" s="19" t="s">
        <v>181</v>
      </c>
      <c r="CG45" s="94"/>
      <c r="CI45" s="94"/>
      <c r="CJ45" s="94"/>
      <c r="CK45" s="94"/>
      <c r="CL45" s="94"/>
      <c r="CN45" s="48"/>
      <c r="CO45" s="48"/>
      <c r="CP45" s="48"/>
      <c r="CR45" s="9">
        <v>0</v>
      </c>
      <c r="CS45" s="48"/>
      <c r="CT45" s="48"/>
      <c r="CU45" s="48"/>
      <c r="CW45" s="9">
        <v>0</v>
      </c>
      <c r="CX45" s="48"/>
      <c r="CY45" s="48"/>
      <c r="CZ45" s="48"/>
      <c r="DB45" s="9">
        <v>0</v>
      </c>
      <c r="DC45" s="48"/>
      <c r="DD45" s="48"/>
      <c r="DE45" s="48"/>
      <c r="DG45" s="9">
        <v>0</v>
      </c>
      <c r="DH45" s="48"/>
      <c r="DI45" s="48"/>
    </row>
    <row r="46" spans="1:113" x14ac:dyDescent="0.25">
      <c r="A46" s="4">
        <v>2020</v>
      </c>
      <c r="B46" s="5">
        <f>BD!K48</f>
        <v>44</v>
      </c>
      <c r="I46" s="19" t="s">
        <v>181</v>
      </c>
      <c r="O46" s="94"/>
      <c r="Q46" s="94"/>
      <c r="R46" s="94"/>
      <c r="T46" s="4" t="s">
        <v>181</v>
      </c>
      <c r="AE46" s="4" t="s">
        <v>181</v>
      </c>
      <c r="AP46" s="4" t="s">
        <v>181</v>
      </c>
      <c r="BA46" s="9">
        <f t="shared" si="12"/>
        <v>0</v>
      </c>
      <c r="BB46" s="4" t="s">
        <v>181</v>
      </c>
      <c r="BC46" s="94"/>
      <c r="BE46" s="19">
        <f>Tabla1[[#This Row],[TIEMPO PRORROGADO HASTA
(1)]]-Tabla1[[#This Row],[TIEMPO PRORROGADO DESDE
(1)]]</f>
        <v>0</v>
      </c>
      <c r="BF46" s="94"/>
      <c r="BG46" s="94"/>
      <c r="BH46" s="94"/>
      <c r="BJ46" s="4" t="s">
        <v>181</v>
      </c>
      <c r="BM46" s="4">
        <f t="shared" si="13"/>
        <v>0</v>
      </c>
      <c r="BR46" s="4" t="s">
        <v>181</v>
      </c>
      <c r="BU46" s="19">
        <f t="shared" si="14"/>
        <v>0</v>
      </c>
      <c r="BZ46" s="19">
        <f t="shared" si="15"/>
        <v>0</v>
      </c>
      <c r="CA46" s="19" t="s">
        <v>181</v>
      </c>
      <c r="CB46" s="94"/>
      <c r="CD46" s="94"/>
      <c r="CF46" s="19" t="s">
        <v>181</v>
      </c>
      <c r="CG46" s="94"/>
      <c r="CI46" s="94"/>
      <c r="CJ46" s="94"/>
      <c r="CK46" s="94"/>
      <c r="CL46" s="94"/>
      <c r="CN46" s="48"/>
      <c r="CO46" s="48"/>
      <c r="CP46" s="48"/>
      <c r="CR46" s="9">
        <v>0</v>
      </c>
      <c r="CS46" s="48"/>
      <c r="CT46" s="48"/>
      <c r="CU46" s="48"/>
      <c r="CW46" s="9">
        <v>0</v>
      </c>
      <c r="CX46" s="48"/>
      <c r="CY46" s="48"/>
      <c r="CZ46" s="48"/>
      <c r="DB46" s="9">
        <v>0</v>
      </c>
      <c r="DC46" s="48"/>
      <c r="DD46" s="48"/>
      <c r="DE46" s="48"/>
      <c r="DG46" s="9">
        <v>0</v>
      </c>
      <c r="DH46" s="48"/>
      <c r="DI46" s="48"/>
    </row>
    <row r="47" spans="1:113" x14ac:dyDescent="0.25">
      <c r="A47" s="4">
        <v>2020</v>
      </c>
      <c r="B47" s="5">
        <f>BD!K49</f>
        <v>45</v>
      </c>
      <c r="I47" s="19" t="s">
        <v>181</v>
      </c>
      <c r="O47" s="94"/>
      <c r="Q47" s="94"/>
      <c r="R47" s="94"/>
      <c r="T47" s="4" t="s">
        <v>181</v>
      </c>
      <c r="AE47" s="4" t="s">
        <v>181</v>
      </c>
      <c r="AP47" s="4" t="s">
        <v>181</v>
      </c>
      <c r="BA47" s="9">
        <f t="shared" si="12"/>
        <v>0</v>
      </c>
      <c r="BB47" s="4" t="s">
        <v>181</v>
      </c>
      <c r="BC47" s="94"/>
      <c r="BE47" s="19">
        <f>Tabla1[[#This Row],[TIEMPO PRORROGADO HASTA
(1)]]-Tabla1[[#This Row],[TIEMPO PRORROGADO DESDE
(1)]]</f>
        <v>0</v>
      </c>
      <c r="BF47" s="94"/>
      <c r="BG47" s="94"/>
      <c r="BH47" s="94"/>
      <c r="BJ47" s="4" t="s">
        <v>181</v>
      </c>
      <c r="BM47" s="4">
        <f t="shared" si="13"/>
        <v>0</v>
      </c>
      <c r="BR47" s="4" t="s">
        <v>181</v>
      </c>
      <c r="BU47" s="19">
        <f t="shared" si="14"/>
        <v>0</v>
      </c>
      <c r="BZ47" s="19">
        <f t="shared" si="15"/>
        <v>0</v>
      </c>
      <c r="CA47" s="19" t="s">
        <v>181</v>
      </c>
      <c r="CB47" s="94"/>
      <c r="CD47" s="94"/>
      <c r="CF47" s="19" t="s">
        <v>181</v>
      </c>
      <c r="CG47" s="94"/>
      <c r="CI47" s="94"/>
      <c r="CJ47" s="94"/>
      <c r="CK47" s="94"/>
      <c r="CL47" s="94"/>
      <c r="CN47" s="48"/>
      <c r="CO47" s="48"/>
      <c r="CP47" s="48"/>
      <c r="CR47" s="9">
        <v>0</v>
      </c>
      <c r="CS47" s="48"/>
      <c r="CT47" s="48"/>
      <c r="CU47" s="48"/>
      <c r="CW47" s="9">
        <v>0</v>
      </c>
      <c r="CX47" s="48"/>
      <c r="CY47" s="48"/>
      <c r="CZ47" s="48"/>
      <c r="DB47" s="9">
        <v>0</v>
      </c>
      <c r="DC47" s="48"/>
      <c r="DD47" s="48"/>
      <c r="DE47" s="48"/>
      <c r="DG47" s="9">
        <v>0</v>
      </c>
      <c r="DH47" s="48"/>
      <c r="DI47" s="48"/>
    </row>
    <row r="48" spans="1:113" x14ac:dyDescent="0.25">
      <c r="A48" s="4">
        <v>2020</v>
      </c>
      <c r="B48" s="5">
        <f>BD!K50</f>
        <v>46</v>
      </c>
      <c r="I48" s="19" t="s">
        <v>180</v>
      </c>
      <c r="J48" s="20">
        <v>44104</v>
      </c>
      <c r="K48" s="6" t="s">
        <v>2454</v>
      </c>
      <c r="L48" s="19" t="s">
        <v>209</v>
      </c>
      <c r="M48" s="9">
        <v>3626667</v>
      </c>
      <c r="O48" s="94"/>
      <c r="Q48" s="94"/>
      <c r="R48" s="94"/>
      <c r="S48" s="6" t="s">
        <v>515</v>
      </c>
      <c r="T48" s="4" t="s">
        <v>181</v>
      </c>
      <c r="AE48" s="4" t="s">
        <v>181</v>
      </c>
      <c r="AP48" s="4" t="s">
        <v>181</v>
      </c>
      <c r="BA48" s="9">
        <f t="shared" si="12"/>
        <v>3626667</v>
      </c>
      <c r="BB48" s="4" t="s">
        <v>180</v>
      </c>
      <c r="BC48" s="94">
        <v>44104</v>
      </c>
      <c r="BD48" s="6" t="s">
        <v>2454</v>
      </c>
      <c r="BE48" s="19">
        <f>Tabla1[[#This Row],[TIEMPO PRORROGADO HASTA
(1)]]-Tabla1[[#This Row],[TIEMPO PRORROGADO DESDE
(1)]]</f>
        <v>16</v>
      </c>
      <c r="BF48" s="94">
        <v>44180</v>
      </c>
      <c r="BG48" s="94">
        <v>44196</v>
      </c>
      <c r="BH48" s="94"/>
      <c r="BI48" s="6" t="s">
        <v>515</v>
      </c>
      <c r="BJ48" s="4" t="s">
        <v>181</v>
      </c>
      <c r="BM48" s="4">
        <f t="shared" si="13"/>
        <v>0</v>
      </c>
      <c r="BR48" s="4" t="s">
        <v>181</v>
      </c>
      <c r="BU48" s="19">
        <f t="shared" si="14"/>
        <v>0</v>
      </c>
      <c r="BZ48" s="19">
        <f t="shared" si="15"/>
        <v>16</v>
      </c>
      <c r="CA48" s="19" t="s">
        <v>181</v>
      </c>
      <c r="CB48" s="94"/>
      <c r="CD48" s="94"/>
      <c r="CF48" s="19" t="s">
        <v>181</v>
      </c>
      <c r="CG48" s="94"/>
      <c r="CI48" s="94"/>
      <c r="CJ48" s="94"/>
      <c r="CK48" s="94"/>
      <c r="CL48" s="94"/>
      <c r="CN48" s="48"/>
      <c r="CO48" s="48"/>
      <c r="CP48" s="48"/>
      <c r="CR48" s="9">
        <v>0</v>
      </c>
      <c r="CS48" s="48"/>
      <c r="CT48" s="48"/>
      <c r="CU48" s="48"/>
      <c r="CW48" s="9">
        <v>0</v>
      </c>
      <c r="CX48" s="48"/>
      <c r="CY48" s="48"/>
      <c r="CZ48" s="48"/>
      <c r="DB48" s="9">
        <v>0</v>
      </c>
      <c r="DC48" s="48"/>
      <c r="DD48" s="48"/>
      <c r="DE48" s="48"/>
      <c r="DG48" s="9">
        <v>0</v>
      </c>
      <c r="DH48" s="48"/>
      <c r="DI48" s="48"/>
    </row>
    <row r="49" spans="1:113" x14ac:dyDescent="0.25">
      <c r="A49" s="4">
        <v>2020</v>
      </c>
      <c r="B49" s="5">
        <f>BD!K51</f>
        <v>47</v>
      </c>
      <c r="I49" s="19" t="s">
        <v>181</v>
      </c>
      <c r="O49" s="94"/>
      <c r="Q49" s="94"/>
      <c r="R49" s="94"/>
      <c r="T49" s="4" t="s">
        <v>181</v>
      </c>
      <c r="AE49" s="4" t="s">
        <v>181</v>
      </c>
      <c r="AP49" s="4" t="s">
        <v>181</v>
      </c>
      <c r="BA49" s="9">
        <f t="shared" si="12"/>
        <v>0</v>
      </c>
      <c r="BB49" s="4" t="s">
        <v>181</v>
      </c>
      <c r="BC49" s="94"/>
      <c r="BE49" s="19">
        <f>Tabla1[[#This Row],[TIEMPO PRORROGADO HASTA
(1)]]-Tabla1[[#This Row],[TIEMPO PRORROGADO DESDE
(1)]]</f>
        <v>0</v>
      </c>
      <c r="BF49" s="94"/>
      <c r="BG49" s="94"/>
      <c r="BH49" s="94"/>
      <c r="BJ49" s="4" t="s">
        <v>181</v>
      </c>
      <c r="BM49" s="4">
        <f t="shared" si="13"/>
        <v>0</v>
      </c>
      <c r="BR49" s="4" t="s">
        <v>181</v>
      </c>
      <c r="BU49" s="19">
        <f t="shared" si="14"/>
        <v>0</v>
      </c>
      <c r="BZ49" s="19">
        <f t="shared" si="15"/>
        <v>0</v>
      </c>
      <c r="CA49" s="19" t="s">
        <v>181</v>
      </c>
      <c r="CB49" s="94"/>
      <c r="CD49" s="94"/>
      <c r="CF49" s="19" t="s">
        <v>181</v>
      </c>
      <c r="CG49" s="94"/>
      <c r="CI49" s="94"/>
      <c r="CJ49" s="94"/>
      <c r="CK49" s="94"/>
      <c r="CL49" s="94"/>
      <c r="CN49" s="48"/>
      <c r="CO49" s="48"/>
      <c r="CP49" s="48"/>
      <c r="CR49" s="9">
        <v>0</v>
      </c>
      <c r="CS49" s="48"/>
      <c r="CT49" s="48"/>
      <c r="CU49" s="48"/>
      <c r="CW49" s="9">
        <v>0</v>
      </c>
      <c r="CX49" s="48"/>
      <c r="CY49" s="48"/>
      <c r="CZ49" s="48"/>
      <c r="DB49" s="9">
        <v>0</v>
      </c>
      <c r="DC49" s="48"/>
      <c r="DD49" s="48"/>
      <c r="DE49" s="48"/>
      <c r="DG49" s="9">
        <v>0</v>
      </c>
      <c r="DH49" s="48"/>
      <c r="DI49" s="48"/>
    </row>
    <row r="50" spans="1:113" x14ac:dyDescent="0.25">
      <c r="A50" s="4">
        <v>2020</v>
      </c>
      <c r="B50" s="5">
        <f>BD!K52</f>
        <v>48</v>
      </c>
      <c r="I50" s="19" t="s">
        <v>180</v>
      </c>
      <c r="J50" s="20">
        <v>44104</v>
      </c>
      <c r="K50" s="6" t="s">
        <v>2454</v>
      </c>
      <c r="L50" s="19" t="s">
        <v>209</v>
      </c>
      <c r="M50" s="9">
        <v>2383333</v>
      </c>
      <c r="O50" s="94"/>
      <c r="Q50" s="94"/>
      <c r="R50" s="94"/>
      <c r="S50" s="6" t="s">
        <v>515</v>
      </c>
      <c r="T50" s="4" t="s">
        <v>181</v>
      </c>
      <c r="AE50" s="4" t="s">
        <v>181</v>
      </c>
      <c r="AP50" s="4" t="s">
        <v>181</v>
      </c>
      <c r="BA50" s="9">
        <f t="shared" si="12"/>
        <v>2383333</v>
      </c>
      <c r="BB50" s="4" t="s">
        <v>180</v>
      </c>
      <c r="BC50" s="94">
        <v>44104</v>
      </c>
      <c r="BD50" s="6" t="s">
        <v>2454</v>
      </c>
      <c r="BE50" s="19">
        <f>Tabla1[[#This Row],[TIEMPO PRORROGADO HASTA
(1)]]-Tabla1[[#This Row],[TIEMPO PRORROGADO DESDE
(1)]]</f>
        <v>11</v>
      </c>
      <c r="BF50" s="94">
        <v>44185</v>
      </c>
      <c r="BG50" s="94">
        <v>44196</v>
      </c>
      <c r="BH50" s="94"/>
      <c r="BI50" s="6" t="s">
        <v>515</v>
      </c>
      <c r="BJ50" s="4" t="s">
        <v>181</v>
      </c>
      <c r="BM50" s="4">
        <f t="shared" si="13"/>
        <v>0</v>
      </c>
      <c r="BR50" s="4" t="s">
        <v>181</v>
      </c>
      <c r="BU50" s="19">
        <f t="shared" si="14"/>
        <v>0</v>
      </c>
      <c r="BZ50" s="19">
        <f t="shared" si="15"/>
        <v>11</v>
      </c>
      <c r="CA50" s="19" t="s">
        <v>181</v>
      </c>
      <c r="CB50" s="94"/>
      <c r="CD50" s="94"/>
      <c r="CF50" s="19" t="s">
        <v>181</v>
      </c>
      <c r="CG50" s="94"/>
      <c r="CI50" s="94"/>
      <c r="CJ50" s="94"/>
      <c r="CK50" s="94"/>
      <c r="CL50" s="94"/>
      <c r="CN50" s="48"/>
      <c r="CO50" s="48"/>
      <c r="CP50" s="48"/>
      <c r="CR50" s="9">
        <v>0</v>
      </c>
      <c r="CS50" s="48"/>
      <c r="CT50" s="48"/>
      <c r="CU50" s="48"/>
      <c r="CW50" s="9">
        <v>0</v>
      </c>
      <c r="CX50" s="48"/>
      <c r="CY50" s="48"/>
      <c r="CZ50" s="48"/>
      <c r="DB50" s="9">
        <v>0</v>
      </c>
      <c r="DC50" s="48"/>
      <c r="DD50" s="48"/>
      <c r="DE50" s="48"/>
      <c r="DG50" s="9">
        <v>0</v>
      </c>
      <c r="DH50" s="48"/>
      <c r="DI50" s="48"/>
    </row>
    <row r="51" spans="1:113" x14ac:dyDescent="0.25">
      <c r="A51" s="4">
        <v>2020</v>
      </c>
      <c r="B51" s="5">
        <f>BD!K53</f>
        <v>49</v>
      </c>
      <c r="E51" s="9">
        <v>76560000</v>
      </c>
      <c r="I51" s="19" t="s">
        <v>181</v>
      </c>
      <c r="O51" s="94"/>
      <c r="Q51" s="94"/>
      <c r="R51" s="94"/>
      <c r="T51" s="4" t="s">
        <v>181</v>
      </c>
      <c r="AE51" s="4" t="s">
        <v>181</v>
      </c>
      <c r="AP51" s="4" t="s">
        <v>181</v>
      </c>
      <c r="BA51" s="9">
        <f t="shared" si="12"/>
        <v>0</v>
      </c>
      <c r="BB51" s="4" t="s">
        <v>181</v>
      </c>
      <c r="BC51" s="94"/>
      <c r="BE51" s="19">
        <f>Tabla1[[#This Row],[TIEMPO PRORROGADO HASTA
(1)]]-Tabla1[[#This Row],[TIEMPO PRORROGADO DESDE
(1)]]</f>
        <v>0</v>
      </c>
      <c r="BF51" s="94"/>
      <c r="BG51" s="94"/>
      <c r="BH51" s="94"/>
      <c r="BJ51" s="4" t="s">
        <v>181</v>
      </c>
      <c r="BM51" s="4">
        <f t="shared" si="13"/>
        <v>0</v>
      </c>
      <c r="BR51" s="4" t="s">
        <v>181</v>
      </c>
      <c r="BU51" s="19">
        <f>BW51-BV51</f>
        <v>-324</v>
      </c>
      <c r="BV51" s="161">
        <v>44184</v>
      </c>
      <c r="BW51" s="161">
        <v>43860</v>
      </c>
      <c r="BZ51" s="19">
        <f t="shared" si="15"/>
        <v>-324</v>
      </c>
      <c r="CA51" s="19" t="s">
        <v>181</v>
      </c>
      <c r="CB51" s="94"/>
      <c r="CD51" s="94"/>
      <c r="CF51" s="19" t="s">
        <v>180</v>
      </c>
      <c r="CG51" s="94">
        <v>43860</v>
      </c>
      <c r="CH51" s="6" t="s">
        <v>2454</v>
      </c>
      <c r="CI51" s="94">
        <v>43860</v>
      </c>
      <c r="CJ51" s="94">
        <v>43867</v>
      </c>
      <c r="CK51" s="94" t="s">
        <v>515</v>
      </c>
      <c r="CL51" s="94" t="s">
        <v>2455</v>
      </c>
      <c r="CM51" s="6" t="s">
        <v>462</v>
      </c>
      <c r="CN51" s="48" t="s">
        <v>2456</v>
      </c>
      <c r="CO51" s="48">
        <v>43850</v>
      </c>
      <c r="CP51" s="48" t="s">
        <v>463</v>
      </c>
      <c r="CQ51" s="15">
        <v>0.2</v>
      </c>
      <c r="CR51" s="9">
        <v>15840000</v>
      </c>
      <c r="CS51" s="48">
        <v>43847</v>
      </c>
      <c r="CT51" s="48">
        <v>44367</v>
      </c>
      <c r="CU51" s="48" t="s">
        <v>2457</v>
      </c>
      <c r="CV51" s="15">
        <v>0.2</v>
      </c>
      <c r="CW51" s="9">
        <v>15840000</v>
      </c>
      <c r="CX51" s="48">
        <v>43847</v>
      </c>
      <c r="CY51" s="48">
        <v>44367</v>
      </c>
      <c r="CZ51" s="48"/>
      <c r="DB51" s="9">
        <v>0</v>
      </c>
      <c r="DC51" s="48"/>
      <c r="DD51" s="48"/>
      <c r="DE51" s="48"/>
      <c r="DG51" s="9">
        <v>0</v>
      </c>
      <c r="DH51" s="48"/>
      <c r="DI51" s="48"/>
    </row>
    <row r="52" spans="1:113" x14ac:dyDescent="0.25">
      <c r="A52" s="4">
        <v>2020</v>
      </c>
      <c r="B52" s="5">
        <f>BD!K54</f>
        <v>50</v>
      </c>
      <c r="I52" s="19" t="s">
        <v>180</v>
      </c>
      <c r="J52" s="20">
        <v>44176</v>
      </c>
      <c r="K52" s="6" t="s">
        <v>5358</v>
      </c>
      <c r="L52" s="19" t="s">
        <v>209</v>
      </c>
      <c r="M52" s="9">
        <v>3360000</v>
      </c>
      <c r="O52" s="94"/>
      <c r="Q52" s="94"/>
      <c r="R52" s="94"/>
      <c r="S52" s="6" t="s">
        <v>515</v>
      </c>
      <c r="T52" s="4" t="s">
        <v>181</v>
      </c>
      <c r="AE52" s="4" t="s">
        <v>181</v>
      </c>
      <c r="AP52" s="4" t="s">
        <v>181</v>
      </c>
      <c r="BA52" s="9">
        <f t="shared" si="12"/>
        <v>3360000</v>
      </c>
      <c r="BB52" s="4" t="s">
        <v>180</v>
      </c>
      <c r="BC52" s="94">
        <v>44176</v>
      </c>
      <c r="BD52" s="6" t="s">
        <v>5358</v>
      </c>
      <c r="BE52" s="19">
        <f>Tabla1[[#This Row],[TIEMPO PRORROGADO HASTA
(1)]]-Tabla1[[#This Row],[TIEMPO PRORROGADO DESDE
(1)]]</f>
        <v>14</v>
      </c>
      <c r="BF52" s="94">
        <v>44182</v>
      </c>
      <c r="BG52" s="94">
        <v>44196</v>
      </c>
      <c r="BH52" s="94"/>
      <c r="BI52" s="6" t="s">
        <v>515</v>
      </c>
      <c r="BJ52" s="4" t="s">
        <v>181</v>
      </c>
      <c r="BM52" s="4">
        <f t="shared" si="13"/>
        <v>0</v>
      </c>
      <c r="BR52" s="4" t="s">
        <v>181</v>
      </c>
      <c r="BU52" s="19">
        <f t="shared" si="14"/>
        <v>0</v>
      </c>
      <c r="BZ52" s="19">
        <f t="shared" si="15"/>
        <v>14</v>
      </c>
      <c r="CA52" s="19" t="s">
        <v>181</v>
      </c>
      <c r="CB52" s="94"/>
      <c r="CD52" s="94"/>
      <c r="CF52" s="19" t="s">
        <v>181</v>
      </c>
      <c r="CG52" s="94"/>
      <c r="CI52" s="94"/>
      <c r="CJ52" s="94"/>
      <c r="CK52" s="94"/>
      <c r="CL52" s="94"/>
      <c r="CN52" s="48"/>
      <c r="CO52" s="48"/>
      <c r="CP52" s="48"/>
      <c r="CR52" s="9">
        <v>0</v>
      </c>
      <c r="CS52" s="48"/>
      <c r="CT52" s="48"/>
      <c r="CU52" s="48"/>
      <c r="CW52" s="9">
        <v>0</v>
      </c>
      <c r="CX52" s="48"/>
      <c r="CY52" s="48"/>
      <c r="CZ52" s="48"/>
      <c r="DB52" s="9">
        <v>0</v>
      </c>
      <c r="DC52" s="48"/>
      <c r="DD52" s="48"/>
      <c r="DE52" s="48"/>
      <c r="DG52" s="9">
        <v>0</v>
      </c>
      <c r="DH52" s="48"/>
      <c r="DI52" s="48"/>
    </row>
    <row r="53" spans="1:113" x14ac:dyDescent="0.25">
      <c r="A53" s="4">
        <v>2020</v>
      </c>
      <c r="B53" s="5">
        <f>BD!K55</f>
        <v>51</v>
      </c>
      <c r="I53" s="19" t="s">
        <v>181</v>
      </c>
      <c r="O53" s="94"/>
      <c r="Q53" s="94"/>
      <c r="R53" s="94"/>
      <c r="T53" s="4" t="s">
        <v>181</v>
      </c>
      <c r="AE53" s="4" t="s">
        <v>181</v>
      </c>
      <c r="AP53" s="4" t="s">
        <v>181</v>
      </c>
      <c r="BA53" s="9">
        <f t="shared" si="12"/>
        <v>0</v>
      </c>
      <c r="BB53" s="4" t="s">
        <v>181</v>
      </c>
      <c r="BC53" s="94"/>
      <c r="BE53" s="19">
        <f>Tabla1[[#This Row],[TIEMPO PRORROGADO HASTA
(1)]]-Tabla1[[#This Row],[TIEMPO PRORROGADO DESDE
(1)]]</f>
        <v>0</v>
      </c>
      <c r="BF53" s="94"/>
      <c r="BG53" s="94"/>
      <c r="BH53" s="94"/>
      <c r="BJ53" s="4" t="s">
        <v>181</v>
      </c>
      <c r="BM53" s="4">
        <f t="shared" si="13"/>
        <v>0</v>
      </c>
      <c r="BR53" s="4" t="s">
        <v>181</v>
      </c>
      <c r="BU53" s="19">
        <f t="shared" si="14"/>
        <v>0</v>
      </c>
      <c r="BZ53" s="19">
        <f t="shared" si="15"/>
        <v>0</v>
      </c>
      <c r="CA53" s="19" t="s">
        <v>181</v>
      </c>
      <c r="CB53" s="94"/>
      <c r="CD53" s="94"/>
      <c r="CF53" s="19" t="s">
        <v>181</v>
      </c>
      <c r="CG53" s="94"/>
      <c r="CI53" s="94"/>
      <c r="CJ53" s="94"/>
      <c r="CK53" s="94"/>
      <c r="CL53" s="94"/>
      <c r="CN53" s="48"/>
      <c r="CO53" s="48"/>
      <c r="CP53" s="48"/>
      <c r="CR53" s="9">
        <v>0</v>
      </c>
      <c r="CS53" s="48"/>
      <c r="CT53" s="48"/>
      <c r="CU53" s="48"/>
      <c r="CW53" s="9">
        <v>0</v>
      </c>
      <c r="CX53" s="48"/>
      <c r="CY53" s="48"/>
      <c r="CZ53" s="48"/>
      <c r="DB53" s="9">
        <v>0</v>
      </c>
      <c r="DC53" s="48"/>
      <c r="DD53" s="48"/>
      <c r="DE53" s="48"/>
      <c r="DG53" s="9">
        <v>0</v>
      </c>
      <c r="DH53" s="48"/>
      <c r="DI53" s="48"/>
    </row>
    <row r="54" spans="1:113" x14ac:dyDescent="0.25">
      <c r="A54" s="4">
        <v>2020</v>
      </c>
      <c r="B54" s="5">
        <f>BD!K56</f>
        <v>52</v>
      </c>
      <c r="I54" s="19" t="s">
        <v>180</v>
      </c>
      <c r="J54" s="20">
        <v>44104</v>
      </c>
      <c r="K54" s="6" t="s">
        <v>2454</v>
      </c>
      <c r="L54" s="19" t="s">
        <v>209</v>
      </c>
      <c r="M54" s="9">
        <v>420000</v>
      </c>
      <c r="O54" s="94"/>
      <c r="Q54" s="94"/>
      <c r="R54" s="94"/>
      <c r="S54" s="6" t="s">
        <v>1438</v>
      </c>
      <c r="T54" s="4" t="s">
        <v>181</v>
      </c>
      <c r="AE54" s="4" t="s">
        <v>181</v>
      </c>
      <c r="AP54" s="4" t="s">
        <v>181</v>
      </c>
      <c r="BA54" s="9">
        <f t="shared" si="12"/>
        <v>420000</v>
      </c>
      <c r="BB54" s="4" t="s">
        <v>180</v>
      </c>
      <c r="BC54" s="94">
        <v>44104</v>
      </c>
      <c r="BD54" s="6" t="s">
        <v>2454</v>
      </c>
      <c r="BE54" s="19">
        <f>Tabla1[[#This Row],[TIEMPO PRORROGADO HASTA
(1)]]-Tabla1[[#This Row],[TIEMPO PRORROGADO DESDE
(1)]]</f>
        <v>6</v>
      </c>
      <c r="BF54" s="94">
        <v>44189</v>
      </c>
      <c r="BG54" s="94">
        <v>44195</v>
      </c>
      <c r="BH54" s="94"/>
      <c r="BI54" s="6" t="s">
        <v>1438</v>
      </c>
      <c r="BJ54" s="4" t="s">
        <v>181</v>
      </c>
      <c r="BM54" s="4">
        <f t="shared" si="13"/>
        <v>0</v>
      </c>
      <c r="BR54" s="4" t="s">
        <v>181</v>
      </c>
      <c r="BU54" s="19">
        <f t="shared" si="14"/>
        <v>0</v>
      </c>
      <c r="BZ54" s="19">
        <f t="shared" si="15"/>
        <v>6</v>
      </c>
      <c r="CA54" s="19" t="s">
        <v>181</v>
      </c>
      <c r="CB54" s="94"/>
      <c r="CD54" s="94"/>
      <c r="CF54" s="19" t="s">
        <v>181</v>
      </c>
      <c r="CG54" s="94"/>
      <c r="CI54" s="94"/>
      <c r="CJ54" s="94"/>
      <c r="CK54" s="94"/>
      <c r="CL54" s="94"/>
      <c r="CN54" s="48"/>
      <c r="CO54" s="48"/>
      <c r="CP54" s="48"/>
      <c r="CR54" s="9">
        <v>0</v>
      </c>
      <c r="CS54" s="48"/>
      <c r="CT54" s="48"/>
      <c r="CU54" s="48"/>
      <c r="CW54" s="9">
        <v>0</v>
      </c>
      <c r="CX54" s="48"/>
      <c r="CY54" s="48"/>
      <c r="CZ54" s="48"/>
      <c r="DB54" s="9">
        <v>0</v>
      </c>
      <c r="DC54" s="48"/>
      <c r="DD54" s="48"/>
      <c r="DE54" s="48"/>
      <c r="DG54" s="9">
        <v>0</v>
      </c>
      <c r="DH54" s="48"/>
      <c r="DI54" s="48"/>
    </row>
    <row r="55" spans="1:113" x14ac:dyDescent="0.25">
      <c r="A55" s="4">
        <v>2020</v>
      </c>
      <c r="B55" s="5">
        <f>BD!K57</f>
        <v>53</v>
      </c>
      <c r="E55" s="9">
        <v>5550000</v>
      </c>
      <c r="I55" s="19" t="s">
        <v>181</v>
      </c>
      <c r="O55" s="94"/>
      <c r="Q55" s="94"/>
      <c r="R55" s="94"/>
      <c r="T55" s="4" t="s">
        <v>181</v>
      </c>
      <c r="AE55" s="4" t="s">
        <v>181</v>
      </c>
      <c r="AP55" s="4" t="s">
        <v>181</v>
      </c>
      <c r="BA55" s="9">
        <f t="shared" si="12"/>
        <v>0</v>
      </c>
      <c r="BB55" s="4" t="s">
        <v>181</v>
      </c>
      <c r="BC55" s="94"/>
      <c r="BE55" s="19">
        <f>Tabla1[[#This Row],[TIEMPO PRORROGADO HASTA
(1)]]-Tabla1[[#This Row],[TIEMPO PRORROGADO DESDE
(1)]]</f>
        <v>-36</v>
      </c>
      <c r="BF55" s="94">
        <v>44184</v>
      </c>
      <c r="BG55" s="94">
        <v>44148</v>
      </c>
      <c r="BH55" s="94"/>
      <c r="BJ55" s="4" t="s">
        <v>181</v>
      </c>
      <c r="BM55" s="4">
        <f t="shared" si="13"/>
        <v>0</v>
      </c>
      <c r="BR55" s="4" t="s">
        <v>181</v>
      </c>
      <c r="BU55" s="19">
        <f t="shared" si="14"/>
        <v>0</v>
      </c>
      <c r="BZ55" s="19">
        <f t="shared" si="15"/>
        <v>-36</v>
      </c>
      <c r="CA55" s="19" t="s">
        <v>181</v>
      </c>
      <c r="CB55" s="94"/>
      <c r="CD55" s="94"/>
      <c r="CF55" s="19" t="s">
        <v>180</v>
      </c>
      <c r="CG55" s="94">
        <v>44148</v>
      </c>
      <c r="CH55" s="6" t="s">
        <v>5358</v>
      </c>
      <c r="CI55" s="94">
        <v>44148</v>
      </c>
      <c r="CJ55" s="94">
        <v>44155</v>
      </c>
      <c r="CK55" s="94" t="s">
        <v>1436</v>
      </c>
      <c r="CL55" s="94"/>
      <c r="CN55" s="48"/>
      <c r="CO55" s="48"/>
      <c r="CP55" s="48"/>
      <c r="CR55" s="9">
        <v>0</v>
      </c>
      <c r="CS55" s="48"/>
      <c r="CT55" s="48"/>
      <c r="CU55" s="48"/>
      <c r="CW55" s="9">
        <v>0</v>
      </c>
      <c r="CX55" s="48"/>
      <c r="CY55" s="48"/>
      <c r="CZ55" s="48"/>
      <c r="DB55" s="9">
        <v>0</v>
      </c>
      <c r="DC55" s="48"/>
      <c r="DD55" s="48"/>
      <c r="DE55" s="48"/>
      <c r="DG55" s="9">
        <v>0</v>
      </c>
      <c r="DH55" s="48"/>
      <c r="DI55" s="48"/>
    </row>
    <row r="56" spans="1:113" x14ac:dyDescent="0.25">
      <c r="A56" s="4">
        <v>2020</v>
      </c>
      <c r="B56" s="5">
        <f>BD!K58</f>
        <v>54</v>
      </c>
      <c r="I56" s="19" t="s">
        <v>181</v>
      </c>
      <c r="O56" s="94"/>
      <c r="Q56" s="94"/>
      <c r="R56" s="94"/>
      <c r="T56" s="4" t="s">
        <v>181</v>
      </c>
      <c r="AE56" s="4" t="s">
        <v>181</v>
      </c>
      <c r="AP56" s="4" t="s">
        <v>181</v>
      </c>
      <c r="BA56" s="9">
        <f t="shared" si="12"/>
        <v>0</v>
      </c>
      <c r="BB56" s="4" t="s">
        <v>181</v>
      </c>
      <c r="BC56" s="94"/>
      <c r="BE56" s="19">
        <f>Tabla1[[#This Row],[TIEMPO PRORROGADO HASTA
(1)]]-Tabla1[[#This Row],[TIEMPO PRORROGADO DESDE
(1)]]</f>
        <v>0</v>
      </c>
      <c r="BF56" s="94"/>
      <c r="BG56" s="94"/>
      <c r="BH56" s="94"/>
      <c r="BJ56" s="4" t="s">
        <v>181</v>
      </c>
      <c r="BM56" s="4">
        <f t="shared" si="13"/>
        <v>0</v>
      </c>
      <c r="BR56" s="4" t="s">
        <v>181</v>
      </c>
      <c r="BU56" s="19">
        <f t="shared" si="14"/>
        <v>0</v>
      </c>
      <c r="BZ56" s="19">
        <f t="shared" si="15"/>
        <v>0</v>
      </c>
      <c r="CA56" s="19" t="s">
        <v>181</v>
      </c>
      <c r="CB56" s="94"/>
      <c r="CD56" s="94"/>
      <c r="CF56" s="19" t="s">
        <v>181</v>
      </c>
      <c r="CG56" s="94"/>
      <c r="CI56" s="94"/>
      <c r="CJ56" s="94"/>
      <c r="CK56" s="94"/>
      <c r="CL56" s="94"/>
      <c r="CN56" s="48"/>
      <c r="CO56" s="48"/>
      <c r="CP56" s="48"/>
      <c r="CR56" s="9">
        <v>0</v>
      </c>
      <c r="CS56" s="48"/>
      <c r="CT56" s="48"/>
      <c r="CU56" s="48"/>
      <c r="CW56" s="9">
        <v>0</v>
      </c>
      <c r="CX56" s="48"/>
      <c r="CY56" s="48"/>
      <c r="CZ56" s="48"/>
      <c r="DB56" s="9">
        <v>0</v>
      </c>
      <c r="DC56" s="48"/>
      <c r="DD56" s="48"/>
      <c r="DE56" s="48"/>
      <c r="DG56" s="9">
        <v>0</v>
      </c>
      <c r="DH56" s="48"/>
      <c r="DI56" s="48"/>
    </row>
    <row r="57" spans="1:113" x14ac:dyDescent="0.25">
      <c r="A57" s="4">
        <v>2020</v>
      </c>
      <c r="B57" s="5">
        <f>BD!K59</f>
        <v>55</v>
      </c>
      <c r="I57" s="19" t="s">
        <v>181</v>
      </c>
      <c r="O57" s="94"/>
      <c r="Q57" s="94"/>
      <c r="R57" s="94"/>
      <c r="T57" s="4" t="s">
        <v>181</v>
      </c>
      <c r="AE57" s="4" t="s">
        <v>181</v>
      </c>
      <c r="AP57" s="4" t="s">
        <v>181</v>
      </c>
      <c r="BA57" s="9">
        <f t="shared" si="12"/>
        <v>0</v>
      </c>
      <c r="BB57" s="4" t="s">
        <v>181</v>
      </c>
      <c r="BC57" s="94"/>
      <c r="BE57" s="19">
        <f>Tabla1[[#This Row],[TIEMPO PRORROGADO HASTA
(1)]]-Tabla1[[#This Row],[TIEMPO PRORROGADO DESDE
(1)]]</f>
        <v>0</v>
      </c>
      <c r="BF57" s="94"/>
      <c r="BG57" s="94"/>
      <c r="BH57" s="94"/>
      <c r="BJ57" s="4" t="s">
        <v>181</v>
      </c>
      <c r="BM57" s="4">
        <f t="shared" si="13"/>
        <v>0</v>
      </c>
      <c r="BR57" s="4" t="s">
        <v>181</v>
      </c>
      <c r="BU57" s="19">
        <f t="shared" si="14"/>
        <v>0</v>
      </c>
      <c r="BZ57" s="19">
        <f t="shared" si="15"/>
        <v>0</v>
      </c>
      <c r="CA57" s="19" t="s">
        <v>181</v>
      </c>
      <c r="CB57" s="94"/>
      <c r="CD57" s="94"/>
      <c r="CF57" s="19" t="s">
        <v>181</v>
      </c>
      <c r="CG57" s="94"/>
      <c r="CI57" s="94"/>
      <c r="CJ57" s="94"/>
      <c r="CK57" s="94"/>
      <c r="CL57" s="94"/>
      <c r="CN57" s="48"/>
      <c r="CO57" s="48"/>
      <c r="CP57" s="48"/>
      <c r="CR57" s="9">
        <v>0</v>
      </c>
      <c r="CS57" s="48"/>
      <c r="CT57" s="48"/>
      <c r="CU57" s="48"/>
      <c r="CW57" s="9">
        <v>0</v>
      </c>
      <c r="CX57" s="48"/>
      <c r="CY57" s="48"/>
      <c r="CZ57" s="48"/>
      <c r="DB57" s="9">
        <v>0</v>
      </c>
      <c r="DC57" s="48"/>
      <c r="DD57" s="48"/>
      <c r="DE57" s="48"/>
      <c r="DG57" s="9">
        <v>0</v>
      </c>
      <c r="DH57" s="48"/>
      <c r="DI57" s="48"/>
    </row>
    <row r="58" spans="1:113" x14ac:dyDescent="0.25">
      <c r="A58" s="4">
        <v>2020</v>
      </c>
      <c r="B58" s="5">
        <f>BD!K60</f>
        <v>56</v>
      </c>
      <c r="I58" s="19" t="s">
        <v>181</v>
      </c>
      <c r="O58" s="94"/>
      <c r="Q58" s="94"/>
      <c r="R58" s="94"/>
      <c r="T58" s="4" t="s">
        <v>181</v>
      </c>
      <c r="AE58" s="4" t="s">
        <v>181</v>
      </c>
      <c r="AP58" s="4" t="s">
        <v>181</v>
      </c>
      <c r="BA58" s="9">
        <f t="shared" si="12"/>
        <v>0</v>
      </c>
      <c r="BB58" s="4" t="s">
        <v>181</v>
      </c>
      <c r="BC58" s="94"/>
      <c r="BE58" s="19">
        <f>Tabla1[[#This Row],[TIEMPO PRORROGADO HASTA
(1)]]-Tabla1[[#This Row],[TIEMPO PRORROGADO DESDE
(1)]]</f>
        <v>0</v>
      </c>
      <c r="BF58" s="94"/>
      <c r="BG58" s="94"/>
      <c r="BH58" s="94"/>
      <c r="BJ58" s="4" t="s">
        <v>181</v>
      </c>
      <c r="BM58" s="4">
        <f t="shared" si="13"/>
        <v>0</v>
      </c>
      <c r="BR58" s="4" t="s">
        <v>181</v>
      </c>
      <c r="BU58" s="19">
        <f t="shared" si="14"/>
        <v>0</v>
      </c>
      <c r="BZ58" s="19">
        <f t="shared" si="15"/>
        <v>0</v>
      </c>
      <c r="CA58" s="19" t="s">
        <v>181</v>
      </c>
      <c r="CB58" s="94"/>
      <c r="CD58" s="94"/>
      <c r="CF58" s="19" t="s">
        <v>181</v>
      </c>
      <c r="CG58" s="94"/>
      <c r="CI58" s="94"/>
      <c r="CJ58" s="94"/>
      <c r="CK58" s="94"/>
      <c r="CL58" s="94"/>
      <c r="CN58" s="48"/>
      <c r="CO58" s="48"/>
      <c r="CP58" s="48"/>
      <c r="CR58" s="9">
        <v>0</v>
      </c>
      <c r="CS58" s="48"/>
      <c r="CT58" s="48"/>
      <c r="CU58" s="48"/>
      <c r="CW58" s="9">
        <v>0</v>
      </c>
      <c r="CX58" s="48"/>
      <c r="CY58" s="48"/>
      <c r="CZ58" s="48"/>
      <c r="DB58" s="9">
        <v>0</v>
      </c>
      <c r="DC58" s="48"/>
      <c r="DD58" s="48"/>
      <c r="DE58" s="48"/>
      <c r="DG58" s="9">
        <v>0</v>
      </c>
      <c r="DH58" s="48"/>
      <c r="DI58" s="48"/>
    </row>
    <row r="59" spans="1:113" x14ac:dyDescent="0.25">
      <c r="A59" s="4">
        <v>2020</v>
      </c>
      <c r="B59" s="5">
        <f>BD!K61</f>
        <v>57</v>
      </c>
      <c r="I59" s="19" t="s">
        <v>181</v>
      </c>
      <c r="O59" s="94"/>
      <c r="Q59" s="94"/>
      <c r="R59" s="94"/>
      <c r="T59" s="4" t="s">
        <v>181</v>
      </c>
      <c r="AE59" s="4" t="s">
        <v>181</v>
      </c>
      <c r="AP59" s="4" t="s">
        <v>181</v>
      </c>
      <c r="BA59" s="9">
        <f t="shared" si="12"/>
        <v>0</v>
      </c>
      <c r="BB59" s="4" t="s">
        <v>181</v>
      </c>
      <c r="BC59" s="94"/>
      <c r="BE59" s="19">
        <f>Tabla1[[#This Row],[TIEMPO PRORROGADO HASTA
(1)]]-Tabla1[[#This Row],[TIEMPO PRORROGADO DESDE
(1)]]</f>
        <v>0</v>
      </c>
      <c r="BF59" s="94"/>
      <c r="BG59" s="94"/>
      <c r="BH59" s="94"/>
      <c r="BJ59" s="4" t="s">
        <v>181</v>
      </c>
      <c r="BM59" s="4">
        <f t="shared" si="13"/>
        <v>0</v>
      </c>
      <c r="BR59" s="4" t="s">
        <v>181</v>
      </c>
      <c r="BU59" s="19">
        <f t="shared" si="14"/>
        <v>0</v>
      </c>
      <c r="BZ59" s="19">
        <f t="shared" si="15"/>
        <v>0</v>
      </c>
      <c r="CA59" s="19" t="s">
        <v>180</v>
      </c>
      <c r="CB59" s="94"/>
      <c r="CD59" s="94"/>
      <c r="CF59" s="19" t="s">
        <v>181</v>
      </c>
      <c r="CG59" s="94"/>
      <c r="CI59" s="94"/>
      <c r="CJ59" s="94"/>
      <c r="CK59" s="94"/>
      <c r="CL59" s="94"/>
      <c r="CN59" s="48"/>
      <c r="CO59" s="48"/>
      <c r="CP59" s="48"/>
      <c r="CR59" s="9">
        <v>0</v>
      </c>
      <c r="CS59" s="48"/>
      <c r="CT59" s="48"/>
      <c r="CU59" s="48"/>
      <c r="CW59" s="9">
        <v>0</v>
      </c>
      <c r="CX59" s="48"/>
      <c r="CY59" s="48"/>
      <c r="CZ59" s="48"/>
      <c r="DB59" s="9">
        <v>0</v>
      </c>
      <c r="DC59" s="48"/>
      <c r="DD59" s="48"/>
      <c r="DE59" s="48"/>
      <c r="DG59" s="9">
        <v>0</v>
      </c>
      <c r="DH59" s="48"/>
      <c r="DI59" s="48"/>
    </row>
    <row r="60" spans="1:113" x14ac:dyDescent="0.25">
      <c r="A60" s="4">
        <v>2020</v>
      </c>
      <c r="B60" s="5">
        <f>BD!K62</f>
        <v>58</v>
      </c>
      <c r="I60" s="19" t="s">
        <v>180</v>
      </c>
      <c r="J60" s="20">
        <v>44105</v>
      </c>
      <c r="K60" s="6" t="s">
        <v>2454</v>
      </c>
      <c r="L60" s="19" t="s">
        <v>209</v>
      </c>
      <c r="M60" s="9">
        <v>2986667</v>
      </c>
      <c r="O60" s="94"/>
      <c r="Q60" s="94"/>
      <c r="R60" s="94"/>
      <c r="S60" s="6" t="s">
        <v>714</v>
      </c>
      <c r="T60" s="4" t="s">
        <v>181</v>
      </c>
      <c r="AE60" s="4" t="s">
        <v>181</v>
      </c>
      <c r="AP60" s="4" t="s">
        <v>181</v>
      </c>
      <c r="BA60" s="9">
        <f t="shared" si="12"/>
        <v>2986667</v>
      </c>
      <c r="BB60" s="4" t="s">
        <v>180</v>
      </c>
      <c r="BC60" s="94">
        <v>44105</v>
      </c>
      <c r="BD60" s="6" t="s">
        <v>2454</v>
      </c>
      <c r="BE60" s="19">
        <f>Tabla1[[#This Row],[TIEMPO PRORROGADO HASTA
(1)]]-Tabla1[[#This Row],[TIEMPO PRORROGADO DESDE
(1)]]</f>
        <v>14</v>
      </c>
      <c r="BF60" s="94">
        <v>44181</v>
      </c>
      <c r="BG60" s="94">
        <v>44195</v>
      </c>
      <c r="BH60" s="94"/>
      <c r="BI60" s="6" t="s">
        <v>714</v>
      </c>
      <c r="BJ60" s="4" t="s">
        <v>181</v>
      </c>
      <c r="BM60" s="4">
        <f t="shared" si="13"/>
        <v>0</v>
      </c>
      <c r="BR60" s="4" t="s">
        <v>181</v>
      </c>
      <c r="BU60" s="19">
        <f t="shared" si="14"/>
        <v>0</v>
      </c>
      <c r="BZ60" s="19">
        <f t="shared" si="15"/>
        <v>14</v>
      </c>
      <c r="CA60" s="19" t="s">
        <v>181</v>
      </c>
      <c r="CB60" s="94"/>
      <c r="CD60" s="94"/>
      <c r="CF60" s="19" t="s">
        <v>181</v>
      </c>
      <c r="CG60" s="94"/>
      <c r="CI60" s="94"/>
      <c r="CJ60" s="94"/>
      <c r="CK60" s="94"/>
      <c r="CL60" s="94"/>
      <c r="CN60" s="48"/>
      <c r="CO60" s="48"/>
      <c r="CP60" s="48"/>
      <c r="CR60" s="9">
        <v>0</v>
      </c>
      <c r="CS60" s="48"/>
      <c r="CT60" s="48"/>
      <c r="CU60" s="48"/>
      <c r="CW60" s="9">
        <v>0</v>
      </c>
      <c r="CX60" s="48"/>
      <c r="CY60" s="48"/>
      <c r="CZ60" s="48"/>
      <c r="DB60" s="9">
        <v>0</v>
      </c>
      <c r="DC60" s="48"/>
      <c r="DD60" s="48"/>
      <c r="DE60" s="48"/>
      <c r="DG60" s="9">
        <v>0</v>
      </c>
      <c r="DH60" s="48"/>
      <c r="DI60" s="48"/>
    </row>
    <row r="61" spans="1:113" x14ac:dyDescent="0.25">
      <c r="A61" s="4">
        <v>2020</v>
      </c>
      <c r="B61" s="5">
        <f>BD!K63</f>
        <v>59</v>
      </c>
      <c r="I61" s="19" t="s">
        <v>181</v>
      </c>
      <c r="O61" s="94"/>
      <c r="Q61" s="94"/>
      <c r="R61" s="94"/>
      <c r="T61" s="4" t="s">
        <v>181</v>
      </c>
      <c r="AE61" s="4" t="s">
        <v>181</v>
      </c>
      <c r="AP61" s="4" t="s">
        <v>181</v>
      </c>
      <c r="BA61" s="9">
        <f t="shared" si="12"/>
        <v>0</v>
      </c>
      <c r="BB61" s="4" t="s">
        <v>181</v>
      </c>
      <c r="BC61" s="94"/>
      <c r="BE61" s="19">
        <f>Tabla1[[#This Row],[TIEMPO PRORROGADO HASTA
(1)]]-Tabla1[[#This Row],[TIEMPO PRORROGADO DESDE
(1)]]</f>
        <v>0</v>
      </c>
      <c r="BF61" s="94"/>
      <c r="BG61" s="94"/>
      <c r="BH61" s="94"/>
      <c r="BJ61" s="4" t="s">
        <v>181</v>
      </c>
      <c r="BM61" s="4">
        <f t="shared" si="13"/>
        <v>0</v>
      </c>
      <c r="BR61" s="4" t="s">
        <v>181</v>
      </c>
      <c r="BU61" s="19">
        <f t="shared" si="14"/>
        <v>0</v>
      </c>
      <c r="BZ61" s="19">
        <f t="shared" si="15"/>
        <v>0</v>
      </c>
      <c r="CA61" s="19" t="s">
        <v>181</v>
      </c>
      <c r="CB61" s="94"/>
      <c r="CD61" s="94"/>
      <c r="CF61" s="19" t="s">
        <v>181</v>
      </c>
      <c r="CG61" s="94"/>
      <c r="CI61" s="94"/>
      <c r="CJ61" s="94"/>
      <c r="CK61" s="94"/>
      <c r="CL61" s="94"/>
      <c r="CN61" s="48"/>
      <c r="CO61" s="48"/>
      <c r="CP61" s="48"/>
      <c r="CR61" s="9">
        <v>0</v>
      </c>
      <c r="CS61" s="48"/>
      <c r="CT61" s="48"/>
      <c r="CU61" s="48"/>
      <c r="CW61" s="9">
        <v>0</v>
      </c>
      <c r="CX61" s="48"/>
      <c r="CY61" s="48"/>
      <c r="CZ61" s="48"/>
      <c r="DB61" s="9">
        <v>0</v>
      </c>
      <c r="DC61" s="48"/>
      <c r="DD61" s="48"/>
      <c r="DE61" s="48"/>
      <c r="DG61" s="9">
        <v>0</v>
      </c>
      <c r="DH61" s="48"/>
      <c r="DI61" s="48"/>
    </row>
    <row r="62" spans="1:113" x14ac:dyDescent="0.25">
      <c r="A62" s="4">
        <v>2020</v>
      </c>
      <c r="B62" s="5">
        <f>BD!K64</f>
        <v>60</v>
      </c>
      <c r="I62" s="19" t="s">
        <v>180</v>
      </c>
      <c r="J62" s="20">
        <v>44105</v>
      </c>
      <c r="K62" s="6" t="s">
        <v>2454</v>
      </c>
      <c r="L62" s="19" t="s">
        <v>209</v>
      </c>
      <c r="M62" s="9">
        <v>3266667</v>
      </c>
      <c r="O62" s="94"/>
      <c r="Q62" s="94"/>
      <c r="R62" s="94"/>
      <c r="S62" s="6" t="s">
        <v>1436</v>
      </c>
      <c r="T62" s="4" t="s">
        <v>181</v>
      </c>
      <c r="AE62" s="4" t="s">
        <v>181</v>
      </c>
      <c r="AP62" s="4" t="s">
        <v>181</v>
      </c>
      <c r="BA62" s="9">
        <f t="shared" si="12"/>
        <v>3266667</v>
      </c>
      <c r="BB62" s="4" t="s">
        <v>180</v>
      </c>
      <c r="BC62" s="94">
        <v>44105</v>
      </c>
      <c r="BD62" s="6" t="s">
        <v>2454</v>
      </c>
      <c r="BE62" s="19">
        <f>Tabla1[[#This Row],[TIEMPO PRORROGADO HASTA
(1)]]-Tabla1[[#This Row],[TIEMPO PRORROGADO DESDE
(1)]]</f>
        <v>14</v>
      </c>
      <c r="BF62" s="94">
        <v>44181</v>
      </c>
      <c r="BG62" s="94">
        <v>44195</v>
      </c>
      <c r="BH62" s="94"/>
      <c r="BI62" s="6" t="s">
        <v>1436</v>
      </c>
      <c r="BJ62" s="4" t="s">
        <v>181</v>
      </c>
      <c r="BM62" s="4">
        <f t="shared" si="13"/>
        <v>0</v>
      </c>
      <c r="BR62" s="4" t="s">
        <v>181</v>
      </c>
      <c r="BU62" s="19">
        <f t="shared" si="14"/>
        <v>0</v>
      </c>
      <c r="BZ62" s="19">
        <f t="shared" si="15"/>
        <v>14</v>
      </c>
      <c r="CA62" s="19" t="s">
        <v>181</v>
      </c>
      <c r="CB62" s="94"/>
      <c r="CD62" s="94"/>
      <c r="CF62" s="19" t="s">
        <v>181</v>
      </c>
      <c r="CG62" s="94"/>
      <c r="CI62" s="94"/>
      <c r="CJ62" s="94"/>
      <c r="CK62" s="94"/>
      <c r="CL62" s="94"/>
      <c r="CN62" s="48"/>
      <c r="CO62" s="48"/>
      <c r="CP62" s="48"/>
      <c r="CR62" s="9">
        <v>0</v>
      </c>
      <c r="CS62" s="48"/>
      <c r="CT62" s="48"/>
      <c r="CU62" s="48"/>
      <c r="CW62" s="9">
        <v>0</v>
      </c>
      <c r="CX62" s="48"/>
      <c r="CY62" s="48"/>
      <c r="CZ62" s="48"/>
      <c r="DB62" s="9">
        <v>0</v>
      </c>
      <c r="DC62" s="48"/>
      <c r="DD62" s="48"/>
      <c r="DE62" s="48"/>
      <c r="DG62" s="9">
        <v>0</v>
      </c>
      <c r="DH62" s="48"/>
      <c r="DI62" s="48"/>
    </row>
    <row r="63" spans="1:113" x14ac:dyDescent="0.25">
      <c r="A63" s="4">
        <v>2020</v>
      </c>
      <c r="B63" s="5">
        <f>BD!K65</f>
        <v>61</v>
      </c>
      <c r="I63" s="19" t="s">
        <v>181</v>
      </c>
      <c r="O63" s="94"/>
      <c r="Q63" s="94"/>
      <c r="R63" s="94"/>
      <c r="T63" s="4" t="s">
        <v>181</v>
      </c>
      <c r="AE63" s="4" t="s">
        <v>181</v>
      </c>
      <c r="AP63" s="4" t="s">
        <v>181</v>
      </c>
      <c r="BA63" s="9">
        <f t="shared" si="12"/>
        <v>0</v>
      </c>
      <c r="BB63" s="4" t="s">
        <v>181</v>
      </c>
      <c r="BC63" s="94"/>
      <c r="BE63" s="19">
        <f>Tabla1[[#This Row],[TIEMPO PRORROGADO HASTA
(1)]]-Tabla1[[#This Row],[TIEMPO PRORROGADO DESDE
(1)]]</f>
        <v>0</v>
      </c>
      <c r="BF63" s="94"/>
      <c r="BG63" s="94"/>
      <c r="BH63" s="94"/>
      <c r="BJ63" s="4" t="s">
        <v>181</v>
      </c>
      <c r="BM63" s="4">
        <f t="shared" si="13"/>
        <v>0</v>
      </c>
      <c r="BR63" s="4" t="s">
        <v>181</v>
      </c>
      <c r="BU63" s="19">
        <f t="shared" si="14"/>
        <v>0</v>
      </c>
      <c r="BZ63" s="19">
        <f t="shared" si="15"/>
        <v>0</v>
      </c>
      <c r="CA63" s="19" t="s">
        <v>181</v>
      </c>
      <c r="CB63" s="94"/>
      <c r="CD63" s="94"/>
      <c r="CF63" s="19" t="s">
        <v>181</v>
      </c>
      <c r="CG63" s="94"/>
      <c r="CI63" s="94"/>
      <c r="CJ63" s="94"/>
      <c r="CK63" s="94"/>
      <c r="CL63" s="94"/>
      <c r="CN63" s="48"/>
      <c r="CO63" s="48"/>
      <c r="CP63" s="48"/>
      <c r="CR63" s="9">
        <v>0</v>
      </c>
      <c r="CS63" s="48"/>
      <c r="CT63" s="48"/>
      <c r="CU63" s="48"/>
      <c r="CW63" s="9">
        <v>0</v>
      </c>
      <c r="CX63" s="48"/>
      <c r="CY63" s="48"/>
      <c r="CZ63" s="48"/>
      <c r="DB63" s="9">
        <v>0</v>
      </c>
      <c r="DC63" s="48"/>
      <c r="DD63" s="48"/>
      <c r="DE63" s="48"/>
      <c r="DG63" s="9">
        <v>0</v>
      </c>
      <c r="DH63" s="48"/>
      <c r="DI63" s="48"/>
    </row>
    <row r="64" spans="1:113" x14ac:dyDescent="0.25">
      <c r="A64" s="4">
        <v>2020</v>
      </c>
      <c r="B64" s="5">
        <f>BD!K66</f>
        <v>62</v>
      </c>
      <c r="I64" s="19" t="s">
        <v>181</v>
      </c>
      <c r="O64" s="94"/>
      <c r="Q64" s="94"/>
      <c r="R64" s="94"/>
      <c r="T64" s="4" t="s">
        <v>181</v>
      </c>
      <c r="AE64" s="4" t="s">
        <v>181</v>
      </c>
      <c r="AP64" s="4" t="s">
        <v>181</v>
      </c>
      <c r="BA64" s="9">
        <f t="shared" si="12"/>
        <v>0</v>
      </c>
      <c r="BB64" s="4" t="s">
        <v>181</v>
      </c>
      <c r="BC64" s="94"/>
      <c r="BE64" s="19">
        <f>Tabla1[[#This Row],[TIEMPO PRORROGADO HASTA
(1)]]-Tabla1[[#This Row],[TIEMPO PRORROGADO DESDE
(1)]]</f>
        <v>0</v>
      </c>
      <c r="BF64" s="94"/>
      <c r="BG64" s="94"/>
      <c r="BH64" s="94"/>
      <c r="BJ64" s="4" t="s">
        <v>181</v>
      </c>
      <c r="BM64" s="4">
        <f t="shared" si="13"/>
        <v>0</v>
      </c>
      <c r="BR64" s="4" t="s">
        <v>181</v>
      </c>
      <c r="BU64" s="19">
        <f t="shared" si="14"/>
        <v>0</v>
      </c>
      <c r="BZ64" s="19">
        <f t="shared" si="15"/>
        <v>0</v>
      </c>
      <c r="CA64" s="19" t="s">
        <v>181</v>
      </c>
      <c r="CB64" s="94"/>
      <c r="CD64" s="94"/>
      <c r="CF64" s="19" t="s">
        <v>181</v>
      </c>
      <c r="CG64" s="94"/>
      <c r="CI64" s="94"/>
      <c r="CJ64" s="94"/>
      <c r="CK64" s="94"/>
      <c r="CL64" s="94"/>
      <c r="CN64" s="48"/>
      <c r="CO64" s="48"/>
      <c r="CP64" s="48"/>
      <c r="CR64" s="9">
        <v>0</v>
      </c>
      <c r="CS64" s="48"/>
      <c r="CT64" s="48"/>
      <c r="CU64" s="48"/>
      <c r="CW64" s="9">
        <v>0</v>
      </c>
      <c r="CX64" s="48"/>
      <c r="CY64" s="48"/>
      <c r="CZ64" s="48"/>
      <c r="DB64" s="9">
        <v>0</v>
      </c>
      <c r="DC64" s="48"/>
      <c r="DD64" s="48"/>
      <c r="DE64" s="48"/>
      <c r="DG64" s="9">
        <v>0</v>
      </c>
      <c r="DH64" s="48"/>
      <c r="DI64" s="48"/>
    </row>
    <row r="65" spans="1:113" x14ac:dyDescent="0.25">
      <c r="A65" s="4">
        <v>2020</v>
      </c>
      <c r="B65" s="5">
        <f>BD!K67</f>
        <v>63</v>
      </c>
      <c r="I65" s="19" t="s">
        <v>181</v>
      </c>
      <c r="O65" s="94"/>
      <c r="Q65" s="94"/>
      <c r="R65" s="94"/>
      <c r="T65" s="4" t="s">
        <v>181</v>
      </c>
      <c r="AE65" s="4" t="s">
        <v>181</v>
      </c>
      <c r="AP65" s="4" t="s">
        <v>181</v>
      </c>
      <c r="BA65" s="9">
        <f t="shared" si="12"/>
        <v>0</v>
      </c>
      <c r="BB65" s="4" t="s">
        <v>181</v>
      </c>
      <c r="BC65" s="94"/>
      <c r="BE65" s="19">
        <f>Tabla1[[#This Row],[TIEMPO PRORROGADO HASTA
(1)]]-Tabla1[[#This Row],[TIEMPO PRORROGADO DESDE
(1)]]</f>
        <v>0</v>
      </c>
      <c r="BF65" s="94"/>
      <c r="BG65" s="94"/>
      <c r="BH65" s="94"/>
      <c r="BJ65" s="4" t="s">
        <v>181</v>
      </c>
      <c r="BM65" s="4">
        <f t="shared" si="13"/>
        <v>0</v>
      </c>
      <c r="BR65" s="4" t="s">
        <v>181</v>
      </c>
      <c r="BU65" s="19">
        <f t="shared" si="14"/>
        <v>0</v>
      </c>
      <c r="BZ65" s="19">
        <f t="shared" si="15"/>
        <v>0</v>
      </c>
      <c r="CA65" s="19" t="s">
        <v>181</v>
      </c>
      <c r="CB65" s="94"/>
      <c r="CD65" s="94"/>
      <c r="CF65" s="19" t="s">
        <v>181</v>
      </c>
      <c r="CG65" s="94"/>
      <c r="CI65" s="94"/>
      <c r="CJ65" s="94"/>
      <c r="CK65" s="94"/>
      <c r="CL65" s="94"/>
      <c r="CN65" s="48"/>
      <c r="CO65" s="48"/>
      <c r="CP65" s="48"/>
      <c r="CR65" s="9">
        <v>0</v>
      </c>
      <c r="CS65" s="48"/>
      <c r="CT65" s="48"/>
      <c r="CU65" s="48"/>
      <c r="CW65" s="9">
        <v>0</v>
      </c>
      <c r="CX65" s="48"/>
      <c r="CY65" s="48"/>
      <c r="CZ65" s="48"/>
      <c r="DB65" s="9">
        <v>0</v>
      </c>
      <c r="DC65" s="48"/>
      <c r="DD65" s="48"/>
      <c r="DE65" s="48"/>
      <c r="DG65" s="9">
        <v>0</v>
      </c>
      <c r="DH65" s="48"/>
      <c r="DI65" s="48"/>
    </row>
    <row r="66" spans="1:113" x14ac:dyDescent="0.25">
      <c r="A66" s="4">
        <v>2020</v>
      </c>
      <c r="B66" s="5">
        <f>BD!K68</f>
        <v>64</v>
      </c>
      <c r="I66" s="19" t="s">
        <v>181</v>
      </c>
      <c r="O66" s="94"/>
      <c r="Q66" s="94"/>
      <c r="R66" s="94"/>
      <c r="T66" s="4" t="s">
        <v>181</v>
      </c>
      <c r="AE66" s="4" t="s">
        <v>181</v>
      </c>
      <c r="AP66" s="4" t="s">
        <v>181</v>
      </c>
      <c r="BA66" s="9">
        <f t="shared" si="12"/>
        <v>0</v>
      </c>
      <c r="BB66" s="4" t="s">
        <v>181</v>
      </c>
      <c r="BC66" s="94"/>
      <c r="BE66" s="19">
        <f>Tabla1[[#This Row],[TIEMPO PRORROGADO HASTA
(1)]]-Tabla1[[#This Row],[TIEMPO PRORROGADO DESDE
(1)]]</f>
        <v>0</v>
      </c>
      <c r="BF66" s="94"/>
      <c r="BG66" s="94"/>
      <c r="BH66" s="94"/>
      <c r="BJ66" s="4" t="s">
        <v>181</v>
      </c>
      <c r="BM66" s="4">
        <f t="shared" si="13"/>
        <v>0</v>
      </c>
      <c r="BR66" s="4" t="s">
        <v>181</v>
      </c>
      <c r="BU66" s="19">
        <f t="shared" si="14"/>
        <v>0</v>
      </c>
      <c r="BZ66" s="19">
        <f t="shared" si="15"/>
        <v>0</v>
      </c>
      <c r="CA66" s="19" t="s">
        <v>181</v>
      </c>
      <c r="CB66" s="94"/>
      <c r="CD66" s="94"/>
      <c r="CF66" s="19" t="s">
        <v>181</v>
      </c>
      <c r="CG66" s="94"/>
      <c r="CI66" s="94"/>
      <c r="CJ66" s="94"/>
      <c r="CK66" s="94"/>
      <c r="CL66" s="94"/>
      <c r="CN66" s="48"/>
      <c r="CO66" s="48"/>
      <c r="CP66" s="48"/>
      <c r="CR66" s="9">
        <v>0</v>
      </c>
      <c r="CS66" s="48"/>
      <c r="CT66" s="48"/>
      <c r="CU66" s="48"/>
      <c r="CW66" s="9">
        <v>0</v>
      </c>
      <c r="CX66" s="48"/>
      <c r="CY66" s="48"/>
      <c r="CZ66" s="48"/>
      <c r="DB66" s="9">
        <v>0</v>
      </c>
      <c r="DC66" s="48"/>
      <c r="DD66" s="48"/>
      <c r="DE66" s="48"/>
      <c r="DG66" s="9">
        <v>0</v>
      </c>
      <c r="DH66" s="48"/>
      <c r="DI66" s="48"/>
    </row>
    <row r="67" spans="1:113" x14ac:dyDescent="0.25">
      <c r="A67" s="4">
        <v>2020</v>
      </c>
      <c r="B67" s="5">
        <f>BD!K69</f>
        <v>65</v>
      </c>
      <c r="I67" s="19" t="s">
        <v>181</v>
      </c>
      <c r="O67" s="94"/>
      <c r="Q67" s="94"/>
      <c r="R67" s="94"/>
      <c r="T67" s="4" t="s">
        <v>181</v>
      </c>
      <c r="AE67" s="4" t="s">
        <v>181</v>
      </c>
      <c r="AP67" s="4" t="s">
        <v>181</v>
      </c>
      <c r="BA67" s="9">
        <f t="shared" si="12"/>
        <v>0</v>
      </c>
      <c r="BB67" s="4" t="s">
        <v>181</v>
      </c>
      <c r="BC67" s="94"/>
      <c r="BE67" s="19">
        <f>Tabla1[[#This Row],[TIEMPO PRORROGADO HASTA
(1)]]-Tabla1[[#This Row],[TIEMPO PRORROGADO DESDE
(1)]]</f>
        <v>0</v>
      </c>
      <c r="BF67" s="94"/>
      <c r="BG67" s="94"/>
      <c r="BH67" s="94"/>
      <c r="BJ67" s="4" t="s">
        <v>181</v>
      </c>
      <c r="BM67" s="4">
        <f t="shared" si="13"/>
        <v>0</v>
      </c>
      <c r="BR67" s="4" t="s">
        <v>181</v>
      </c>
      <c r="BU67" s="19">
        <f t="shared" si="14"/>
        <v>0</v>
      </c>
      <c r="BZ67" s="19">
        <f t="shared" si="15"/>
        <v>0</v>
      </c>
      <c r="CA67" s="19" t="s">
        <v>181</v>
      </c>
      <c r="CB67" s="94"/>
      <c r="CD67" s="94"/>
      <c r="CF67" s="19" t="s">
        <v>181</v>
      </c>
      <c r="CG67" s="94"/>
      <c r="CI67" s="94"/>
      <c r="CJ67" s="94"/>
      <c r="CK67" s="94"/>
      <c r="CL67" s="94"/>
      <c r="CN67" s="48"/>
      <c r="CO67" s="48"/>
      <c r="CP67" s="48"/>
      <c r="CR67" s="9">
        <v>0</v>
      </c>
      <c r="CS67" s="48"/>
      <c r="CT67" s="48"/>
      <c r="CU67" s="48"/>
      <c r="CW67" s="9">
        <v>0</v>
      </c>
      <c r="CX67" s="48"/>
      <c r="CY67" s="48"/>
      <c r="CZ67" s="48"/>
      <c r="DB67" s="9">
        <v>0</v>
      </c>
      <c r="DC67" s="48"/>
      <c r="DD67" s="48"/>
      <c r="DE67" s="48"/>
      <c r="DG67" s="9">
        <v>0</v>
      </c>
      <c r="DH67" s="48"/>
      <c r="DI67" s="48"/>
    </row>
    <row r="68" spans="1:113" x14ac:dyDescent="0.25">
      <c r="A68" s="4">
        <v>2020</v>
      </c>
      <c r="B68" s="5">
        <f>BD!K70</f>
        <v>66</v>
      </c>
      <c r="I68" s="19" t="s">
        <v>181</v>
      </c>
      <c r="O68" s="94"/>
      <c r="Q68" s="94"/>
      <c r="R68" s="94"/>
      <c r="T68" s="4" t="s">
        <v>181</v>
      </c>
      <c r="AE68" s="4" t="s">
        <v>181</v>
      </c>
      <c r="AP68" s="4" t="s">
        <v>181</v>
      </c>
      <c r="BA68" s="9">
        <f t="shared" si="12"/>
        <v>0</v>
      </c>
      <c r="BB68" s="4" t="s">
        <v>181</v>
      </c>
      <c r="BC68" s="94"/>
      <c r="BE68" s="19">
        <f>Tabla1[[#This Row],[TIEMPO PRORROGADO HASTA
(1)]]-Tabla1[[#This Row],[TIEMPO PRORROGADO DESDE
(1)]]</f>
        <v>0</v>
      </c>
      <c r="BF68" s="94"/>
      <c r="BG68" s="94"/>
      <c r="BH68" s="94"/>
      <c r="BJ68" s="4" t="s">
        <v>181</v>
      </c>
      <c r="BM68" s="4">
        <f t="shared" si="13"/>
        <v>0</v>
      </c>
      <c r="BR68" s="4" t="s">
        <v>181</v>
      </c>
      <c r="BU68" s="19">
        <f t="shared" si="14"/>
        <v>0</v>
      </c>
      <c r="BZ68" s="19">
        <f t="shared" si="15"/>
        <v>0</v>
      </c>
      <c r="CA68" s="19" t="s">
        <v>181</v>
      </c>
      <c r="CB68" s="94"/>
      <c r="CD68" s="94"/>
      <c r="CF68" s="19" t="s">
        <v>181</v>
      </c>
      <c r="CG68" s="94"/>
      <c r="CI68" s="94"/>
      <c r="CJ68" s="94"/>
      <c r="CK68" s="94"/>
      <c r="CL68" s="94"/>
      <c r="CN68" s="48"/>
      <c r="CO68" s="48"/>
      <c r="CP68" s="48"/>
      <c r="CR68" s="9">
        <v>0</v>
      </c>
      <c r="CS68" s="48"/>
      <c r="CT68" s="48"/>
      <c r="CU68" s="48"/>
      <c r="CW68" s="9">
        <v>0</v>
      </c>
      <c r="CX68" s="48"/>
      <c r="CY68" s="48"/>
      <c r="CZ68" s="48"/>
      <c r="DB68" s="9">
        <v>0</v>
      </c>
      <c r="DC68" s="48"/>
      <c r="DD68" s="48"/>
      <c r="DE68" s="48"/>
      <c r="DG68" s="9">
        <v>0</v>
      </c>
      <c r="DH68" s="48"/>
      <c r="DI68" s="48"/>
    </row>
    <row r="69" spans="1:113" x14ac:dyDescent="0.25">
      <c r="A69" s="4">
        <v>2020</v>
      </c>
      <c r="B69" s="5">
        <f>BD!K71</f>
        <v>67</v>
      </c>
      <c r="I69" s="19" t="s">
        <v>181</v>
      </c>
      <c r="O69" s="94"/>
      <c r="Q69" s="94"/>
      <c r="R69" s="94"/>
      <c r="T69" s="4" t="s">
        <v>181</v>
      </c>
      <c r="AE69" s="4" t="s">
        <v>181</v>
      </c>
      <c r="AP69" s="4" t="s">
        <v>181</v>
      </c>
      <c r="BA69" s="9">
        <f t="shared" si="12"/>
        <v>0</v>
      </c>
      <c r="BB69" s="4" t="s">
        <v>181</v>
      </c>
      <c r="BC69" s="94"/>
      <c r="BE69" s="19">
        <f>Tabla1[[#This Row],[TIEMPO PRORROGADO HASTA
(1)]]-Tabla1[[#This Row],[TIEMPO PRORROGADO DESDE
(1)]]</f>
        <v>0</v>
      </c>
      <c r="BF69" s="94"/>
      <c r="BG69" s="94"/>
      <c r="BH69" s="94"/>
      <c r="BJ69" s="4" t="s">
        <v>181</v>
      </c>
      <c r="BM69" s="4">
        <f t="shared" si="13"/>
        <v>0</v>
      </c>
      <c r="BR69" s="4" t="s">
        <v>181</v>
      </c>
      <c r="BU69" s="19">
        <f t="shared" si="14"/>
        <v>0</v>
      </c>
      <c r="BZ69" s="19">
        <f t="shared" si="15"/>
        <v>0</v>
      </c>
      <c r="CA69" s="19" t="s">
        <v>181</v>
      </c>
      <c r="CB69" s="94"/>
      <c r="CD69" s="94"/>
      <c r="CF69" s="19" t="s">
        <v>181</v>
      </c>
      <c r="CG69" s="94"/>
      <c r="CI69" s="94"/>
      <c r="CJ69" s="94"/>
      <c r="CK69" s="94"/>
      <c r="CL69" s="94"/>
      <c r="CN69" s="48"/>
      <c r="CO69" s="48"/>
      <c r="CP69" s="48"/>
      <c r="CR69" s="9">
        <v>0</v>
      </c>
      <c r="CS69" s="48"/>
      <c r="CT69" s="48"/>
      <c r="CU69" s="48"/>
      <c r="CW69" s="9">
        <v>0</v>
      </c>
      <c r="CX69" s="48"/>
      <c r="CY69" s="48"/>
      <c r="CZ69" s="48"/>
      <c r="DB69" s="9">
        <v>0</v>
      </c>
      <c r="DC69" s="48"/>
      <c r="DD69" s="48"/>
      <c r="DE69" s="48"/>
      <c r="DG69" s="9">
        <v>0</v>
      </c>
      <c r="DH69" s="48"/>
      <c r="DI69" s="48"/>
    </row>
    <row r="70" spans="1:113" x14ac:dyDescent="0.25">
      <c r="A70" s="4">
        <v>2020</v>
      </c>
      <c r="B70" s="5">
        <f>BD!K72</f>
        <v>68</v>
      </c>
      <c r="I70" s="19" t="s">
        <v>180</v>
      </c>
      <c r="J70" s="20">
        <v>44106</v>
      </c>
      <c r="K70" s="6" t="s">
        <v>2454</v>
      </c>
      <c r="L70" s="19" t="s">
        <v>209</v>
      </c>
      <c r="M70" s="9">
        <v>1950000</v>
      </c>
      <c r="O70" s="94"/>
      <c r="Q70" s="94"/>
      <c r="R70" s="94"/>
      <c r="S70" s="6" t="s">
        <v>1436</v>
      </c>
      <c r="T70" s="4" t="s">
        <v>181</v>
      </c>
      <c r="AE70" s="4" t="s">
        <v>181</v>
      </c>
      <c r="AP70" s="4" t="s">
        <v>181</v>
      </c>
      <c r="BA70" s="9">
        <f t="shared" si="12"/>
        <v>1950000</v>
      </c>
      <c r="BB70" s="4" t="s">
        <v>180</v>
      </c>
      <c r="BC70" s="94">
        <v>44106</v>
      </c>
      <c r="BD70" s="6" t="s">
        <v>2454</v>
      </c>
      <c r="BE70" s="19">
        <f>Tabla1[[#This Row],[TIEMPO PRORROGADO HASTA
(1)]]-Tabla1[[#This Row],[TIEMPO PRORROGADO DESDE
(1)]]</f>
        <v>13</v>
      </c>
      <c r="BF70" s="94">
        <v>44182</v>
      </c>
      <c r="BG70" s="94">
        <v>44195</v>
      </c>
      <c r="BH70" s="94"/>
      <c r="BI70" s="6" t="s">
        <v>1436</v>
      </c>
      <c r="BJ70" s="4" t="s">
        <v>181</v>
      </c>
      <c r="BM70" s="4">
        <f t="shared" si="13"/>
        <v>0</v>
      </c>
      <c r="BR70" s="4" t="s">
        <v>181</v>
      </c>
      <c r="BU70" s="19">
        <f t="shared" si="14"/>
        <v>0</v>
      </c>
      <c r="BZ70" s="19">
        <f t="shared" si="15"/>
        <v>13</v>
      </c>
      <c r="CA70" s="19" t="s">
        <v>181</v>
      </c>
      <c r="CB70" s="94"/>
      <c r="CD70" s="94"/>
      <c r="CF70" s="19" t="s">
        <v>181</v>
      </c>
      <c r="CG70" s="94"/>
      <c r="CI70" s="94"/>
      <c r="CJ70" s="94"/>
      <c r="CK70" s="94"/>
      <c r="CL70" s="94"/>
      <c r="CN70" s="48"/>
      <c r="CO70" s="48"/>
      <c r="CP70" s="48"/>
      <c r="CR70" s="9">
        <v>0</v>
      </c>
      <c r="CS70" s="48"/>
      <c r="CT70" s="48"/>
      <c r="CU70" s="48"/>
      <c r="CW70" s="9">
        <v>0</v>
      </c>
      <c r="CX70" s="48"/>
      <c r="CY70" s="48"/>
      <c r="CZ70" s="48"/>
      <c r="DB70" s="9">
        <v>0</v>
      </c>
      <c r="DC70" s="48"/>
      <c r="DD70" s="48"/>
      <c r="DE70" s="48"/>
      <c r="DG70" s="9">
        <v>0</v>
      </c>
      <c r="DH70" s="48"/>
      <c r="DI70" s="48"/>
    </row>
    <row r="71" spans="1:113" x14ac:dyDescent="0.25">
      <c r="A71" s="4">
        <v>2020</v>
      </c>
      <c r="B71" s="5">
        <f>BD!K73</f>
        <v>69</v>
      </c>
      <c r="I71" s="19" t="s">
        <v>181</v>
      </c>
      <c r="O71" s="94"/>
      <c r="Q71" s="94"/>
      <c r="R71" s="94"/>
      <c r="T71" s="4" t="s">
        <v>181</v>
      </c>
      <c r="AE71" s="4" t="s">
        <v>181</v>
      </c>
      <c r="AP71" s="4" t="s">
        <v>181</v>
      </c>
      <c r="BA71" s="9">
        <f t="shared" si="12"/>
        <v>0</v>
      </c>
      <c r="BB71" s="4" t="s">
        <v>181</v>
      </c>
      <c r="BC71" s="94"/>
      <c r="BE71" s="19">
        <f>Tabla1[[#This Row],[TIEMPO PRORROGADO HASTA
(1)]]-Tabla1[[#This Row],[TIEMPO PRORROGADO DESDE
(1)]]</f>
        <v>0</v>
      </c>
      <c r="BF71" s="94"/>
      <c r="BG71" s="94"/>
      <c r="BH71" s="94"/>
      <c r="BJ71" s="4" t="s">
        <v>181</v>
      </c>
      <c r="BM71" s="4">
        <f t="shared" si="13"/>
        <v>0</v>
      </c>
      <c r="BR71" s="4" t="s">
        <v>181</v>
      </c>
      <c r="BU71" s="19">
        <f t="shared" si="14"/>
        <v>0</v>
      </c>
      <c r="BZ71" s="19">
        <f t="shared" si="15"/>
        <v>0</v>
      </c>
      <c r="CA71" s="19" t="s">
        <v>181</v>
      </c>
      <c r="CB71" s="94"/>
      <c r="CD71" s="94"/>
      <c r="CF71" s="19" t="s">
        <v>181</v>
      </c>
      <c r="CG71" s="94"/>
      <c r="CI71" s="94"/>
      <c r="CJ71" s="94"/>
      <c r="CK71" s="94"/>
      <c r="CL71" s="94"/>
      <c r="CN71" s="48"/>
      <c r="CO71" s="48"/>
      <c r="CP71" s="48"/>
      <c r="CR71" s="9">
        <v>0</v>
      </c>
      <c r="CS71" s="48"/>
      <c r="CT71" s="48"/>
      <c r="CU71" s="48"/>
      <c r="CW71" s="9">
        <v>0</v>
      </c>
      <c r="CX71" s="48"/>
      <c r="CY71" s="48"/>
      <c r="CZ71" s="48"/>
      <c r="DB71" s="9">
        <v>0</v>
      </c>
      <c r="DC71" s="48"/>
      <c r="DD71" s="48"/>
      <c r="DE71" s="48"/>
      <c r="DG71" s="9">
        <v>0</v>
      </c>
      <c r="DH71" s="48"/>
      <c r="DI71" s="48"/>
    </row>
    <row r="72" spans="1:113" x14ac:dyDescent="0.25">
      <c r="A72" s="4">
        <v>2020</v>
      </c>
      <c r="B72" s="5">
        <f>BD!K74</f>
        <v>70</v>
      </c>
      <c r="E72" s="9">
        <v>3840000</v>
      </c>
      <c r="I72" s="19" t="s">
        <v>181</v>
      </c>
      <c r="O72" s="94"/>
      <c r="Q72" s="94"/>
      <c r="R72" s="94"/>
      <c r="T72" s="4" t="s">
        <v>181</v>
      </c>
      <c r="AE72" s="4" t="s">
        <v>181</v>
      </c>
      <c r="AP72" s="4" t="s">
        <v>181</v>
      </c>
      <c r="BA72" s="9">
        <f t="shared" si="12"/>
        <v>0</v>
      </c>
      <c r="BB72" s="4" t="s">
        <v>181</v>
      </c>
      <c r="BC72" s="94"/>
      <c r="BE72" s="19">
        <f>Tabla1[[#This Row],[TIEMPO PRORROGADO HASTA
(1)]]-Tabla1[[#This Row],[TIEMPO PRORROGADO DESDE
(1)]]</f>
        <v>0</v>
      </c>
      <c r="BF72" s="94"/>
      <c r="BG72" s="94"/>
      <c r="BH72" s="94"/>
      <c r="BJ72" s="4" t="s">
        <v>181</v>
      </c>
      <c r="BM72" s="4">
        <f t="shared" si="13"/>
        <v>0</v>
      </c>
      <c r="BR72" s="4" t="s">
        <v>181</v>
      </c>
      <c r="BU72" s="19">
        <f t="shared" si="14"/>
        <v>-15</v>
      </c>
      <c r="BV72" s="226">
        <v>44185</v>
      </c>
      <c r="BW72" s="226">
        <v>44170</v>
      </c>
      <c r="BZ72" s="19">
        <f t="shared" si="15"/>
        <v>-15</v>
      </c>
      <c r="CA72" s="19" t="s">
        <v>181</v>
      </c>
      <c r="CB72" s="94"/>
      <c r="CD72" s="94"/>
      <c r="CF72" s="19" t="s">
        <v>180</v>
      </c>
      <c r="CG72" s="94">
        <v>44169</v>
      </c>
      <c r="CH72" s="6" t="s">
        <v>5358</v>
      </c>
      <c r="CI72" s="94">
        <v>44169</v>
      </c>
      <c r="CJ72" s="94"/>
      <c r="CK72" s="94" t="s">
        <v>1433</v>
      </c>
      <c r="CL72" s="94"/>
      <c r="CN72" s="48"/>
      <c r="CO72" s="48"/>
      <c r="CP72" s="48"/>
      <c r="CR72" s="9">
        <v>0</v>
      </c>
      <c r="CS72" s="48"/>
      <c r="CT72" s="48"/>
      <c r="CU72" s="48"/>
      <c r="CW72" s="9">
        <v>0</v>
      </c>
      <c r="CX72" s="48"/>
      <c r="CY72" s="48"/>
      <c r="CZ72" s="48"/>
      <c r="DB72" s="9">
        <v>0</v>
      </c>
      <c r="DC72" s="48"/>
      <c r="DD72" s="48"/>
      <c r="DE72" s="48"/>
      <c r="DG72" s="9">
        <v>0</v>
      </c>
      <c r="DH72" s="48"/>
      <c r="DI72" s="48"/>
    </row>
    <row r="73" spans="1:113" x14ac:dyDescent="0.25">
      <c r="A73" s="4">
        <v>2020</v>
      </c>
      <c r="B73" s="5">
        <f>BD!K75</f>
        <v>71</v>
      </c>
      <c r="I73" s="19" t="s">
        <v>181</v>
      </c>
      <c r="O73" s="94"/>
      <c r="Q73" s="94"/>
      <c r="R73" s="94"/>
      <c r="T73" s="4" t="s">
        <v>181</v>
      </c>
      <c r="AE73" s="4" t="s">
        <v>181</v>
      </c>
      <c r="AP73" s="4" t="s">
        <v>181</v>
      </c>
      <c r="BA73" s="9">
        <f t="shared" si="12"/>
        <v>0</v>
      </c>
      <c r="BB73" s="4" t="s">
        <v>181</v>
      </c>
      <c r="BC73" s="94"/>
      <c r="BE73" s="19">
        <f>Tabla1[[#This Row],[TIEMPO PRORROGADO HASTA
(1)]]-Tabla1[[#This Row],[TIEMPO PRORROGADO DESDE
(1)]]</f>
        <v>0</v>
      </c>
      <c r="BF73" s="94"/>
      <c r="BG73" s="94"/>
      <c r="BH73" s="94"/>
      <c r="BJ73" s="4" t="s">
        <v>181</v>
      </c>
      <c r="BM73" s="4">
        <f t="shared" si="13"/>
        <v>0</v>
      </c>
      <c r="BR73" s="4" t="s">
        <v>181</v>
      </c>
      <c r="BU73" s="19">
        <f t="shared" si="14"/>
        <v>0</v>
      </c>
      <c r="BZ73" s="19">
        <f t="shared" si="15"/>
        <v>0</v>
      </c>
      <c r="CA73" s="19" t="s">
        <v>181</v>
      </c>
      <c r="CB73" s="94"/>
      <c r="CD73" s="94"/>
      <c r="CF73" s="19" t="s">
        <v>181</v>
      </c>
      <c r="CG73" s="94"/>
      <c r="CI73" s="94"/>
      <c r="CJ73" s="94"/>
      <c r="CK73" s="94"/>
      <c r="CL73" s="94"/>
      <c r="CN73" s="48"/>
      <c r="CO73" s="48"/>
      <c r="CP73" s="48"/>
      <c r="CR73" s="9">
        <v>0</v>
      </c>
      <c r="CS73" s="48"/>
      <c r="CT73" s="48"/>
      <c r="CU73" s="48"/>
      <c r="CW73" s="9">
        <v>0</v>
      </c>
      <c r="CX73" s="48"/>
      <c r="CY73" s="48"/>
      <c r="CZ73" s="48"/>
      <c r="DB73" s="9">
        <v>0</v>
      </c>
      <c r="DC73" s="48"/>
      <c r="DD73" s="48"/>
      <c r="DE73" s="48"/>
      <c r="DG73" s="9">
        <v>0</v>
      </c>
      <c r="DH73" s="48"/>
      <c r="DI73" s="48"/>
    </row>
    <row r="74" spans="1:113" x14ac:dyDescent="0.25">
      <c r="A74" s="4">
        <v>2020</v>
      </c>
      <c r="B74" s="5">
        <f>BD!K76</f>
        <v>72</v>
      </c>
      <c r="E74" s="9">
        <v>1610000.7</v>
      </c>
      <c r="I74" s="19" t="s">
        <v>181</v>
      </c>
      <c r="O74" s="94"/>
      <c r="Q74" s="94"/>
      <c r="R74" s="94"/>
      <c r="T74" s="4" t="s">
        <v>181</v>
      </c>
      <c r="AE74" s="4" t="s">
        <v>181</v>
      </c>
      <c r="AP74" s="4" t="s">
        <v>181</v>
      </c>
      <c r="BA74" s="9">
        <f t="shared" si="12"/>
        <v>0</v>
      </c>
      <c r="BB74" s="4" t="s">
        <v>181</v>
      </c>
      <c r="BC74" s="94"/>
      <c r="BE74" s="19">
        <f>Tabla1[[#This Row],[TIEMPO PRORROGADO HASTA
(1)]]-Tabla1[[#This Row],[TIEMPO PRORROGADO DESDE
(1)]]</f>
        <v>0</v>
      </c>
      <c r="BF74" s="94"/>
      <c r="BG74" s="94"/>
      <c r="BH74" s="94"/>
      <c r="BJ74" s="4" t="s">
        <v>181</v>
      </c>
      <c r="BM74" s="4">
        <f t="shared" si="13"/>
        <v>0</v>
      </c>
      <c r="BR74" s="4" t="s">
        <v>181</v>
      </c>
      <c r="BU74" s="19">
        <f t="shared" si="14"/>
        <v>-19</v>
      </c>
      <c r="BV74" s="161">
        <v>44124</v>
      </c>
      <c r="BW74" s="161">
        <v>44105</v>
      </c>
      <c r="BZ74" s="19">
        <f t="shared" si="15"/>
        <v>-19</v>
      </c>
      <c r="CA74" s="19" t="s">
        <v>181</v>
      </c>
      <c r="CB74" s="94"/>
      <c r="CD74" s="94"/>
      <c r="CF74" s="19" t="s">
        <v>180</v>
      </c>
      <c r="CG74" s="94">
        <v>44103</v>
      </c>
      <c r="CH74" s="6" t="s">
        <v>2454</v>
      </c>
      <c r="CI74" s="94">
        <v>44105</v>
      </c>
      <c r="CJ74" s="94"/>
      <c r="CK74" s="94" t="s">
        <v>1432</v>
      </c>
      <c r="CL74" s="94"/>
      <c r="CN74" s="48"/>
      <c r="CO74" s="48"/>
      <c r="CP74" s="48"/>
      <c r="CR74" s="9">
        <v>0</v>
      </c>
      <c r="CS74" s="48"/>
      <c r="CT74" s="48"/>
      <c r="CU74" s="48"/>
      <c r="CW74" s="9">
        <v>0</v>
      </c>
      <c r="CX74" s="48"/>
      <c r="CY74" s="48"/>
      <c r="CZ74" s="48"/>
      <c r="DB74" s="9">
        <v>0</v>
      </c>
      <c r="DC74" s="48"/>
      <c r="DD74" s="48"/>
      <c r="DE74" s="48"/>
      <c r="DG74" s="9">
        <v>0</v>
      </c>
      <c r="DH74" s="48"/>
      <c r="DI74" s="48"/>
    </row>
    <row r="75" spans="1:113" x14ac:dyDescent="0.25">
      <c r="A75" s="4">
        <v>2020</v>
      </c>
      <c r="B75" s="5">
        <f>BD!K77</f>
        <v>73</v>
      </c>
      <c r="I75" s="19" t="s">
        <v>181</v>
      </c>
      <c r="O75" s="94"/>
      <c r="Q75" s="94"/>
      <c r="R75" s="94"/>
      <c r="T75" s="4" t="s">
        <v>181</v>
      </c>
      <c r="AE75" s="4" t="s">
        <v>181</v>
      </c>
      <c r="AP75" s="4" t="s">
        <v>181</v>
      </c>
      <c r="BA75" s="9">
        <f t="shared" si="12"/>
        <v>0</v>
      </c>
      <c r="BB75" s="4" t="s">
        <v>181</v>
      </c>
      <c r="BC75" s="94"/>
      <c r="BE75" s="19">
        <f>Tabla1[[#This Row],[TIEMPO PRORROGADO HASTA
(1)]]-Tabla1[[#This Row],[TIEMPO PRORROGADO DESDE
(1)]]</f>
        <v>0</v>
      </c>
      <c r="BF75" s="94"/>
      <c r="BG75" s="94"/>
      <c r="BH75" s="94"/>
      <c r="BJ75" s="4" t="s">
        <v>181</v>
      </c>
      <c r="BM75" s="4">
        <f t="shared" si="13"/>
        <v>0</v>
      </c>
      <c r="BR75" s="4" t="s">
        <v>181</v>
      </c>
      <c r="BU75" s="19">
        <f t="shared" si="14"/>
        <v>0</v>
      </c>
      <c r="BZ75" s="19">
        <f t="shared" si="15"/>
        <v>0</v>
      </c>
      <c r="CA75" s="19" t="s">
        <v>181</v>
      </c>
      <c r="CB75" s="94"/>
      <c r="CD75" s="94"/>
      <c r="CF75" s="19" t="s">
        <v>181</v>
      </c>
      <c r="CG75" s="94"/>
      <c r="CI75" s="94"/>
      <c r="CJ75" s="94"/>
      <c r="CK75" s="94"/>
      <c r="CL75" s="94"/>
      <c r="CN75" s="48"/>
      <c r="CO75" s="48"/>
      <c r="CP75" s="48"/>
      <c r="CR75" s="9">
        <v>0</v>
      </c>
      <c r="CS75" s="48"/>
      <c r="CT75" s="48"/>
      <c r="CU75" s="48"/>
      <c r="CW75" s="9">
        <v>0</v>
      </c>
      <c r="CX75" s="48"/>
      <c r="CY75" s="48"/>
      <c r="CZ75" s="48"/>
      <c r="DB75" s="9">
        <v>0</v>
      </c>
      <c r="DC75" s="48"/>
      <c r="DD75" s="48"/>
      <c r="DE75" s="48"/>
      <c r="DG75" s="9">
        <v>0</v>
      </c>
      <c r="DH75" s="48"/>
      <c r="DI75" s="48"/>
    </row>
    <row r="76" spans="1:113" x14ac:dyDescent="0.25">
      <c r="A76" s="4">
        <v>2020</v>
      </c>
      <c r="B76" s="5">
        <f>BD!K78</f>
        <v>74</v>
      </c>
      <c r="I76" s="19" t="s">
        <v>181</v>
      </c>
      <c r="O76" s="94"/>
      <c r="Q76" s="94"/>
      <c r="R76" s="94"/>
      <c r="T76" s="4" t="s">
        <v>181</v>
      </c>
      <c r="AE76" s="4" t="s">
        <v>181</v>
      </c>
      <c r="AP76" s="4" t="s">
        <v>181</v>
      </c>
      <c r="BA76" s="9">
        <f t="shared" si="12"/>
        <v>0</v>
      </c>
      <c r="BB76" s="4" t="s">
        <v>181</v>
      </c>
      <c r="BC76" s="94"/>
      <c r="BE76" s="19">
        <f>Tabla1[[#This Row],[TIEMPO PRORROGADO HASTA
(1)]]-Tabla1[[#This Row],[TIEMPO PRORROGADO DESDE
(1)]]</f>
        <v>0</v>
      </c>
      <c r="BF76" s="94"/>
      <c r="BG76" s="94"/>
      <c r="BH76" s="94"/>
      <c r="BJ76" s="4" t="s">
        <v>181</v>
      </c>
      <c r="BM76" s="4">
        <f t="shared" si="13"/>
        <v>0</v>
      </c>
      <c r="BR76" s="4" t="s">
        <v>181</v>
      </c>
      <c r="BU76" s="19">
        <f t="shared" si="14"/>
        <v>0</v>
      </c>
      <c r="BZ76" s="19">
        <f t="shared" si="15"/>
        <v>0</v>
      </c>
      <c r="CA76" s="19" t="s">
        <v>181</v>
      </c>
      <c r="CB76" s="94"/>
      <c r="CD76" s="94"/>
      <c r="CF76" s="19" t="s">
        <v>181</v>
      </c>
      <c r="CG76" s="94"/>
      <c r="CI76" s="94"/>
      <c r="CJ76" s="94"/>
      <c r="CK76" s="94"/>
      <c r="CL76" s="94"/>
      <c r="CN76" s="48"/>
      <c r="CO76" s="48"/>
      <c r="CP76" s="48"/>
      <c r="CR76" s="9">
        <v>0</v>
      </c>
      <c r="CS76" s="48"/>
      <c r="CT76" s="48"/>
      <c r="CU76" s="48"/>
      <c r="CW76" s="9">
        <v>0</v>
      </c>
      <c r="CX76" s="48"/>
      <c r="CY76" s="48"/>
      <c r="CZ76" s="48"/>
      <c r="DB76" s="9">
        <v>0</v>
      </c>
      <c r="DC76" s="48"/>
      <c r="DD76" s="48"/>
      <c r="DE76" s="48"/>
      <c r="DG76" s="9">
        <v>0</v>
      </c>
      <c r="DH76" s="48"/>
      <c r="DI76" s="48"/>
    </row>
    <row r="77" spans="1:113" x14ac:dyDescent="0.25">
      <c r="A77" s="4">
        <v>2020</v>
      </c>
      <c r="B77" s="5">
        <f>BD!K79</f>
        <v>75</v>
      </c>
      <c r="I77" s="19" t="s">
        <v>180</v>
      </c>
      <c r="J77" s="20">
        <v>44106</v>
      </c>
      <c r="K77" s="6" t="s">
        <v>2454</v>
      </c>
      <c r="L77" s="19" t="s">
        <v>209</v>
      </c>
      <c r="M77" s="9">
        <v>996667</v>
      </c>
      <c r="O77" s="94"/>
      <c r="Q77" s="94"/>
      <c r="R77" s="94"/>
      <c r="S77" s="6" t="s">
        <v>1436</v>
      </c>
      <c r="T77" s="4" t="s">
        <v>181</v>
      </c>
      <c r="AE77" s="4" t="s">
        <v>181</v>
      </c>
      <c r="AP77" s="4" t="s">
        <v>181</v>
      </c>
      <c r="BA77" s="9">
        <f t="shared" si="12"/>
        <v>996667</v>
      </c>
      <c r="BB77" s="4" t="s">
        <v>180</v>
      </c>
      <c r="BC77" s="94">
        <v>44106</v>
      </c>
      <c r="BD77" s="6" t="s">
        <v>2454</v>
      </c>
      <c r="BE77" s="19">
        <f>Tabla1[[#This Row],[TIEMPO PRORROGADO HASTA
(1)]]-Tabla1[[#This Row],[TIEMPO PRORROGADO DESDE
(1)]]</f>
        <v>13</v>
      </c>
      <c r="BF77" s="161">
        <v>44182</v>
      </c>
      <c r="BG77" s="161">
        <v>44195</v>
      </c>
      <c r="BH77" s="161"/>
      <c r="BI77" s="6" t="s">
        <v>1436</v>
      </c>
      <c r="BJ77" s="4" t="s">
        <v>181</v>
      </c>
      <c r="BM77" s="4">
        <f t="shared" si="13"/>
        <v>0</v>
      </c>
      <c r="BR77" s="4" t="s">
        <v>181</v>
      </c>
      <c r="BU77" s="19">
        <f t="shared" si="14"/>
        <v>0</v>
      </c>
      <c r="BZ77" s="19">
        <f t="shared" si="15"/>
        <v>13</v>
      </c>
      <c r="CA77" s="19" t="s">
        <v>181</v>
      </c>
      <c r="CB77" s="94"/>
      <c r="CD77" s="94"/>
      <c r="CF77" s="19" t="s">
        <v>181</v>
      </c>
      <c r="CG77" s="94"/>
      <c r="CI77" s="94"/>
      <c r="CJ77" s="94"/>
      <c r="CK77" s="94"/>
      <c r="CL77" s="94"/>
      <c r="CN77" s="48"/>
      <c r="CO77" s="48"/>
      <c r="CP77" s="48"/>
      <c r="CR77" s="9">
        <v>0</v>
      </c>
      <c r="CS77" s="48"/>
      <c r="CT77" s="48"/>
      <c r="CU77" s="48"/>
      <c r="CW77" s="9">
        <v>0</v>
      </c>
      <c r="CX77" s="48"/>
      <c r="CY77" s="48"/>
      <c r="CZ77" s="48"/>
      <c r="DB77" s="9">
        <v>0</v>
      </c>
      <c r="DC77" s="48"/>
      <c r="DD77" s="48"/>
      <c r="DE77" s="48"/>
      <c r="DG77" s="9">
        <v>0</v>
      </c>
      <c r="DH77" s="48"/>
      <c r="DI77" s="48"/>
    </row>
    <row r="78" spans="1:113" x14ac:dyDescent="0.25">
      <c r="A78" s="4">
        <v>2020</v>
      </c>
      <c r="B78" s="5">
        <f>BD!K80</f>
        <v>76</v>
      </c>
      <c r="E78" s="9">
        <v>56400000</v>
      </c>
      <c r="I78" s="19" t="s">
        <v>181</v>
      </c>
      <c r="O78" s="94"/>
      <c r="Q78" s="94"/>
      <c r="R78" s="94"/>
      <c r="T78" s="4" t="s">
        <v>181</v>
      </c>
      <c r="AE78" s="4" t="s">
        <v>181</v>
      </c>
      <c r="AP78" s="4" t="s">
        <v>181</v>
      </c>
      <c r="BA78" s="9">
        <f t="shared" si="12"/>
        <v>0</v>
      </c>
      <c r="BB78" s="4" t="s">
        <v>181</v>
      </c>
      <c r="BC78" s="94"/>
      <c r="BE78" s="19">
        <f>Tabla1[[#This Row],[TIEMPO PRORROGADO HASTA
(1)]]-Tabla1[[#This Row],[TIEMPO PRORROGADO DESDE
(1)]]</f>
        <v>0</v>
      </c>
      <c r="BF78" s="94"/>
      <c r="BG78" s="94"/>
      <c r="BH78" s="94"/>
      <c r="BJ78" s="4" t="s">
        <v>181</v>
      </c>
      <c r="BM78" s="4">
        <f t="shared" si="13"/>
        <v>0</v>
      </c>
      <c r="BR78" s="4" t="s">
        <v>181</v>
      </c>
      <c r="BU78" s="19">
        <f t="shared" si="14"/>
        <v>-215</v>
      </c>
      <c r="BV78" s="161">
        <v>44182</v>
      </c>
      <c r="BW78" s="161">
        <v>43967</v>
      </c>
      <c r="BZ78" s="19">
        <f t="shared" si="15"/>
        <v>-215</v>
      </c>
      <c r="CA78" s="19" t="s">
        <v>180</v>
      </c>
      <c r="CB78" s="94"/>
      <c r="CD78" s="94"/>
      <c r="CF78" s="19" t="s">
        <v>180</v>
      </c>
      <c r="CG78" s="94">
        <v>43970</v>
      </c>
      <c r="CH78" s="6" t="s">
        <v>2454</v>
      </c>
      <c r="CI78" s="94">
        <v>43967</v>
      </c>
      <c r="CJ78" s="94"/>
      <c r="CK78" s="94" t="s">
        <v>714</v>
      </c>
      <c r="CL78" s="94"/>
      <c r="CN78" s="48"/>
      <c r="CO78" s="48"/>
      <c r="CP78" s="48"/>
      <c r="CR78" s="9">
        <v>0</v>
      </c>
      <c r="CS78" s="48"/>
      <c r="CT78" s="48"/>
      <c r="CU78" s="48"/>
      <c r="CW78" s="9">
        <v>0</v>
      </c>
      <c r="CX78" s="48"/>
      <c r="CY78" s="48"/>
      <c r="CZ78" s="48"/>
      <c r="DB78" s="9">
        <v>0</v>
      </c>
      <c r="DC78" s="48"/>
      <c r="DD78" s="48"/>
      <c r="DE78" s="48"/>
      <c r="DG78" s="9">
        <v>0</v>
      </c>
      <c r="DH78" s="48"/>
      <c r="DI78" s="48"/>
    </row>
    <row r="79" spans="1:113" x14ac:dyDescent="0.25">
      <c r="A79" s="4">
        <v>2020</v>
      </c>
      <c r="B79" s="5">
        <f>BD!K81</f>
        <v>77</v>
      </c>
      <c r="I79" s="19" t="s">
        <v>180</v>
      </c>
      <c r="J79" s="20">
        <v>44167</v>
      </c>
      <c r="K79" s="6" t="s">
        <v>5358</v>
      </c>
      <c r="L79" s="19" t="s">
        <v>209</v>
      </c>
      <c r="M79" s="9">
        <v>1500000</v>
      </c>
      <c r="O79" s="94"/>
      <c r="Q79" s="94"/>
      <c r="R79" s="94"/>
      <c r="S79" s="6" t="s">
        <v>1431</v>
      </c>
      <c r="T79" s="4" t="s">
        <v>181</v>
      </c>
      <c r="AE79" s="4" t="s">
        <v>181</v>
      </c>
      <c r="AP79" s="4" t="s">
        <v>181</v>
      </c>
      <c r="BA79" s="9">
        <f t="shared" si="12"/>
        <v>1500000</v>
      </c>
      <c r="BB79" s="4" t="s">
        <v>180</v>
      </c>
      <c r="BC79" s="94">
        <v>44167</v>
      </c>
      <c r="BD79" s="6" t="s">
        <v>5358</v>
      </c>
      <c r="BE79" s="19">
        <f>Tabla1[[#This Row],[TIEMPO PRORROGADO HASTA
(1)]]-Tabla1[[#This Row],[TIEMPO PRORROGADO DESDE
(1)]]</f>
        <v>9</v>
      </c>
      <c r="BF79" s="94">
        <v>44187</v>
      </c>
      <c r="BG79" s="94">
        <v>44196</v>
      </c>
      <c r="BH79" s="94"/>
      <c r="BI79" s="6" t="s">
        <v>1431</v>
      </c>
      <c r="BJ79" s="4" t="s">
        <v>181</v>
      </c>
      <c r="BM79" s="4">
        <f t="shared" si="13"/>
        <v>0</v>
      </c>
      <c r="BR79" s="4" t="s">
        <v>181</v>
      </c>
      <c r="BU79" s="19">
        <f t="shared" si="14"/>
        <v>0</v>
      </c>
      <c r="BZ79" s="19">
        <f t="shared" si="15"/>
        <v>9</v>
      </c>
      <c r="CA79" s="19" t="s">
        <v>181</v>
      </c>
      <c r="CB79" s="94"/>
      <c r="CD79" s="94"/>
      <c r="CF79" s="19" t="s">
        <v>181</v>
      </c>
      <c r="CG79" s="94"/>
      <c r="CI79" s="94"/>
      <c r="CJ79" s="94"/>
      <c r="CK79" s="94"/>
      <c r="CL79" s="94"/>
      <c r="CN79" s="48"/>
      <c r="CO79" s="48"/>
      <c r="CP79" s="48"/>
      <c r="CR79" s="9">
        <v>0</v>
      </c>
      <c r="CS79" s="48"/>
      <c r="CT79" s="48"/>
      <c r="CU79" s="48"/>
      <c r="CW79" s="9">
        <v>0</v>
      </c>
      <c r="CX79" s="48"/>
      <c r="CY79" s="48"/>
      <c r="CZ79" s="48"/>
      <c r="DB79" s="9">
        <v>0</v>
      </c>
      <c r="DC79" s="48"/>
      <c r="DD79" s="48"/>
      <c r="DE79" s="48"/>
      <c r="DG79" s="9">
        <v>0</v>
      </c>
      <c r="DH79" s="48"/>
      <c r="DI79" s="48"/>
    </row>
    <row r="80" spans="1:113" x14ac:dyDescent="0.25">
      <c r="A80" s="4">
        <v>2020</v>
      </c>
      <c r="B80" s="5">
        <f>BD!K82</f>
        <v>78</v>
      </c>
      <c r="I80" s="19" t="s">
        <v>180</v>
      </c>
      <c r="J80" s="20">
        <v>44176</v>
      </c>
      <c r="K80" s="6" t="s">
        <v>5358</v>
      </c>
      <c r="L80" s="19" t="s">
        <v>209</v>
      </c>
      <c r="M80" s="9">
        <v>4166667</v>
      </c>
      <c r="O80" s="94"/>
      <c r="Q80" s="94"/>
      <c r="R80" s="94"/>
      <c r="S80" s="6" t="s">
        <v>515</v>
      </c>
      <c r="T80" s="4" t="s">
        <v>181</v>
      </c>
      <c r="AE80" s="4" t="s">
        <v>181</v>
      </c>
      <c r="AP80" s="4" t="s">
        <v>181</v>
      </c>
      <c r="BA80" s="9">
        <f t="shared" si="12"/>
        <v>4166667</v>
      </c>
      <c r="BB80" s="4" t="s">
        <v>180</v>
      </c>
      <c r="BC80" s="94">
        <v>44176</v>
      </c>
      <c r="BD80" s="6" t="s">
        <v>5358</v>
      </c>
      <c r="BE80" s="19">
        <f>Tabla1[[#This Row],[TIEMPO PRORROGADO HASTA
(1)]]-Tabla1[[#This Row],[TIEMPO PRORROGADO DESDE
(1)]]</f>
        <v>9</v>
      </c>
      <c r="BF80" s="94">
        <v>44187</v>
      </c>
      <c r="BG80" s="94">
        <v>44196</v>
      </c>
      <c r="BH80" s="94"/>
      <c r="BI80" s="6" t="s">
        <v>515</v>
      </c>
      <c r="BJ80" s="4" t="s">
        <v>181</v>
      </c>
      <c r="BM80" s="4">
        <f t="shared" si="13"/>
        <v>0</v>
      </c>
      <c r="BR80" s="4" t="s">
        <v>181</v>
      </c>
      <c r="BU80" s="19">
        <f t="shared" si="14"/>
        <v>0</v>
      </c>
      <c r="BZ80" s="19">
        <f t="shared" si="15"/>
        <v>9</v>
      </c>
      <c r="CA80" s="19" t="s">
        <v>181</v>
      </c>
      <c r="CB80" s="94"/>
      <c r="CD80" s="94"/>
      <c r="CF80" s="19" t="s">
        <v>181</v>
      </c>
      <c r="CG80" s="94"/>
      <c r="CI80" s="94"/>
      <c r="CJ80" s="94"/>
      <c r="CK80" s="94"/>
      <c r="CL80" s="94"/>
      <c r="CN80" s="48"/>
      <c r="CO80" s="48"/>
      <c r="CP80" s="48"/>
      <c r="CR80" s="9">
        <v>0</v>
      </c>
      <c r="CS80" s="48"/>
      <c r="CT80" s="48"/>
      <c r="CU80" s="48"/>
      <c r="CW80" s="9">
        <v>0</v>
      </c>
      <c r="CX80" s="48"/>
      <c r="CY80" s="48"/>
      <c r="CZ80" s="48"/>
      <c r="DB80" s="9">
        <v>0</v>
      </c>
      <c r="DC80" s="48"/>
      <c r="DD80" s="48"/>
      <c r="DE80" s="48"/>
      <c r="DG80" s="9">
        <v>0</v>
      </c>
      <c r="DH80" s="48"/>
      <c r="DI80" s="48"/>
    </row>
    <row r="81" spans="1:113" x14ac:dyDescent="0.25">
      <c r="A81" s="4">
        <v>2020</v>
      </c>
      <c r="B81" s="5">
        <f>BD!K83</f>
        <v>79</v>
      </c>
      <c r="I81" s="19" t="s">
        <v>180</v>
      </c>
      <c r="J81" s="20">
        <v>44104</v>
      </c>
      <c r="K81" s="6" t="s">
        <v>2454</v>
      </c>
      <c r="L81" s="19" t="s">
        <v>209</v>
      </c>
      <c r="M81" s="9">
        <v>2383333</v>
      </c>
      <c r="O81" s="94"/>
      <c r="Q81" s="94"/>
      <c r="R81" s="94"/>
      <c r="S81" s="6" t="s">
        <v>714</v>
      </c>
      <c r="T81" s="4" t="s">
        <v>181</v>
      </c>
      <c r="AE81" s="4" t="s">
        <v>181</v>
      </c>
      <c r="AP81" s="4" t="s">
        <v>181</v>
      </c>
      <c r="BA81" s="9">
        <f t="shared" si="12"/>
        <v>2383333</v>
      </c>
      <c r="BB81" s="4" t="s">
        <v>180</v>
      </c>
      <c r="BC81" s="94">
        <v>44104</v>
      </c>
      <c r="BD81" s="6" t="s">
        <v>2454</v>
      </c>
      <c r="BE81" s="19">
        <f>Tabla1[[#This Row],[TIEMPO PRORROGADO HASTA
(1)]]-Tabla1[[#This Row],[TIEMPO PRORROGADO DESDE
(1)]]</f>
        <v>11</v>
      </c>
      <c r="BF81" s="94">
        <v>44185</v>
      </c>
      <c r="BG81" s="94">
        <v>44196</v>
      </c>
      <c r="BH81" s="94"/>
      <c r="BI81" s="6" t="s">
        <v>714</v>
      </c>
      <c r="BJ81" s="4" t="s">
        <v>181</v>
      </c>
      <c r="BM81" s="4">
        <f t="shared" si="13"/>
        <v>0</v>
      </c>
      <c r="BR81" s="4" t="s">
        <v>181</v>
      </c>
      <c r="BU81" s="19">
        <f t="shared" si="14"/>
        <v>0</v>
      </c>
      <c r="BZ81" s="19">
        <f t="shared" si="15"/>
        <v>11</v>
      </c>
      <c r="CA81" s="19" t="s">
        <v>181</v>
      </c>
      <c r="CB81" s="94"/>
      <c r="CD81" s="94"/>
      <c r="CF81" s="19" t="s">
        <v>181</v>
      </c>
      <c r="CG81" s="94"/>
      <c r="CI81" s="94"/>
      <c r="CJ81" s="94"/>
      <c r="CK81" s="94"/>
      <c r="CL81" s="94"/>
      <c r="CN81" s="48"/>
      <c r="CO81" s="48"/>
      <c r="CP81" s="48"/>
      <c r="CR81" s="9">
        <v>0</v>
      </c>
      <c r="CS81" s="48"/>
      <c r="CT81" s="48"/>
      <c r="CU81" s="48"/>
      <c r="CW81" s="9">
        <v>0</v>
      </c>
      <c r="CX81" s="48"/>
      <c r="CY81" s="48"/>
      <c r="CZ81" s="48"/>
      <c r="DB81" s="9">
        <v>0</v>
      </c>
      <c r="DC81" s="48"/>
      <c r="DD81" s="48"/>
      <c r="DE81" s="48"/>
      <c r="DG81" s="9">
        <v>0</v>
      </c>
      <c r="DH81" s="48"/>
      <c r="DI81" s="48"/>
    </row>
    <row r="82" spans="1:113" x14ac:dyDescent="0.25">
      <c r="A82" s="4">
        <v>2020</v>
      </c>
      <c r="B82" s="5">
        <f>BD!K84</f>
        <v>80</v>
      </c>
      <c r="I82" s="19" t="s">
        <v>180</v>
      </c>
      <c r="J82" s="20">
        <v>44167</v>
      </c>
      <c r="K82" s="6" t="s">
        <v>5358</v>
      </c>
      <c r="L82" s="19" t="s">
        <v>209</v>
      </c>
      <c r="M82" s="9">
        <v>1920000</v>
      </c>
      <c r="O82" s="94"/>
      <c r="Q82" s="94"/>
      <c r="R82" s="94"/>
      <c r="S82" s="6" t="s">
        <v>1438</v>
      </c>
      <c r="T82" s="4" t="s">
        <v>181</v>
      </c>
      <c r="AE82" s="4" t="s">
        <v>181</v>
      </c>
      <c r="AP82" s="4" t="s">
        <v>181</v>
      </c>
      <c r="BA82" s="9">
        <f t="shared" si="12"/>
        <v>1920000</v>
      </c>
      <c r="BB82" s="4" t="s">
        <v>180</v>
      </c>
      <c r="BC82" s="94">
        <v>44167</v>
      </c>
      <c r="BD82" s="6" t="s">
        <v>5358</v>
      </c>
      <c r="BE82" s="19">
        <f>Tabla1[[#This Row],[TIEMPO PRORROGADO HASTA
(1)]]-Tabla1[[#This Row],[TIEMPO PRORROGADO DESDE
(1)]]</f>
        <v>8</v>
      </c>
      <c r="BF82" s="94">
        <v>44187</v>
      </c>
      <c r="BG82" s="94">
        <v>44195</v>
      </c>
      <c r="BH82" s="94"/>
      <c r="BI82" s="6" t="s">
        <v>1438</v>
      </c>
      <c r="BJ82" s="4" t="s">
        <v>181</v>
      </c>
      <c r="BM82" s="4">
        <f t="shared" si="13"/>
        <v>0</v>
      </c>
      <c r="BR82" s="4" t="s">
        <v>181</v>
      </c>
      <c r="BU82" s="19">
        <f t="shared" si="14"/>
        <v>0</v>
      </c>
      <c r="BZ82" s="19">
        <f t="shared" si="15"/>
        <v>8</v>
      </c>
      <c r="CA82" s="19" t="s">
        <v>181</v>
      </c>
      <c r="CB82" s="94"/>
      <c r="CD82" s="94"/>
      <c r="CF82" s="19" t="s">
        <v>181</v>
      </c>
      <c r="CG82" s="94"/>
      <c r="CI82" s="94"/>
      <c r="CJ82" s="94"/>
      <c r="CK82" s="94"/>
      <c r="CL82" s="94"/>
      <c r="CN82" s="48"/>
      <c r="CO82" s="48"/>
      <c r="CP82" s="48"/>
      <c r="CR82" s="9">
        <v>0</v>
      </c>
      <c r="CS82" s="48"/>
      <c r="CT82" s="48"/>
      <c r="CU82" s="48"/>
      <c r="CW82" s="9">
        <v>0</v>
      </c>
      <c r="CX82" s="48"/>
      <c r="CY82" s="48"/>
      <c r="CZ82" s="48"/>
      <c r="DB82" s="9">
        <v>0</v>
      </c>
      <c r="DC82" s="48"/>
      <c r="DD82" s="48"/>
      <c r="DE82" s="48"/>
      <c r="DG82" s="9">
        <v>0</v>
      </c>
      <c r="DH82" s="48"/>
      <c r="DI82" s="48"/>
    </row>
    <row r="83" spans="1:113" x14ac:dyDescent="0.25">
      <c r="A83" s="4">
        <v>2020</v>
      </c>
      <c r="B83" s="5">
        <f>BD!K85</f>
        <v>81</v>
      </c>
      <c r="I83" s="19" t="s">
        <v>180</v>
      </c>
      <c r="J83" s="20">
        <v>44181</v>
      </c>
      <c r="K83" s="6" t="s">
        <v>5358</v>
      </c>
      <c r="L83" s="19" t="s">
        <v>209</v>
      </c>
      <c r="M83" s="9">
        <v>1066666</v>
      </c>
      <c r="O83" s="94"/>
      <c r="Q83" s="94"/>
      <c r="R83" s="94"/>
      <c r="S83" s="6" t="s">
        <v>714</v>
      </c>
      <c r="T83" s="4" t="s">
        <v>181</v>
      </c>
      <c r="AE83" s="4" t="s">
        <v>181</v>
      </c>
      <c r="AP83" s="4" t="s">
        <v>181</v>
      </c>
      <c r="BA83" s="9">
        <f t="shared" si="12"/>
        <v>1066666</v>
      </c>
      <c r="BB83" s="4" t="s">
        <v>180</v>
      </c>
      <c r="BC83" s="94">
        <v>44181</v>
      </c>
      <c r="BD83" s="6" t="s">
        <v>5358</v>
      </c>
      <c r="BE83" s="19">
        <f>Tabla1[[#This Row],[TIEMPO PRORROGADO HASTA
(1)]]-Tabla1[[#This Row],[TIEMPO PRORROGADO DESDE
(1)]]</f>
        <v>10</v>
      </c>
      <c r="BF83" s="94">
        <v>44186</v>
      </c>
      <c r="BG83" s="94">
        <v>44196</v>
      </c>
      <c r="BH83" s="94"/>
      <c r="BI83" s="6" t="s">
        <v>714</v>
      </c>
      <c r="BJ83" s="4" t="s">
        <v>181</v>
      </c>
      <c r="BM83" s="4">
        <f t="shared" si="13"/>
        <v>0</v>
      </c>
      <c r="BR83" s="4" t="s">
        <v>181</v>
      </c>
      <c r="BU83" s="19">
        <f t="shared" si="14"/>
        <v>0</v>
      </c>
      <c r="BZ83" s="19">
        <f t="shared" si="15"/>
        <v>10</v>
      </c>
      <c r="CA83" s="19" t="s">
        <v>181</v>
      </c>
      <c r="CB83" s="94"/>
      <c r="CD83" s="94"/>
      <c r="CF83" s="19" t="s">
        <v>181</v>
      </c>
      <c r="CG83" s="94"/>
      <c r="CI83" s="94"/>
      <c r="CJ83" s="94"/>
      <c r="CK83" s="94"/>
      <c r="CL83" s="94"/>
      <c r="CN83" s="48"/>
      <c r="CO83" s="48"/>
      <c r="CP83" s="48"/>
      <c r="CR83" s="9">
        <v>0</v>
      </c>
      <c r="CS83" s="48"/>
      <c r="CT83" s="48"/>
      <c r="CU83" s="48"/>
      <c r="CW83" s="9">
        <v>0</v>
      </c>
      <c r="CX83" s="48"/>
      <c r="CY83" s="48"/>
      <c r="CZ83" s="48"/>
      <c r="DB83" s="9">
        <v>0</v>
      </c>
      <c r="DC83" s="48"/>
      <c r="DD83" s="48"/>
      <c r="DE83" s="48"/>
      <c r="DG83" s="9">
        <v>0</v>
      </c>
      <c r="DH83" s="48"/>
      <c r="DI83" s="48"/>
    </row>
    <row r="84" spans="1:113" x14ac:dyDescent="0.25">
      <c r="A84" s="4">
        <v>2020</v>
      </c>
      <c r="B84" s="5">
        <f>BD!K86</f>
        <v>82</v>
      </c>
      <c r="I84" s="19" t="s">
        <v>181</v>
      </c>
      <c r="O84" s="94"/>
      <c r="Q84" s="94"/>
      <c r="R84" s="94"/>
      <c r="T84" s="4" t="s">
        <v>181</v>
      </c>
      <c r="AE84" s="4" t="s">
        <v>181</v>
      </c>
      <c r="AP84" s="4" t="s">
        <v>181</v>
      </c>
      <c r="BA84" s="9">
        <f t="shared" si="12"/>
        <v>0</v>
      </c>
      <c r="BB84" s="4" t="s">
        <v>181</v>
      </c>
      <c r="BC84" s="94"/>
      <c r="BE84" s="19">
        <f>Tabla1[[#This Row],[TIEMPO PRORROGADO HASTA
(1)]]-Tabla1[[#This Row],[TIEMPO PRORROGADO DESDE
(1)]]</f>
        <v>0</v>
      </c>
      <c r="BF84" s="94"/>
      <c r="BG84" s="94"/>
      <c r="BH84" s="94"/>
      <c r="BJ84" s="4" t="s">
        <v>181</v>
      </c>
      <c r="BM84" s="4">
        <f t="shared" si="13"/>
        <v>0</v>
      </c>
      <c r="BR84" s="4" t="s">
        <v>181</v>
      </c>
      <c r="BU84" s="19">
        <f t="shared" si="14"/>
        <v>0</v>
      </c>
      <c r="BZ84" s="19">
        <f t="shared" si="15"/>
        <v>0</v>
      </c>
      <c r="CA84" s="19" t="s">
        <v>181</v>
      </c>
      <c r="CB84" s="94"/>
      <c r="CD84" s="94"/>
      <c r="CF84" s="19" t="s">
        <v>181</v>
      </c>
      <c r="CG84" s="94"/>
      <c r="CI84" s="94"/>
      <c r="CJ84" s="94"/>
      <c r="CK84" s="94"/>
      <c r="CL84" s="94"/>
      <c r="CN84" s="48"/>
      <c r="CO84" s="48"/>
      <c r="CP84" s="48"/>
      <c r="CR84" s="9">
        <v>0</v>
      </c>
      <c r="CS84" s="48"/>
      <c r="CT84" s="48"/>
      <c r="CU84" s="48"/>
      <c r="CW84" s="9">
        <v>0</v>
      </c>
      <c r="CX84" s="48"/>
      <c r="CY84" s="48"/>
      <c r="CZ84" s="48"/>
      <c r="DB84" s="9">
        <v>0</v>
      </c>
      <c r="DC84" s="48"/>
      <c r="DD84" s="48"/>
      <c r="DE84" s="48"/>
      <c r="DG84" s="9">
        <v>0</v>
      </c>
      <c r="DH84" s="48"/>
      <c r="DI84" s="48"/>
    </row>
    <row r="85" spans="1:113" x14ac:dyDescent="0.25">
      <c r="A85" s="4">
        <v>2020</v>
      </c>
      <c r="B85" s="5">
        <f>BD!K87</f>
        <v>83</v>
      </c>
      <c r="I85" s="19" t="s">
        <v>181</v>
      </c>
      <c r="O85" s="94"/>
      <c r="Q85" s="94"/>
      <c r="R85" s="94"/>
      <c r="T85" s="4" t="s">
        <v>181</v>
      </c>
      <c r="AE85" s="4" t="s">
        <v>181</v>
      </c>
      <c r="AP85" s="4" t="s">
        <v>181</v>
      </c>
      <c r="BA85" s="9">
        <f t="shared" si="12"/>
        <v>0</v>
      </c>
      <c r="BB85" s="4" t="s">
        <v>181</v>
      </c>
      <c r="BC85" s="94"/>
      <c r="BE85" s="19">
        <f>Tabla1[[#This Row],[TIEMPO PRORROGADO HASTA
(1)]]-Tabla1[[#This Row],[TIEMPO PRORROGADO DESDE
(1)]]</f>
        <v>0</v>
      </c>
      <c r="BF85" s="94"/>
      <c r="BG85" s="94"/>
      <c r="BH85" s="94"/>
      <c r="BJ85" s="4" t="s">
        <v>181</v>
      </c>
      <c r="BM85" s="4">
        <f t="shared" si="13"/>
        <v>0</v>
      </c>
      <c r="BR85" s="4" t="s">
        <v>181</v>
      </c>
      <c r="BU85" s="19">
        <f t="shared" si="14"/>
        <v>0</v>
      </c>
      <c r="BZ85" s="19">
        <f t="shared" si="15"/>
        <v>0</v>
      </c>
      <c r="CA85" s="19" t="s">
        <v>181</v>
      </c>
      <c r="CB85" s="94"/>
      <c r="CD85" s="94"/>
      <c r="CF85" s="19" t="s">
        <v>181</v>
      </c>
      <c r="CG85" s="94"/>
      <c r="CI85" s="94"/>
      <c r="CJ85" s="94"/>
      <c r="CK85" s="94"/>
      <c r="CL85" s="94"/>
      <c r="CN85" s="48"/>
      <c r="CO85" s="48"/>
      <c r="CP85" s="48"/>
      <c r="CR85" s="9">
        <v>0</v>
      </c>
      <c r="CS85" s="48"/>
      <c r="CT85" s="48"/>
      <c r="CU85" s="48"/>
      <c r="CW85" s="9">
        <v>0</v>
      </c>
      <c r="CX85" s="48"/>
      <c r="CY85" s="48"/>
      <c r="CZ85" s="48"/>
      <c r="DB85" s="9">
        <v>0</v>
      </c>
      <c r="DC85" s="48"/>
      <c r="DD85" s="48"/>
      <c r="DE85" s="48"/>
      <c r="DG85" s="9">
        <v>0</v>
      </c>
      <c r="DH85" s="48"/>
      <c r="DI85" s="48"/>
    </row>
    <row r="86" spans="1:113" x14ac:dyDescent="0.25">
      <c r="A86" s="4">
        <v>2020</v>
      </c>
      <c r="B86" s="5">
        <f>BD!K88</f>
        <v>84</v>
      </c>
      <c r="I86" s="19" t="s">
        <v>181</v>
      </c>
      <c r="O86" s="94"/>
      <c r="Q86" s="94"/>
      <c r="R86" s="94"/>
      <c r="T86" s="4" t="s">
        <v>181</v>
      </c>
      <c r="AE86" s="4" t="s">
        <v>181</v>
      </c>
      <c r="AP86" s="4" t="s">
        <v>181</v>
      </c>
      <c r="BA86" s="9">
        <f t="shared" si="12"/>
        <v>0</v>
      </c>
      <c r="BB86" s="4" t="s">
        <v>181</v>
      </c>
      <c r="BC86" s="94"/>
      <c r="BE86" s="19">
        <f>Tabla1[[#This Row],[TIEMPO PRORROGADO HASTA
(1)]]-Tabla1[[#This Row],[TIEMPO PRORROGADO DESDE
(1)]]</f>
        <v>0</v>
      </c>
      <c r="BF86" s="94"/>
      <c r="BG86" s="94"/>
      <c r="BH86" s="94"/>
      <c r="BJ86" s="4" t="s">
        <v>181</v>
      </c>
      <c r="BM86" s="4">
        <f t="shared" si="13"/>
        <v>0</v>
      </c>
      <c r="BR86" s="4" t="s">
        <v>181</v>
      </c>
      <c r="BU86" s="19">
        <f t="shared" si="14"/>
        <v>0</v>
      </c>
      <c r="BZ86" s="19">
        <f t="shared" si="15"/>
        <v>0</v>
      </c>
      <c r="CA86" s="19" t="s">
        <v>181</v>
      </c>
      <c r="CB86" s="94"/>
      <c r="CD86" s="94"/>
      <c r="CF86" s="19" t="s">
        <v>181</v>
      </c>
      <c r="CG86" s="94"/>
      <c r="CI86" s="94"/>
      <c r="CJ86" s="94"/>
      <c r="CK86" s="94"/>
      <c r="CL86" s="94"/>
      <c r="CN86" s="48"/>
      <c r="CO86" s="48"/>
      <c r="CP86" s="48"/>
      <c r="CR86" s="9">
        <v>0</v>
      </c>
      <c r="CS86" s="48"/>
      <c r="CT86" s="48"/>
      <c r="CU86" s="48"/>
      <c r="CW86" s="9">
        <v>0</v>
      </c>
      <c r="CX86" s="48"/>
      <c r="CY86" s="48"/>
      <c r="CZ86" s="48"/>
      <c r="DB86" s="9">
        <v>0</v>
      </c>
      <c r="DC86" s="48"/>
      <c r="DD86" s="48"/>
      <c r="DE86" s="48"/>
      <c r="DG86" s="9">
        <v>0</v>
      </c>
      <c r="DH86" s="48"/>
      <c r="DI86" s="48"/>
    </row>
    <row r="87" spans="1:113" x14ac:dyDescent="0.25">
      <c r="A87" s="4">
        <v>2020</v>
      </c>
      <c r="B87" s="5">
        <f>BD!K89</f>
        <v>85</v>
      </c>
      <c r="I87" s="19" t="s">
        <v>180</v>
      </c>
      <c r="J87" s="20">
        <v>44179</v>
      </c>
      <c r="K87" s="6" t="s">
        <v>5358</v>
      </c>
      <c r="L87" s="19" t="s">
        <v>209</v>
      </c>
      <c r="M87" s="9">
        <v>960000</v>
      </c>
      <c r="O87" s="94"/>
      <c r="Q87" s="94"/>
      <c r="R87" s="94"/>
      <c r="S87" s="6" t="s">
        <v>1436</v>
      </c>
      <c r="T87" s="4" t="s">
        <v>181</v>
      </c>
      <c r="AE87" s="4" t="s">
        <v>181</v>
      </c>
      <c r="AP87" s="4" t="s">
        <v>181</v>
      </c>
      <c r="BA87" s="9">
        <f t="shared" si="12"/>
        <v>960000</v>
      </c>
      <c r="BB87" s="4" t="s">
        <v>180</v>
      </c>
      <c r="BC87" s="94">
        <v>44179</v>
      </c>
      <c r="BD87" s="6" t="s">
        <v>5358</v>
      </c>
      <c r="BE87" s="19">
        <f>Tabla1[[#This Row],[TIEMPO PRORROGADO HASTA
(1)]]-Tabla1[[#This Row],[TIEMPO PRORROGADO DESDE
(1)]]</f>
        <v>9</v>
      </c>
      <c r="BF87" s="94">
        <v>44186</v>
      </c>
      <c r="BG87" s="94">
        <v>44195</v>
      </c>
      <c r="BH87" s="94"/>
      <c r="BI87" s="6" t="s">
        <v>1436</v>
      </c>
      <c r="BJ87" s="4" t="s">
        <v>181</v>
      </c>
      <c r="BM87" s="4">
        <f t="shared" si="13"/>
        <v>0</v>
      </c>
      <c r="BR87" s="4" t="s">
        <v>181</v>
      </c>
      <c r="BU87" s="19">
        <f t="shared" si="14"/>
        <v>0</v>
      </c>
      <c r="BZ87" s="19">
        <f t="shared" si="15"/>
        <v>9</v>
      </c>
      <c r="CA87" s="19" t="s">
        <v>181</v>
      </c>
      <c r="CB87" s="94"/>
      <c r="CD87" s="94"/>
      <c r="CF87" s="19" t="s">
        <v>181</v>
      </c>
      <c r="CG87" s="94"/>
      <c r="CI87" s="94"/>
      <c r="CJ87" s="94"/>
      <c r="CK87" s="94"/>
      <c r="CL87" s="94"/>
      <c r="CN87" s="48"/>
      <c r="CO87" s="48"/>
      <c r="CP87" s="48"/>
      <c r="CR87" s="9">
        <v>0</v>
      </c>
      <c r="CS87" s="48"/>
      <c r="CT87" s="48"/>
      <c r="CU87" s="48"/>
      <c r="CW87" s="9">
        <v>0</v>
      </c>
      <c r="CX87" s="48"/>
      <c r="CY87" s="48"/>
      <c r="CZ87" s="48"/>
      <c r="DB87" s="9">
        <v>0</v>
      </c>
      <c r="DC87" s="48"/>
      <c r="DD87" s="48"/>
      <c r="DE87" s="48"/>
      <c r="DG87" s="9">
        <v>0</v>
      </c>
      <c r="DH87" s="48"/>
      <c r="DI87" s="48"/>
    </row>
    <row r="88" spans="1:113" x14ac:dyDescent="0.25">
      <c r="A88" s="4">
        <v>2020</v>
      </c>
      <c r="B88" s="5">
        <f>BD!K90</f>
        <v>86</v>
      </c>
      <c r="I88" s="19" t="s">
        <v>180</v>
      </c>
      <c r="J88" s="20">
        <v>44179</v>
      </c>
      <c r="K88" s="6" t="s">
        <v>5358</v>
      </c>
      <c r="L88" s="19" t="s">
        <v>209</v>
      </c>
      <c r="M88" s="9">
        <v>746667</v>
      </c>
      <c r="O88" s="94"/>
      <c r="Q88" s="94"/>
      <c r="R88" s="94"/>
      <c r="S88" s="6" t="s">
        <v>1436</v>
      </c>
      <c r="T88" s="4" t="s">
        <v>181</v>
      </c>
      <c r="AE88" s="4" t="s">
        <v>181</v>
      </c>
      <c r="AP88" s="4" t="s">
        <v>181</v>
      </c>
      <c r="BA88" s="9">
        <f t="shared" si="12"/>
        <v>746667</v>
      </c>
      <c r="BB88" s="4" t="s">
        <v>180</v>
      </c>
      <c r="BC88" s="94">
        <v>44179</v>
      </c>
      <c r="BD88" s="6" t="s">
        <v>5358</v>
      </c>
      <c r="BE88" s="19">
        <f>Tabla1[[#This Row],[TIEMPO PRORROGADO HASTA
(1)]]-Tabla1[[#This Row],[TIEMPO PRORROGADO DESDE
(1)]]</f>
        <v>7</v>
      </c>
      <c r="BF88" s="226">
        <v>44186</v>
      </c>
      <c r="BG88" s="94">
        <v>44193</v>
      </c>
      <c r="BH88" s="94"/>
      <c r="BI88" s="6" t="s">
        <v>1436</v>
      </c>
      <c r="BJ88" s="4" t="s">
        <v>181</v>
      </c>
      <c r="BM88" s="4">
        <f t="shared" si="13"/>
        <v>0</v>
      </c>
      <c r="BR88" s="4" t="s">
        <v>181</v>
      </c>
      <c r="BU88" s="19">
        <f t="shared" si="14"/>
        <v>0</v>
      </c>
      <c r="BZ88" s="19">
        <f t="shared" si="15"/>
        <v>7</v>
      </c>
      <c r="CA88" s="19" t="s">
        <v>181</v>
      </c>
      <c r="CB88" s="94"/>
      <c r="CD88" s="94"/>
      <c r="CF88" s="19" t="s">
        <v>181</v>
      </c>
      <c r="CG88" s="94"/>
      <c r="CI88" s="94"/>
      <c r="CJ88" s="94"/>
      <c r="CK88" s="94"/>
      <c r="CL88" s="94"/>
      <c r="CN88" s="48"/>
      <c r="CO88" s="48"/>
      <c r="CP88" s="48"/>
      <c r="CR88" s="9">
        <v>0</v>
      </c>
      <c r="CS88" s="48"/>
      <c r="CT88" s="48"/>
      <c r="CU88" s="48"/>
      <c r="CW88" s="9">
        <v>0</v>
      </c>
      <c r="CX88" s="48"/>
      <c r="CY88" s="48"/>
      <c r="CZ88" s="48"/>
      <c r="DB88" s="9">
        <v>0</v>
      </c>
      <c r="DC88" s="48"/>
      <c r="DD88" s="48"/>
      <c r="DE88" s="48"/>
      <c r="DG88" s="9">
        <v>0</v>
      </c>
      <c r="DH88" s="48"/>
      <c r="DI88" s="48"/>
    </row>
    <row r="89" spans="1:113" x14ac:dyDescent="0.25">
      <c r="A89" s="4">
        <v>2020</v>
      </c>
      <c r="B89" s="5">
        <f>BD!K91</f>
        <v>87</v>
      </c>
      <c r="I89" s="19" t="s">
        <v>181</v>
      </c>
      <c r="O89" s="94"/>
      <c r="Q89" s="94"/>
      <c r="R89" s="94"/>
      <c r="T89" s="4" t="s">
        <v>181</v>
      </c>
      <c r="AE89" s="4" t="s">
        <v>181</v>
      </c>
      <c r="AP89" s="4" t="s">
        <v>181</v>
      </c>
      <c r="BA89" s="9">
        <f t="shared" si="12"/>
        <v>0</v>
      </c>
      <c r="BB89" s="4" t="s">
        <v>181</v>
      </c>
      <c r="BC89" s="94"/>
      <c r="BE89" s="19">
        <f>Tabla1[[#This Row],[TIEMPO PRORROGADO HASTA
(1)]]-Tabla1[[#This Row],[TIEMPO PRORROGADO DESDE
(1)]]</f>
        <v>0</v>
      </c>
      <c r="BF89" s="94"/>
      <c r="BG89" s="94"/>
      <c r="BH89" s="94"/>
      <c r="BJ89" s="4" t="s">
        <v>181</v>
      </c>
      <c r="BM89" s="4">
        <f t="shared" si="13"/>
        <v>0</v>
      </c>
      <c r="BR89" s="4" t="s">
        <v>181</v>
      </c>
      <c r="BU89" s="19">
        <f t="shared" si="14"/>
        <v>0</v>
      </c>
      <c r="BZ89" s="19">
        <f t="shared" si="15"/>
        <v>0</v>
      </c>
      <c r="CA89" s="19" t="s">
        <v>181</v>
      </c>
      <c r="CB89" s="94"/>
      <c r="CD89" s="94"/>
      <c r="CF89" s="19" t="s">
        <v>181</v>
      </c>
      <c r="CG89" s="94"/>
      <c r="CI89" s="94"/>
      <c r="CJ89" s="94"/>
      <c r="CK89" s="94"/>
      <c r="CL89" s="94"/>
      <c r="CN89" s="48"/>
      <c r="CO89" s="48"/>
      <c r="CP89" s="48"/>
      <c r="CR89" s="9">
        <v>0</v>
      </c>
      <c r="CS89" s="48"/>
      <c r="CT89" s="48"/>
      <c r="CU89" s="48"/>
      <c r="CW89" s="9">
        <v>0</v>
      </c>
      <c r="CX89" s="48"/>
      <c r="CY89" s="48"/>
      <c r="CZ89" s="48"/>
      <c r="DB89" s="9">
        <v>0</v>
      </c>
      <c r="DC89" s="48"/>
      <c r="DD89" s="48"/>
      <c r="DE89" s="48"/>
      <c r="DG89" s="9">
        <v>0</v>
      </c>
      <c r="DH89" s="48"/>
      <c r="DI89" s="48"/>
    </row>
    <row r="90" spans="1:113" x14ac:dyDescent="0.25">
      <c r="A90" s="4">
        <v>2020</v>
      </c>
      <c r="B90" s="5">
        <f>BD!K92</f>
        <v>88</v>
      </c>
      <c r="I90" s="19" t="s">
        <v>181</v>
      </c>
      <c r="O90" s="94"/>
      <c r="Q90" s="94"/>
      <c r="R90" s="94"/>
      <c r="T90" s="4" t="s">
        <v>181</v>
      </c>
      <c r="AE90" s="4" t="s">
        <v>181</v>
      </c>
      <c r="AP90" s="4" t="s">
        <v>181</v>
      </c>
      <c r="BA90" s="9">
        <f t="shared" si="12"/>
        <v>0</v>
      </c>
      <c r="BB90" s="4" t="s">
        <v>181</v>
      </c>
      <c r="BC90" s="94"/>
      <c r="BE90" s="19">
        <f>Tabla1[[#This Row],[TIEMPO PRORROGADO HASTA
(1)]]-Tabla1[[#This Row],[TIEMPO PRORROGADO DESDE
(1)]]</f>
        <v>0</v>
      </c>
      <c r="BF90" s="94"/>
      <c r="BG90" s="94"/>
      <c r="BH90" s="94"/>
      <c r="BJ90" s="4" t="s">
        <v>181</v>
      </c>
      <c r="BM90" s="4">
        <f t="shared" si="13"/>
        <v>0</v>
      </c>
      <c r="BR90" s="4" t="s">
        <v>181</v>
      </c>
      <c r="BU90" s="19">
        <f t="shared" si="14"/>
        <v>0</v>
      </c>
      <c r="BZ90" s="19">
        <f t="shared" si="15"/>
        <v>0</v>
      </c>
      <c r="CA90" s="19" t="s">
        <v>181</v>
      </c>
      <c r="CB90" s="94"/>
      <c r="CD90" s="94"/>
      <c r="CF90" s="19" t="s">
        <v>181</v>
      </c>
      <c r="CG90" s="94"/>
      <c r="CI90" s="94"/>
      <c r="CJ90" s="94"/>
      <c r="CK90" s="94"/>
      <c r="CL90" s="94"/>
      <c r="CN90" s="48"/>
      <c r="CO90" s="48"/>
      <c r="CP90" s="48"/>
      <c r="CR90" s="9">
        <v>0</v>
      </c>
      <c r="CS90" s="48"/>
      <c r="CT90" s="48"/>
      <c r="CU90" s="48"/>
      <c r="CW90" s="9">
        <v>0</v>
      </c>
      <c r="CX90" s="48"/>
      <c r="CY90" s="48"/>
      <c r="CZ90" s="48"/>
      <c r="DB90" s="9">
        <v>0</v>
      </c>
      <c r="DC90" s="48"/>
      <c r="DD90" s="48"/>
      <c r="DE90" s="48"/>
      <c r="DG90" s="9">
        <v>0</v>
      </c>
      <c r="DH90" s="48"/>
      <c r="DI90" s="48"/>
    </row>
    <row r="91" spans="1:113" x14ac:dyDescent="0.25">
      <c r="A91" s="4">
        <v>2020</v>
      </c>
      <c r="B91" s="5">
        <f>BD!K93</f>
        <v>89</v>
      </c>
      <c r="I91" s="19" t="s">
        <v>181</v>
      </c>
      <c r="O91" s="94"/>
      <c r="Q91" s="94"/>
      <c r="R91" s="94"/>
      <c r="T91" s="4" t="s">
        <v>181</v>
      </c>
      <c r="AE91" s="4" t="s">
        <v>181</v>
      </c>
      <c r="AP91" s="4" t="s">
        <v>181</v>
      </c>
      <c r="BA91" s="9">
        <f t="shared" si="12"/>
        <v>0</v>
      </c>
      <c r="BB91" s="4" t="s">
        <v>181</v>
      </c>
      <c r="BC91" s="94"/>
      <c r="BE91" s="19">
        <f>Tabla1[[#This Row],[TIEMPO PRORROGADO HASTA
(1)]]-Tabla1[[#This Row],[TIEMPO PRORROGADO DESDE
(1)]]</f>
        <v>0</v>
      </c>
      <c r="BF91" s="94"/>
      <c r="BG91" s="94"/>
      <c r="BH91" s="94"/>
      <c r="BJ91" s="4" t="s">
        <v>181</v>
      </c>
      <c r="BM91" s="4">
        <f t="shared" si="13"/>
        <v>0</v>
      </c>
      <c r="BR91" s="4" t="s">
        <v>181</v>
      </c>
      <c r="BU91" s="19">
        <f t="shared" si="14"/>
        <v>0</v>
      </c>
      <c r="BZ91" s="19">
        <f t="shared" si="15"/>
        <v>0</v>
      </c>
      <c r="CA91" s="19" t="s">
        <v>181</v>
      </c>
      <c r="CB91" s="94"/>
      <c r="CD91" s="94"/>
      <c r="CF91" s="19" t="s">
        <v>181</v>
      </c>
      <c r="CG91" s="94"/>
      <c r="CI91" s="94"/>
      <c r="CJ91" s="94"/>
      <c r="CK91" s="94"/>
      <c r="CL91" s="94"/>
      <c r="CN91" s="48"/>
      <c r="CO91" s="48"/>
      <c r="CP91" s="48"/>
      <c r="CR91" s="9">
        <v>0</v>
      </c>
      <c r="CS91" s="48"/>
      <c r="CT91" s="48"/>
      <c r="CU91" s="48"/>
      <c r="CW91" s="9">
        <v>0</v>
      </c>
      <c r="CX91" s="48"/>
      <c r="CY91" s="48"/>
      <c r="CZ91" s="48"/>
      <c r="DB91" s="9">
        <v>0</v>
      </c>
      <c r="DC91" s="48"/>
      <c r="DD91" s="48"/>
      <c r="DE91" s="48"/>
      <c r="DG91" s="9">
        <v>0</v>
      </c>
      <c r="DH91" s="48"/>
      <c r="DI91" s="48"/>
    </row>
    <row r="92" spans="1:113" x14ac:dyDescent="0.25">
      <c r="A92" s="4">
        <v>2020</v>
      </c>
      <c r="B92" s="5">
        <f>BD!K94</f>
        <v>90</v>
      </c>
      <c r="I92" s="19" t="s">
        <v>181</v>
      </c>
      <c r="O92" s="94"/>
      <c r="Q92" s="94"/>
      <c r="R92" s="94"/>
      <c r="T92" s="4" t="s">
        <v>181</v>
      </c>
      <c r="AE92" s="4" t="s">
        <v>181</v>
      </c>
      <c r="AP92" s="4" t="s">
        <v>181</v>
      </c>
      <c r="BA92" s="9">
        <f t="shared" si="12"/>
        <v>0</v>
      </c>
      <c r="BB92" s="4" t="s">
        <v>181</v>
      </c>
      <c r="BC92" s="94"/>
      <c r="BE92" s="19">
        <f>Tabla1[[#This Row],[TIEMPO PRORROGADO HASTA
(1)]]-Tabla1[[#This Row],[TIEMPO PRORROGADO DESDE
(1)]]</f>
        <v>0</v>
      </c>
      <c r="BF92" s="94"/>
      <c r="BG92" s="94"/>
      <c r="BH92" s="94"/>
      <c r="BJ92" s="4" t="s">
        <v>181</v>
      </c>
      <c r="BM92" s="4">
        <f t="shared" si="13"/>
        <v>0</v>
      </c>
      <c r="BR92" s="4" t="s">
        <v>181</v>
      </c>
      <c r="BU92" s="19">
        <f t="shared" si="14"/>
        <v>0</v>
      </c>
      <c r="BZ92" s="19">
        <f t="shared" si="15"/>
        <v>0</v>
      </c>
      <c r="CA92" s="19" t="s">
        <v>181</v>
      </c>
      <c r="CB92" s="94"/>
      <c r="CD92" s="94"/>
      <c r="CF92" s="19" t="s">
        <v>181</v>
      </c>
      <c r="CG92" s="94"/>
      <c r="CI92" s="94"/>
      <c r="CJ92" s="94"/>
      <c r="CK92" s="94"/>
      <c r="CL92" s="94"/>
      <c r="CN92" s="48"/>
      <c r="CO92" s="48"/>
      <c r="CP92" s="48"/>
      <c r="CR92" s="9">
        <v>0</v>
      </c>
      <c r="CS92" s="48"/>
      <c r="CT92" s="48"/>
      <c r="CU92" s="48"/>
      <c r="CW92" s="9">
        <v>0</v>
      </c>
      <c r="CX92" s="48"/>
      <c r="CY92" s="48"/>
      <c r="CZ92" s="48"/>
      <c r="DB92" s="9">
        <v>0</v>
      </c>
      <c r="DC92" s="48"/>
      <c r="DD92" s="48"/>
      <c r="DE92" s="48"/>
      <c r="DG92" s="9">
        <v>0</v>
      </c>
      <c r="DH92" s="48"/>
      <c r="DI92" s="48"/>
    </row>
    <row r="93" spans="1:113" x14ac:dyDescent="0.25">
      <c r="A93" s="4">
        <v>2020</v>
      </c>
      <c r="B93" s="5">
        <f>BD!K95</f>
        <v>91</v>
      </c>
      <c r="I93" s="19" t="s">
        <v>181</v>
      </c>
      <c r="O93" s="94"/>
      <c r="Q93" s="94"/>
      <c r="R93" s="94"/>
      <c r="T93" s="4" t="s">
        <v>181</v>
      </c>
      <c r="AE93" s="4" t="s">
        <v>181</v>
      </c>
      <c r="AP93" s="4" t="s">
        <v>181</v>
      </c>
      <c r="BA93" s="9">
        <f t="shared" si="12"/>
        <v>0</v>
      </c>
      <c r="BB93" s="4" t="s">
        <v>181</v>
      </c>
      <c r="BC93" s="94"/>
      <c r="BE93" s="19">
        <f>Tabla1[[#This Row],[TIEMPO PRORROGADO HASTA
(1)]]-Tabla1[[#This Row],[TIEMPO PRORROGADO DESDE
(1)]]</f>
        <v>0</v>
      </c>
      <c r="BF93" s="94"/>
      <c r="BG93" s="94"/>
      <c r="BH93" s="94"/>
      <c r="BJ93" s="4" t="s">
        <v>181</v>
      </c>
      <c r="BM93" s="4">
        <f t="shared" si="13"/>
        <v>0</v>
      </c>
      <c r="BR93" s="4" t="s">
        <v>181</v>
      </c>
      <c r="BU93" s="19">
        <f t="shared" si="14"/>
        <v>0</v>
      </c>
      <c r="BZ93" s="19">
        <f t="shared" si="15"/>
        <v>0</v>
      </c>
      <c r="CA93" s="19" t="s">
        <v>181</v>
      </c>
      <c r="CB93" s="94"/>
      <c r="CD93" s="94"/>
      <c r="CF93" s="19" t="s">
        <v>181</v>
      </c>
      <c r="CG93" s="94"/>
      <c r="CI93" s="94"/>
      <c r="CJ93" s="94"/>
      <c r="CK93" s="94"/>
      <c r="CL93" s="94"/>
      <c r="CN93" s="48"/>
      <c r="CO93" s="48"/>
      <c r="CP93" s="48"/>
      <c r="CR93" s="9">
        <v>0</v>
      </c>
      <c r="CS93" s="48"/>
      <c r="CT93" s="48"/>
      <c r="CU93" s="48"/>
      <c r="CW93" s="9">
        <v>0</v>
      </c>
      <c r="CX93" s="48"/>
      <c r="CY93" s="48"/>
      <c r="CZ93" s="48"/>
      <c r="DB93" s="9">
        <v>0</v>
      </c>
      <c r="DC93" s="48"/>
      <c r="DD93" s="48"/>
      <c r="DE93" s="48"/>
      <c r="DG93" s="9">
        <v>0</v>
      </c>
      <c r="DH93" s="48"/>
      <c r="DI93" s="48"/>
    </row>
    <row r="94" spans="1:113" x14ac:dyDescent="0.25">
      <c r="A94" s="4">
        <v>2020</v>
      </c>
      <c r="B94" s="5">
        <f>BD!K96</f>
        <v>92</v>
      </c>
      <c r="I94" s="19" t="s">
        <v>180</v>
      </c>
      <c r="J94" s="20">
        <v>43993</v>
      </c>
      <c r="K94" s="6" t="s">
        <v>2454</v>
      </c>
      <c r="L94" s="19" t="s">
        <v>209</v>
      </c>
      <c r="M94" s="9">
        <v>11200000</v>
      </c>
      <c r="O94" s="94"/>
      <c r="Q94" s="94"/>
      <c r="R94" s="94"/>
      <c r="S94" s="6" t="s">
        <v>1436</v>
      </c>
      <c r="T94" s="4" t="s">
        <v>181</v>
      </c>
      <c r="AE94" s="4" t="s">
        <v>181</v>
      </c>
      <c r="AP94" s="4" t="s">
        <v>181</v>
      </c>
      <c r="BA94" s="9">
        <f t="shared" si="12"/>
        <v>11200000</v>
      </c>
      <c r="BB94" s="4" t="s">
        <v>180</v>
      </c>
      <c r="BC94" s="94">
        <v>43993</v>
      </c>
      <c r="BD94" s="6" t="s">
        <v>2454</v>
      </c>
      <c r="BE94" s="19">
        <f>Tabla1[[#This Row],[TIEMPO PRORROGADO HASTA
(1)]]-Tabla1[[#This Row],[TIEMPO PRORROGADO DESDE
(1)]]</f>
        <v>105</v>
      </c>
      <c r="BF94" s="94">
        <v>44065</v>
      </c>
      <c r="BG94" s="94">
        <v>44170</v>
      </c>
      <c r="BH94" s="94"/>
      <c r="BI94" s="6" t="s">
        <v>1436</v>
      </c>
      <c r="BJ94" s="4" t="s">
        <v>181</v>
      </c>
      <c r="BM94" s="4">
        <f t="shared" si="13"/>
        <v>0</v>
      </c>
      <c r="BR94" s="4" t="s">
        <v>181</v>
      </c>
      <c r="BU94" s="19">
        <f t="shared" si="14"/>
        <v>0</v>
      </c>
      <c r="BZ94" s="19">
        <f t="shared" si="15"/>
        <v>105</v>
      </c>
      <c r="CA94" s="19" t="s">
        <v>181</v>
      </c>
      <c r="CB94" s="94"/>
      <c r="CD94" s="94"/>
      <c r="CF94" s="19" t="s">
        <v>181</v>
      </c>
      <c r="CG94" s="94"/>
      <c r="CI94" s="94"/>
      <c r="CJ94" s="94"/>
      <c r="CK94" s="94"/>
      <c r="CL94" s="94"/>
      <c r="CN94" s="48"/>
      <c r="CO94" s="48"/>
      <c r="CP94" s="48"/>
      <c r="CR94" s="9">
        <v>0</v>
      </c>
      <c r="CS94" s="48"/>
      <c r="CT94" s="48"/>
      <c r="CU94" s="48"/>
      <c r="CW94" s="9">
        <v>0</v>
      </c>
      <c r="CX94" s="48"/>
      <c r="CY94" s="48"/>
      <c r="CZ94" s="48"/>
      <c r="DB94" s="9">
        <v>0</v>
      </c>
      <c r="DC94" s="48"/>
      <c r="DD94" s="48"/>
      <c r="DE94" s="48"/>
      <c r="DG94" s="9">
        <v>0</v>
      </c>
      <c r="DH94" s="48"/>
      <c r="DI94" s="48"/>
    </row>
    <row r="95" spans="1:113" x14ac:dyDescent="0.25">
      <c r="A95" s="4">
        <v>2020</v>
      </c>
      <c r="B95" s="5">
        <f>BD!K97</f>
        <v>93</v>
      </c>
      <c r="I95" s="19" t="s">
        <v>180</v>
      </c>
      <c r="J95" s="20">
        <v>44104</v>
      </c>
      <c r="K95" s="6" t="s">
        <v>2454</v>
      </c>
      <c r="L95" s="19" t="s">
        <v>209</v>
      </c>
      <c r="M95" s="9">
        <v>1516667</v>
      </c>
      <c r="O95" s="94"/>
      <c r="Q95" s="94"/>
      <c r="R95" s="94"/>
      <c r="S95" s="6" t="s">
        <v>515</v>
      </c>
      <c r="T95" s="4" t="s">
        <v>181</v>
      </c>
      <c r="AE95" s="4" t="s">
        <v>181</v>
      </c>
      <c r="AP95" s="4" t="s">
        <v>181</v>
      </c>
      <c r="BA95" s="9">
        <f t="shared" si="12"/>
        <v>1516667</v>
      </c>
      <c r="BB95" s="4" t="s">
        <v>180</v>
      </c>
      <c r="BC95" s="94">
        <v>44104</v>
      </c>
      <c r="BD95" s="6" t="s">
        <v>2454</v>
      </c>
      <c r="BE95" s="19">
        <f>Tabla1[[#This Row],[TIEMPO PRORROGADO HASTA
(1)]]-Tabla1[[#This Row],[TIEMPO PRORROGADO DESDE
(1)]]</f>
        <v>8</v>
      </c>
      <c r="BF95" s="94">
        <v>44188</v>
      </c>
      <c r="BG95" s="94">
        <v>44196</v>
      </c>
      <c r="BH95" s="94"/>
      <c r="BI95" s="6" t="s">
        <v>515</v>
      </c>
      <c r="BJ95" s="4" t="s">
        <v>181</v>
      </c>
      <c r="BM95" s="4">
        <f t="shared" si="13"/>
        <v>0</v>
      </c>
      <c r="BR95" s="4" t="s">
        <v>181</v>
      </c>
      <c r="BU95" s="19">
        <f t="shared" si="14"/>
        <v>0</v>
      </c>
      <c r="BZ95" s="19">
        <f t="shared" si="15"/>
        <v>8</v>
      </c>
      <c r="CA95" s="19" t="s">
        <v>181</v>
      </c>
      <c r="CB95" s="94"/>
      <c r="CD95" s="94"/>
      <c r="CF95" s="19" t="s">
        <v>181</v>
      </c>
      <c r="CG95" s="94"/>
      <c r="CI95" s="94"/>
      <c r="CJ95" s="94"/>
      <c r="CK95" s="94"/>
      <c r="CL95" s="94"/>
      <c r="CN95" s="48"/>
      <c r="CO95" s="48"/>
      <c r="CP95" s="48"/>
      <c r="CR95" s="9">
        <v>0</v>
      </c>
      <c r="CS95" s="48"/>
      <c r="CT95" s="48"/>
      <c r="CU95" s="48"/>
      <c r="CW95" s="9">
        <v>0</v>
      </c>
      <c r="CX95" s="48"/>
      <c r="CY95" s="48"/>
      <c r="CZ95" s="48"/>
      <c r="DB95" s="9">
        <v>0</v>
      </c>
      <c r="DC95" s="48"/>
      <c r="DD95" s="48"/>
      <c r="DE95" s="48"/>
      <c r="DG95" s="9">
        <v>0</v>
      </c>
      <c r="DH95" s="48"/>
      <c r="DI95" s="48"/>
    </row>
    <row r="96" spans="1:113" x14ac:dyDescent="0.25">
      <c r="A96" s="4">
        <v>2020</v>
      </c>
      <c r="B96" s="5">
        <f>BD!K98</f>
        <v>94</v>
      </c>
      <c r="I96" s="19" t="s">
        <v>181</v>
      </c>
      <c r="O96" s="94"/>
      <c r="Q96" s="94"/>
      <c r="R96" s="94"/>
      <c r="T96" s="4" t="s">
        <v>181</v>
      </c>
      <c r="AE96" s="4" t="s">
        <v>181</v>
      </c>
      <c r="AP96" s="4" t="s">
        <v>181</v>
      </c>
      <c r="BA96" s="9">
        <f t="shared" si="12"/>
        <v>0</v>
      </c>
      <c r="BB96" s="4" t="s">
        <v>181</v>
      </c>
      <c r="BC96" s="94"/>
      <c r="BE96" s="19">
        <f>Tabla1[[#This Row],[TIEMPO PRORROGADO HASTA
(1)]]-Tabla1[[#This Row],[TIEMPO PRORROGADO DESDE
(1)]]</f>
        <v>0</v>
      </c>
      <c r="BF96" s="94"/>
      <c r="BG96" s="94"/>
      <c r="BH96" s="94"/>
      <c r="BJ96" s="4" t="s">
        <v>181</v>
      </c>
      <c r="BM96" s="4">
        <f t="shared" si="13"/>
        <v>0</v>
      </c>
      <c r="BR96" s="4" t="s">
        <v>181</v>
      </c>
      <c r="BU96" s="19">
        <f t="shared" si="14"/>
        <v>0</v>
      </c>
      <c r="BZ96" s="19">
        <f t="shared" si="15"/>
        <v>0</v>
      </c>
      <c r="CA96" s="19" t="s">
        <v>181</v>
      </c>
      <c r="CB96" s="94"/>
      <c r="CD96" s="94"/>
      <c r="CF96" s="19" t="s">
        <v>181</v>
      </c>
      <c r="CG96" s="94"/>
      <c r="CI96" s="94"/>
      <c r="CJ96" s="94"/>
      <c r="CK96" s="94"/>
      <c r="CL96" s="94"/>
      <c r="CN96" s="48"/>
      <c r="CO96" s="48"/>
      <c r="CP96" s="48"/>
      <c r="CR96" s="9">
        <v>0</v>
      </c>
      <c r="CS96" s="48"/>
      <c r="CT96" s="48"/>
      <c r="CU96" s="48"/>
      <c r="CW96" s="9">
        <v>0</v>
      </c>
      <c r="CX96" s="48"/>
      <c r="CY96" s="48"/>
      <c r="CZ96" s="48"/>
      <c r="DB96" s="9">
        <v>0</v>
      </c>
      <c r="DC96" s="48"/>
      <c r="DD96" s="48"/>
      <c r="DE96" s="48"/>
      <c r="DG96" s="9">
        <v>0</v>
      </c>
      <c r="DH96" s="48"/>
      <c r="DI96" s="48"/>
    </row>
    <row r="97" spans="1:113" x14ac:dyDescent="0.25">
      <c r="A97" s="4">
        <v>2020</v>
      </c>
      <c r="B97" s="5">
        <f>BD!K99</f>
        <v>95</v>
      </c>
      <c r="I97" s="19" t="s">
        <v>180</v>
      </c>
      <c r="J97" s="20">
        <v>44142</v>
      </c>
      <c r="K97" s="6" t="s">
        <v>5358</v>
      </c>
      <c r="L97" s="19" t="s">
        <v>209</v>
      </c>
      <c r="M97" s="9">
        <v>3413333</v>
      </c>
      <c r="O97" s="94"/>
      <c r="Q97" s="94"/>
      <c r="R97" s="94"/>
      <c r="S97" s="6" t="s">
        <v>1432</v>
      </c>
      <c r="T97" s="4" t="s">
        <v>181</v>
      </c>
      <c r="AE97" s="4" t="s">
        <v>181</v>
      </c>
      <c r="AP97" s="4" t="s">
        <v>181</v>
      </c>
      <c r="BA97" s="9">
        <f t="shared" si="12"/>
        <v>3413333</v>
      </c>
      <c r="BB97" s="4" t="s">
        <v>180</v>
      </c>
      <c r="BC97" s="94">
        <v>44142</v>
      </c>
      <c r="BD97" s="6" t="s">
        <v>5358</v>
      </c>
      <c r="BE97" s="19">
        <f>Tabla1[[#This Row],[TIEMPO PRORROGADO HASTA
(1)]]-Tabla1[[#This Row],[TIEMPO PRORROGADO DESDE
(1)]]</f>
        <v>32</v>
      </c>
      <c r="BF97" s="94">
        <v>44163</v>
      </c>
      <c r="BG97" s="94">
        <v>44195</v>
      </c>
      <c r="BH97" s="94"/>
      <c r="BI97" s="6" t="s">
        <v>1432</v>
      </c>
      <c r="BJ97" s="4" t="s">
        <v>181</v>
      </c>
      <c r="BM97" s="4">
        <f t="shared" si="13"/>
        <v>0</v>
      </c>
      <c r="BR97" s="4" t="s">
        <v>181</v>
      </c>
      <c r="BU97" s="19">
        <f t="shared" si="14"/>
        <v>0</v>
      </c>
      <c r="BZ97" s="19">
        <f t="shared" si="15"/>
        <v>32</v>
      </c>
      <c r="CA97" s="19" t="s">
        <v>181</v>
      </c>
      <c r="CB97" s="94"/>
      <c r="CD97" s="94"/>
      <c r="CF97" s="19" t="s">
        <v>181</v>
      </c>
      <c r="CG97" s="94"/>
      <c r="CI97" s="94"/>
      <c r="CJ97" s="94"/>
      <c r="CK97" s="94"/>
      <c r="CL97" s="94"/>
      <c r="CN97" s="48"/>
      <c r="CO97" s="48"/>
      <c r="CP97" s="48"/>
      <c r="CR97" s="9">
        <v>0</v>
      </c>
      <c r="CS97" s="48"/>
      <c r="CT97" s="48"/>
      <c r="CU97" s="48"/>
      <c r="CW97" s="9">
        <v>0</v>
      </c>
      <c r="CX97" s="48"/>
      <c r="CY97" s="48"/>
      <c r="CZ97" s="48"/>
      <c r="DB97" s="9">
        <v>0</v>
      </c>
      <c r="DC97" s="48"/>
      <c r="DD97" s="48"/>
      <c r="DE97" s="48"/>
      <c r="DG97" s="9">
        <v>0</v>
      </c>
      <c r="DH97" s="48"/>
      <c r="DI97" s="48"/>
    </row>
    <row r="98" spans="1:113" x14ac:dyDescent="0.25">
      <c r="A98" s="4">
        <v>2020</v>
      </c>
      <c r="B98" s="5">
        <f>BD!K100</f>
        <v>96</v>
      </c>
      <c r="I98" s="19" t="s">
        <v>180</v>
      </c>
      <c r="J98" s="20">
        <v>44142</v>
      </c>
      <c r="K98" s="6" t="s">
        <v>5358</v>
      </c>
      <c r="L98" s="19" t="s">
        <v>209</v>
      </c>
      <c r="M98" s="9">
        <v>3413333</v>
      </c>
      <c r="O98" s="94"/>
      <c r="Q98" s="94"/>
      <c r="R98" s="94"/>
      <c r="S98" s="6" t="s">
        <v>1432</v>
      </c>
      <c r="T98" s="4" t="s">
        <v>181</v>
      </c>
      <c r="AE98" s="4" t="s">
        <v>181</v>
      </c>
      <c r="AP98" s="4" t="s">
        <v>181</v>
      </c>
      <c r="BA98" s="9">
        <f t="shared" si="12"/>
        <v>3413333</v>
      </c>
      <c r="BB98" s="4" t="s">
        <v>180</v>
      </c>
      <c r="BC98" s="226">
        <v>44142</v>
      </c>
      <c r="BD98" s="6" t="s">
        <v>5358</v>
      </c>
      <c r="BE98" s="19">
        <f>Tabla1[[#This Row],[TIEMPO PRORROGADO HASTA
(1)]]-Tabla1[[#This Row],[TIEMPO PRORROGADO DESDE
(1)]]</f>
        <v>32</v>
      </c>
      <c r="BF98" s="94">
        <v>44162</v>
      </c>
      <c r="BG98" s="94">
        <v>44194</v>
      </c>
      <c r="BH98" s="94"/>
      <c r="BI98" s="6" t="s">
        <v>1432</v>
      </c>
      <c r="BJ98" s="4" t="s">
        <v>181</v>
      </c>
      <c r="BM98" s="4">
        <f t="shared" si="13"/>
        <v>0</v>
      </c>
      <c r="BR98" s="4" t="s">
        <v>181</v>
      </c>
      <c r="BU98" s="19">
        <f t="shared" si="14"/>
        <v>0</v>
      </c>
      <c r="BZ98" s="19">
        <f t="shared" si="15"/>
        <v>32</v>
      </c>
      <c r="CA98" s="19" t="s">
        <v>181</v>
      </c>
      <c r="CB98" s="94"/>
      <c r="CD98" s="94"/>
      <c r="CF98" s="19" t="s">
        <v>181</v>
      </c>
      <c r="CG98" s="94"/>
      <c r="CI98" s="94"/>
      <c r="CJ98" s="94"/>
      <c r="CK98" s="94"/>
      <c r="CL98" s="94"/>
      <c r="CN98" s="48"/>
      <c r="CO98" s="48"/>
      <c r="CP98" s="48"/>
      <c r="CR98" s="9">
        <v>0</v>
      </c>
      <c r="CS98" s="48"/>
      <c r="CT98" s="48"/>
      <c r="CU98" s="48"/>
      <c r="CW98" s="9">
        <v>0</v>
      </c>
      <c r="CX98" s="48"/>
      <c r="CY98" s="48"/>
      <c r="CZ98" s="48"/>
      <c r="DB98" s="9">
        <v>0</v>
      </c>
      <c r="DC98" s="48"/>
      <c r="DD98" s="48"/>
      <c r="DE98" s="48"/>
      <c r="DG98" s="9">
        <v>0</v>
      </c>
      <c r="DH98" s="48"/>
      <c r="DI98" s="48"/>
    </row>
    <row r="99" spans="1:113" x14ac:dyDescent="0.25">
      <c r="A99" s="4">
        <v>2020</v>
      </c>
      <c r="B99" s="5">
        <f>BD!K101</f>
        <v>97</v>
      </c>
      <c r="I99" s="19" t="s">
        <v>181</v>
      </c>
      <c r="O99" s="94"/>
      <c r="Q99" s="94"/>
      <c r="R99" s="94"/>
      <c r="T99" s="4" t="s">
        <v>181</v>
      </c>
      <c r="AE99" s="4" t="s">
        <v>181</v>
      </c>
      <c r="AP99" s="4" t="s">
        <v>181</v>
      </c>
      <c r="BA99" s="9">
        <f t="shared" si="12"/>
        <v>0</v>
      </c>
      <c r="BB99" s="4" t="s">
        <v>181</v>
      </c>
      <c r="BC99" s="94"/>
      <c r="BE99" s="19">
        <f>Tabla1[[#This Row],[TIEMPO PRORROGADO HASTA
(1)]]-Tabla1[[#This Row],[TIEMPO PRORROGADO DESDE
(1)]]</f>
        <v>0</v>
      </c>
      <c r="BF99" s="94"/>
      <c r="BG99" s="94"/>
      <c r="BH99" s="94"/>
      <c r="BJ99" s="4" t="s">
        <v>181</v>
      </c>
      <c r="BM99" s="4">
        <f t="shared" si="13"/>
        <v>0</v>
      </c>
      <c r="BR99" s="4" t="s">
        <v>181</v>
      </c>
      <c r="BU99" s="19">
        <f t="shared" si="14"/>
        <v>0</v>
      </c>
      <c r="BZ99" s="19">
        <f t="shared" si="15"/>
        <v>0</v>
      </c>
      <c r="CA99" s="19" t="s">
        <v>181</v>
      </c>
      <c r="CB99" s="94"/>
      <c r="CD99" s="94"/>
      <c r="CF99" s="19" t="s">
        <v>181</v>
      </c>
      <c r="CG99" s="94"/>
      <c r="CI99" s="94"/>
      <c r="CJ99" s="94"/>
      <c r="CK99" s="94"/>
      <c r="CL99" s="94"/>
      <c r="CN99" s="48"/>
      <c r="CO99" s="48"/>
      <c r="CP99" s="48"/>
      <c r="CR99" s="9">
        <v>0</v>
      </c>
      <c r="CS99" s="48"/>
      <c r="CT99" s="48"/>
      <c r="CU99" s="48"/>
      <c r="CW99" s="9">
        <v>0</v>
      </c>
      <c r="CX99" s="48"/>
      <c r="CY99" s="48"/>
      <c r="CZ99" s="48"/>
      <c r="DB99" s="9">
        <v>0</v>
      </c>
      <c r="DC99" s="48"/>
      <c r="DD99" s="48"/>
      <c r="DE99" s="48"/>
      <c r="DG99" s="9">
        <v>0</v>
      </c>
      <c r="DH99" s="48"/>
      <c r="DI99" s="48"/>
    </row>
    <row r="100" spans="1:113" x14ac:dyDescent="0.25">
      <c r="A100" s="4">
        <v>2020</v>
      </c>
      <c r="B100" s="5">
        <f>BD!K102</f>
        <v>98</v>
      </c>
      <c r="I100" s="19" t="s">
        <v>181</v>
      </c>
      <c r="O100" s="94"/>
      <c r="Q100" s="94"/>
      <c r="R100" s="94"/>
      <c r="T100" s="4" t="s">
        <v>181</v>
      </c>
      <c r="AE100" s="4" t="s">
        <v>181</v>
      </c>
      <c r="AP100" s="4" t="s">
        <v>181</v>
      </c>
      <c r="BA100" s="9">
        <f t="shared" si="12"/>
        <v>0</v>
      </c>
      <c r="BB100" s="4" t="s">
        <v>181</v>
      </c>
      <c r="BC100" s="94"/>
      <c r="BE100" s="19">
        <f>Tabla1[[#This Row],[TIEMPO PRORROGADO HASTA
(1)]]-Tabla1[[#This Row],[TIEMPO PRORROGADO DESDE
(1)]]</f>
        <v>0</v>
      </c>
      <c r="BF100" s="94"/>
      <c r="BG100" s="94"/>
      <c r="BH100" s="94"/>
      <c r="BJ100" s="4" t="s">
        <v>181</v>
      </c>
      <c r="BM100" s="4">
        <f t="shared" si="13"/>
        <v>0</v>
      </c>
      <c r="BR100" s="4" t="s">
        <v>181</v>
      </c>
      <c r="BU100" s="19">
        <f t="shared" si="14"/>
        <v>0</v>
      </c>
      <c r="BZ100" s="19">
        <f t="shared" si="15"/>
        <v>0</v>
      </c>
      <c r="CA100" s="19" t="s">
        <v>181</v>
      </c>
      <c r="CB100" s="94"/>
      <c r="CD100" s="94"/>
      <c r="CF100" s="19" t="s">
        <v>181</v>
      </c>
      <c r="CG100" s="94"/>
      <c r="CI100" s="94"/>
      <c r="CJ100" s="94"/>
      <c r="CK100" s="94"/>
      <c r="CL100" s="94"/>
      <c r="CN100" s="48"/>
      <c r="CO100" s="48"/>
      <c r="CP100" s="48"/>
      <c r="CR100" s="9">
        <v>0</v>
      </c>
      <c r="CS100" s="48"/>
      <c r="CT100" s="48"/>
      <c r="CU100" s="48"/>
      <c r="CW100" s="9">
        <v>0</v>
      </c>
      <c r="CX100" s="48"/>
      <c r="CY100" s="48"/>
      <c r="CZ100" s="48"/>
      <c r="DB100" s="9">
        <v>0</v>
      </c>
      <c r="DC100" s="48"/>
      <c r="DD100" s="48"/>
      <c r="DE100" s="48"/>
      <c r="DG100" s="9">
        <v>0</v>
      </c>
      <c r="DH100" s="48"/>
      <c r="DI100" s="48"/>
    </row>
    <row r="101" spans="1:113" x14ac:dyDescent="0.25">
      <c r="A101" s="4">
        <v>2020</v>
      </c>
      <c r="B101" s="5">
        <f>BD!K103</f>
        <v>99</v>
      </c>
      <c r="I101" s="19" t="s">
        <v>180</v>
      </c>
      <c r="J101" s="20">
        <v>44105</v>
      </c>
      <c r="K101" s="6" t="s">
        <v>2454</v>
      </c>
      <c r="L101" s="19" t="s">
        <v>209</v>
      </c>
      <c r="M101" s="9">
        <v>956667</v>
      </c>
      <c r="O101" s="94"/>
      <c r="Q101" s="94"/>
      <c r="R101" s="94"/>
      <c r="S101" s="6" t="s">
        <v>1438</v>
      </c>
      <c r="T101" s="4" t="s">
        <v>181</v>
      </c>
      <c r="AE101" s="4" t="s">
        <v>181</v>
      </c>
      <c r="AP101" s="4" t="s">
        <v>181</v>
      </c>
      <c r="BA101" s="9">
        <f t="shared" si="12"/>
        <v>956667</v>
      </c>
      <c r="BB101" s="4" t="s">
        <v>180</v>
      </c>
      <c r="BC101" s="94">
        <v>44105</v>
      </c>
      <c r="BD101" s="6" t="s">
        <v>2454</v>
      </c>
      <c r="BE101" s="19">
        <f>Tabla1[[#This Row],[TIEMPO PRORROGADO HASTA
(1)]]-Tabla1[[#This Row],[TIEMPO PRORROGADO DESDE
(1)]]</f>
        <v>7</v>
      </c>
      <c r="BF101" s="94">
        <v>44188</v>
      </c>
      <c r="BG101" s="94">
        <v>44195</v>
      </c>
      <c r="BH101" s="94"/>
      <c r="BI101" s="6" t="s">
        <v>1438</v>
      </c>
      <c r="BJ101" s="4" t="s">
        <v>181</v>
      </c>
      <c r="BM101" s="4">
        <f t="shared" si="13"/>
        <v>0</v>
      </c>
      <c r="BR101" s="4" t="s">
        <v>181</v>
      </c>
      <c r="BU101" s="19">
        <f t="shared" si="14"/>
        <v>0</v>
      </c>
      <c r="BZ101" s="19">
        <f t="shared" si="15"/>
        <v>7</v>
      </c>
      <c r="CA101" s="19" t="s">
        <v>181</v>
      </c>
      <c r="CB101" s="94"/>
      <c r="CD101" s="94"/>
      <c r="CF101" s="19" t="s">
        <v>181</v>
      </c>
      <c r="CG101" s="94"/>
      <c r="CI101" s="94"/>
      <c r="CJ101" s="94"/>
      <c r="CK101" s="94"/>
      <c r="CL101" s="94"/>
      <c r="CN101" s="48"/>
      <c r="CO101" s="48"/>
      <c r="CP101" s="48"/>
      <c r="CR101" s="9">
        <v>0</v>
      </c>
      <c r="CS101" s="48"/>
      <c r="CT101" s="48"/>
      <c r="CU101" s="48"/>
      <c r="CW101" s="9">
        <v>0</v>
      </c>
      <c r="CX101" s="48"/>
      <c r="CY101" s="48"/>
      <c r="CZ101" s="48"/>
      <c r="DB101" s="9">
        <v>0</v>
      </c>
      <c r="DC101" s="48"/>
      <c r="DD101" s="48"/>
      <c r="DE101" s="48"/>
      <c r="DG101" s="9">
        <v>0</v>
      </c>
      <c r="DH101" s="48"/>
      <c r="DI101" s="48"/>
    </row>
    <row r="102" spans="1:113" x14ac:dyDescent="0.25">
      <c r="A102" s="4">
        <v>2020</v>
      </c>
      <c r="B102" s="5">
        <f>BD!K104</f>
        <v>100</v>
      </c>
      <c r="I102" s="19" t="s">
        <v>181</v>
      </c>
      <c r="O102" s="94"/>
      <c r="Q102" s="94"/>
      <c r="R102" s="94"/>
      <c r="T102" s="4" t="s">
        <v>181</v>
      </c>
      <c r="AE102" s="4" t="s">
        <v>181</v>
      </c>
      <c r="AP102" s="4" t="s">
        <v>181</v>
      </c>
      <c r="BA102" s="9">
        <f t="shared" si="12"/>
        <v>0</v>
      </c>
      <c r="BB102" s="4" t="s">
        <v>181</v>
      </c>
      <c r="BC102" s="94"/>
      <c r="BE102" s="19">
        <f>Tabla1[[#This Row],[TIEMPO PRORROGADO HASTA
(1)]]-Tabla1[[#This Row],[TIEMPO PRORROGADO DESDE
(1)]]</f>
        <v>0</v>
      </c>
      <c r="BF102" s="94"/>
      <c r="BG102" s="94"/>
      <c r="BH102" s="94"/>
      <c r="BJ102" s="4" t="s">
        <v>181</v>
      </c>
      <c r="BM102" s="4">
        <f t="shared" si="13"/>
        <v>0</v>
      </c>
      <c r="BR102" s="4" t="s">
        <v>181</v>
      </c>
      <c r="BU102" s="19">
        <f t="shared" si="14"/>
        <v>0</v>
      </c>
      <c r="BZ102" s="19">
        <f t="shared" si="15"/>
        <v>0</v>
      </c>
      <c r="CA102" s="19" t="s">
        <v>181</v>
      </c>
      <c r="CB102" s="94"/>
      <c r="CD102" s="94"/>
      <c r="CF102" s="19" t="s">
        <v>181</v>
      </c>
      <c r="CG102" s="94"/>
      <c r="CI102" s="94"/>
      <c r="CJ102" s="94"/>
      <c r="CK102" s="94"/>
      <c r="CL102" s="94"/>
      <c r="CN102" s="48"/>
      <c r="CO102" s="48"/>
      <c r="CP102" s="48"/>
      <c r="CR102" s="9">
        <v>0</v>
      </c>
      <c r="CS102" s="48"/>
      <c r="CT102" s="48"/>
      <c r="CU102" s="48"/>
      <c r="CW102" s="9">
        <v>0</v>
      </c>
      <c r="CX102" s="48"/>
      <c r="CY102" s="48"/>
      <c r="CZ102" s="48"/>
      <c r="DB102" s="9">
        <v>0</v>
      </c>
      <c r="DC102" s="48"/>
      <c r="DD102" s="48"/>
      <c r="DE102" s="48"/>
      <c r="DG102" s="9">
        <v>0</v>
      </c>
      <c r="DH102" s="48"/>
      <c r="DI102" s="48"/>
    </row>
    <row r="103" spans="1:113" x14ac:dyDescent="0.25">
      <c r="A103" s="4">
        <v>2020</v>
      </c>
      <c r="B103" s="5">
        <f>BD!K105</f>
        <v>101</v>
      </c>
      <c r="I103" s="19" t="s">
        <v>181</v>
      </c>
      <c r="O103" s="94"/>
      <c r="Q103" s="94"/>
      <c r="R103" s="94"/>
      <c r="T103" s="4" t="s">
        <v>181</v>
      </c>
      <c r="AE103" s="4" t="s">
        <v>181</v>
      </c>
      <c r="AP103" s="4" t="s">
        <v>181</v>
      </c>
      <c r="BA103" s="9">
        <f t="shared" si="12"/>
        <v>0</v>
      </c>
      <c r="BB103" s="4" t="s">
        <v>181</v>
      </c>
      <c r="BC103" s="94"/>
      <c r="BE103" s="19">
        <f>Tabla1[[#This Row],[TIEMPO PRORROGADO HASTA
(1)]]-Tabla1[[#This Row],[TIEMPO PRORROGADO DESDE
(1)]]</f>
        <v>0</v>
      </c>
      <c r="BF103" s="94"/>
      <c r="BG103" s="94"/>
      <c r="BH103" s="94"/>
      <c r="BJ103" s="4" t="s">
        <v>181</v>
      </c>
      <c r="BM103" s="4">
        <f t="shared" si="13"/>
        <v>0</v>
      </c>
      <c r="BR103" s="4" t="s">
        <v>181</v>
      </c>
      <c r="BU103" s="19">
        <f t="shared" si="14"/>
        <v>0</v>
      </c>
      <c r="BZ103" s="19">
        <f t="shared" si="15"/>
        <v>0</v>
      </c>
      <c r="CA103" s="19" t="s">
        <v>181</v>
      </c>
      <c r="CB103" s="94"/>
      <c r="CD103" s="94"/>
      <c r="CF103" s="19" t="s">
        <v>181</v>
      </c>
      <c r="CG103" s="94"/>
      <c r="CI103" s="94"/>
      <c r="CJ103" s="94"/>
      <c r="CK103" s="94"/>
      <c r="CL103" s="94"/>
      <c r="CN103" s="48"/>
      <c r="CO103" s="48"/>
      <c r="CP103" s="48"/>
      <c r="CR103" s="9">
        <v>0</v>
      </c>
      <c r="CS103" s="48"/>
      <c r="CT103" s="48"/>
      <c r="CU103" s="48"/>
      <c r="CW103" s="9">
        <v>0</v>
      </c>
      <c r="CX103" s="48"/>
      <c r="CY103" s="48"/>
      <c r="CZ103" s="48"/>
      <c r="DB103" s="9">
        <v>0</v>
      </c>
      <c r="DC103" s="48"/>
      <c r="DD103" s="48"/>
      <c r="DE103" s="48"/>
      <c r="DG103" s="9">
        <v>0</v>
      </c>
      <c r="DH103" s="48"/>
      <c r="DI103" s="48"/>
    </row>
    <row r="104" spans="1:113" x14ac:dyDescent="0.25">
      <c r="A104" s="4">
        <v>2020</v>
      </c>
      <c r="B104" s="5">
        <f>BD!K106</f>
        <v>102</v>
      </c>
      <c r="I104" s="19" t="s">
        <v>181</v>
      </c>
      <c r="O104" s="94"/>
      <c r="Q104" s="94"/>
      <c r="R104" s="94"/>
      <c r="T104" s="4" t="s">
        <v>181</v>
      </c>
      <c r="AE104" s="4" t="s">
        <v>181</v>
      </c>
      <c r="AP104" s="4" t="s">
        <v>181</v>
      </c>
      <c r="BA104" s="9">
        <f t="shared" ref="BA104:BA137" si="16">M104+X104+AI104+AT104</f>
        <v>0</v>
      </c>
      <c r="BB104" s="4" t="s">
        <v>181</v>
      </c>
      <c r="BC104" s="94"/>
      <c r="BE104" s="19">
        <f>Tabla1[[#This Row],[TIEMPO PRORROGADO HASTA
(1)]]-Tabla1[[#This Row],[TIEMPO PRORROGADO DESDE
(1)]]</f>
        <v>0</v>
      </c>
      <c r="BF104" s="94"/>
      <c r="BG104" s="94"/>
      <c r="BH104" s="94"/>
      <c r="BJ104" s="4" t="s">
        <v>181</v>
      </c>
      <c r="BM104" s="4">
        <f t="shared" ref="BM104:BM137" si="17">BO104-BN104</f>
        <v>0</v>
      </c>
      <c r="BR104" s="4" t="s">
        <v>181</v>
      </c>
      <c r="BU104" s="19">
        <f t="shared" ref="BU104:BU137" si="18">BW104-BV104</f>
        <v>0</v>
      </c>
      <c r="BZ104" s="19">
        <f t="shared" ref="BZ104:BZ137" si="19">BU104+BM104+BE104</f>
        <v>0</v>
      </c>
      <c r="CA104" s="19" t="s">
        <v>181</v>
      </c>
      <c r="CB104" s="94"/>
      <c r="CD104" s="94"/>
      <c r="CF104" s="19" t="s">
        <v>181</v>
      </c>
      <c r="CG104" s="94"/>
      <c r="CI104" s="94"/>
      <c r="CJ104" s="94"/>
      <c r="CK104" s="94"/>
      <c r="CL104" s="94"/>
      <c r="CN104" s="48"/>
      <c r="CO104" s="48"/>
      <c r="CP104" s="48"/>
      <c r="CR104" s="9">
        <v>0</v>
      </c>
      <c r="CS104" s="48"/>
      <c r="CT104" s="48"/>
      <c r="CU104" s="48"/>
      <c r="CW104" s="9">
        <v>0</v>
      </c>
      <c r="CX104" s="48"/>
      <c r="CY104" s="48"/>
      <c r="CZ104" s="48"/>
      <c r="DB104" s="9">
        <v>0</v>
      </c>
      <c r="DC104" s="48"/>
      <c r="DD104" s="48"/>
      <c r="DE104" s="48"/>
      <c r="DG104" s="9">
        <v>0</v>
      </c>
      <c r="DH104" s="48"/>
      <c r="DI104" s="48"/>
    </row>
    <row r="105" spans="1:113" x14ac:dyDescent="0.25">
      <c r="A105" s="4">
        <v>2020</v>
      </c>
      <c r="B105" s="5">
        <f>BD!K107</f>
        <v>103</v>
      </c>
      <c r="I105" s="19" t="s">
        <v>181</v>
      </c>
      <c r="O105" s="94"/>
      <c r="Q105" s="94"/>
      <c r="R105" s="94"/>
      <c r="T105" s="4" t="s">
        <v>181</v>
      </c>
      <c r="AE105" s="4" t="s">
        <v>181</v>
      </c>
      <c r="AP105" s="4" t="s">
        <v>181</v>
      </c>
      <c r="BA105" s="9">
        <f t="shared" si="16"/>
        <v>0</v>
      </c>
      <c r="BB105" s="4" t="s">
        <v>181</v>
      </c>
      <c r="BC105" s="94"/>
      <c r="BE105" s="19">
        <f>Tabla1[[#This Row],[TIEMPO PRORROGADO HASTA
(1)]]-Tabla1[[#This Row],[TIEMPO PRORROGADO DESDE
(1)]]</f>
        <v>0</v>
      </c>
      <c r="BF105" s="94"/>
      <c r="BG105" s="94"/>
      <c r="BH105" s="94"/>
      <c r="BJ105" s="4" t="s">
        <v>181</v>
      </c>
      <c r="BM105" s="4">
        <f t="shared" si="17"/>
        <v>0</v>
      </c>
      <c r="BR105" s="4" t="s">
        <v>181</v>
      </c>
      <c r="BU105" s="19">
        <f t="shared" si="18"/>
        <v>0</v>
      </c>
      <c r="BZ105" s="19">
        <f t="shared" si="19"/>
        <v>0</v>
      </c>
      <c r="CA105" s="19" t="s">
        <v>181</v>
      </c>
      <c r="CB105" s="94"/>
      <c r="CD105" s="94"/>
      <c r="CF105" s="19" t="s">
        <v>181</v>
      </c>
      <c r="CG105" s="94"/>
      <c r="CI105" s="94"/>
      <c r="CJ105" s="94"/>
      <c r="CK105" s="94"/>
      <c r="CL105" s="94"/>
      <c r="CN105" s="48"/>
      <c r="CO105" s="48"/>
      <c r="CP105" s="48"/>
      <c r="CR105" s="9">
        <v>0</v>
      </c>
      <c r="CS105" s="48"/>
      <c r="CT105" s="48"/>
      <c r="CU105" s="48"/>
      <c r="CW105" s="9">
        <v>0</v>
      </c>
      <c r="CX105" s="48"/>
      <c r="CY105" s="48"/>
      <c r="CZ105" s="48"/>
      <c r="DB105" s="9">
        <v>0</v>
      </c>
      <c r="DC105" s="48"/>
      <c r="DD105" s="48"/>
      <c r="DE105" s="48"/>
      <c r="DG105" s="9">
        <v>0</v>
      </c>
      <c r="DH105" s="48"/>
      <c r="DI105" s="48"/>
    </row>
    <row r="106" spans="1:113" x14ac:dyDescent="0.25">
      <c r="A106" s="4">
        <v>2020</v>
      </c>
      <c r="B106" s="5">
        <f>BD!K108</f>
        <v>104</v>
      </c>
      <c r="I106" s="19" t="s">
        <v>181</v>
      </c>
      <c r="O106" s="94"/>
      <c r="Q106" s="94"/>
      <c r="R106" s="94"/>
      <c r="T106" s="4" t="s">
        <v>181</v>
      </c>
      <c r="AE106" s="4" t="s">
        <v>181</v>
      </c>
      <c r="AP106" s="4" t="s">
        <v>181</v>
      </c>
      <c r="BA106" s="9">
        <f t="shared" si="16"/>
        <v>0</v>
      </c>
      <c r="BB106" s="4" t="s">
        <v>181</v>
      </c>
      <c r="BC106" s="94"/>
      <c r="BE106" s="19">
        <f>Tabla1[[#This Row],[TIEMPO PRORROGADO HASTA
(1)]]-Tabla1[[#This Row],[TIEMPO PRORROGADO DESDE
(1)]]</f>
        <v>0</v>
      </c>
      <c r="BF106" s="94"/>
      <c r="BG106" s="94"/>
      <c r="BH106" s="94"/>
      <c r="BJ106" s="4" t="s">
        <v>181</v>
      </c>
      <c r="BM106" s="4">
        <f t="shared" si="17"/>
        <v>0</v>
      </c>
      <c r="BR106" s="4" t="s">
        <v>181</v>
      </c>
      <c r="BU106" s="19">
        <f t="shared" si="18"/>
        <v>0</v>
      </c>
      <c r="BZ106" s="19">
        <f t="shared" si="19"/>
        <v>0</v>
      </c>
      <c r="CA106" s="19" t="s">
        <v>181</v>
      </c>
      <c r="CB106" s="94"/>
      <c r="CD106" s="94"/>
      <c r="CF106" s="19" t="s">
        <v>181</v>
      </c>
      <c r="CG106" s="94"/>
      <c r="CI106" s="94"/>
      <c r="CJ106" s="94"/>
      <c r="CK106" s="94"/>
      <c r="CL106" s="94"/>
      <c r="CN106" s="48"/>
      <c r="CO106" s="48"/>
      <c r="CP106" s="48"/>
      <c r="CR106" s="9">
        <v>0</v>
      </c>
      <c r="CS106" s="48"/>
      <c r="CT106" s="48"/>
      <c r="CU106" s="48"/>
      <c r="CW106" s="9">
        <v>0</v>
      </c>
      <c r="CX106" s="48"/>
      <c r="CY106" s="48"/>
      <c r="CZ106" s="48"/>
      <c r="DB106" s="9">
        <v>0</v>
      </c>
      <c r="DC106" s="48"/>
      <c r="DD106" s="48"/>
      <c r="DE106" s="48"/>
      <c r="DG106" s="9">
        <v>0</v>
      </c>
      <c r="DH106" s="48"/>
      <c r="DI106" s="48"/>
    </row>
    <row r="107" spans="1:113" x14ac:dyDescent="0.25">
      <c r="A107" s="4">
        <v>2020</v>
      </c>
      <c r="B107" s="5">
        <f>BD!K109</f>
        <v>105</v>
      </c>
      <c r="I107" s="19" t="s">
        <v>180</v>
      </c>
      <c r="J107" s="20">
        <v>44182</v>
      </c>
      <c r="K107" s="6" t="s">
        <v>5358</v>
      </c>
      <c r="L107" s="19" t="s">
        <v>209</v>
      </c>
      <c r="M107" s="9">
        <v>1300000</v>
      </c>
      <c r="O107" s="94"/>
      <c r="Q107" s="94"/>
      <c r="R107" s="94"/>
      <c r="S107" s="6" t="s">
        <v>1436</v>
      </c>
      <c r="T107" s="4" t="s">
        <v>181</v>
      </c>
      <c r="AE107" s="4" t="s">
        <v>181</v>
      </c>
      <c r="AP107" s="4" t="s">
        <v>181</v>
      </c>
      <c r="BA107" s="9">
        <f t="shared" si="16"/>
        <v>1300000</v>
      </c>
      <c r="BB107" s="4" t="s">
        <v>180</v>
      </c>
      <c r="BC107" s="94">
        <v>44182</v>
      </c>
      <c r="BD107" s="6" t="s">
        <v>5358</v>
      </c>
      <c r="BE107" s="19">
        <f>Tabla1[[#This Row],[TIEMPO PRORROGADO HASTA
(1)]]-Tabla1[[#This Row],[TIEMPO PRORROGADO DESDE
(1)]]</f>
        <v>6</v>
      </c>
      <c r="BF107" s="94">
        <v>44190</v>
      </c>
      <c r="BG107" s="94">
        <v>44196</v>
      </c>
      <c r="BH107" s="94"/>
      <c r="BI107" s="6" t="s">
        <v>1436</v>
      </c>
      <c r="BJ107" s="4" t="s">
        <v>181</v>
      </c>
      <c r="BM107" s="4">
        <f t="shared" si="17"/>
        <v>0</v>
      </c>
      <c r="BR107" s="4" t="s">
        <v>181</v>
      </c>
      <c r="BU107" s="19">
        <f t="shared" si="18"/>
        <v>0</v>
      </c>
      <c r="BZ107" s="19">
        <f t="shared" si="19"/>
        <v>6</v>
      </c>
      <c r="CA107" s="19" t="s">
        <v>181</v>
      </c>
      <c r="CB107" s="94"/>
      <c r="CD107" s="94"/>
      <c r="CF107" s="19" t="s">
        <v>181</v>
      </c>
      <c r="CG107" s="94"/>
      <c r="CI107" s="94"/>
      <c r="CJ107" s="94"/>
      <c r="CK107" s="94"/>
      <c r="CL107" s="94"/>
      <c r="CN107" s="48"/>
      <c r="CO107" s="48"/>
      <c r="CP107" s="48"/>
      <c r="CR107" s="9">
        <v>0</v>
      </c>
      <c r="CS107" s="48"/>
      <c r="CT107" s="48"/>
      <c r="CU107" s="48"/>
      <c r="CW107" s="9">
        <v>0</v>
      </c>
      <c r="CX107" s="48"/>
      <c r="CY107" s="48"/>
      <c r="CZ107" s="48"/>
      <c r="DB107" s="9">
        <v>0</v>
      </c>
      <c r="DC107" s="48"/>
      <c r="DD107" s="48"/>
      <c r="DE107" s="48"/>
      <c r="DG107" s="9">
        <v>0</v>
      </c>
      <c r="DH107" s="48"/>
      <c r="DI107" s="48"/>
    </row>
    <row r="108" spans="1:113" x14ac:dyDescent="0.25">
      <c r="A108" s="4">
        <v>2020</v>
      </c>
      <c r="B108" s="5">
        <f>BD!K110</f>
        <v>106</v>
      </c>
      <c r="I108" s="19" t="s">
        <v>181</v>
      </c>
      <c r="O108" s="94"/>
      <c r="Q108" s="94"/>
      <c r="R108" s="94"/>
      <c r="T108" s="4" t="s">
        <v>181</v>
      </c>
      <c r="AE108" s="4" t="s">
        <v>181</v>
      </c>
      <c r="AP108" s="4" t="s">
        <v>181</v>
      </c>
      <c r="BA108" s="9">
        <f t="shared" si="16"/>
        <v>0</v>
      </c>
      <c r="BB108" s="4" t="s">
        <v>181</v>
      </c>
      <c r="BC108" s="94"/>
      <c r="BE108" s="19">
        <f>Tabla1[[#This Row],[TIEMPO PRORROGADO HASTA
(1)]]-Tabla1[[#This Row],[TIEMPO PRORROGADO DESDE
(1)]]</f>
        <v>0</v>
      </c>
      <c r="BF108" s="94"/>
      <c r="BG108" s="94"/>
      <c r="BH108" s="94"/>
      <c r="BJ108" s="4" t="s">
        <v>181</v>
      </c>
      <c r="BM108" s="4">
        <f t="shared" si="17"/>
        <v>0</v>
      </c>
      <c r="BR108" s="4" t="s">
        <v>181</v>
      </c>
      <c r="BU108" s="19">
        <f t="shared" si="18"/>
        <v>0</v>
      </c>
      <c r="BZ108" s="19">
        <f t="shared" si="19"/>
        <v>0</v>
      </c>
      <c r="CA108" s="19" t="s">
        <v>181</v>
      </c>
      <c r="CB108" s="94"/>
      <c r="CD108" s="94"/>
      <c r="CF108" s="19" t="s">
        <v>181</v>
      </c>
      <c r="CG108" s="94"/>
      <c r="CI108" s="94"/>
      <c r="CJ108" s="94"/>
      <c r="CK108" s="94"/>
      <c r="CL108" s="94"/>
      <c r="CN108" s="48"/>
      <c r="CO108" s="48"/>
      <c r="CP108" s="48"/>
      <c r="CR108" s="9">
        <v>0</v>
      </c>
      <c r="CS108" s="48"/>
      <c r="CT108" s="48"/>
      <c r="CU108" s="48"/>
      <c r="CW108" s="9">
        <v>0</v>
      </c>
      <c r="CX108" s="48"/>
      <c r="CY108" s="48"/>
      <c r="CZ108" s="48"/>
      <c r="DB108" s="9">
        <v>0</v>
      </c>
      <c r="DC108" s="48"/>
      <c r="DD108" s="48"/>
      <c r="DE108" s="48"/>
      <c r="DG108" s="9">
        <v>0</v>
      </c>
      <c r="DH108" s="48"/>
      <c r="DI108" s="48"/>
    </row>
    <row r="109" spans="1:113" x14ac:dyDescent="0.25">
      <c r="A109" s="4">
        <v>2020</v>
      </c>
      <c r="B109" s="5">
        <f>BD!K111</f>
        <v>107</v>
      </c>
      <c r="I109" s="19" t="s">
        <v>181</v>
      </c>
      <c r="O109" s="94"/>
      <c r="Q109" s="94"/>
      <c r="R109" s="94"/>
      <c r="T109" s="4" t="s">
        <v>181</v>
      </c>
      <c r="AE109" s="4" t="s">
        <v>181</v>
      </c>
      <c r="AP109" s="4" t="s">
        <v>181</v>
      </c>
      <c r="BA109" s="9">
        <f t="shared" si="16"/>
        <v>0</v>
      </c>
      <c r="BB109" s="4" t="s">
        <v>181</v>
      </c>
      <c r="BC109" s="94"/>
      <c r="BE109" s="19">
        <f>Tabla1[[#This Row],[TIEMPO PRORROGADO HASTA
(1)]]-Tabla1[[#This Row],[TIEMPO PRORROGADO DESDE
(1)]]</f>
        <v>0</v>
      </c>
      <c r="BF109" s="94"/>
      <c r="BG109" s="94"/>
      <c r="BH109" s="94"/>
      <c r="BJ109" s="4" t="s">
        <v>181</v>
      </c>
      <c r="BM109" s="4">
        <f t="shared" si="17"/>
        <v>0</v>
      </c>
      <c r="BR109" s="4" t="s">
        <v>181</v>
      </c>
      <c r="BU109" s="19">
        <f t="shared" si="18"/>
        <v>0</v>
      </c>
      <c r="BZ109" s="19">
        <f t="shared" si="19"/>
        <v>0</v>
      </c>
      <c r="CA109" s="19" t="s">
        <v>181</v>
      </c>
      <c r="CB109" s="94"/>
      <c r="CD109" s="94"/>
      <c r="CF109" s="19" t="s">
        <v>181</v>
      </c>
      <c r="CG109" s="94"/>
      <c r="CI109" s="94"/>
      <c r="CJ109" s="94"/>
      <c r="CK109" s="94"/>
      <c r="CL109" s="94"/>
      <c r="CN109" s="48"/>
      <c r="CO109" s="48"/>
      <c r="CP109" s="48"/>
      <c r="CR109" s="9">
        <v>0</v>
      </c>
      <c r="CS109" s="48"/>
      <c r="CT109" s="48"/>
      <c r="CU109" s="48"/>
      <c r="CW109" s="9">
        <v>0</v>
      </c>
      <c r="CX109" s="48"/>
      <c r="CY109" s="48"/>
      <c r="CZ109" s="48"/>
      <c r="DB109" s="9">
        <v>0</v>
      </c>
      <c r="DC109" s="48"/>
      <c r="DD109" s="48"/>
      <c r="DE109" s="48"/>
      <c r="DG109" s="9">
        <v>0</v>
      </c>
      <c r="DH109" s="48"/>
      <c r="DI109" s="48"/>
    </row>
    <row r="110" spans="1:113" x14ac:dyDescent="0.25">
      <c r="A110" s="4">
        <v>2020</v>
      </c>
      <c r="B110" s="5">
        <f>BD!K112</f>
        <v>108</v>
      </c>
      <c r="I110" s="19" t="s">
        <v>181</v>
      </c>
      <c r="O110" s="94"/>
      <c r="Q110" s="94"/>
      <c r="R110" s="94"/>
      <c r="T110" s="4" t="s">
        <v>181</v>
      </c>
      <c r="AE110" s="4" t="s">
        <v>181</v>
      </c>
      <c r="AP110" s="4" t="s">
        <v>181</v>
      </c>
      <c r="BA110" s="9">
        <f t="shared" si="16"/>
        <v>0</v>
      </c>
      <c r="BB110" s="4" t="s">
        <v>181</v>
      </c>
      <c r="BC110" s="94"/>
      <c r="BE110" s="19">
        <f>Tabla1[[#This Row],[TIEMPO PRORROGADO HASTA
(1)]]-Tabla1[[#This Row],[TIEMPO PRORROGADO DESDE
(1)]]</f>
        <v>0</v>
      </c>
      <c r="BF110" s="94"/>
      <c r="BG110" s="94"/>
      <c r="BH110" s="94"/>
      <c r="BJ110" s="4" t="s">
        <v>181</v>
      </c>
      <c r="BM110" s="4">
        <f t="shared" si="17"/>
        <v>0</v>
      </c>
      <c r="BR110" s="4" t="s">
        <v>181</v>
      </c>
      <c r="BU110" s="19">
        <f t="shared" si="18"/>
        <v>0</v>
      </c>
      <c r="BZ110" s="19">
        <f t="shared" si="19"/>
        <v>0</v>
      </c>
      <c r="CA110" s="19" t="s">
        <v>181</v>
      </c>
      <c r="CB110" s="94"/>
      <c r="CD110" s="94"/>
      <c r="CF110" s="19" t="s">
        <v>181</v>
      </c>
      <c r="CG110" s="94"/>
      <c r="CI110" s="94"/>
      <c r="CJ110" s="94"/>
      <c r="CK110" s="94"/>
      <c r="CL110" s="94"/>
      <c r="CN110" s="48"/>
      <c r="CO110" s="48"/>
      <c r="CP110" s="48"/>
      <c r="CR110" s="9">
        <v>0</v>
      </c>
      <c r="CS110" s="48"/>
      <c r="CT110" s="48"/>
      <c r="CU110" s="48"/>
      <c r="CW110" s="9">
        <v>0</v>
      </c>
      <c r="CX110" s="48"/>
      <c r="CY110" s="48"/>
      <c r="CZ110" s="48"/>
      <c r="DB110" s="9">
        <v>0</v>
      </c>
      <c r="DC110" s="48"/>
      <c r="DD110" s="48"/>
      <c r="DE110" s="48"/>
      <c r="DG110" s="9">
        <v>0</v>
      </c>
      <c r="DH110" s="48"/>
      <c r="DI110" s="48"/>
    </row>
    <row r="111" spans="1:113" x14ac:dyDescent="0.25">
      <c r="A111" s="4">
        <v>2020</v>
      </c>
      <c r="B111" s="5">
        <f>BD!K113</f>
        <v>109</v>
      </c>
      <c r="E111" s="9">
        <v>42600000</v>
      </c>
      <c r="I111" s="19" t="s">
        <v>181</v>
      </c>
      <c r="O111" s="94"/>
      <c r="Q111" s="94"/>
      <c r="R111" s="94"/>
      <c r="T111" s="4" t="s">
        <v>181</v>
      </c>
      <c r="AE111" s="4" t="s">
        <v>181</v>
      </c>
      <c r="AP111" s="4" t="s">
        <v>181</v>
      </c>
      <c r="BA111" s="9">
        <f t="shared" si="16"/>
        <v>0</v>
      </c>
      <c r="BB111" s="4" t="s">
        <v>181</v>
      </c>
      <c r="BC111" s="94"/>
      <c r="BE111" s="19">
        <f>Tabla1[[#This Row],[TIEMPO PRORROGADO HASTA
(1)]]-Tabla1[[#This Row],[TIEMPO PRORROGADO DESDE
(1)]]</f>
        <v>-290</v>
      </c>
      <c r="BF111" s="94">
        <v>44193</v>
      </c>
      <c r="BG111" s="94">
        <v>43903</v>
      </c>
      <c r="BH111" s="94"/>
      <c r="BJ111" s="4" t="s">
        <v>181</v>
      </c>
      <c r="BM111" s="4">
        <f t="shared" si="17"/>
        <v>0</v>
      </c>
      <c r="BR111" s="4" t="s">
        <v>181</v>
      </c>
      <c r="BU111" s="19">
        <f t="shared" si="18"/>
        <v>0</v>
      </c>
      <c r="BZ111" s="19">
        <f t="shared" si="19"/>
        <v>-290</v>
      </c>
      <c r="CA111" s="19" t="s">
        <v>181</v>
      </c>
      <c r="CB111" s="94"/>
      <c r="CD111" s="94"/>
      <c r="CF111" s="19" t="s">
        <v>180</v>
      </c>
      <c r="CG111" s="94">
        <v>43903</v>
      </c>
      <c r="CH111" s="6" t="s">
        <v>2454</v>
      </c>
      <c r="CI111" s="94">
        <v>43903</v>
      </c>
      <c r="CJ111" s="94"/>
      <c r="CK111" s="94"/>
      <c r="CL111" s="94"/>
      <c r="CN111" s="48"/>
      <c r="CO111" s="48"/>
      <c r="CP111" s="48"/>
      <c r="CR111" s="9">
        <v>0</v>
      </c>
      <c r="CS111" s="48"/>
      <c r="CT111" s="48"/>
      <c r="CU111" s="48"/>
      <c r="CW111" s="9">
        <v>0</v>
      </c>
      <c r="CX111" s="48"/>
      <c r="CY111" s="48"/>
      <c r="CZ111" s="48"/>
      <c r="DB111" s="9">
        <v>0</v>
      </c>
      <c r="DC111" s="48"/>
      <c r="DD111" s="48"/>
      <c r="DE111" s="48"/>
      <c r="DG111" s="9">
        <v>0</v>
      </c>
      <c r="DH111" s="48"/>
      <c r="DI111" s="48"/>
    </row>
    <row r="112" spans="1:113" x14ac:dyDescent="0.25">
      <c r="A112" s="4">
        <v>2020</v>
      </c>
      <c r="B112" s="5">
        <f>BD!K114</f>
        <v>110</v>
      </c>
      <c r="I112" s="19" t="s">
        <v>181</v>
      </c>
      <c r="O112" s="94"/>
      <c r="Q112" s="94"/>
      <c r="R112" s="94"/>
      <c r="T112" s="4" t="s">
        <v>181</v>
      </c>
      <c r="AE112" s="4" t="s">
        <v>181</v>
      </c>
      <c r="AP112" s="4" t="s">
        <v>181</v>
      </c>
      <c r="BA112" s="9">
        <f t="shared" si="16"/>
        <v>0</v>
      </c>
      <c r="BB112" s="4" t="s">
        <v>181</v>
      </c>
      <c r="BC112" s="94"/>
      <c r="BE112" s="19">
        <f>Tabla1[[#This Row],[TIEMPO PRORROGADO HASTA
(1)]]-Tabla1[[#This Row],[TIEMPO PRORROGADO DESDE
(1)]]</f>
        <v>0</v>
      </c>
      <c r="BF112" s="94"/>
      <c r="BG112" s="94"/>
      <c r="BH112" s="94"/>
      <c r="BJ112" s="4" t="s">
        <v>181</v>
      </c>
      <c r="BM112" s="4">
        <f t="shared" si="17"/>
        <v>0</v>
      </c>
      <c r="BR112" s="4" t="s">
        <v>181</v>
      </c>
      <c r="BU112" s="19">
        <f t="shared" si="18"/>
        <v>0</v>
      </c>
      <c r="BZ112" s="19">
        <f t="shared" si="19"/>
        <v>0</v>
      </c>
      <c r="CA112" s="19" t="s">
        <v>181</v>
      </c>
      <c r="CB112" s="94"/>
      <c r="CD112" s="94"/>
      <c r="CF112" s="19" t="s">
        <v>181</v>
      </c>
      <c r="CG112" s="94"/>
      <c r="CI112" s="94"/>
      <c r="CJ112" s="94"/>
      <c r="CK112" s="94"/>
      <c r="CL112" s="94"/>
      <c r="CN112" s="48"/>
      <c r="CO112" s="48"/>
      <c r="CP112" s="48"/>
      <c r="CR112" s="9">
        <v>0</v>
      </c>
      <c r="CS112" s="48"/>
      <c r="CT112" s="48"/>
      <c r="CU112" s="48"/>
      <c r="CW112" s="9">
        <v>0</v>
      </c>
      <c r="CX112" s="48"/>
      <c r="CY112" s="48"/>
      <c r="CZ112" s="48"/>
      <c r="DB112" s="9">
        <v>0</v>
      </c>
      <c r="DC112" s="48"/>
      <c r="DD112" s="48"/>
      <c r="DE112" s="48"/>
      <c r="DG112" s="9">
        <v>0</v>
      </c>
      <c r="DH112" s="48"/>
      <c r="DI112" s="48"/>
    </row>
    <row r="113" spans="1:113" x14ac:dyDescent="0.25">
      <c r="A113" s="4">
        <v>2020</v>
      </c>
      <c r="B113" s="5">
        <f>BD!K115</f>
        <v>111</v>
      </c>
      <c r="I113" s="19" t="s">
        <v>181</v>
      </c>
      <c r="O113" s="94"/>
      <c r="Q113" s="94"/>
      <c r="R113" s="94"/>
      <c r="T113" s="4" t="s">
        <v>181</v>
      </c>
      <c r="AE113" s="4" t="s">
        <v>181</v>
      </c>
      <c r="AP113" s="4" t="s">
        <v>181</v>
      </c>
      <c r="BA113" s="9">
        <f t="shared" si="16"/>
        <v>0</v>
      </c>
      <c r="BB113" s="4" t="s">
        <v>181</v>
      </c>
      <c r="BC113" s="94"/>
      <c r="BE113" s="19">
        <f>Tabla1[[#This Row],[TIEMPO PRORROGADO HASTA
(1)]]-Tabla1[[#This Row],[TIEMPO PRORROGADO DESDE
(1)]]</f>
        <v>0</v>
      </c>
      <c r="BF113" s="94"/>
      <c r="BG113" s="94"/>
      <c r="BH113" s="94"/>
      <c r="BJ113" s="4" t="s">
        <v>181</v>
      </c>
      <c r="BM113" s="4">
        <f t="shared" si="17"/>
        <v>0</v>
      </c>
      <c r="BR113" s="4" t="s">
        <v>181</v>
      </c>
      <c r="BU113" s="19">
        <f t="shared" si="18"/>
        <v>0</v>
      </c>
      <c r="BZ113" s="19">
        <f t="shared" si="19"/>
        <v>0</v>
      </c>
      <c r="CA113" s="19" t="s">
        <v>181</v>
      </c>
      <c r="CB113" s="94"/>
      <c r="CD113" s="94"/>
      <c r="CF113" s="19" t="s">
        <v>181</v>
      </c>
      <c r="CG113" s="94"/>
      <c r="CI113" s="94"/>
      <c r="CJ113" s="94"/>
      <c r="CK113" s="94"/>
      <c r="CL113" s="94"/>
      <c r="CN113" s="48"/>
      <c r="CO113" s="48"/>
      <c r="CP113" s="48"/>
      <c r="CR113" s="9">
        <v>0</v>
      </c>
      <c r="CS113" s="48"/>
      <c r="CT113" s="48"/>
      <c r="CU113" s="48"/>
      <c r="CW113" s="9">
        <v>0</v>
      </c>
      <c r="CX113" s="48"/>
      <c r="CY113" s="48"/>
      <c r="CZ113" s="48"/>
      <c r="DB113" s="9">
        <v>0</v>
      </c>
      <c r="DC113" s="48"/>
      <c r="DD113" s="48"/>
      <c r="DE113" s="48"/>
      <c r="DG113" s="9">
        <v>0</v>
      </c>
      <c r="DH113" s="48"/>
      <c r="DI113" s="48"/>
    </row>
    <row r="114" spans="1:113" x14ac:dyDescent="0.25">
      <c r="A114" s="4">
        <v>2020</v>
      </c>
      <c r="B114" s="5">
        <f>BD!K116</f>
        <v>112</v>
      </c>
      <c r="I114" s="19" t="s">
        <v>181</v>
      </c>
      <c r="O114" s="94"/>
      <c r="Q114" s="94"/>
      <c r="R114" s="94"/>
      <c r="T114" s="4" t="s">
        <v>181</v>
      </c>
      <c r="AE114" s="4" t="s">
        <v>181</v>
      </c>
      <c r="AP114" s="4" t="s">
        <v>181</v>
      </c>
      <c r="BA114" s="9">
        <f t="shared" si="16"/>
        <v>0</v>
      </c>
      <c r="BB114" s="4" t="s">
        <v>181</v>
      </c>
      <c r="BC114" s="94"/>
      <c r="BE114" s="19">
        <f>Tabla1[[#This Row],[TIEMPO PRORROGADO HASTA
(1)]]-Tabla1[[#This Row],[TIEMPO PRORROGADO DESDE
(1)]]</f>
        <v>0</v>
      </c>
      <c r="BF114" s="94"/>
      <c r="BG114" s="94"/>
      <c r="BH114" s="94"/>
      <c r="BJ114" s="4" t="s">
        <v>181</v>
      </c>
      <c r="BM114" s="4">
        <f t="shared" si="17"/>
        <v>0</v>
      </c>
      <c r="BR114" s="4" t="s">
        <v>181</v>
      </c>
      <c r="BU114" s="19">
        <f t="shared" si="18"/>
        <v>0</v>
      </c>
      <c r="BZ114" s="19">
        <f t="shared" si="19"/>
        <v>0</v>
      </c>
      <c r="CA114" s="19" t="s">
        <v>181</v>
      </c>
      <c r="CB114" s="94"/>
      <c r="CD114" s="94"/>
      <c r="CF114" s="19" t="s">
        <v>181</v>
      </c>
      <c r="CG114" s="94"/>
      <c r="CI114" s="94"/>
      <c r="CJ114" s="94"/>
      <c r="CK114" s="94"/>
      <c r="CL114" s="94"/>
      <c r="CN114" s="48"/>
      <c r="CO114" s="48"/>
      <c r="CP114" s="48"/>
      <c r="CR114" s="9">
        <v>0</v>
      </c>
      <c r="CS114" s="48"/>
      <c r="CT114" s="48"/>
      <c r="CU114" s="48"/>
      <c r="CW114" s="9">
        <v>0</v>
      </c>
      <c r="CX114" s="48"/>
      <c r="CY114" s="48"/>
      <c r="CZ114" s="48"/>
      <c r="DB114" s="9">
        <v>0</v>
      </c>
      <c r="DC114" s="48"/>
      <c r="DD114" s="48"/>
      <c r="DE114" s="48"/>
      <c r="DG114" s="9">
        <v>0</v>
      </c>
      <c r="DH114" s="48"/>
      <c r="DI114" s="48"/>
    </row>
    <row r="115" spans="1:113" x14ac:dyDescent="0.25">
      <c r="A115" s="4">
        <v>2020</v>
      </c>
      <c r="B115" s="5">
        <f>BD!K117</f>
        <v>113</v>
      </c>
      <c r="I115" s="19" t="s">
        <v>181</v>
      </c>
      <c r="O115" s="94"/>
      <c r="Q115" s="94"/>
      <c r="R115" s="94"/>
      <c r="T115" s="4" t="s">
        <v>181</v>
      </c>
      <c r="AE115" s="4" t="s">
        <v>181</v>
      </c>
      <c r="AP115" s="4" t="s">
        <v>181</v>
      </c>
      <c r="BA115" s="9">
        <f t="shared" si="16"/>
        <v>0</v>
      </c>
      <c r="BB115" s="4" t="s">
        <v>181</v>
      </c>
      <c r="BC115" s="94"/>
      <c r="BE115" s="19">
        <f>Tabla1[[#This Row],[TIEMPO PRORROGADO HASTA
(1)]]-Tabla1[[#This Row],[TIEMPO PRORROGADO DESDE
(1)]]</f>
        <v>0</v>
      </c>
      <c r="BF115" s="94"/>
      <c r="BG115" s="94"/>
      <c r="BH115" s="94"/>
      <c r="BJ115" s="4" t="s">
        <v>181</v>
      </c>
      <c r="BM115" s="4">
        <f t="shared" si="17"/>
        <v>0</v>
      </c>
      <c r="BR115" s="4" t="s">
        <v>181</v>
      </c>
      <c r="BU115" s="19">
        <f t="shared" si="18"/>
        <v>0</v>
      </c>
      <c r="BZ115" s="19">
        <f t="shared" si="19"/>
        <v>0</v>
      </c>
      <c r="CA115" s="19" t="s">
        <v>181</v>
      </c>
      <c r="CB115" s="94"/>
      <c r="CD115" s="94"/>
      <c r="CF115" s="19" t="s">
        <v>181</v>
      </c>
      <c r="CG115" s="94"/>
      <c r="CI115" s="94"/>
      <c r="CJ115" s="94"/>
      <c r="CK115" s="94"/>
      <c r="CL115" s="94"/>
      <c r="CN115" s="48"/>
      <c r="CO115" s="48"/>
      <c r="CP115" s="48"/>
      <c r="CR115" s="9">
        <v>0</v>
      </c>
      <c r="CS115" s="48"/>
      <c r="CT115" s="48"/>
      <c r="CU115" s="48"/>
      <c r="CW115" s="9">
        <v>0</v>
      </c>
      <c r="CX115" s="48"/>
      <c r="CY115" s="48"/>
      <c r="CZ115" s="48"/>
      <c r="DB115" s="9">
        <v>0</v>
      </c>
      <c r="DC115" s="48"/>
      <c r="DD115" s="48"/>
      <c r="DE115" s="48"/>
      <c r="DG115" s="9">
        <v>0</v>
      </c>
      <c r="DH115" s="48"/>
      <c r="DI115" s="48"/>
    </row>
    <row r="116" spans="1:113" x14ac:dyDescent="0.25">
      <c r="A116" s="4">
        <v>2020</v>
      </c>
      <c r="B116" s="5">
        <f>BD!K118</f>
        <v>114</v>
      </c>
      <c r="I116" s="19" t="s">
        <v>181</v>
      </c>
      <c r="O116" s="94"/>
      <c r="Q116" s="94"/>
      <c r="R116" s="94"/>
      <c r="T116" s="4" t="s">
        <v>181</v>
      </c>
      <c r="AE116" s="4" t="s">
        <v>181</v>
      </c>
      <c r="AP116" s="4" t="s">
        <v>181</v>
      </c>
      <c r="BA116" s="9">
        <f t="shared" si="16"/>
        <v>0</v>
      </c>
      <c r="BB116" s="4" t="s">
        <v>181</v>
      </c>
      <c r="BC116" s="94"/>
      <c r="BE116" s="19">
        <f>Tabla1[[#This Row],[TIEMPO PRORROGADO HASTA
(1)]]-Tabla1[[#This Row],[TIEMPO PRORROGADO DESDE
(1)]]</f>
        <v>0</v>
      </c>
      <c r="BF116" s="94"/>
      <c r="BG116" s="94"/>
      <c r="BH116" s="94"/>
      <c r="BJ116" s="4" t="s">
        <v>181</v>
      </c>
      <c r="BM116" s="4">
        <f t="shared" si="17"/>
        <v>0</v>
      </c>
      <c r="BR116" s="4" t="s">
        <v>181</v>
      </c>
      <c r="BU116" s="19">
        <f t="shared" si="18"/>
        <v>0</v>
      </c>
      <c r="BZ116" s="19">
        <f t="shared" si="19"/>
        <v>0</v>
      </c>
      <c r="CA116" s="19" t="s">
        <v>181</v>
      </c>
      <c r="CB116" s="94"/>
      <c r="CD116" s="94"/>
      <c r="CF116" s="19" t="s">
        <v>181</v>
      </c>
      <c r="CG116" s="94"/>
      <c r="CI116" s="94"/>
      <c r="CJ116" s="94"/>
      <c r="CK116" s="94"/>
      <c r="CL116" s="94"/>
      <c r="CN116" s="48"/>
      <c r="CO116" s="48"/>
      <c r="CP116" s="48"/>
      <c r="CR116" s="9">
        <v>0</v>
      </c>
      <c r="CS116" s="48"/>
      <c r="CT116" s="48"/>
      <c r="CU116" s="48"/>
      <c r="CW116" s="9">
        <v>0</v>
      </c>
      <c r="CX116" s="48"/>
      <c r="CY116" s="48"/>
      <c r="CZ116" s="48"/>
      <c r="DB116" s="9">
        <v>0</v>
      </c>
      <c r="DC116" s="48"/>
      <c r="DD116" s="48"/>
      <c r="DE116" s="48"/>
      <c r="DG116" s="9">
        <v>0</v>
      </c>
      <c r="DH116" s="48"/>
      <c r="DI116" s="48"/>
    </row>
    <row r="117" spans="1:113" x14ac:dyDescent="0.25">
      <c r="A117" s="4">
        <v>2020</v>
      </c>
      <c r="B117" s="5">
        <f>BD!K119</f>
        <v>115</v>
      </c>
      <c r="I117" s="19" t="s">
        <v>181</v>
      </c>
      <c r="O117" s="94"/>
      <c r="Q117" s="94"/>
      <c r="R117" s="94"/>
      <c r="T117" s="4" t="s">
        <v>181</v>
      </c>
      <c r="AE117" s="4" t="s">
        <v>181</v>
      </c>
      <c r="AP117" s="4" t="s">
        <v>181</v>
      </c>
      <c r="BA117" s="9">
        <f t="shared" si="16"/>
        <v>0</v>
      </c>
      <c r="BB117" s="4" t="s">
        <v>181</v>
      </c>
      <c r="BC117" s="94"/>
      <c r="BE117" s="19">
        <f>Tabla1[[#This Row],[TIEMPO PRORROGADO HASTA
(1)]]-Tabla1[[#This Row],[TIEMPO PRORROGADO DESDE
(1)]]</f>
        <v>0</v>
      </c>
      <c r="BF117" s="94"/>
      <c r="BG117" s="94"/>
      <c r="BH117" s="94"/>
      <c r="BJ117" s="4" t="s">
        <v>181</v>
      </c>
      <c r="BM117" s="4">
        <f t="shared" si="17"/>
        <v>0</v>
      </c>
      <c r="BR117" s="4" t="s">
        <v>181</v>
      </c>
      <c r="BU117" s="19">
        <f t="shared" si="18"/>
        <v>0</v>
      </c>
      <c r="BZ117" s="19">
        <f t="shared" si="19"/>
        <v>0</v>
      </c>
      <c r="CA117" s="19" t="s">
        <v>181</v>
      </c>
      <c r="CB117" s="94"/>
      <c r="CD117" s="94"/>
      <c r="CF117" s="19" t="s">
        <v>181</v>
      </c>
      <c r="CG117" s="94"/>
      <c r="CI117" s="94"/>
      <c r="CJ117" s="94"/>
      <c r="CK117" s="94"/>
      <c r="CL117" s="94"/>
      <c r="CN117" s="48"/>
      <c r="CO117" s="48"/>
      <c r="CP117" s="48"/>
      <c r="CR117" s="9">
        <v>0</v>
      </c>
      <c r="CS117" s="48"/>
      <c r="CT117" s="48"/>
      <c r="CU117" s="48"/>
      <c r="CW117" s="9">
        <v>0</v>
      </c>
      <c r="CX117" s="48"/>
      <c r="CY117" s="48"/>
      <c r="CZ117" s="48"/>
      <c r="DB117" s="9">
        <v>0</v>
      </c>
      <c r="DC117" s="48"/>
      <c r="DD117" s="48"/>
      <c r="DE117" s="48"/>
      <c r="DG117" s="9">
        <v>0</v>
      </c>
      <c r="DH117" s="48"/>
      <c r="DI117" s="48"/>
    </row>
    <row r="118" spans="1:113" x14ac:dyDescent="0.25">
      <c r="A118" s="4">
        <v>2020</v>
      </c>
      <c r="B118" s="5">
        <f>BD!K120</f>
        <v>116</v>
      </c>
      <c r="I118" s="19" t="s">
        <v>181</v>
      </c>
      <c r="O118" s="94"/>
      <c r="Q118" s="94"/>
      <c r="R118" s="94"/>
      <c r="T118" s="4" t="s">
        <v>181</v>
      </c>
      <c r="AE118" s="4" t="s">
        <v>181</v>
      </c>
      <c r="AP118" s="4" t="s">
        <v>181</v>
      </c>
      <c r="BA118" s="9">
        <f t="shared" si="16"/>
        <v>0</v>
      </c>
      <c r="BB118" s="4" t="s">
        <v>181</v>
      </c>
      <c r="BC118" s="94"/>
      <c r="BE118" s="19">
        <f>Tabla1[[#This Row],[TIEMPO PRORROGADO HASTA
(1)]]-Tabla1[[#This Row],[TIEMPO PRORROGADO DESDE
(1)]]</f>
        <v>0</v>
      </c>
      <c r="BF118" s="94"/>
      <c r="BG118" s="94"/>
      <c r="BH118" s="94"/>
      <c r="BJ118" s="4" t="s">
        <v>181</v>
      </c>
      <c r="BM118" s="4">
        <f t="shared" si="17"/>
        <v>0</v>
      </c>
      <c r="BR118" s="4" t="s">
        <v>181</v>
      </c>
      <c r="BU118" s="19">
        <f t="shared" si="18"/>
        <v>0</v>
      </c>
      <c r="BZ118" s="19">
        <f t="shared" si="19"/>
        <v>0</v>
      </c>
      <c r="CA118" s="19" t="s">
        <v>181</v>
      </c>
      <c r="CB118" s="94"/>
      <c r="CD118" s="94"/>
      <c r="CF118" s="19" t="s">
        <v>181</v>
      </c>
      <c r="CG118" s="94"/>
      <c r="CI118" s="94"/>
      <c r="CJ118" s="94"/>
      <c r="CK118" s="94"/>
      <c r="CL118" s="94"/>
      <c r="CN118" s="48"/>
      <c r="CO118" s="48"/>
      <c r="CP118" s="48"/>
      <c r="CR118" s="9">
        <v>0</v>
      </c>
      <c r="CS118" s="48"/>
      <c r="CT118" s="48"/>
      <c r="CU118" s="48"/>
      <c r="CW118" s="9">
        <v>0</v>
      </c>
      <c r="CX118" s="48"/>
      <c r="CY118" s="48"/>
      <c r="CZ118" s="48"/>
      <c r="DB118" s="9">
        <v>0</v>
      </c>
      <c r="DC118" s="48"/>
      <c r="DD118" s="48"/>
      <c r="DE118" s="48"/>
      <c r="DG118" s="9">
        <v>0</v>
      </c>
      <c r="DH118" s="48"/>
      <c r="DI118" s="48"/>
    </row>
    <row r="119" spans="1:113" x14ac:dyDescent="0.25">
      <c r="A119" s="4">
        <v>2020</v>
      </c>
      <c r="B119" s="5">
        <f>BD!K121</f>
        <v>117</v>
      </c>
      <c r="I119" s="19" t="s">
        <v>181</v>
      </c>
      <c r="O119" s="94"/>
      <c r="Q119" s="94"/>
      <c r="R119" s="94"/>
      <c r="T119" s="4" t="s">
        <v>181</v>
      </c>
      <c r="AE119" s="4" t="s">
        <v>181</v>
      </c>
      <c r="AP119" s="4" t="s">
        <v>181</v>
      </c>
      <c r="BA119" s="9">
        <f t="shared" si="16"/>
        <v>0</v>
      </c>
      <c r="BB119" s="4" t="s">
        <v>181</v>
      </c>
      <c r="BC119" s="94"/>
      <c r="BE119" s="19">
        <f>Tabla1[[#This Row],[TIEMPO PRORROGADO HASTA
(1)]]-Tabla1[[#This Row],[TIEMPO PRORROGADO DESDE
(1)]]</f>
        <v>0</v>
      </c>
      <c r="BF119" s="94"/>
      <c r="BG119" s="94"/>
      <c r="BH119" s="94"/>
      <c r="BJ119" s="4" t="s">
        <v>181</v>
      </c>
      <c r="BM119" s="4">
        <f t="shared" si="17"/>
        <v>0</v>
      </c>
      <c r="BR119" s="4" t="s">
        <v>181</v>
      </c>
      <c r="BU119" s="19">
        <f t="shared" si="18"/>
        <v>0</v>
      </c>
      <c r="BZ119" s="19">
        <f t="shared" si="19"/>
        <v>0</v>
      </c>
      <c r="CA119" s="19" t="s">
        <v>181</v>
      </c>
      <c r="CB119" s="94"/>
      <c r="CD119" s="94"/>
      <c r="CF119" s="19" t="s">
        <v>181</v>
      </c>
      <c r="CG119" s="94"/>
      <c r="CI119" s="94"/>
      <c r="CJ119" s="94"/>
      <c r="CK119" s="94"/>
      <c r="CL119" s="94"/>
      <c r="CN119" s="48"/>
      <c r="CO119" s="48"/>
      <c r="CP119" s="48"/>
      <c r="CR119" s="9">
        <v>0</v>
      </c>
      <c r="CS119" s="48"/>
      <c r="CT119" s="48"/>
      <c r="CU119" s="48"/>
      <c r="CW119" s="9">
        <v>0</v>
      </c>
      <c r="CX119" s="48"/>
      <c r="CY119" s="48"/>
      <c r="CZ119" s="48"/>
      <c r="DB119" s="9">
        <v>0</v>
      </c>
      <c r="DC119" s="48"/>
      <c r="DD119" s="48"/>
      <c r="DE119" s="48"/>
      <c r="DG119" s="9">
        <v>0</v>
      </c>
      <c r="DH119" s="48"/>
      <c r="DI119" s="48"/>
    </row>
    <row r="120" spans="1:113" x14ac:dyDescent="0.25">
      <c r="A120" s="4">
        <v>2020</v>
      </c>
      <c r="B120" s="5">
        <f>BD!K122</f>
        <v>118</v>
      </c>
      <c r="I120" s="19" t="s">
        <v>181</v>
      </c>
      <c r="O120" s="94"/>
      <c r="Q120" s="94"/>
      <c r="R120" s="94"/>
      <c r="T120" s="4" t="s">
        <v>181</v>
      </c>
      <c r="AE120" s="4" t="s">
        <v>181</v>
      </c>
      <c r="AP120" s="4" t="s">
        <v>181</v>
      </c>
      <c r="BA120" s="9">
        <f t="shared" si="16"/>
        <v>0</v>
      </c>
      <c r="BB120" s="4" t="s">
        <v>181</v>
      </c>
      <c r="BC120" s="94"/>
      <c r="BE120" s="19">
        <f>Tabla1[[#This Row],[TIEMPO PRORROGADO HASTA
(1)]]-Tabla1[[#This Row],[TIEMPO PRORROGADO DESDE
(1)]]</f>
        <v>0</v>
      </c>
      <c r="BF120" s="94"/>
      <c r="BG120" s="94"/>
      <c r="BH120" s="94"/>
      <c r="BJ120" s="4" t="s">
        <v>181</v>
      </c>
      <c r="BM120" s="4">
        <f t="shared" si="17"/>
        <v>0</v>
      </c>
      <c r="BR120" s="4" t="s">
        <v>181</v>
      </c>
      <c r="BU120" s="19">
        <f t="shared" si="18"/>
        <v>0</v>
      </c>
      <c r="BZ120" s="19">
        <f t="shared" si="19"/>
        <v>0</v>
      </c>
      <c r="CA120" s="19" t="s">
        <v>181</v>
      </c>
      <c r="CB120" s="94"/>
      <c r="CD120" s="94"/>
      <c r="CF120" s="19" t="s">
        <v>181</v>
      </c>
      <c r="CG120" s="94"/>
      <c r="CI120" s="94"/>
      <c r="CJ120" s="94"/>
      <c r="CK120" s="94"/>
      <c r="CL120" s="94"/>
      <c r="CN120" s="48"/>
      <c r="CO120" s="48"/>
      <c r="CP120" s="48"/>
      <c r="CR120" s="9">
        <v>0</v>
      </c>
      <c r="CS120" s="48"/>
      <c r="CT120" s="48"/>
      <c r="CU120" s="48"/>
      <c r="CW120" s="9">
        <v>0</v>
      </c>
      <c r="CX120" s="48"/>
      <c r="CY120" s="48"/>
      <c r="CZ120" s="48"/>
      <c r="DB120" s="9">
        <v>0</v>
      </c>
      <c r="DC120" s="48"/>
      <c r="DD120" s="48"/>
      <c r="DE120" s="48"/>
      <c r="DG120" s="9">
        <v>0</v>
      </c>
      <c r="DH120" s="48"/>
      <c r="DI120" s="48"/>
    </row>
    <row r="121" spans="1:113" x14ac:dyDescent="0.25">
      <c r="A121" s="4">
        <v>2020</v>
      </c>
      <c r="B121" s="5">
        <f>BD!K123</f>
        <v>119</v>
      </c>
      <c r="I121" s="19" t="s">
        <v>181</v>
      </c>
      <c r="O121" s="94"/>
      <c r="Q121" s="94"/>
      <c r="R121" s="94"/>
      <c r="T121" s="4" t="s">
        <v>181</v>
      </c>
      <c r="AE121" s="4" t="s">
        <v>181</v>
      </c>
      <c r="AP121" s="4" t="s">
        <v>181</v>
      </c>
      <c r="BA121" s="9">
        <f t="shared" si="16"/>
        <v>0</v>
      </c>
      <c r="BB121" s="4" t="s">
        <v>181</v>
      </c>
      <c r="BC121" s="94"/>
      <c r="BE121" s="19">
        <f>Tabla1[[#This Row],[TIEMPO PRORROGADO HASTA
(1)]]-Tabla1[[#This Row],[TIEMPO PRORROGADO DESDE
(1)]]</f>
        <v>0</v>
      </c>
      <c r="BF121" s="94"/>
      <c r="BG121" s="94"/>
      <c r="BH121" s="94"/>
      <c r="BJ121" s="4" t="s">
        <v>181</v>
      </c>
      <c r="BM121" s="4">
        <f t="shared" si="17"/>
        <v>0</v>
      </c>
      <c r="BR121" s="4" t="s">
        <v>181</v>
      </c>
      <c r="BU121" s="19">
        <f t="shared" si="18"/>
        <v>0</v>
      </c>
      <c r="BZ121" s="19">
        <f t="shared" si="19"/>
        <v>0</v>
      </c>
      <c r="CA121" s="19" t="s">
        <v>181</v>
      </c>
      <c r="CB121" s="94"/>
      <c r="CD121" s="94"/>
      <c r="CF121" s="19" t="s">
        <v>181</v>
      </c>
      <c r="CG121" s="94"/>
      <c r="CI121" s="94"/>
      <c r="CJ121" s="94"/>
      <c r="CK121" s="94"/>
      <c r="CL121" s="94"/>
      <c r="CN121" s="48"/>
      <c r="CO121" s="48"/>
      <c r="CP121" s="48"/>
      <c r="CR121" s="9">
        <v>0</v>
      </c>
      <c r="CS121" s="48"/>
      <c r="CT121" s="48"/>
      <c r="CU121" s="48"/>
      <c r="CW121" s="9">
        <v>0</v>
      </c>
      <c r="CX121" s="48"/>
      <c r="CY121" s="48"/>
      <c r="CZ121" s="48"/>
      <c r="DB121" s="9">
        <v>0</v>
      </c>
      <c r="DC121" s="48"/>
      <c r="DD121" s="48"/>
      <c r="DE121" s="48"/>
      <c r="DG121" s="9">
        <v>0</v>
      </c>
      <c r="DH121" s="48"/>
      <c r="DI121" s="48"/>
    </row>
    <row r="122" spans="1:113" x14ac:dyDescent="0.25">
      <c r="A122" s="4">
        <v>2020</v>
      </c>
      <c r="B122" s="5">
        <f>BD!K124</f>
        <v>120</v>
      </c>
      <c r="C122" s="161">
        <v>43885</v>
      </c>
      <c r="D122" s="6" t="s">
        <v>2454</v>
      </c>
      <c r="E122" s="9">
        <v>300000</v>
      </c>
      <c r="H122" s="98" t="s">
        <v>1438</v>
      </c>
      <c r="I122" s="19" t="s">
        <v>181</v>
      </c>
      <c r="O122" s="94"/>
      <c r="Q122" s="94"/>
      <c r="R122" s="94"/>
      <c r="T122" s="4" t="s">
        <v>181</v>
      </c>
      <c r="AE122" s="4" t="s">
        <v>181</v>
      </c>
      <c r="AP122" s="4" t="s">
        <v>181</v>
      </c>
      <c r="BA122" s="9">
        <f t="shared" si="16"/>
        <v>0</v>
      </c>
      <c r="BB122" s="4" t="s">
        <v>181</v>
      </c>
      <c r="BC122" s="94"/>
      <c r="BE122" s="19">
        <f>Tabla1[[#This Row],[TIEMPO PRORROGADO HASTA
(1)]]-Tabla1[[#This Row],[TIEMPO PRORROGADO DESDE
(1)]]</f>
        <v>0</v>
      </c>
      <c r="BF122" s="94"/>
      <c r="BG122" s="94"/>
      <c r="BH122" s="94"/>
      <c r="BJ122" s="4" t="s">
        <v>181</v>
      </c>
      <c r="BM122" s="4">
        <f t="shared" si="17"/>
        <v>0</v>
      </c>
      <c r="BR122" s="4" t="s">
        <v>181</v>
      </c>
      <c r="BU122" s="19">
        <f t="shared" si="18"/>
        <v>0</v>
      </c>
      <c r="BZ122" s="19">
        <f t="shared" si="19"/>
        <v>0</v>
      </c>
      <c r="CA122" s="19" t="s">
        <v>181</v>
      </c>
      <c r="CB122" s="94"/>
      <c r="CD122" s="94"/>
      <c r="CF122" s="19" t="s">
        <v>181</v>
      </c>
      <c r="CG122" s="94"/>
      <c r="CI122" s="94"/>
      <c r="CJ122" s="94"/>
      <c r="CK122" s="94"/>
      <c r="CL122" s="94"/>
      <c r="CN122" s="48"/>
      <c r="CO122" s="48"/>
      <c r="CP122" s="48"/>
      <c r="CR122" s="9">
        <v>0</v>
      </c>
      <c r="CS122" s="48"/>
      <c r="CT122" s="48"/>
      <c r="CU122" s="48"/>
      <c r="CW122" s="9">
        <v>0</v>
      </c>
      <c r="CX122" s="48"/>
      <c r="CY122" s="48"/>
      <c r="CZ122" s="48"/>
      <c r="DB122" s="9">
        <v>0</v>
      </c>
      <c r="DC122" s="48"/>
      <c r="DD122" s="48"/>
      <c r="DE122" s="48"/>
      <c r="DG122" s="9">
        <v>0</v>
      </c>
      <c r="DH122" s="48"/>
      <c r="DI122" s="48"/>
    </row>
    <row r="123" spans="1:113" x14ac:dyDescent="0.25">
      <c r="A123" s="4">
        <v>2020</v>
      </c>
      <c r="B123" s="5">
        <f>BD!K125</f>
        <v>121</v>
      </c>
      <c r="C123" s="161">
        <v>43889</v>
      </c>
      <c r="D123" s="6" t="s">
        <v>2454</v>
      </c>
      <c r="E123" s="9">
        <v>533333.32999999996</v>
      </c>
      <c r="H123" s="6" t="s">
        <v>515</v>
      </c>
      <c r="I123" s="19" t="s">
        <v>181</v>
      </c>
      <c r="O123" s="94"/>
      <c r="Q123" s="94"/>
      <c r="R123" s="94"/>
      <c r="T123" s="4" t="s">
        <v>181</v>
      </c>
      <c r="AE123" s="4" t="s">
        <v>181</v>
      </c>
      <c r="AP123" s="4" t="s">
        <v>181</v>
      </c>
      <c r="BA123" s="9">
        <f t="shared" si="16"/>
        <v>0</v>
      </c>
      <c r="BB123" s="4" t="s">
        <v>181</v>
      </c>
      <c r="BC123" s="94"/>
      <c r="BE123" s="19">
        <f>Tabla1[[#This Row],[TIEMPO PRORROGADO HASTA
(1)]]-Tabla1[[#This Row],[TIEMPO PRORROGADO DESDE
(1)]]</f>
        <v>0</v>
      </c>
      <c r="BF123" s="94"/>
      <c r="BG123" s="94"/>
      <c r="BH123" s="94"/>
      <c r="BJ123" s="4" t="s">
        <v>181</v>
      </c>
      <c r="BM123" s="4">
        <f t="shared" si="17"/>
        <v>0</v>
      </c>
      <c r="BR123" s="4" t="s">
        <v>181</v>
      </c>
      <c r="BU123" s="19">
        <f t="shared" si="18"/>
        <v>0</v>
      </c>
      <c r="BZ123" s="19">
        <f t="shared" si="19"/>
        <v>0</v>
      </c>
      <c r="CA123" s="19" t="s">
        <v>181</v>
      </c>
      <c r="CB123" s="94"/>
      <c r="CD123" s="94"/>
      <c r="CF123" s="19" t="s">
        <v>181</v>
      </c>
      <c r="CG123" s="94"/>
      <c r="CI123" s="94"/>
      <c r="CJ123" s="94"/>
      <c r="CK123" s="94"/>
      <c r="CL123" s="94"/>
      <c r="CN123" s="48"/>
      <c r="CO123" s="48"/>
      <c r="CP123" s="48"/>
      <c r="CR123" s="9">
        <v>0</v>
      </c>
      <c r="CS123" s="48"/>
      <c r="CT123" s="48"/>
      <c r="CU123" s="48"/>
      <c r="CW123" s="9">
        <v>0</v>
      </c>
      <c r="CX123" s="48"/>
      <c r="CY123" s="48"/>
      <c r="CZ123" s="48"/>
      <c r="DB123" s="9">
        <v>0</v>
      </c>
      <c r="DC123" s="48"/>
      <c r="DD123" s="48"/>
      <c r="DE123" s="48"/>
      <c r="DG123" s="9">
        <v>0</v>
      </c>
      <c r="DH123" s="48"/>
      <c r="DI123" s="48"/>
    </row>
    <row r="124" spans="1:113" x14ac:dyDescent="0.25">
      <c r="A124" s="4">
        <v>2020</v>
      </c>
      <c r="B124" s="5">
        <f>BD!K126</f>
        <v>122</v>
      </c>
      <c r="I124" s="19" t="s">
        <v>181</v>
      </c>
      <c r="O124" s="94"/>
      <c r="Q124" s="94"/>
      <c r="R124" s="94"/>
      <c r="T124" s="4" t="s">
        <v>181</v>
      </c>
      <c r="AE124" s="4" t="s">
        <v>181</v>
      </c>
      <c r="AP124" s="4" t="s">
        <v>181</v>
      </c>
      <c r="BA124" s="9">
        <f t="shared" si="16"/>
        <v>0</v>
      </c>
      <c r="BB124" s="4" t="s">
        <v>181</v>
      </c>
      <c r="BC124" s="94"/>
      <c r="BE124" s="19">
        <f>Tabla1[[#This Row],[TIEMPO PRORROGADO HASTA
(1)]]-Tabla1[[#This Row],[TIEMPO PRORROGADO DESDE
(1)]]</f>
        <v>0</v>
      </c>
      <c r="BF124" s="94"/>
      <c r="BG124" s="94"/>
      <c r="BH124" s="94"/>
      <c r="BJ124" s="4" t="s">
        <v>181</v>
      </c>
      <c r="BM124" s="4">
        <f t="shared" si="17"/>
        <v>0</v>
      </c>
      <c r="BR124" s="4" t="s">
        <v>181</v>
      </c>
      <c r="BU124" s="19">
        <f t="shared" si="18"/>
        <v>0</v>
      </c>
      <c r="BZ124" s="19">
        <f t="shared" si="19"/>
        <v>0</v>
      </c>
      <c r="CA124" s="19" t="s">
        <v>181</v>
      </c>
      <c r="CB124" s="94"/>
      <c r="CD124" s="94"/>
      <c r="CF124" s="19" t="s">
        <v>181</v>
      </c>
      <c r="CG124" s="94"/>
      <c r="CI124" s="94"/>
      <c r="CJ124" s="94"/>
      <c r="CK124" s="94"/>
      <c r="CL124" s="94"/>
      <c r="CN124" s="48"/>
      <c r="CO124" s="48"/>
      <c r="CP124" s="48"/>
      <c r="CR124" s="9">
        <v>0</v>
      </c>
      <c r="CS124" s="48"/>
      <c r="CT124" s="48"/>
      <c r="CU124" s="48"/>
      <c r="CW124" s="9">
        <v>0</v>
      </c>
      <c r="CX124" s="48"/>
      <c r="CY124" s="48"/>
      <c r="CZ124" s="48"/>
      <c r="DB124" s="9">
        <v>0</v>
      </c>
      <c r="DC124" s="48"/>
      <c r="DD124" s="48"/>
      <c r="DE124" s="48"/>
      <c r="DG124" s="9">
        <v>0</v>
      </c>
      <c r="DH124" s="48"/>
      <c r="DI124" s="48"/>
    </row>
    <row r="125" spans="1:113" x14ac:dyDescent="0.25">
      <c r="A125" s="4">
        <v>2020</v>
      </c>
      <c r="B125" s="5">
        <f>BD!K127</f>
        <v>123</v>
      </c>
      <c r="I125" s="19" t="s">
        <v>181</v>
      </c>
      <c r="O125" s="94"/>
      <c r="Q125" s="94"/>
      <c r="R125" s="94"/>
      <c r="T125" s="4" t="s">
        <v>181</v>
      </c>
      <c r="AE125" s="4" t="s">
        <v>181</v>
      </c>
      <c r="AP125" s="4" t="s">
        <v>181</v>
      </c>
      <c r="BA125" s="9">
        <f t="shared" si="16"/>
        <v>0</v>
      </c>
      <c r="BB125" s="4" t="s">
        <v>181</v>
      </c>
      <c r="BC125" s="94"/>
      <c r="BE125" s="19">
        <f>Tabla1[[#This Row],[TIEMPO PRORROGADO HASTA
(1)]]-Tabla1[[#This Row],[TIEMPO PRORROGADO DESDE
(1)]]</f>
        <v>0</v>
      </c>
      <c r="BF125" s="94"/>
      <c r="BG125" s="94"/>
      <c r="BH125" s="94"/>
      <c r="BJ125" s="4" t="s">
        <v>181</v>
      </c>
      <c r="BM125" s="4">
        <f t="shared" si="17"/>
        <v>0</v>
      </c>
      <c r="BR125" s="4" t="s">
        <v>181</v>
      </c>
      <c r="BU125" s="19">
        <f t="shared" si="18"/>
        <v>0</v>
      </c>
      <c r="BZ125" s="19">
        <f t="shared" si="19"/>
        <v>0</v>
      </c>
      <c r="CA125" s="19" t="s">
        <v>181</v>
      </c>
      <c r="CB125" s="94"/>
      <c r="CD125" s="94"/>
      <c r="CF125" s="19" t="s">
        <v>181</v>
      </c>
      <c r="CG125" s="94"/>
      <c r="CI125" s="94"/>
      <c r="CJ125" s="94"/>
      <c r="CK125" s="94"/>
      <c r="CL125" s="94"/>
      <c r="CN125" s="48"/>
      <c r="CO125" s="48"/>
      <c r="CP125" s="48"/>
      <c r="CR125" s="9">
        <v>0</v>
      </c>
      <c r="CS125" s="48"/>
      <c r="CT125" s="48"/>
      <c r="CU125" s="48"/>
      <c r="CW125" s="9">
        <v>0</v>
      </c>
      <c r="CX125" s="48"/>
      <c r="CY125" s="48"/>
      <c r="CZ125" s="48"/>
      <c r="DB125" s="9">
        <v>0</v>
      </c>
      <c r="DC125" s="48"/>
      <c r="DD125" s="48"/>
      <c r="DE125" s="48"/>
      <c r="DG125" s="9">
        <v>0</v>
      </c>
      <c r="DH125" s="48"/>
      <c r="DI125" s="48"/>
    </row>
    <row r="126" spans="1:113" x14ac:dyDescent="0.25">
      <c r="A126" s="4">
        <v>2020</v>
      </c>
      <c r="B126" s="5">
        <f>BD!K128</f>
        <v>124</v>
      </c>
      <c r="I126" s="19" t="s">
        <v>181</v>
      </c>
      <c r="O126" s="94"/>
      <c r="Q126" s="94"/>
      <c r="R126" s="94"/>
      <c r="T126" s="4" t="s">
        <v>181</v>
      </c>
      <c r="AE126" s="4" t="s">
        <v>181</v>
      </c>
      <c r="AP126" s="4" t="s">
        <v>181</v>
      </c>
      <c r="BA126" s="9">
        <f t="shared" si="16"/>
        <v>0</v>
      </c>
      <c r="BB126" s="4" t="s">
        <v>181</v>
      </c>
      <c r="BC126" s="94"/>
      <c r="BE126" s="19">
        <f>Tabla1[[#This Row],[TIEMPO PRORROGADO HASTA
(1)]]-Tabla1[[#This Row],[TIEMPO PRORROGADO DESDE
(1)]]</f>
        <v>0</v>
      </c>
      <c r="BF126" s="94"/>
      <c r="BG126" s="94"/>
      <c r="BH126" s="94"/>
      <c r="BJ126" s="4" t="s">
        <v>181</v>
      </c>
      <c r="BM126" s="4">
        <f t="shared" si="17"/>
        <v>0</v>
      </c>
      <c r="BR126" s="4" t="s">
        <v>181</v>
      </c>
      <c r="BU126" s="19">
        <f t="shared" si="18"/>
        <v>0</v>
      </c>
      <c r="BZ126" s="19">
        <f t="shared" si="19"/>
        <v>0</v>
      </c>
      <c r="CA126" s="19" t="s">
        <v>181</v>
      </c>
      <c r="CB126" s="94"/>
      <c r="CD126" s="94"/>
      <c r="CF126" s="19" t="s">
        <v>181</v>
      </c>
      <c r="CG126" s="94"/>
      <c r="CI126" s="94"/>
      <c r="CJ126" s="94"/>
      <c r="CK126" s="94"/>
      <c r="CL126" s="94"/>
      <c r="CN126" s="48"/>
      <c r="CO126" s="48"/>
      <c r="CP126" s="48"/>
      <c r="CR126" s="9">
        <v>0</v>
      </c>
      <c r="CS126" s="48"/>
      <c r="CT126" s="48"/>
      <c r="CU126" s="48"/>
      <c r="CW126" s="9">
        <v>0</v>
      </c>
      <c r="CX126" s="48"/>
      <c r="CY126" s="48"/>
      <c r="CZ126" s="48"/>
      <c r="DB126" s="9">
        <v>0</v>
      </c>
      <c r="DC126" s="48"/>
      <c r="DD126" s="48"/>
      <c r="DE126" s="48"/>
      <c r="DG126" s="9">
        <v>0</v>
      </c>
      <c r="DH126" s="48"/>
      <c r="DI126" s="48"/>
    </row>
    <row r="127" spans="1:113" x14ac:dyDescent="0.25">
      <c r="A127" s="4">
        <v>2020</v>
      </c>
      <c r="B127" s="5">
        <f>BD!K129</f>
        <v>125</v>
      </c>
      <c r="I127" s="19" t="s">
        <v>181</v>
      </c>
      <c r="O127" s="94"/>
      <c r="Q127" s="94"/>
      <c r="R127" s="94"/>
      <c r="T127" s="4" t="s">
        <v>181</v>
      </c>
      <c r="AE127" s="4" t="s">
        <v>181</v>
      </c>
      <c r="AP127" s="4" t="s">
        <v>181</v>
      </c>
      <c r="BA127" s="9">
        <f t="shared" si="16"/>
        <v>0</v>
      </c>
      <c r="BB127" s="4" t="s">
        <v>181</v>
      </c>
      <c r="BC127" s="94"/>
      <c r="BE127" s="19">
        <f>Tabla1[[#This Row],[TIEMPO PRORROGADO HASTA
(1)]]-Tabla1[[#This Row],[TIEMPO PRORROGADO DESDE
(1)]]</f>
        <v>0</v>
      </c>
      <c r="BF127" s="94"/>
      <c r="BG127" s="94"/>
      <c r="BH127" s="94"/>
      <c r="BJ127" s="4" t="s">
        <v>181</v>
      </c>
      <c r="BM127" s="4">
        <f t="shared" si="17"/>
        <v>0</v>
      </c>
      <c r="BR127" s="4" t="s">
        <v>181</v>
      </c>
      <c r="BU127" s="19">
        <f t="shared" si="18"/>
        <v>0</v>
      </c>
      <c r="BZ127" s="19">
        <f t="shared" si="19"/>
        <v>0</v>
      </c>
      <c r="CA127" s="19" t="s">
        <v>181</v>
      </c>
      <c r="CB127" s="94"/>
      <c r="CD127" s="94"/>
      <c r="CF127" s="19" t="s">
        <v>181</v>
      </c>
      <c r="CG127" s="94"/>
      <c r="CI127" s="94"/>
      <c r="CJ127" s="94"/>
      <c r="CK127" s="94"/>
      <c r="CL127" s="94"/>
      <c r="CN127" s="48"/>
      <c r="CO127" s="48"/>
      <c r="CP127" s="48"/>
      <c r="CR127" s="9">
        <v>0</v>
      </c>
      <c r="CS127" s="48"/>
      <c r="CT127" s="48"/>
      <c r="CU127" s="48"/>
      <c r="CW127" s="9">
        <v>0</v>
      </c>
      <c r="CX127" s="48"/>
      <c r="CY127" s="48"/>
      <c r="CZ127" s="48"/>
      <c r="DB127" s="9">
        <v>0</v>
      </c>
      <c r="DC127" s="48"/>
      <c r="DD127" s="48"/>
      <c r="DE127" s="48"/>
      <c r="DG127" s="9">
        <v>0</v>
      </c>
      <c r="DH127" s="48"/>
      <c r="DI127" s="48"/>
    </row>
    <row r="128" spans="1:113" x14ac:dyDescent="0.25">
      <c r="A128" s="4">
        <v>2020</v>
      </c>
      <c r="B128" s="5">
        <f>BD!K130</f>
        <v>126</v>
      </c>
      <c r="I128" s="19" t="s">
        <v>181</v>
      </c>
      <c r="O128" s="94"/>
      <c r="Q128" s="94"/>
      <c r="R128" s="94"/>
      <c r="T128" s="4" t="s">
        <v>181</v>
      </c>
      <c r="AE128" s="4" t="s">
        <v>181</v>
      </c>
      <c r="AP128" s="4" t="s">
        <v>181</v>
      </c>
      <c r="BA128" s="9">
        <f t="shared" si="16"/>
        <v>0</v>
      </c>
      <c r="BB128" s="4" t="s">
        <v>181</v>
      </c>
      <c r="BC128" s="94"/>
      <c r="BE128" s="19">
        <f>Tabla1[[#This Row],[TIEMPO PRORROGADO HASTA
(1)]]-Tabla1[[#This Row],[TIEMPO PRORROGADO DESDE
(1)]]</f>
        <v>0</v>
      </c>
      <c r="BF128" s="94"/>
      <c r="BG128" s="94"/>
      <c r="BH128" s="94"/>
      <c r="BJ128" s="4" t="s">
        <v>181</v>
      </c>
      <c r="BM128" s="4">
        <f t="shared" si="17"/>
        <v>0</v>
      </c>
      <c r="BR128" s="4" t="s">
        <v>181</v>
      </c>
      <c r="BU128" s="19">
        <f t="shared" si="18"/>
        <v>0</v>
      </c>
      <c r="BZ128" s="19">
        <f t="shared" si="19"/>
        <v>0</v>
      </c>
      <c r="CA128" s="19" t="s">
        <v>181</v>
      </c>
      <c r="CB128" s="94"/>
      <c r="CD128" s="94"/>
      <c r="CF128" s="19" t="s">
        <v>181</v>
      </c>
      <c r="CG128" s="94"/>
      <c r="CI128" s="94"/>
      <c r="CJ128" s="94"/>
      <c r="CK128" s="94"/>
      <c r="CL128" s="94"/>
      <c r="CN128" s="48"/>
      <c r="CO128" s="48"/>
      <c r="CP128" s="48"/>
      <c r="CR128" s="9">
        <v>0</v>
      </c>
      <c r="CS128" s="48"/>
      <c r="CT128" s="48"/>
      <c r="CU128" s="48"/>
      <c r="CW128" s="9">
        <v>0</v>
      </c>
      <c r="CX128" s="48"/>
      <c r="CY128" s="48"/>
      <c r="CZ128" s="48"/>
      <c r="DB128" s="9">
        <v>0</v>
      </c>
      <c r="DC128" s="48"/>
      <c r="DD128" s="48"/>
      <c r="DE128" s="48"/>
      <c r="DG128" s="9">
        <v>0</v>
      </c>
      <c r="DH128" s="48"/>
      <c r="DI128" s="48"/>
    </row>
    <row r="129" spans="1:113" x14ac:dyDescent="0.25">
      <c r="A129" s="4">
        <v>2020</v>
      </c>
      <c r="B129" s="5">
        <f>BD!K131</f>
        <v>127</v>
      </c>
      <c r="I129" s="19" t="s">
        <v>181</v>
      </c>
      <c r="O129" s="94"/>
      <c r="Q129" s="94"/>
      <c r="R129" s="94"/>
      <c r="T129" s="4" t="s">
        <v>181</v>
      </c>
      <c r="AE129" s="4" t="s">
        <v>181</v>
      </c>
      <c r="AP129" s="4" t="s">
        <v>181</v>
      </c>
      <c r="BA129" s="9">
        <f t="shared" si="16"/>
        <v>0</v>
      </c>
      <c r="BB129" s="4" t="s">
        <v>181</v>
      </c>
      <c r="BC129" s="94"/>
      <c r="BE129" s="19">
        <f>Tabla1[[#This Row],[TIEMPO PRORROGADO HASTA
(1)]]-Tabla1[[#This Row],[TIEMPO PRORROGADO DESDE
(1)]]</f>
        <v>0</v>
      </c>
      <c r="BF129" s="94"/>
      <c r="BG129" s="94"/>
      <c r="BH129" s="94"/>
      <c r="BJ129" s="4" t="s">
        <v>181</v>
      </c>
      <c r="BM129" s="4">
        <f t="shared" si="17"/>
        <v>0</v>
      </c>
      <c r="BR129" s="4" t="s">
        <v>181</v>
      </c>
      <c r="BU129" s="19">
        <f t="shared" si="18"/>
        <v>0</v>
      </c>
      <c r="BZ129" s="19">
        <f t="shared" si="19"/>
        <v>0</v>
      </c>
      <c r="CA129" s="19" t="s">
        <v>181</v>
      </c>
      <c r="CB129" s="94"/>
      <c r="CD129" s="94"/>
      <c r="CF129" s="19" t="s">
        <v>181</v>
      </c>
      <c r="CG129" s="94"/>
      <c r="CI129" s="94"/>
      <c r="CJ129" s="94"/>
      <c r="CK129" s="94"/>
      <c r="CL129" s="94"/>
      <c r="CN129" s="48"/>
      <c r="CO129" s="48"/>
      <c r="CP129" s="48"/>
      <c r="CR129" s="9">
        <v>0</v>
      </c>
      <c r="CS129" s="48"/>
      <c r="CT129" s="48"/>
      <c r="CU129" s="48"/>
      <c r="CW129" s="9">
        <v>0</v>
      </c>
      <c r="CX129" s="48"/>
      <c r="CY129" s="48"/>
      <c r="CZ129" s="48"/>
      <c r="DB129" s="9">
        <v>0</v>
      </c>
      <c r="DC129" s="48"/>
      <c r="DD129" s="48"/>
      <c r="DE129" s="48"/>
      <c r="DG129" s="9">
        <v>0</v>
      </c>
      <c r="DH129" s="48"/>
      <c r="DI129" s="48"/>
    </row>
    <row r="130" spans="1:113" x14ac:dyDescent="0.25">
      <c r="A130" s="4">
        <v>2020</v>
      </c>
      <c r="B130" s="5">
        <f>BD!K132</f>
        <v>128</v>
      </c>
      <c r="I130" s="19" t="s">
        <v>180</v>
      </c>
      <c r="J130" s="20">
        <v>44146</v>
      </c>
      <c r="K130" s="6" t="s">
        <v>5358</v>
      </c>
      <c r="L130" s="19" t="s">
        <v>209</v>
      </c>
      <c r="M130" s="9">
        <v>3306667</v>
      </c>
      <c r="O130" s="94"/>
      <c r="Q130" s="94"/>
      <c r="R130" s="94"/>
      <c r="S130" s="6" t="s">
        <v>1432</v>
      </c>
      <c r="T130" s="4" t="s">
        <v>181</v>
      </c>
      <c r="AE130" s="4" t="s">
        <v>181</v>
      </c>
      <c r="AP130" s="4" t="s">
        <v>181</v>
      </c>
      <c r="BA130" s="9">
        <f t="shared" si="16"/>
        <v>3306667</v>
      </c>
      <c r="BB130" s="4" t="s">
        <v>180</v>
      </c>
      <c r="BC130" s="94">
        <v>44146</v>
      </c>
      <c r="BD130" s="6" t="s">
        <v>5358</v>
      </c>
      <c r="BE130" s="19">
        <f>Tabla1[[#This Row],[TIEMPO PRORROGADO HASTA
(1)]]-Tabla1[[#This Row],[TIEMPO PRORROGADO DESDE
(1)]]</f>
        <v>31</v>
      </c>
      <c r="BF130" s="94">
        <v>44165</v>
      </c>
      <c r="BG130" s="94">
        <v>44196</v>
      </c>
      <c r="BH130" s="94"/>
      <c r="BI130" s="6" t="s">
        <v>1432</v>
      </c>
      <c r="BJ130" s="4" t="s">
        <v>181</v>
      </c>
      <c r="BM130" s="4">
        <f t="shared" si="17"/>
        <v>0</v>
      </c>
      <c r="BR130" s="4" t="s">
        <v>181</v>
      </c>
      <c r="BU130" s="19">
        <f t="shared" si="18"/>
        <v>0</v>
      </c>
      <c r="BZ130" s="19">
        <f t="shared" si="19"/>
        <v>31</v>
      </c>
      <c r="CA130" s="19" t="s">
        <v>181</v>
      </c>
      <c r="CB130" s="94"/>
      <c r="CD130" s="94"/>
      <c r="CF130" s="19" t="s">
        <v>181</v>
      </c>
      <c r="CG130" s="94"/>
      <c r="CI130" s="94"/>
      <c r="CJ130" s="94"/>
      <c r="CK130" s="94"/>
      <c r="CL130" s="94"/>
      <c r="CN130" s="48"/>
      <c r="CO130" s="48"/>
      <c r="CP130" s="48"/>
      <c r="CR130" s="9">
        <v>0</v>
      </c>
      <c r="CS130" s="48"/>
      <c r="CT130" s="48"/>
      <c r="CU130" s="48"/>
      <c r="CW130" s="9">
        <v>0</v>
      </c>
      <c r="CX130" s="48"/>
      <c r="CY130" s="48"/>
      <c r="CZ130" s="48"/>
      <c r="DB130" s="9">
        <v>0</v>
      </c>
      <c r="DC130" s="48"/>
      <c r="DD130" s="48"/>
      <c r="DE130" s="48"/>
      <c r="DG130" s="9">
        <v>0</v>
      </c>
      <c r="DH130" s="48"/>
      <c r="DI130" s="48"/>
    </row>
    <row r="131" spans="1:113" x14ac:dyDescent="0.25">
      <c r="A131" s="4">
        <v>2020</v>
      </c>
      <c r="B131" s="5">
        <f>BD!K133</f>
        <v>129</v>
      </c>
      <c r="I131" s="19" t="s">
        <v>181</v>
      </c>
      <c r="O131" s="94"/>
      <c r="Q131" s="94"/>
      <c r="R131" s="94"/>
      <c r="T131" s="4" t="s">
        <v>181</v>
      </c>
      <c r="AE131" s="4" t="s">
        <v>181</v>
      </c>
      <c r="AP131" s="4" t="s">
        <v>181</v>
      </c>
      <c r="BA131" s="9">
        <f t="shared" si="16"/>
        <v>0</v>
      </c>
      <c r="BB131" s="4" t="s">
        <v>181</v>
      </c>
      <c r="BC131" s="94"/>
      <c r="BE131" s="19">
        <f>Tabla1[[#This Row],[TIEMPO PRORROGADO HASTA
(1)]]-Tabla1[[#This Row],[TIEMPO PRORROGADO DESDE
(1)]]</f>
        <v>0</v>
      </c>
      <c r="BF131" s="94"/>
      <c r="BG131" s="94"/>
      <c r="BH131" s="94"/>
      <c r="BJ131" s="4" t="s">
        <v>181</v>
      </c>
      <c r="BM131" s="4">
        <f t="shared" si="17"/>
        <v>0</v>
      </c>
      <c r="BR131" s="4" t="s">
        <v>181</v>
      </c>
      <c r="BU131" s="19">
        <f t="shared" si="18"/>
        <v>0</v>
      </c>
      <c r="BZ131" s="19">
        <f t="shared" si="19"/>
        <v>0</v>
      </c>
      <c r="CA131" s="19" t="s">
        <v>181</v>
      </c>
      <c r="CB131" s="94"/>
      <c r="CD131" s="94"/>
      <c r="CF131" s="19" t="s">
        <v>181</v>
      </c>
      <c r="CG131" s="94"/>
      <c r="CI131" s="94"/>
      <c r="CJ131" s="94"/>
      <c r="CK131" s="94"/>
      <c r="CL131" s="94"/>
      <c r="CN131" s="48"/>
      <c r="CO131" s="48"/>
      <c r="CP131" s="48"/>
      <c r="CR131" s="9">
        <v>0</v>
      </c>
      <c r="CS131" s="48"/>
      <c r="CT131" s="48"/>
      <c r="CU131" s="48"/>
      <c r="CW131" s="9">
        <v>0</v>
      </c>
      <c r="CX131" s="48"/>
      <c r="CY131" s="48"/>
      <c r="CZ131" s="48"/>
      <c r="DB131" s="9">
        <v>0</v>
      </c>
      <c r="DC131" s="48"/>
      <c r="DD131" s="48"/>
      <c r="DE131" s="48"/>
      <c r="DG131" s="9">
        <v>0</v>
      </c>
      <c r="DH131" s="48"/>
      <c r="DI131" s="48"/>
    </row>
    <row r="132" spans="1:113" x14ac:dyDescent="0.25">
      <c r="A132" s="4">
        <v>2020</v>
      </c>
      <c r="B132" s="5">
        <f>BD!K134</f>
        <v>130</v>
      </c>
      <c r="I132" s="19" t="s">
        <v>181</v>
      </c>
      <c r="O132" s="94"/>
      <c r="Q132" s="94"/>
      <c r="R132" s="94"/>
      <c r="T132" s="4" t="s">
        <v>181</v>
      </c>
      <c r="AE132" s="4" t="s">
        <v>181</v>
      </c>
      <c r="AP132" s="4" t="s">
        <v>181</v>
      </c>
      <c r="BA132" s="9">
        <f t="shared" si="16"/>
        <v>0</v>
      </c>
      <c r="BB132" s="4" t="s">
        <v>181</v>
      </c>
      <c r="BC132" s="94"/>
      <c r="BE132" s="19">
        <f>Tabla1[[#This Row],[TIEMPO PRORROGADO HASTA
(1)]]-Tabla1[[#This Row],[TIEMPO PRORROGADO DESDE
(1)]]</f>
        <v>0</v>
      </c>
      <c r="BF132" s="94"/>
      <c r="BG132" s="94"/>
      <c r="BH132" s="94"/>
      <c r="BJ132" s="4" t="s">
        <v>181</v>
      </c>
      <c r="BM132" s="4">
        <f t="shared" si="17"/>
        <v>0</v>
      </c>
      <c r="BR132" s="4" t="s">
        <v>181</v>
      </c>
      <c r="BU132" s="19">
        <f t="shared" si="18"/>
        <v>0</v>
      </c>
      <c r="BZ132" s="19">
        <f t="shared" si="19"/>
        <v>0</v>
      </c>
      <c r="CA132" s="19" t="s">
        <v>181</v>
      </c>
      <c r="CB132" s="94"/>
      <c r="CD132" s="94"/>
      <c r="CF132" s="19" t="s">
        <v>181</v>
      </c>
      <c r="CG132" s="94"/>
      <c r="CI132" s="94"/>
      <c r="CJ132" s="94"/>
      <c r="CK132" s="94"/>
      <c r="CL132" s="94"/>
      <c r="CN132" s="48"/>
      <c r="CO132" s="48"/>
      <c r="CP132" s="48"/>
      <c r="CR132" s="9">
        <v>0</v>
      </c>
      <c r="CS132" s="48"/>
      <c r="CT132" s="48"/>
      <c r="CU132" s="48"/>
      <c r="CW132" s="9">
        <v>0</v>
      </c>
      <c r="CX132" s="48"/>
      <c r="CY132" s="48"/>
      <c r="CZ132" s="48"/>
      <c r="DB132" s="9">
        <v>0</v>
      </c>
      <c r="DC132" s="48"/>
      <c r="DD132" s="48"/>
      <c r="DE132" s="48"/>
      <c r="DG132" s="9">
        <v>0</v>
      </c>
      <c r="DH132" s="48"/>
      <c r="DI132" s="48"/>
    </row>
    <row r="133" spans="1:113" x14ac:dyDescent="0.25">
      <c r="A133" s="4">
        <v>2020</v>
      </c>
      <c r="B133" s="5">
        <f>BD!K135</f>
        <v>131</v>
      </c>
      <c r="I133" s="19" t="s">
        <v>181</v>
      </c>
      <c r="O133" s="94"/>
      <c r="Q133" s="94"/>
      <c r="R133" s="94"/>
      <c r="T133" s="4" t="s">
        <v>181</v>
      </c>
      <c r="AE133" s="4" t="s">
        <v>181</v>
      </c>
      <c r="AP133" s="4" t="s">
        <v>181</v>
      </c>
      <c r="BA133" s="9">
        <f t="shared" si="16"/>
        <v>0</v>
      </c>
      <c r="BB133" s="4" t="s">
        <v>181</v>
      </c>
      <c r="BC133" s="94"/>
      <c r="BE133" s="19">
        <f>Tabla1[[#This Row],[TIEMPO PRORROGADO HASTA
(1)]]-Tabla1[[#This Row],[TIEMPO PRORROGADO DESDE
(1)]]</f>
        <v>0</v>
      </c>
      <c r="BF133" s="94"/>
      <c r="BG133" s="94"/>
      <c r="BH133" s="94"/>
      <c r="BJ133" s="4" t="s">
        <v>181</v>
      </c>
      <c r="BM133" s="4">
        <f t="shared" si="17"/>
        <v>0</v>
      </c>
      <c r="BR133" s="4" t="s">
        <v>181</v>
      </c>
      <c r="BU133" s="19">
        <f t="shared" si="18"/>
        <v>0</v>
      </c>
      <c r="BZ133" s="19">
        <f t="shared" si="19"/>
        <v>0</v>
      </c>
      <c r="CA133" s="19" t="s">
        <v>181</v>
      </c>
      <c r="CB133" s="94"/>
      <c r="CD133" s="94"/>
      <c r="CF133" s="19" t="s">
        <v>181</v>
      </c>
      <c r="CG133" s="94"/>
      <c r="CI133" s="94"/>
      <c r="CJ133" s="94"/>
      <c r="CK133" s="94"/>
      <c r="CL133" s="94"/>
      <c r="CN133" s="48"/>
      <c r="CO133" s="48"/>
      <c r="CP133" s="48"/>
      <c r="CR133" s="9">
        <v>0</v>
      </c>
      <c r="CS133" s="48"/>
      <c r="CT133" s="48"/>
      <c r="CU133" s="48"/>
      <c r="CW133" s="9">
        <v>0</v>
      </c>
      <c r="CX133" s="48"/>
      <c r="CY133" s="48"/>
      <c r="CZ133" s="48"/>
      <c r="DB133" s="9">
        <v>0</v>
      </c>
      <c r="DC133" s="48"/>
      <c r="DD133" s="48"/>
      <c r="DE133" s="48"/>
      <c r="DG133" s="9">
        <v>0</v>
      </c>
      <c r="DH133" s="48"/>
      <c r="DI133" s="48"/>
    </row>
    <row r="134" spans="1:113" x14ac:dyDescent="0.25">
      <c r="A134" s="4">
        <v>2020</v>
      </c>
      <c r="B134" s="5">
        <f>BD!K136</f>
        <v>132</v>
      </c>
      <c r="I134" s="19" t="s">
        <v>181</v>
      </c>
      <c r="O134" s="94"/>
      <c r="Q134" s="94"/>
      <c r="R134" s="94"/>
      <c r="T134" s="4" t="s">
        <v>181</v>
      </c>
      <c r="AE134" s="4" t="s">
        <v>181</v>
      </c>
      <c r="AP134" s="4" t="s">
        <v>181</v>
      </c>
      <c r="BA134" s="9">
        <f t="shared" si="16"/>
        <v>0</v>
      </c>
      <c r="BB134" s="4" t="s">
        <v>181</v>
      </c>
      <c r="BC134" s="94"/>
      <c r="BE134" s="19">
        <f>Tabla1[[#This Row],[TIEMPO PRORROGADO HASTA
(1)]]-Tabla1[[#This Row],[TIEMPO PRORROGADO DESDE
(1)]]</f>
        <v>0</v>
      </c>
      <c r="BF134" s="94"/>
      <c r="BG134" s="94"/>
      <c r="BH134" s="94"/>
      <c r="BJ134" s="4" t="s">
        <v>181</v>
      </c>
      <c r="BM134" s="4">
        <f t="shared" si="17"/>
        <v>0</v>
      </c>
      <c r="BR134" s="4" t="s">
        <v>181</v>
      </c>
      <c r="BU134" s="19">
        <f t="shared" si="18"/>
        <v>0</v>
      </c>
      <c r="BZ134" s="19">
        <f t="shared" si="19"/>
        <v>0</v>
      </c>
      <c r="CA134" s="19" t="s">
        <v>181</v>
      </c>
      <c r="CB134" s="94"/>
      <c r="CD134" s="94"/>
      <c r="CF134" s="19" t="s">
        <v>181</v>
      </c>
      <c r="CG134" s="94"/>
      <c r="CI134" s="94"/>
      <c r="CJ134" s="94"/>
      <c r="CK134" s="94"/>
      <c r="CL134" s="94"/>
      <c r="CN134" s="48"/>
      <c r="CO134" s="48"/>
      <c r="CP134" s="48"/>
      <c r="CR134" s="9">
        <v>0</v>
      </c>
      <c r="CS134" s="48"/>
      <c r="CT134" s="48"/>
      <c r="CU134" s="48"/>
      <c r="CW134" s="9">
        <v>0</v>
      </c>
      <c r="CX134" s="48"/>
      <c r="CY134" s="48"/>
      <c r="CZ134" s="48"/>
      <c r="DB134" s="9">
        <v>0</v>
      </c>
      <c r="DC134" s="48"/>
      <c r="DD134" s="48"/>
      <c r="DE134" s="48"/>
      <c r="DG134" s="9">
        <v>0</v>
      </c>
      <c r="DH134" s="48"/>
      <c r="DI134" s="48"/>
    </row>
    <row r="135" spans="1:113" x14ac:dyDescent="0.25">
      <c r="A135" s="4">
        <v>2020</v>
      </c>
      <c r="B135" s="5">
        <f>BD!K137</f>
        <v>133</v>
      </c>
      <c r="I135" s="19" t="s">
        <v>181</v>
      </c>
      <c r="O135" s="94"/>
      <c r="Q135" s="94"/>
      <c r="R135" s="94"/>
      <c r="T135" s="4" t="s">
        <v>181</v>
      </c>
      <c r="AE135" s="4" t="s">
        <v>181</v>
      </c>
      <c r="AP135" s="4" t="s">
        <v>181</v>
      </c>
      <c r="BA135" s="9">
        <f t="shared" si="16"/>
        <v>0</v>
      </c>
      <c r="BB135" s="4" t="s">
        <v>181</v>
      </c>
      <c r="BC135" s="94"/>
      <c r="BE135" s="19">
        <f>Tabla1[[#This Row],[TIEMPO PRORROGADO HASTA
(1)]]-Tabla1[[#This Row],[TIEMPO PRORROGADO DESDE
(1)]]</f>
        <v>0</v>
      </c>
      <c r="BF135" s="94"/>
      <c r="BG135" s="94"/>
      <c r="BH135" s="94"/>
      <c r="BJ135" s="4" t="s">
        <v>181</v>
      </c>
      <c r="BM135" s="4">
        <f t="shared" si="17"/>
        <v>0</v>
      </c>
      <c r="BR135" s="4" t="s">
        <v>181</v>
      </c>
      <c r="BU135" s="19">
        <f t="shared" si="18"/>
        <v>0</v>
      </c>
      <c r="BZ135" s="19">
        <f t="shared" si="19"/>
        <v>0</v>
      </c>
      <c r="CA135" s="19" t="s">
        <v>181</v>
      </c>
      <c r="CB135" s="94"/>
      <c r="CD135" s="94"/>
      <c r="CF135" s="19" t="s">
        <v>181</v>
      </c>
      <c r="CG135" s="94"/>
      <c r="CI135" s="94"/>
      <c r="CJ135" s="94"/>
      <c r="CK135" s="94"/>
      <c r="CL135" s="94"/>
      <c r="CN135" s="48"/>
      <c r="CO135" s="48"/>
      <c r="CP135" s="48"/>
      <c r="CR135" s="9">
        <v>0</v>
      </c>
      <c r="CS135" s="48"/>
      <c r="CT135" s="48"/>
      <c r="CU135" s="48"/>
      <c r="CW135" s="9">
        <v>0</v>
      </c>
      <c r="CX135" s="48"/>
      <c r="CY135" s="48"/>
      <c r="CZ135" s="48"/>
      <c r="DB135" s="9">
        <v>0</v>
      </c>
      <c r="DC135" s="48"/>
      <c r="DD135" s="48"/>
      <c r="DE135" s="48"/>
      <c r="DG135" s="9">
        <v>0</v>
      </c>
      <c r="DH135" s="48"/>
      <c r="DI135" s="48"/>
    </row>
    <row r="136" spans="1:113" x14ac:dyDescent="0.25">
      <c r="A136" s="4">
        <v>2020</v>
      </c>
      <c r="B136" s="5">
        <f>BD!K138</f>
        <v>134</v>
      </c>
      <c r="I136" s="19" t="s">
        <v>181</v>
      </c>
      <c r="O136" s="94"/>
      <c r="Q136" s="94"/>
      <c r="R136" s="94"/>
      <c r="T136" s="4" t="s">
        <v>181</v>
      </c>
      <c r="AE136" s="4" t="s">
        <v>181</v>
      </c>
      <c r="AP136" s="4" t="s">
        <v>181</v>
      </c>
      <c r="BA136" s="9">
        <f t="shared" si="16"/>
        <v>0</v>
      </c>
      <c r="BB136" s="4" t="s">
        <v>181</v>
      </c>
      <c r="BC136" s="94"/>
      <c r="BE136" s="19">
        <f>Tabla1[[#This Row],[TIEMPO PRORROGADO HASTA
(1)]]-Tabla1[[#This Row],[TIEMPO PRORROGADO DESDE
(1)]]</f>
        <v>0</v>
      </c>
      <c r="BF136" s="94"/>
      <c r="BG136" s="94"/>
      <c r="BH136" s="94"/>
      <c r="BJ136" s="4" t="s">
        <v>181</v>
      </c>
      <c r="BM136" s="4">
        <f t="shared" si="17"/>
        <v>0</v>
      </c>
      <c r="BR136" s="4" t="s">
        <v>181</v>
      </c>
      <c r="BU136" s="19">
        <f t="shared" si="18"/>
        <v>0</v>
      </c>
      <c r="BZ136" s="19">
        <f t="shared" si="19"/>
        <v>0</v>
      </c>
      <c r="CA136" s="19" t="s">
        <v>181</v>
      </c>
      <c r="CB136" s="94"/>
      <c r="CD136" s="94"/>
      <c r="CF136" s="19" t="s">
        <v>181</v>
      </c>
      <c r="CG136" s="94"/>
      <c r="CI136" s="94"/>
      <c r="CJ136" s="94"/>
      <c r="CK136" s="94"/>
      <c r="CL136" s="94"/>
      <c r="CN136" s="48"/>
      <c r="CO136" s="48"/>
      <c r="CP136" s="48"/>
      <c r="CR136" s="9">
        <v>0</v>
      </c>
      <c r="CS136" s="48"/>
      <c r="CT136" s="48"/>
      <c r="CU136" s="48"/>
      <c r="CW136" s="9">
        <v>0</v>
      </c>
      <c r="CX136" s="48"/>
      <c r="CY136" s="48"/>
      <c r="CZ136" s="48"/>
      <c r="DB136" s="9">
        <v>0</v>
      </c>
      <c r="DC136" s="48"/>
      <c r="DD136" s="48"/>
      <c r="DE136" s="48"/>
      <c r="DG136" s="9">
        <v>0</v>
      </c>
      <c r="DH136" s="48"/>
      <c r="DI136" s="48"/>
    </row>
    <row r="137" spans="1:113" x14ac:dyDescent="0.25">
      <c r="A137" s="4">
        <v>2020</v>
      </c>
      <c r="B137" s="5">
        <f>BD!K139</f>
        <v>135</v>
      </c>
      <c r="I137" s="19" t="s">
        <v>181</v>
      </c>
      <c r="O137" s="94"/>
      <c r="Q137" s="94"/>
      <c r="R137" s="94"/>
      <c r="T137" s="4" t="s">
        <v>181</v>
      </c>
      <c r="AE137" s="4" t="s">
        <v>181</v>
      </c>
      <c r="AP137" s="4" t="s">
        <v>181</v>
      </c>
      <c r="BA137" s="9">
        <f t="shared" si="16"/>
        <v>0</v>
      </c>
      <c r="BB137" s="4" t="s">
        <v>181</v>
      </c>
      <c r="BC137" s="94"/>
      <c r="BE137" s="19">
        <f>Tabla1[[#This Row],[TIEMPO PRORROGADO HASTA
(1)]]-Tabla1[[#This Row],[TIEMPO PRORROGADO DESDE
(1)]]</f>
        <v>0</v>
      </c>
      <c r="BF137" s="94"/>
      <c r="BG137" s="94"/>
      <c r="BH137" s="94"/>
      <c r="BJ137" s="4" t="s">
        <v>181</v>
      </c>
      <c r="BM137" s="4">
        <f t="shared" si="17"/>
        <v>0</v>
      </c>
      <c r="BR137" s="4" t="s">
        <v>181</v>
      </c>
      <c r="BU137" s="19">
        <f t="shared" si="18"/>
        <v>0</v>
      </c>
      <c r="BZ137" s="19">
        <f t="shared" si="19"/>
        <v>0</v>
      </c>
      <c r="CA137" s="19" t="s">
        <v>181</v>
      </c>
      <c r="CB137" s="94"/>
      <c r="CD137" s="94"/>
      <c r="CF137" s="19" t="s">
        <v>181</v>
      </c>
      <c r="CG137" s="94"/>
      <c r="CI137" s="94"/>
      <c r="CJ137" s="94"/>
      <c r="CK137" s="94"/>
      <c r="CL137" s="94"/>
      <c r="CN137" s="48"/>
      <c r="CO137" s="48"/>
      <c r="CP137" s="48"/>
      <c r="CR137" s="9">
        <v>0</v>
      </c>
      <c r="CS137" s="48"/>
      <c r="CT137" s="48"/>
      <c r="CU137" s="48"/>
      <c r="CW137" s="9">
        <v>0</v>
      </c>
      <c r="CX137" s="48"/>
      <c r="CY137" s="48"/>
      <c r="CZ137" s="48"/>
      <c r="DB137" s="9">
        <v>0</v>
      </c>
      <c r="DC137" s="48"/>
      <c r="DD137" s="48"/>
      <c r="DE137" s="48"/>
      <c r="DG137" s="9">
        <v>0</v>
      </c>
      <c r="DH137" s="48"/>
      <c r="DI137" s="48"/>
    </row>
    <row r="138" spans="1:113" x14ac:dyDescent="0.25">
      <c r="A138" s="4">
        <v>2020</v>
      </c>
      <c r="B138" s="5">
        <f>BD!K140</f>
        <v>136</v>
      </c>
      <c r="E138" s="9">
        <v>44026667</v>
      </c>
      <c r="I138" s="19" t="s">
        <v>181</v>
      </c>
      <c r="O138" s="161"/>
      <c r="Q138" s="161"/>
      <c r="R138" s="161"/>
      <c r="T138" s="4" t="s">
        <v>181</v>
      </c>
      <c r="AE138" s="4" t="s">
        <v>181</v>
      </c>
      <c r="AP138" s="4" t="s">
        <v>181</v>
      </c>
      <c r="BA138" s="9">
        <f t="shared" ref="BA138:BA203" si="20">M138+X138+AI138+AT138</f>
        <v>0</v>
      </c>
      <c r="BB138" s="4" t="s">
        <v>181</v>
      </c>
      <c r="BC138" s="161"/>
      <c r="BE138" s="19">
        <f>Tabla1[[#This Row],[TIEMPO PRORROGADO HASTA
(1)]]-Tabla1[[#This Row],[TIEMPO PRORROGADO DESDE
(1)]]</f>
        <v>-257</v>
      </c>
      <c r="BF138" s="161">
        <v>44194</v>
      </c>
      <c r="BG138" s="161">
        <v>43937</v>
      </c>
      <c r="BH138" s="161"/>
      <c r="BJ138" s="4" t="s">
        <v>181</v>
      </c>
      <c r="BM138" s="4">
        <f t="shared" ref="BM138:BM203" si="21">BO138-BN138</f>
        <v>0</v>
      </c>
      <c r="BR138" s="4" t="s">
        <v>181</v>
      </c>
      <c r="BU138" s="19">
        <f t="shared" ref="BU138:BU203" si="22">BW138-BV138</f>
        <v>0</v>
      </c>
      <c r="BZ138" s="19">
        <f t="shared" ref="BZ138:BZ203" si="23">BU138+BM138+BE138</f>
        <v>-257</v>
      </c>
      <c r="CA138" s="19" t="s">
        <v>181</v>
      </c>
      <c r="CB138" s="161"/>
      <c r="CD138" s="161"/>
      <c r="CF138" s="19" t="s">
        <v>180</v>
      </c>
      <c r="CG138" s="161">
        <v>43936</v>
      </c>
      <c r="CH138" s="6" t="s">
        <v>2454</v>
      </c>
      <c r="CI138" s="161">
        <v>43937</v>
      </c>
      <c r="CJ138" s="161">
        <v>43936</v>
      </c>
      <c r="CK138" s="161" t="s">
        <v>1437</v>
      </c>
      <c r="CL138" s="161"/>
      <c r="CN138" s="48"/>
      <c r="CO138" s="48"/>
      <c r="CP138" s="48"/>
      <c r="CR138" s="9">
        <v>0</v>
      </c>
      <c r="CS138" s="48"/>
      <c r="CT138" s="48"/>
      <c r="CU138" s="48"/>
      <c r="CX138" s="48"/>
      <c r="CY138" s="48"/>
      <c r="CZ138" s="48"/>
      <c r="DC138" s="48"/>
      <c r="DD138" s="48"/>
      <c r="DE138" s="48"/>
      <c r="DH138" s="48"/>
      <c r="DI138" s="48"/>
    </row>
    <row r="139" spans="1:113" x14ac:dyDescent="0.25">
      <c r="A139" s="4">
        <v>2020</v>
      </c>
      <c r="B139" s="5">
        <f>BD!K141</f>
        <v>137</v>
      </c>
      <c r="I139" s="19" t="s">
        <v>181</v>
      </c>
      <c r="O139" s="161"/>
      <c r="Q139" s="161"/>
      <c r="R139" s="161"/>
      <c r="T139" s="4" t="s">
        <v>181</v>
      </c>
      <c r="AE139" s="4" t="s">
        <v>181</v>
      </c>
      <c r="AP139" s="4" t="s">
        <v>181</v>
      </c>
      <c r="BA139" s="9">
        <f t="shared" si="20"/>
        <v>0</v>
      </c>
      <c r="BB139" s="4" t="s">
        <v>181</v>
      </c>
      <c r="BC139" s="161"/>
      <c r="BE139" s="19">
        <f>Tabla1[[#This Row],[TIEMPO PRORROGADO HASTA
(1)]]-Tabla1[[#This Row],[TIEMPO PRORROGADO DESDE
(1)]]</f>
        <v>0</v>
      </c>
      <c r="BF139" s="161"/>
      <c r="BG139" s="161"/>
      <c r="BH139" s="161"/>
      <c r="BJ139" s="4" t="s">
        <v>181</v>
      </c>
      <c r="BM139" s="4">
        <f t="shared" si="21"/>
        <v>0</v>
      </c>
      <c r="BR139" s="4" t="s">
        <v>181</v>
      </c>
      <c r="BU139" s="19">
        <f t="shared" si="22"/>
        <v>0</v>
      </c>
      <c r="BZ139" s="19">
        <f t="shared" si="23"/>
        <v>0</v>
      </c>
      <c r="CA139" s="19" t="s">
        <v>181</v>
      </c>
      <c r="CB139" s="161"/>
      <c r="CD139" s="161"/>
      <c r="CF139" s="19" t="s">
        <v>181</v>
      </c>
      <c r="CG139" s="161"/>
      <c r="CI139" s="161"/>
      <c r="CJ139" s="161"/>
      <c r="CK139" s="161"/>
      <c r="CL139" s="161"/>
      <c r="CN139" s="48"/>
      <c r="CO139" s="48"/>
      <c r="CP139" s="48"/>
      <c r="CR139" s="9">
        <v>0</v>
      </c>
      <c r="CS139" s="48"/>
      <c r="CT139" s="48"/>
      <c r="CU139" s="48"/>
      <c r="CX139" s="48"/>
      <c r="CY139" s="48"/>
      <c r="CZ139" s="48"/>
      <c r="DC139" s="48"/>
      <c r="DD139" s="48"/>
      <c r="DE139" s="48"/>
      <c r="DH139" s="48"/>
      <c r="DI139" s="48"/>
    </row>
    <row r="140" spans="1:113" x14ac:dyDescent="0.25">
      <c r="A140" s="4">
        <v>2020</v>
      </c>
      <c r="B140" s="5">
        <f>BD!K142</f>
        <v>138</v>
      </c>
      <c r="I140" s="19" t="s">
        <v>181</v>
      </c>
      <c r="O140" s="161"/>
      <c r="Q140" s="161"/>
      <c r="R140" s="161"/>
      <c r="T140" s="4" t="s">
        <v>181</v>
      </c>
      <c r="AE140" s="4" t="s">
        <v>181</v>
      </c>
      <c r="AP140" s="4" t="s">
        <v>181</v>
      </c>
      <c r="BA140" s="9">
        <f t="shared" si="20"/>
        <v>0</v>
      </c>
      <c r="BB140" s="4" t="s">
        <v>181</v>
      </c>
      <c r="BC140" s="161"/>
      <c r="BE140" s="19">
        <f>Tabla1[[#This Row],[TIEMPO PRORROGADO HASTA
(1)]]-Tabla1[[#This Row],[TIEMPO PRORROGADO DESDE
(1)]]</f>
        <v>0</v>
      </c>
      <c r="BF140" s="161"/>
      <c r="BG140" s="161"/>
      <c r="BH140" s="161"/>
      <c r="BJ140" s="4" t="s">
        <v>181</v>
      </c>
      <c r="BM140" s="4">
        <f t="shared" si="21"/>
        <v>0</v>
      </c>
      <c r="BR140" s="4" t="s">
        <v>181</v>
      </c>
      <c r="BU140" s="19">
        <f t="shared" si="22"/>
        <v>0</v>
      </c>
      <c r="BZ140" s="19">
        <f t="shared" si="23"/>
        <v>0</v>
      </c>
      <c r="CA140" s="19" t="s">
        <v>181</v>
      </c>
      <c r="CB140" s="161"/>
      <c r="CD140" s="161"/>
      <c r="CF140" s="19" t="s">
        <v>181</v>
      </c>
      <c r="CG140" s="161"/>
      <c r="CI140" s="161"/>
      <c r="CJ140" s="161"/>
      <c r="CK140" s="161"/>
      <c r="CL140" s="161"/>
      <c r="CN140" s="48"/>
      <c r="CO140" s="48"/>
      <c r="CP140" s="48"/>
      <c r="CR140" s="9">
        <v>0</v>
      </c>
      <c r="CS140" s="48"/>
      <c r="CT140" s="48"/>
      <c r="CU140" s="48"/>
      <c r="CX140" s="48"/>
      <c r="CY140" s="48"/>
      <c r="CZ140" s="48"/>
      <c r="DC140" s="48"/>
      <c r="DD140" s="48"/>
      <c r="DE140" s="48"/>
      <c r="DH140" s="48"/>
      <c r="DI140" s="48"/>
    </row>
    <row r="141" spans="1:113" x14ac:dyDescent="0.25">
      <c r="A141" s="4">
        <v>2020</v>
      </c>
      <c r="B141" s="5">
        <f>BD!K143</f>
        <v>139</v>
      </c>
      <c r="C141" s="161">
        <v>43896</v>
      </c>
      <c r="D141" s="6" t="s">
        <v>2454</v>
      </c>
      <c r="E141" s="9">
        <v>300000</v>
      </c>
      <c r="H141" s="98" t="s">
        <v>1435</v>
      </c>
      <c r="I141" s="19" t="s">
        <v>181</v>
      </c>
      <c r="O141" s="161"/>
      <c r="Q141" s="161"/>
      <c r="R141" s="161"/>
      <c r="T141" s="4" t="s">
        <v>181</v>
      </c>
      <c r="AE141" s="4" t="s">
        <v>181</v>
      </c>
      <c r="AP141" s="4" t="s">
        <v>181</v>
      </c>
      <c r="BA141" s="9">
        <f t="shared" si="20"/>
        <v>0</v>
      </c>
      <c r="BB141" s="4" t="s">
        <v>181</v>
      </c>
      <c r="BC141" s="161"/>
      <c r="BE141" s="19">
        <f>Tabla1[[#This Row],[TIEMPO PRORROGADO HASTA
(1)]]-Tabla1[[#This Row],[TIEMPO PRORROGADO DESDE
(1)]]</f>
        <v>0</v>
      </c>
      <c r="BF141" s="161"/>
      <c r="BG141" s="161"/>
      <c r="BH141" s="161"/>
      <c r="BJ141" s="4" t="s">
        <v>181</v>
      </c>
      <c r="BM141" s="4">
        <f t="shared" si="21"/>
        <v>0</v>
      </c>
      <c r="BR141" s="4" t="s">
        <v>181</v>
      </c>
      <c r="BU141" s="19">
        <f t="shared" si="22"/>
        <v>0</v>
      </c>
      <c r="BZ141" s="19">
        <f t="shared" si="23"/>
        <v>0</v>
      </c>
      <c r="CA141" s="19" t="s">
        <v>181</v>
      </c>
      <c r="CB141" s="161"/>
      <c r="CD141" s="161"/>
      <c r="CF141" s="19" t="s">
        <v>181</v>
      </c>
      <c r="CG141" s="161"/>
      <c r="CI141" s="161"/>
      <c r="CJ141" s="161"/>
      <c r="CK141" s="161"/>
      <c r="CL141" s="161"/>
      <c r="CN141" s="48"/>
      <c r="CO141" s="48"/>
      <c r="CP141" s="48"/>
      <c r="CR141" s="9">
        <v>0</v>
      </c>
      <c r="CS141" s="48"/>
      <c r="CT141" s="48"/>
      <c r="CU141" s="48"/>
      <c r="CX141" s="48"/>
      <c r="CY141" s="48"/>
      <c r="CZ141" s="48"/>
      <c r="DC141" s="48"/>
      <c r="DD141" s="48"/>
      <c r="DE141" s="48"/>
      <c r="DH141" s="48"/>
      <c r="DI141" s="48"/>
    </row>
    <row r="142" spans="1:113" x14ac:dyDescent="0.25">
      <c r="A142" s="4">
        <v>2020</v>
      </c>
      <c r="B142" s="5">
        <f>BD!K144</f>
        <v>140</v>
      </c>
      <c r="I142" s="19" t="s">
        <v>181</v>
      </c>
      <c r="O142" s="161"/>
      <c r="Q142" s="161"/>
      <c r="R142" s="161"/>
      <c r="T142" s="4" t="s">
        <v>181</v>
      </c>
      <c r="AE142" s="4" t="s">
        <v>181</v>
      </c>
      <c r="AP142" s="4" t="s">
        <v>181</v>
      </c>
      <c r="BA142" s="9">
        <f t="shared" si="20"/>
        <v>0</v>
      </c>
      <c r="BB142" s="4" t="s">
        <v>181</v>
      </c>
      <c r="BC142" s="161"/>
      <c r="BE142" s="19">
        <f>Tabla1[[#This Row],[TIEMPO PRORROGADO HASTA
(1)]]-Tabla1[[#This Row],[TIEMPO PRORROGADO DESDE
(1)]]</f>
        <v>0</v>
      </c>
      <c r="BF142" s="161"/>
      <c r="BG142" s="161"/>
      <c r="BH142" s="161"/>
      <c r="BJ142" s="4" t="s">
        <v>181</v>
      </c>
      <c r="BM142" s="4">
        <f t="shared" si="21"/>
        <v>0</v>
      </c>
      <c r="BR142" s="4" t="s">
        <v>181</v>
      </c>
      <c r="BU142" s="19">
        <f t="shared" si="22"/>
        <v>0</v>
      </c>
      <c r="BZ142" s="19">
        <f t="shared" si="23"/>
        <v>0</v>
      </c>
      <c r="CA142" s="19" t="s">
        <v>181</v>
      </c>
      <c r="CB142" s="161"/>
      <c r="CD142" s="161"/>
      <c r="CF142" s="19" t="s">
        <v>181</v>
      </c>
      <c r="CG142" s="161"/>
      <c r="CI142" s="161"/>
      <c r="CJ142" s="161"/>
      <c r="CK142" s="161"/>
      <c r="CL142" s="161"/>
      <c r="CN142" s="48"/>
      <c r="CO142" s="48"/>
      <c r="CP142" s="48"/>
      <c r="CR142" s="9">
        <v>0</v>
      </c>
      <c r="CS142" s="48"/>
      <c r="CT142" s="48"/>
      <c r="CU142" s="48"/>
      <c r="CX142" s="48"/>
      <c r="CY142" s="48"/>
      <c r="CZ142" s="48"/>
      <c r="DC142" s="48"/>
      <c r="DD142" s="48"/>
      <c r="DE142" s="48"/>
      <c r="DH142" s="48"/>
      <c r="DI142" s="48"/>
    </row>
    <row r="143" spans="1:113" x14ac:dyDescent="0.25">
      <c r="A143" s="4">
        <v>2020</v>
      </c>
      <c r="B143" s="5">
        <f>BD!K145</f>
        <v>141</v>
      </c>
      <c r="I143" s="19" t="s">
        <v>181</v>
      </c>
      <c r="O143" s="161"/>
      <c r="Q143" s="161"/>
      <c r="R143" s="161"/>
      <c r="T143" s="4" t="s">
        <v>181</v>
      </c>
      <c r="AE143" s="4" t="s">
        <v>181</v>
      </c>
      <c r="AP143" s="4" t="s">
        <v>181</v>
      </c>
      <c r="BA143" s="9">
        <f t="shared" si="20"/>
        <v>0</v>
      </c>
      <c r="BB143" s="4" t="s">
        <v>181</v>
      </c>
      <c r="BC143" s="161"/>
      <c r="BE143" s="19">
        <f>Tabla1[[#This Row],[TIEMPO PRORROGADO HASTA
(1)]]-Tabla1[[#This Row],[TIEMPO PRORROGADO DESDE
(1)]]</f>
        <v>0</v>
      </c>
      <c r="BF143" s="161"/>
      <c r="BG143" s="161"/>
      <c r="BH143" s="161"/>
      <c r="BJ143" s="4" t="s">
        <v>181</v>
      </c>
      <c r="BM143" s="4">
        <f t="shared" si="21"/>
        <v>0</v>
      </c>
      <c r="BR143" s="4" t="s">
        <v>181</v>
      </c>
      <c r="BU143" s="19">
        <f t="shared" si="22"/>
        <v>0</v>
      </c>
      <c r="BZ143" s="19">
        <f t="shared" si="23"/>
        <v>0</v>
      </c>
      <c r="CA143" s="19" t="s">
        <v>181</v>
      </c>
      <c r="CB143" s="161"/>
      <c r="CD143" s="161"/>
      <c r="CF143" s="19" t="s">
        <v>181</v>
      </c>
      <c r="CG143" s="161"/>
      <c r="CI143" s="161"/>
      <c r="CJ143" s="161"/>
      <c r="CK143" s="161"/>
      <c r="CL143" s="161"/>
      <c r="CN143" s="48"/>
      <c r="CO143" s="48"/>
      <c r="CP143" s="48"/>
      <c r="CR143" s="9">
        <v>0</v>
      </c>
      <c r="CS143" s="48"/>
      <c r="CT143" s="48"/>
      <c r="CU143" s="48"/>
      <c r="CX143" s="48"/>
      <c r="CY143" s="48"/>
      <c r="CZ143" s="48"/>
      <c r="DC143" s="48"/>
      <c r="DD143" s="48"/>
      <c r="DE143" s="48"/>
      <c r="DH143" s="48"/>
      <c r="DI143" s="48"/>
    </row>
    <row r="144" spans="1:113" x14ac:dyDescent="0.25">
      <c r="A144" s="4">
        <v>2020</v>
      </c>
      <c r="B144" s="5">
        <f>BD!K146</f>
        <v>142</v>
      </c>
      <c r="C144" s="161">
        <v>43896</v>
      </c>
      <c r="D144" s="6" t="s">
        <v>2454</v>
      </c>
      <c r="E144" s="9">
        <v>300000</v>
      </c>
      <c r="H144" s="98" t="s">
        <v>1435</v>
      </c>
      <c r="I144" s="19" t="s">
        <v>181</v>
      </c>
      <c r="O144" s="161"/>
      <c r="Q144" s="161"/>
      <c r="R144" s="161"/>
      <c r="T144" s="4" t="s">
        <v>181</v>
      </c>
      <c r="AE144" s="4" t="s">
        <v>181</v>
      </c>
      <c r="AP144" s="4" t="s">
        <v>181</v>
      </c>
      <c r="BA144" s="9">
        <f t="shared" si="20"/>
        <v>0</v>
      </c>
      <c r="BB144" s="4" t="s">
        <v>181</v>
      </c>
      <c r="BC144" s="161"/>
      <c r="BE144" s="19">
        <f>Tabla1[[#This Row],[TIEMPO PRORROGADO HASTA
(1)]]-Tabla1[[#This Row],[TIEMPO PRORROGADO DESDE
(1)]]</f>
        <v>0</v>
      </c>
      <c r="BF144" s="161"/>
      <c r="BG144" s="161"/>
      <c r="BH144" s="161"/>
      <c r="BJ144" s="4" t="s">
        <v>181</v>
      </c>
      <c r="BM144" s="4">
        <f t="shared" si="21"/>
        <v>0</v>
      </c>
      <c r="BR144" s="4" t="s">
        <v>181</v>
      </c>
      <c r="BU144" s="19">
        <f t="shared" si="22"/>
        <v>0</v>
      </c>
      <c r="BZ144" s="19">
        <f t="shared" si="23"/>
        <v>0</v>
      </c>
      <c r="CA144" s="19" t="s">
        <v>181</v>
      </c>
      <c r="CB144" s="161"/>
      <c r="CD144" s="161"/>
      <c r="CF144" s="19" t="s">
        <v>181</v>
      </c>
      <c r="CG144" s="161"/>
      <c r="CI144" s="161"/>
      <c r="CJ144" s="161"/>
      <c r="CK144" s="161"/>
      <c r="CL144" s="161"/>
      <c r="CN144" s="48"/>
      <c r="CO144" s="48"/>
      <c r="CP144" s="48"/>
      <c r="CR144" s="9">
        <v>0</v>
      </c>
      <c r="CS144" s="48"/>
      <c r="CT144" s="48"/>
      <c r="CU144" s="48"/>
      <c r="CX144" s="48"/>
      <c r="CY144" s="48"/>
      <c r="CZ144" s="48"/>
      <c r="DC144" s="48"/>
      <c r="DD144" s="48"/>
      <c r="DE144" s="48"/>
      <c r="DH144" s="48"/>
      <c r="DI144" s="48"/>
    </row>
    <row r="145" spans="1:113" x14ac:dyDescent="0.25">
      <c r="A145" s="4">
        <v>2020</v>
      </c>
      <c r="B145" s="5">
        <f>BD!K147</f>
        <v>143</v>
      </c>
      <c r="I145" s="19" t="s">
        <v>180</v>
      </c>
      <c r="J145" s="20">
        <v>44105</v>
      </c>
      <c r="K145" s="6" t="s">
        <v>2454</v>
      </c>
      <c r="L145" s="19" t="s">
        <v>209</v>
      </c>
      <c r="M145" s="9">
        <v>22000000</v>
      </c>
      <c r="O145" s="161"/>
      <c r="Q145" s="161"/>
      <c r="R145" s="161"/>
      <c r="S145" s="6" t="s">
        <v>515</v>
      </c>
      <c r="T145" s="4" t="s">
        <v>181</v>
      </c>
      <c r="AE145" s="4" t="s">
        <v>181</v>
      </c>
      <c r="AP145" s="4" t="s">
        <v>181</v>
      </c>
      <c r="BA145" s="9">
        <f t="shared" si="20"/>
        <v>22000000</v>
      </c>
      <c r="BB145" s="4" t="s">
        <v>180</v>
      </c>
      <c r="BC145" s="161">
        <v>44105</v>
      </c>
      <c r="BD145" s="6" t="s">
        <v>2454</v>
      </c>
      <c r="BE145" s="19">
        <f>Tabla1[[#This Row],[TIEMPO PRORROGADO HASTA
(1)]]-Tabla1[[#This Row],[TIEMPO PRORROGADO DESDE
(1)]]</f>
        <v>60</v>
      </c>
      <c r="BF145" s="161">
        <v>44135</v>
      </c>
      <c r="BG145" s="161">
        <v>44195</v>
      </c>
      <c r="BH145" s="161"/>
      <c r="BI145" s="6" t="s">
        <v>515</v>
      </c>
      <c r="BJ145" s="4" t="s">
        <v>181</v>
      </c>
      <c r="BM145" s="4">
        <f t="shared" si="21"/>
        <v>0</v>
      </c>
      <c r="BR145" s="4" t="s">
        <v>181</v>
      </c>
      <c r="BU145" s="19">
        <f t="shared" si="22"/>
        <v>0</v>
      </c>
      <c r="BZ145" s="19">
        <f t="shared" si="23"/>
        <v>60</v>
      </c>
      <c r="CA145" s="19" t="s">
        <v>181</v>
      </c>
      <c r="CB145" s="161"/>
      <c r="CD145" s="161"/>
      <c r="CF145" s="19" t="s">
        <v>181</v>
      </c>
      <c r="CG145" s="161"/>
      <c r="CI145" s="161"/>
      <c r="CJ145" s="161"/>
      <c r="CK145" s="161"/>
      <c r="CL145" s="161"/>
      <c r="CN145" s="48"/>
      <c r="CO145" s="48"/>
      <c r="CP145" s="48"/>
      <c r="CR145" s="9">
        <v>0</v>
      </c>
      <c r="CS145" s="48"/>
      <c r="CT145" s="48"/>
      <c r="CU145" s="48"/>
      <c r="CX145" s="48"/>
      <c r="CY145" s="48"/>
      <c r="CZ145" s="48"/>
      <c r="DC145" s="48"/>
      <c r="DD145" s="48"/>
      <c r="DE145" s="48"/>
      <c r="DH145" s="48"/>
      <c r="DI145" s="48"/>
    </row>
    <row r="146" spans="1:113" x14ac:dyDescent="0.25">
      <c r="A146" s="4">
        <v>2020</v>
      </c>
      <c r="B146" s="5">
        <f>BD!K148</f>
        <v>144</v>
      </c>
      <c r="I146" s="19" t="s">
        <v>181</v>
      </c>
      <c r="O146" s="161"/>
      <c r="Q146" s="161"/>
      <c r="R146" s="161"/>
      <c r="T146" s="4" t="s">
        <v>181</v>
      </c>
      <c r="AE146" s="4" t="s">
        <v>181</v>
      </c>
      <c r="AP146" s="4" t="s">
        <v>181</v>
      </c>
      <c r="BA146" s="9">
        <f t="shared" si="20"/>
        <v>0</v>
      </c>
      <c r="BB146" s="4" t="s">
        <v>181</v>
      </c>
      <c r="BC146" s="161"/>
      <c r="BE146" s="19">
        <f>Tabla1[[#This Row],[TIEMPO PRORROGADO HASTA
(1)]]-Tabla1[[#This Row],[TIEMPO PRORROGADO DESDE
(1)]]</f>
        <v>0</v>
      </c>
      <c r="BF146" s="161"/>
      <c r="BG146" s="161"/>
      <c r="BH146" s="161"/>
      <c r="BJ146" s="4" t="s">
        <v>181</v>
      </c>
      <c r="BM146" s="4">
        <f t="shared" si="21"/>
        <v>0</v>
      </c>
      <c r="BR146" s="4" t="s">
        <v>181</v>
      </c>
      <c r="BU146" s="19">
        <f t="shared" si="22"/>
        <v>0</v>
      </c>
      <c r="BZ146" s="19">
        <f t="shared" si="23"/>
        <v>0</v>
      </c>
      <c r="CA146" s="19" t="s">
        <v>181</v>
      </c>
      <c r="CB146" s="161"/>
      <c r="CD146" s="161"/>
      <c r="CF146" s="19" t="s">
        <v>181</v>
      </c>
      <c r="CG146" s="161"/>
      <c r="CI146" s="161"/>
      <c r="CJ146" s="161"/>
      <c r="CK146" s="161"/>
      <c r="CL146" s="161"/>
      <c r="CN146" s="48"/>
      <c r="CO146" s="48"/>
      <c r="CP146" s="48"/>
      <c r="CR146" s="9">
        <v>0</v>
      </c>
      <c r="CS146" s="48"/>
      <c r="CT146" s="48"/>
      <c r="CU146" s="48"/>
      <c r="CX146" s="48"/>
      <c r="CY146" s="48"/>
      <c r="CZ146" s="48"/>
      <c r="DC146" s="48"/>
      <c r="DD146" s="48"/>
      <c r="DE146" s="48"/>
      <c r="DH146" s="48"/>
      <c r="DI146" s="48"/>
    </row>
    <row r="147" spans="1:113" x14ac:dyDescent="0.25">
      <c r="A147" s="4">
        <v>2020</v>
      </c>
      <c r="B147" s="5">
        <f>BD!K149</f>
        <v>145</v>
      </c>
      <c r="C147" s="161">
        <v>43896</v>
      </c>
      <c r="D147" s="6" t="s">
        <v>2454</v>
      </c>
      <c r="E147" s="9">
        <v>533333</v>
      </c>
      <c r="H147" s="98" t="s">
        <v>1435</v>
      </c>
      <c r="I147" s="19" t="s">
        <v>181</v>
      </c>
      <c r="O147" s="161"/>
      <c r="Q147" s="161"/>
      <c r="R147" s="161"/>
      <c r="T147" s="4" t="s">
        <v>181</v>
      </c>
      <c r="AE147" s="4" t="s">
        <v>181</v>
      </c>
      <c r="AP147" s="4" t="s">
        <v>181</v>
      </c>
      <c r="BA147" s="9">
        <f t="shared" si="20"/>
        <v>0</v>
      </c>
      <c r="BB147" s="4" t="s">
        <v>181</v>
      </c>
      <c r="BC147" s="161"/>
      <c r="BE147" s="19">
        <f>Tabla1[[#This Row],[TIEMPO PRORROGADO HASTA
(1)]]-Tabla1[[#This Row],[TIEMPO PRORROGADO DESDE
(1)]]</f>
        <v>0</v>
      </c>
      <c r="BF147" s="161"/>
      <c r="BG147" s="161"/>
      <c r="BH147" s="161"/>
      <c r="BJ147" s="4" t="s">
        <v>181</v>
      </c>
      <c r="BM147" s="4">
        <f t="shared" si="21"/>
        <v>0</v>
      </c>
      <c r="BR147" s="4" t="s">
        <v>181</v>
      </c>
      <c r="BU147" s="19">
        <f t="shared" si="22"/>
        <v>0</v>
      </c>
      <c r="BZ147" s="19">
        <f t="shared" si="23"/>
        <v>0</v>
      </c>
      <c r="CA147" s="19" t="s">
        <v>181</v>
      </c>
      <c r="CB147" s="161"/>
      <c r="CD147" s="161"/>
      <c r="CF147" s="19" t="s">
        <v>181</v>
      </c>
      <c r="CG147" s="161"/>
      <c r="CI147" s="161"/>
      <c r="CJ147" s="161"/>
      <c r="CK147" s="161"/>
      <c r="CL147" s="161"/>
      <c r="CN147" s="48"/>
      <c r="CO147" s="48"/>
      <c r="CP147" s="48"/>
      <c r="CR147" s="9">
        <v>0</v>
      </c>
      <c r="CS147" s="48"/>
      <c r="CT147" s="48"/>
      <c r="CU147" s="48"/>
      <c r="CX147" s="48"/>
      <c r="CY147" s="48"/>
      <c r="CZ147" s="48"/>
      <c r="DC147" s="48"/>
      <c r="DD147" s="48"/>
      <c r="DE147" s="48"/>
      <c r="DH147" s="48"/>
      <c r="DI147" s="48"/>
    </row>
    <row r="148" spans="1:113" x14ac:dyDescent="0.25">
      <c r="A148" s="4">
        <v>2020</v>
      </c>
      <c r="B148" s="5">
        <f>BD!K150</f>
        <v>146</v>
      </c>
      <c r="I148" s="19" t="s">
        <v>180</v>
      </c>
      <c r="J148" s="20">
        <v>44148</v>
      </c>
      <c r="K148" s="6" t="s">
        <v>5358</v>
      </c>
      <c r="L148" s="19" t="s">
        <v>209</v>
      </c>
      <c r="M148" s="9">
        <v>8000000</v>
      </c>
      <c r="O148" s="161"/>
      <c r="Q148" s="161"/>
      <c r="R148" s="161"/>
      <c r="S148" s="6" t="s">
        <v>1431</v>
      </c>
      <c r="T148" s="4" t="s">
        <v>181</v>
      </c>
      <c r="AE148" s="4" t="s">
        <v>181</v>
      </c>
      <c r="AP148" s="4" t="s">
        <v>181</v>
      </c>
      <c r="BA148" s="9">
        <f t="shared" si="20"/>
        <v>8000000</v>
      </c>
      <c r="BB148" s="4" t="s">
        <v>180</v>
      </c>
      <c r="BC148" s="161">
        <v>44148</v>
      </c>
      <c r="BD148" s="6" t="s">
        <v>5358</v>
      </c>
      <c r="BE148" s="19">
        <f>Tabla1[[#This Row],[TIEMPO PRORROGADO HASTA
(1)]]-Tabla1[[#This Row],[TIEMPO PRORROGADO DESDE
(1)]]</f>
        <v>30</v>
      </c>
      <c r="BF148" s="161">
        <v>44166</v>
      </c>
      <c r="BG148" s="161">
        <v>44196</v>
      </c>
      <c r="BH148" s="161"/>
      <c r="BI148" s="6" t="s">
        <v>1431</v>
      </c>
      <c r="BJ148" s="4" t="s">
        <v>181</v>
      </c>
      <c r="BM148" s="4">
        <f t="shared" si="21"/>
        <v>0</v>
      </c>
      <c r="BR148" s="4" t="s">
        <v>181</v>
      </c>
      <c r="BU148" s="19">
        <f t="shared" si="22"/>
        <v>0</v>
      </c>
      <c r="BZ148" s="19">
        <f t="shared" si="23"/>
        <v>30</v>
      </c>
      <c r="CA148" s="19" t="s">
        <v>181</v>
      </c>
      <c r="CB148" s="161"/>
      <c r="CD148" s="161"/>
      <c r="CF148" s="19" t="s">
        <v>181</v>
      </c>
      <c r="CG148" s="161"/>
      <c r="CI148" s="161"/>
      <c r="CJ148" s="161"/>
      <c r="CK148" s="161"/>
      <c r="CL148" s="161"/>
      <c r="CN148" s="48"/>
      <c r="CO148" s="48"/>
      <c r="CP148" s="48"/>
      <c r="CR148" s="9">
        <v>0</v>
      </c>
      <c r="CS148" s="48"/>
      <c r="CT148" s="48"/>
      <c r="CU148" s="48"/>
      <c r="CX148" s="48"/>
      <c r="CY148" s="48"/>
      <c r="CZ148" s="48"/>
      <c r="DC148" s="48"/>
      <c r="DD148" s="48"/>
      <c r="DE148" s="48"/>
      <c r="DH148" s="48"/>
      <c r="DI148" s="48"/>
    </row>
    <row r="149" spans="1:113" x14ac:dyDescent="0.25">
      <c r="A149" s="4">
        <v>2020</v>
      </c>
      <c r="B149" s="5">
        <f>BD!K151</f>
        <v>147</v>
      </c>
      <c r="I149" s="19" t="s">
        <v>181</v>
      </c>
      <c r="O149" s="161"/>
      <c r="Q149" s="161"/>
      <c r="R149" s="161"/>
      <c r="T149" s="4" t="s">
        <v>181</v>
      </c>
      <c r="AE149" s="4" t="s">
        <v>181</v>
      </c>
      <c r="AP149" s="4" t="s">
        <v>181</v>
      </c>
      <c r="BA149" s="9">
        <f t="shared" si="20"/>
        <v>0</v>
      </c>
      <c r="BB149" s="4" t="s">
        <v>181</v>
      </c>
      <c r="BC149" s="161"/>
      <c r="BE149" s="19">
        <f>Tabla1[[#This Row],[TIEMPO PRORROGADO HASTA
(1)]]-Tabla1[[#This Row],[TIEMPO PRORROGADO DESDE
(1)]]</f>
        <v>0</v>
      </c>
      <c r="BF149" s="161"/>
      <c r="BG149" s="161"/>
      <c r="BH149" s="161"/>
      <c r="BJ149" s="4" t="s">
        <v>181</v>
      </c>
      <c r="BM149" s="4">
        <f t="shared" si="21"/>
        <v>0</v>
      </c>
      <c r="BR149" s="4" t="s">
        <v>181</v>
      </c>
      <c r="BU149" s="19">
        <f t="shared" si="22"/>
        <v>0</v>
      </c>
      <c r="BZ149" s="19">
        <f t="shared" si="23"/>
        <v>0</v>
      </c>
      <c r="CA149" s="19" t="s">
        <v>181</v>
      </c>
      <c r="CB149" s="161"/>
      <c r="CD149" s="161"/>
      <c r="CF149" s="19" t="s">
        <v>181</v>
      </c>
      <c r="CG149" s="161"/>
      <c r="CI149" s="161"/>
      <c r="CJ149" s="161"/>
      <c r="CK149" s="161"/>
      <c r="CL149" s="161"/>
      <c r="CN149" s="48"/>
      <c r="CO149" s="48"/>
      <c r="CP149" s="48"/>
      <c r="CR149" s="9">
        <v>0</v>
      </c>
      <c r="CS149" s="48"/>
      <c r="CT149" s="48"/>
      <c r="CU149" s="48"/>
      <c r="CX149" s="48"/>
      <c r="CY149" s="48"/>
      <c r="CZ149" s="48"/>
      <c r="DC149" s="48"/>
      <c r="DD149" s="48"/>
      <c r="DE149" s="48"/>
      <c r="DH149" s="48"/>
      <c r="DI149" s="48"/>
    </row>
    <row r="150" spans="1:113" x14ac:dyDescent="0.25">
      <c r="A150" s="4">
        <v>2020</v>
      </c>
      <c r="B150" s="5">
        <f>BD!K152</f>
        <v>148</v>
      </c>
      <c r="C150" s="161">
        <v>43895</v>
      </c>
      <c r="D150" s="6" t="s">
        <v>2454</v>
      </c>
      <c r="E150" s="9">
        <v>136000</v>
      </c>
      <c r="H150" s="98" t="s">
        <v>1438</v>
      </c>
      <c r="I150" s="19" t="s">
        <v>181</v>
      </c>
      <c r="O150" s="161"/>
      <c r="Q150" s="161"/>
      <c r="R150" s="161"/>
      <c r="T150" s="4" t="s">
        <v>181</v>
      </c>
      <c r="AE150" s="4" t="s">
        <v>181</v>
      </c>
      <c r="AP150" s="4" t="s">
        <v>181</v>
      </c>
      <c r="BA150" s="9">
        <f t="shared" si="20"/>
        <v>0</v>
      </c>
      <c r="BB150" s="4" t="s">
        <v>181</v>
      </c>
      <c r="BC150" s="161"/>
      <c r="BE150" s="19">
        <f>Tabla1[[#This Row],[TIEMPO PRORROGADO HASTA
(1)]]-Tabla1[[#This Row],[TIEMPO PRORROGADO DESDE
(1)]]</f>
        <v>0</v>
      </c>
      <c r="BF150" s="161"/>
      <c r="BG150" s="161"/>
      <c r="BH150" s="161"/>
      <c r="BJ150" s="4" t="s">
        <v>181</v>
      </c>
      <c r="BM150" s="4">
        <f t="shared" si="21"/>
        <v>0</v>
      </c>
      <c r="BR150" s="4" t="s">
        <v>181</v>
      </c>
      <c r="BU150" s="19">
        <f t="shared" si="22"/>
        <v>0</v>
      </c>
      <c r="BZ150" s="19">
        <f t="shared" si="23"/>
        <v>0</v>
      </c>
      <c r="CA150" s="19" t="s">
        <v>181</v>
      </c>
      <c r="CB150" s="161"/>
      <c r="CD150" s="161"/>
      <c r="CF150" s="19" t="s">
        <v>181</v>
      </c>
      <c r="CG150" s="161"/>
      <c r="CI150" s="161"/>
      <c r="CJ150" s="161"/>
      <c r="CK150" s="161"/>
      <c r="CL150" s="161"/>
      <c r="CN150" s="48"/>
      <c r="CO150" s="48"/>
      <c r="CP150" s="48"/>
      <c r="CR150" s="9">
        <v>0</v>
      </c>
      <c r="CS150" s="48"/>
      <c r="CT150" s="48"/>
      <c r="CU150" s="48"/>
      <c r="CX150" s="48"/>
      <c r="CY150" s="48"/>
      <c r="CZ150" s="48"/>
      <c r="DC150" s="48"/>
      <c r="DD150" s="48"/>
      <c r="DE150" s="48"/>
      <c r="DH150" s="48"/>
      <c r="DI150" s="48"/>
    </row>
    <row r="151" spans="1:113" x14ac:dyDescent="0.25">
      <c r="A151" s="4">
        <v>2020</v>
      </c>
      <c r="B151" s="5">
        <f>BD!K153</f>
        <v>149</v>
      </c>
      <c r="I151" s="19" t="s">
        <v>181</v>
      </c>
      <c r="O151" s="161"/>
      <c r="Q151" s="161"/>
      <c r="R151" s="161"/>
      <c r="T151" s="4" t="s">
        <v>181</v>
      </c>
      <c r="AE151" s="4" t="s">
        <v>181</v>
      </c>
      <c r="AP151" s="4" t="s">
        <v>181</v>
      </c>
      <c r="BA151" s="9">
        <f t="shared" si="20"/>
        <v>0</v>
      </c>
      <c r="BB151" s="4" t="s">
        <v>181</v>
      </c>
      <c r="BC151" s="161"/>
      <c r="BE151" s="19">
        <f>Tabla1[[#This Row],[TIEMPO PRORROGADO HASTA
(1)]]-Tabla1[[#This Row],[TIEMPO PRORROGADO DESDE
(1)]]</f>
        <v>0</v>
      </c>
      <c r="BF151" s="161"/>
      <c r="BG151" s="161"/>
      <c r="BH151" s="161"/>
      <c r="BJ151" s="4" t="s">
        <v>181</v>
      </c>
      <c r="BM151" s="4">
        <f t="shared" si="21"/>
        <v>0</v>
      </c>
      <c r="BR151" s="4" t="s">
        <v>181</v>
      </c>
      <c r="BU151" s="19">
        <f t="shared" si="22"/>
        <v>0</v>
      </c>
      <c r="BZ151" s="19">
        <f t="shared" si="23"/>
        <v>0</v>
      </c>
      <c r="CA151" s="19" t="s">
        <v>181</v>
      </c>
      <c r="CB151" s="161"/>
      <c r="CD151" s="161"/>
      <c r="CF151" s="19" t="s">
        <v>181</v>
      </c>
      <c r="CG151" s="161"/>
      <c r="CI151" s="161"/>
      <c r="CJ151" s="161"/>
      <c r="CK151" s="161"/>
      <c r="CL151" s="161"/>
      <c r="CN151" s="48"/>
      <c r="CO151" s="48"/>
      <c r="CP151" s="48"/>
      <c r="CR151" s="9">
        <v>0</v>
      </c>
      <c r="CS151" s="48"/>
      <c r="CT151" s="48"/>
      <c r="CU151" s="48"/>
      <c r="CX151" s="48"/>
      <c r="CY151" s="48"/>
      <c r="CZ151" s="48"/>
      <c r="DC151" s="48"/>
      <c r="DD151" s="48"/>
      <c r="DE151" s="48"/>
      <c r="DH151" s="48"/>
      <c r="DI151" s="48"/>
    </row>
    <row r="152" spans="1:113" x14ac:dyDescent="0.25">
      <c r="A152" s="4">
        <v>2020</v>
      </c>
      <c r="B152" s="5">
        <f>BD!K154</f>
        <v>150</v>
      </c>
      <c r="I152" s="19" t="s">
        <v>181</v>
      </c>
      <c r="O152" s="161"/>
      <c r="Q152" s="161"/>
      <c r="R152" s="161"/>
      <c r="T152" s="4" t="s">
        <v>181</v>
      </c>
      <c r="AE152" s="4" t="s">
        <v>181</v>
      </c>
      <c r="AP152" s="4" t="s">
        <v>181</v>
      </c>
      <c r="BA152" s="9">
        <f t="shared" si="20"/>
        <v>0</v>
      </c>
      <c r="BB152" s="4" t="s">
        <v>181</v>
      </c>
      <c r="BC152" s="161"/>
      <c r="BE152" s="19">
        <f>Tabla1[[#This Row],[TIEMPO PRORROGADO HASTA
(1)]]-Tabla1[[#This Row],[TIEMPO PRORROGADO DESDE
(1)]]</f>
        <v>0</v>
      </c>
      <c r="BF152" s="161"/>
      <c r="BG152" s="161"/>
      <c r="BH152" s="161"/>
      <c r="BJ152" s="4" t="s">
        <v>181</v>
      </c>
      <c r="BM152" s="4">
        <f t="shared" si="21"/>
        <v>0</v>
      </c>
      <c r="BR152" s="4" t="s">
        <v>181</v>
      </c>
      <c r="BU152" s="19">
        <f t="shared" si="22"/>
        <v>0</v>
      </c>
      <c r="BZ152" s="19">
        <f t="shared" si="23"/>
        <v>0</v>
      </c>
      <c r="CA152" s="19" t="s">
        <v>181</v>
      </c>
      <c r="CB152" s="161"/>
      <c r="CD152" s="161"/>
      <c r="CF152" s="19" t="s">
        <v>181</v>
      </c>
      <c r="CG152" s="161"/>
      <c r="CI152" s="161"/>
      <c r="CJ152" s="161"/>
      <c r="CK152" s="161"/>
      <c r="CL152" s="161"/>
      <c r="CN152" s="48"/>
      <c r="CO152" s="48"/>
      <c r="CP152" s="48"/>
      <c r="CR152" s="9">
        <v>0</v>
      </c>
      <c r="CS152" s="48"/>
      <c r="CT152" s="48"/>
      <c r="CU152" s="48"/>
      <c r="CX152" s="48"/>
      <c r="CY152" s="48"/>
      <c r="CZ152" s="48"/>
      <c r="DC152" s="48"/>
      <c r="DD152" s="48"/>
      <c r="DE152" s="48"/>
      <c r="DH152" s="48"/>
      <c r="DI152" s="48"/>
    </row>
    <row r="153" spans="1:113" x14ac:dyDescent="0.25">
      <c r="A153" s="4">
        <v>2020</v>
      </c>
      <c r="B153" s="5">
        <f>BD!K155</f>
        <v>151</v>
      </c>
      <c r="I153" s="19" t="s">
        <v>181</v>
      </c>
      <c r="O153" s="161"/>
      <c r="Q153" s="161"/>
      <c r="R153" s="161"/>
      <c r="T153" s="4" t="s">
        <v>181</v>
      </c>
      <c r="AE153" s="4" t="s">
        <v>181</v>
      </c>
      <c r="AP153" s="4" t="s">
        <v>181</v>
      </c>
      <c r="BA153" s="9">
        <f t="shared" si="20"/>
        <v>0</v>
      </c>
      <c r="BB153" s="4" t="s">
        <v>181</v>
      </c>
      <c r="BC153" s="161"/>
      <c r="BE153" s="19">
        <f>Tabla1[[#This Row],[TIEMPO PRORROGADO HASTA
(1)]]-Tabla1[[#This Row],[TIEMPO PRORROGADO DESDE
(1)]]</f>
        <v>0</v>
      </c>
      <c r="BF153" s="161"/>
      <c r="BG153" s="161"/>
      <c r="BH153" s="161"/>
      <c r="BJ153" s="4" t="s">
        <v>181</v>
      </c>
      <c r="BM153" s="4">
        <f t="shared" si="21"/>
        <v>0</v>
      </c>
      <c r="BR153" s="4" t="s">
        <v>181</v>
      </c>
      <c r="BU153" s="19">
        <f t="shared" si="22"/>
        <v>0</v>
      </c>
      <c r="BZ153" s="19">
        <f t="shared" si="23"/>
        <v>0</v>
      </c>
      <c r="CA153" s="19" t="s">
        <v>181</v>
      </c>
      <c r="CB153" s="161"/>
      <c r="CD153" s="161"/>
      <c r="CF153" s="19" t="s">
        <v>181</v>
      </c>
      <c r="CG153" s="161"/>
      <c r="CI153" s="161"/>
      <c r="CJ153" s="161"/>
      <c r="CK153" s="161"/>
      <c r="CL153" s="161"/>
      <c r="CN153" s="48"/>
      <c r="CO153" s="48"/>
      <c r="CP153" s="48"/>
      <c r="CR153" s="9">
        <v>0</v>
      </c>
      <c r="CS153" s="48"/>
      <c r="CT153" s="48"/>
      <c r="CU153" s="48"/>
      <c r="CX153" s="48"/>
      <c r="CY153" s="48"/>
      <c r="CZ153" s="48"/>
      <c r="DC153" s="48"/>
      <c r="DD153" s="48"/>
      <c r="DE153" s="48"/>
      <c r="DH153" s="48"/>
      <c r="DI153" s="48"/>
    </row>
    <row r="154" spans="1:113" x14ac:dyDescent="0.25">
      <c r="A154" s="4">
        <v>2020</v>
      </c>
      <c r="B154" s="5">
        <f>BD!K156</f>
        <v>152</v>
      </c>
      <c r="I154" s="19" t="s">
        <v>181</v>
      </c>
      <c r="O154" s="161"/>
      <c r="Q154" s="161"/>
      <c r="R154" s="161"/>
      <c r="T154" s="4" t="s">
        <v>181</v>
      </c>
      <c r="AE154" s="4" t="s">
        <v>181</v>
      </c>
      <c r="AP154" s="4" t="s">
        <v>181</v>
      </c>
      <c r="BA154" s="9">
        <f t="shared" si="20"/>
        <v>0</v>
      </c>
      <c r="BB154" s="4" t="s">
        <v>181</v>
      </c>
      <c r="BC154" s="161"/>
      <c r="BE154" s="19">
        <f>Tabla1[[#This Row],[TIEMPO PRORROGADO HASTA
(1)]]-Tabla1[[#This Row],[TIEMPO PRORROGADO DESDE
(1)]]</f>
        <v>0</v>
      </c>
      <c r="BF154" s="161"/>
      <c r="BG154" s="161"/>
      <c r="BH154" s="161"/>
      <c r="BJ154" s="4" t="s">
        <v>181</v>
      </c>
      <c r="BM154" s="4">
        <f t="shared" si="21"/>
        <v>0</v>
      </c>
      <c r="BR154" s="4" t="s">
        <v>181</v>
      </c>
      <c r="BU154" s="19">
        <f t="shared" si="22"/>
        <v>0</v>
      </c>
      <c r="BZ154" s="19">
        <f t="shared" si="23"/>
        <v>0</v>
      </c>
      <c r="CA154" s="19" t="s">
        <v>181</v>
      </c>
      <c r="CB154" s="161"/>
      <c r="CD154" s="161"/>
      <c r="CF154" s="19" t="s">
        <v>181</v>
      </c>
      <c r="CG154" s="161"/>
      <c r="CI154" s="161"/>
      <c r="CJ154" s="161"/>
      <c r="CK154" s="161"/>
      <c r="CL154" s="161"/>
      <c r="CN154" s="48"/>
      <c r="CO154" s="48"/>
      <c r="CP154" s="48"/>
      <c r="CR154" s="9">
        <v>0</v>
      </c>
      <c r="CS154" s="48"/>
      <c r="CT154" s="48"/>
      <c r="CU154" s="48"/>
      <c r="CX154" s="48"/>
      <c r="CY154" s="48"/>
      <c r="CZ154" s="48"/>
      <c r="DC154" s="48"/>
      <c r="DD154" s="48"/>
      <c r="DE154" s="48"/>
      <c r="DH154" s="48"/>
      <c r="DI154" s="48"/>
    </row>
    <row r="155" spans="1:113" x14ac:dyDescent="0.25">
      <c r="A155" s="4">
        <v>2020</v>
      </c>
      <c r="B155" s="5">
        <f>BD!K157</f>
        <v>153</v>
      </c>
      <c r="I155" s="19" t="s">
        <v>181</v>
      </c>
      <c r="O155" s="161"/>
      <c r="Q155" s="161"/>
      <c r="R155" s="161"/>
      <c r="T155" s="4" t="s">
        <v>181</v>
      </c>
      <c r="AE155" s="4" t="s">
        <v>181</v>
      </c>
      <c r="AP155" s="4" t="s">
        <v>181</v>
      </c>
      <c r="BA155" s="9">
        <f t="shared" si="20"/>
        <v>0</v>
      </c>
      <c r="BB155" s="4" t="s">
        <v>181</v>
      </c>
      <c r="BC155" s="161"/>
      <c r="BE155" s="19">
        <f>Tabla1[[#This Row],[TIEMPO PRORROGADO HASTA
(1)]]-Tabla1[[#This Row],[TIEMPO PRORROGADO DESDE
(1)]]</f>
        <v>0</v>
      </c>
      <c r="BF155" s="161"/>
      <c r="BG155" s="161"/>
      <c r="BH155" s="161"/>
      <c r="BJ155" s="4" t="s">
        <v>181</v>
      </c>
      <c r="BM155" s="4">
        <f t="shared" si="21"/>
        <v>0</v>
      </c>
      <c r="BR155" s="4" t="s">
        <v>181</v>
      </c>
      <c r="BU155" s="19">
        <f t="shared" si="22"/>
        <v>0</v>
      </c>
      <c r="BZ155" s="19">
        <f t="shared" si="23"/>
        <v>0</v>
      </c>
      <c r="CA155" s="19" t="s">
        <v>181</v>
      </c>
      <c r="CB155" s="161"/>
      <c r="CD155" s="161"/>
      <c r="CF155" s="19" t="s">
        <v>181</v>
      </c>
      <c r="CG155" s="161"/>
      <c r="CI155" s="161"/>
      <c r="CJ155" s="161"/>
      <c r="CK155" s="161"/>
      <c r="CL155" s="161"/>
      <c r="CN155" s="48"/>
      <c r="CO155" s="48"/>
      <c r="CP155" s="48"/>
      <c r="CR155" s="9">
        <v>0</v>
      </c>
      <c r="CS155" s="48"/>
      <c r="CT155" s="48"/>
      <c r="CU155" s="48"/>
      <c r="CX155" s="48"/>
      <c r="CY155" s="48"/>
      <c r="CZ155" s="48"/>
      <c r="DC155" s="48"/>
      <c r="DD155" s="48"/>
      <c r="DE155" s="48"/>
      <c r="DH155" s="48"/>
      <c r="DI155" s="48"/>
    </row>
    <row r="156" spans="1:113" x14ac:dyDescent="0.25">
      <c r="A156" s="4">
        <v>2020</v>
      </c>
      <c r="B156" s="5">
        <f>BD!K158</f>
        <v>154</v>
      </c>
      <c r="I156" s="19" t="s">
        <v>181</v>
      </c>
      <c r="O156" s="161"/>
      <c r="Q156" s="161"/>
      <c r="R156" s="161"/>
      <c r="T156" s="4" t="s">
        <v>181</v>
      </c>
      <c r="AE156" s="4" t="s">
        <v>181</v>
      </c>
      <c r="AP156" s="4" t="s">
        <v>181</v>
      </c>
      <c r="BA156" s="9">
        <f t="shared" si="20"/>
        <v>0</v>
      </c>
      <c r="BB156" s="4" t="s">
        <v>181</v>
      </c>
      <c r="BC156" s="161"/>
      <c r="BE156" s="19">
        <f>Tabla1[[#This Row],[TIEMPO PRORROGADO HASTA
(1)]]-Tabla1[[#This Row],[TIEMPO PRORROGADO DESDE
(1)]]</f>
        <v>0</v>
      </c>
      <c r="BF156" s="161"/>
      <c r="BG156" s="161"/>
      <c r="BH156" s="161"/>
      <c r="BJ156" s="4" t="s">
        <v>181</v>
      </c>
      <c r="BM156" s="4">
        <f t="shared" si="21"/>
        <v>0</v>
      </c>
      <c r="BR156" s="4" t="s">
        <v>181</v>
      </c>
      <c r="BU156" s="19">
        <f t="shared" si="22"/>
        <v>0</v>
      </c>
      <c r="BZ156" s="19">
        <f t="shared" si="23"/>
        <v>0</v>
      </c>
      <c r="CA156" s="19" t="s">
        <v>181</v>
      </c>
      <c r="CB156" s="161"/>
      <c r="CD156" s="161"/>
      <c r="CF156" s="19" t="s">
        <v>181</v>
      </c>
      <c r="CG156" s="161"/>
      <c r="CI156" s="161"/>
      <c r="CJ156" s="161"/>
      <c r="CK156" s="161"/>
      <c r="CL156" s="161"/>
      <c r="CN156" s="48"/>
      <c r="CO156" s="48"/>
      <c r="CP156" s="48"/>
      <c r="CR156" s="9">
        <v>0</v>
      </c>
      <c r="CS156" s="48"/>
      <c r="CT156" s="48"/>
      <c r="CU156" s="48"/>
      <c r="CX156" s="48"/>
      <c r="CY156" s="48"/>
      <c r="CZ156" s="48"/>
      <c r="DC156" s="48"/>
      <c r="DD156" s="48"/>
      <c r="DE156" s="48"/>
      <c r="DH156" s="48"/>
      <c r="DI156" s="48"/>
    </row>
    <row r="157" spans="1:113" x14ac:dyDescent="0.25">
      <c r="A157" s="4">
        <v>2020</v>
      </c>
      <c r="B157" s="5">
        <f>BD!K159</f>
        <v>155</v>
      </c>
      <c r="C157" s="161">
        <v>43903</v>
      </c>
      <c r="D157" s="6" t="s">
        <v>2454</v>
      </c>
      <c r="E157" s="9">
        <v>300000</v>
      </c>
      <c r="H157" s="6" t="s">
        <v>1433</v>
      </c>
      <c r="I157" s="19" t="s">
        <v>181</v>
      </c>
      <c r="O157" s="161"/>
      <c r="Q157" s="161"/>
      <c r="R157" s="161"/>
      <c r="T157" s="4" t="s">
        <v>181</v>
      </c>
      <c r="AE157" s="4" t="s">
        <v>181</v>
      </c>
      <c r="AP157" s="4" t="s">
        <v>181</v>
      </c>
      <c r="BA157" s="9">
        <f t="shared" si="20"/>
        <v>0</v>
      </c>
      <c r="BB157" s="4" t="s">
        <v>181</v>
      </c>
      <c r="BC157" s="161"/>
      <c r="BE157" s="19">
        <f>Tabla1[[#This Row],[TIEMPO PRORROGADO HASTA
(1)]]-Tabla1[[#This Row],[TIEMPO PRORROGADO DESDE
(1)]]</f>
        <v>0</v>
      </c>
      <c r="BF157" s="161"/>
      <c r="BG157" s="161"/>
      <c r="BH157" s="161"/>
      <c r="BJ157" s="4" t="s">
        <v>181</v>
      </c>
      <c r="BM157" s="4">
        <f t="shared" si="21"/>
        <v>0</v>
      </c>
      <c r="BR157" s="4" t="s">
        <v>181</v>
      </c>
      <c r="BU157" s="19">
        <f t="shared" si="22"/>
        <v>0</v>
      </c>
      <c r="BZ157" s="19">
        <f t="shared" si="23"/>
        <v>0</v>
      </c>
      <c r="CA157" s="19" t="s">
        <v>181</v>
      </c>
      <c r="CB157" s="161"/>
      <c r="CD157" s="161"/>
      <c r="CF157" s="19" t="s">
        <v>181</v>
      </c>
      <c r="CG157" s="161"/>
      <c r="CI157" s="161"/>
      <c r="CJ157" s="161"/>
      <c r="CK157" s="161"/>
      <c r="CL157" s="161"/>
      <c r="CN157" s="48"/>
      <c r="CO157" s="48"/>
      <c r="CP157" s="48"/>
      <c r="CR157" s="9">
        <v>0</v>
      </c>
      <c r="CS157" s="48"/>
      <c r="CT157" s="48"/>
      <c r="CU157" s="48"/>
      <c r="CX157" s="48"/>
      <c r="CY157" s="48"/>
      <c r="CZ157" s="48"/>
      <c r="DC157" s="48"/>
      <c r="DD157" s="48"/>
      <c r="DE157" s="48"/>
      <c r="DH157" s="48"/>
      <c r="DI157" s="48"/>
    </row>
    <row r="158" spans="1:113" x14ac:dyDescent="0.25">
      <c r="A158" s="4">
        <v>2020</v>
      </c>
      <c r="B158" s="5">
        <f>BD!K160</f>
        <v>156</v>
      </c>
      <c r="I158" s="19" t="s">
        <v>181</v>
      </c>
      <c r="O158" s="161"/>
      <c r="Q158" s="161"/>
      <c r="R158" s="161"/>
      <c r="T158" s="4" t="s">
        <v>181</v>
      </c>
      <c r="AE158" s="4" t="s">
        <v>181</v>
      </c>
      <c r="AP158" s="4" t="s">
        <v>181</v>
      </c>
      <c r="BA158" s="9">
        <f t="shared" si="20"/>
        <v>0</v>
      </c>
      <c r="BB158" s="4" t="s">
        <v>181</v>
      </c>
      <c r="BC158" s="161"/>
      <c r="BE158" s="19">
        <f>Tabla1[[#This Row],[TIEMPO PRORROGADO HASTA
(1)]]-Tabla1[[#This Row],[TIEMPO PRORROGADO DESDE
(1)]]</f>
        <v>0</v>
      </c>
      <c r="BF158" s="161"/>
      <c r="BG158" s="161"/>
      <c r="BH158" s="161"/>
      <c r="BJ158" s="4" t="s">
        <v>181</v>
      </c>
      <c r="BM158" s="4">
        <f t="shared" si="21"/>
        <v>0</v>
      </c>
      <c r="BR158" s="4" t="s">
        <v>181</v>
      </c>
      <c r="BU158" s="19">
        <f t="shared" si="22"/>
        <v>0</v>
      </c>
      <c r="BZ158" s="19">
        <f t="shared" si="23"/>
        <v>0</v>
      </c>
      <c r="CA158" s="19" t="s">
        <v>181</v>
      </c>
      <c r="CB158" s="161"/>
      <c r="CD158" s="161"/>
      <c r="CF158" s="19" t="s">
        <v>181</v>
      </c>
      <c r="CG158" s="161"/>
      <c r="CI158" s="161"/>
      <c r="CJ158" s="161"/>
      <c r="CK158" s="161"/>
      <c r="CL158" s="161"/>
      <c r="CN158" s="48"/>
      <c r="CO158" s="48"/>
      <c r="CP158" s="48"/>
      <c r="CR158" s="9">
        <v>0</v>
      </c>
      <c r="CS158" s="48"/>
      <c r="CT158" s="48"/>
      <c r="CU158" s="48"/>
      <c r="CX158" s="48"/>
      <c r="CY158" s="48"/>
      <c r="CZ158" s="48"/>
      <c r="DC158" s="48"/>
      <c r="DD158" s="48"/>
      <c r="DE158" s="48"/>
      <c r="DH158" s="48"/>
      <c r="DI158" s="48"/>
    </row>
    <row r="159" spans="1:113" x14ac:dyDescent="0.25">
      <c r="A159" s="4">
        <v>2020</v>
      </c>
      <c r="B159" s="5">
        <f>BD!K161</f>
        <v>157</v>
      </c>
      <c r="I159" s="19" t="s">
        <v>181</v>
      </c>
      <c r="O159" s="161"/>
      <c r="Q159" s="161"/>
      <c r="R159" s="161"/>
      <c r="T159" s="4" t="s">
        <v>181</v>
      </c>
      <c r="AE159" s="4" t="s">
        <v>181</v>
      </c>
      <c r="AP159" s="4" t="s">
        <v>181</v>
      </c>
      <c r="BA159" s="9">
        <f t="shared" si="20"/>
        <v>0</v>
      </c>
      <c r="BB159" s="4" t="s">
        <v>181</v>
      </c>
      <c r="BC159" s="161"/>
      <c r="BE159" s="19">
        <f>Tabla1[[#This Row],[TIEMPO PRORROGADO HASTA
(1)]]-Tabla1[[#This Row],[TIEMPO PRORROGADO DESDE
(1)]]</f>
        <v>0</v>
      </c>
      <c r="BF159" s="161"/>
      <c r="BG159" s="161"/>
      <c r="BH159" s="161"/>
      <c r="BJ159" s="4" t="s">
        <v>181</v>
      </c>
      <c r="BM159" s="4">
        <f t="shared" si="21"/>
        <v>0</v>
      </c>
      <c r="BR159" s="4" t="s">
        <v>181</v>
      </c>
      <c r="BU159" s="19">
        <f t="shared" si="22"/>
        <v>0</v>
      </c>
      <c r="BZ159" s="19">
        <f t="shared" si="23"/>
        <v>0</v>
      </c>
      <c r="CA159" s="19" t="s">
        <v>181</v>
      </c>
      <c r="CB159" s="161"/>
      <c r="CD159" s="161"/>
      <c r="CF159" s="19" t="s">
        <v>181</v>
      </c>
      <c r="CG159" s="161"/>
      <c r="CI159" s="161"/>
      <c r="CJ159" s="161"/>
      <c r="CK159" s="161"/>
      <c r="CL159" s="161"/>
      <c r="CN159" s="48"/>
      <c r="CO159" s="48"/>
      <c r="CP159" s="48"/>
      <c r="CR159" s="9">
        <v>0</v>
      </c>
      <c r="CS159" s="48"/>
      <c r="CT159" s="48"/>
      <c r="CU159" s="48"/>
      <c r="CX159" s="48"/>
      <c r="CY159" s="48"/>
      <c r="CZ159" s="48"/>
      <c r="DC159" s="48"/>
      <c r="DD159" s="48"/>
      <c r="DE159" s="48"/>
      <c r="DH159" s="48"/>
      <c r="DI159" s="48"/>
    </row>
    <row r="160" spans="1:113" x14ac:dyDescent="0.25">
      <c r="A160" s="4">
        <v>2020</v>
      </c>
      <c r="B160" s="5">
        <f>BD!K162</f>
        <v>158</v>
      </c>
      <c r="I160" s="19" t="s">
        <v>181</v>
      </c>
      <c r="O160" s="161"/>
      <c r="Q160" s="161"/>
      <c r="R160" s="161"/>
      <c r="T160" s="4" t="s">
        <v>181</v>
      </c>
      <c r="AE160" s="4" t="s">
        <v>181</v>
      </c>
      <c r="AP160" s="4" t="s">
        <v>181</v>
      </c>
      <c r="BA160" s="9">
        <f t="shared" si="20"/>
        <v>0</v>
      </c>
      <c r="BB160" s="4" t="s">
        <v>181</v>
      </c>
      <c r="BC160" s="161"/>
      <c r="BE160" s="19">
        <f>Tabla1[[#This Row],[TIEMPO PRORROGADO HASTA
(1)]]-Tabla1[[#This Row],[TIEMPO PRORROGADO DESDE
(1)]]</f>
        <v>0</v>
      </c>
      <c r="BF160" s="161"/>
      <c r="BG160" s="161"/>
      <c r="BH160" s="161"/>
      <c r="BJ160" s="4" t="s">
        <v>181</v>
      </c>
      <c r="BM160" s="4">
        <f t="shared" si="21"/>
        <v>0</v>
      </c>
      <c r="BR160" s="4" t="s">
        <v>181</v>
      </c>
      <c r="BU160" s="19">
        <f t="shared" si="22"/>
        <v>0</v>
      </c>
      <c r="BZ160" s="19">
        <f t="shared" si="23"/>
        <v>0</v>
      </c>
      <c r="CA160" s="19" t="s">
        <v>181</v>
      </c>
      <c r="CB160" s="161"/>
      <c r="CD160" s="161"/>
      <c r="CF160" s="19" t="s">
        <v>181</v>
      </c>
      <c r="CG160" s="161"/>
      <c r="CI160" s="161"/>
      <c r="CJ160" s="161"/>
      <c r="CK160" s="161"/>
      <c r="CL160" s="161"/>
      <c r="CN160" s="48"/>
      <c r="CO160" s="48"/>
      <c r="CP160" s="48"/>
      <c r="CR160" s="9">
        <v>0</v>
      </c>
      <c r="CS160" s="48"/>
      <c r="CT160" s="48"/>
      <c r="CU160" s="48"/>
      <c r="CX160" s="48"/>
      <c r="CY160" s="48"/>
      <c r="CZ160" s="48"/>
      <c r="DC160" s="48"/>
      <c r="DD160" s="48"/>
      <c r="DE160" s="48"/>
      <c r="DH160" s="48"/>
      <c r="DI160" s="48"/>
    </row>
    <row r="161" spans="1:113" x14ac:dyDescent="0.25">
      <c r="A161" s="4">
        <v>2020</v>
      </c>
      <c r="B161" s="5">
        <f>BD!K163</f>
        <v>159</v>
      </c>
      <c r="I161" s="19" t="s">
        <v>180</v>
      </c>
      <c r="J161" s="20">
        <v>44159</v>
      </c>
      <c r="K161" s="6" t="s">
        <v>5358</v>
      </c>
      <c r="L161" s="19" t="s">
        <v>209</v>
      </c>
      <c r="M161" s="9">
        <v>5422667</v>
      </c>
      <c r="O161" s="161"/>
      <c r="Q161" s="161"/>
      <c r="R161" s="161"/>
      <c r="S161" s="6" t="s">
        <v>1439</v>
      </c>
      <c r="T161" s="4" t="s">
        <v>181</v>
      </c>
      <c r="AE161" s="4" t="s">
        <v>181</v>
      </c>
      <c r="AP161" s="4" t="s">
        <v>181</v>
      </c>
      <c r="BA161" s="9">
        <f t="shared" si="20"/>
        <v>5422667</v>
      </c>
      <c r="BB161" s="4" t="s">
        <v>180</v>
      </c>
      <c r="BC161" s="161">
        <v>44159</v>
      </c>
      <c r="BD161" s="6" t="s">
        <v>5358</v>
      </c>
      <c r="BE161" s="19">
        <f>Tabla1[[#This Row],[TIEMPO PRORROGADO HASTA
(1)]]-Tabla1[[#This Row],[TIEMPO PRORROGADO DESDE
(1)]]</f>
        <v>28</v>
      </c>
      <c r="BF161" s="161">
        <v>44167</v>
      </c>
      <c r="BG161" s="161">
        <v>44195</v>
      </c>
      <c r="BH161" s="161"/>
      <c r="BI161" s="6" t="s">
        <v>1439</v>
      </c>
      <c r="BJ161" s="4" t="s">
        <v>181</v>
      </c>
      <c r="BM161" s="4">
        <f t="shared" si="21"/>
        <v>0</v>
      </c>
      <c r="BR161" s="4" t="s">
        <v>181</v>
      </c>
      <c r="BU161" s="19">
        <f t="shared" si="22"/>
        <v>0</v>
      </c>
      <c r="BZ161" s="19">
        <f t="shared" si="23"/>
        <v>28</v>
      </c>
      <c r="CA161" s="19" t="s">
        <v>181</v>
      </c>
      <c r="CB161" s="161"/>
      <c r="CD161" s="161"/>
      <c r="CF161" s="19" t="s">
        <v>181</v>
      </c>
      <c r="CG161" s="161"/>
      <c r="CI161" s="161"/>
      <c r="CJ161" s="161"/>
      <c r="CK161" s="161"/>
      <c r="CL161" s="161"/>
      <c r="CN161" s="48"/>
      <c r="CO161" s="48"/>
      <c r="CP161" s="48"/>
      <c r="CR161" s="9">
        <v>0</v>
      </c>
      <c r="CS161" s="48"/>
      <c r="CT161" s="48"/>
      <c r="CU161" s="48"/>
      <c r="CX161" s="48"/>
      <c r="CY161" s="48"/>
      <c r="CZ161" s="48"/>
      <c r="DC161" s="48"/>
      <c r="DD161" s="48"/>
      <c r="DE161" s="48"/>
      <c r="DH161" s="48"/>
      <c r="DI161" s="48"/>
    </row>
    <row r="162" spans="1:113" x14ac:dyDescent="0.25">
      <c r="A162" s="4">
        <v>2020</v>
      </c>
      <c r="B162" s="5">
        <f>BD!K164</f>
        <v>160</v>
      </c>
      <c r="I162" s="19" t="s">
        <v>180</v>
      </c>
      <c r="J162" s="20">
        <v>44159</v>
      </c>
      <c r="K162" s="6" t="s">
        <v>5358</v>
      </c>
      <c r="L162" s="19" t="s">
        <v>209</v>
      </c>
      <c r="M162" s="9">
        <v>4209333</v>
      </c>
      <c r="O162" s="161"/>
      <c r="Q162" s="161"/>
      <c r="R162" s="161"/>
      <c r="S162" s="6" t="s">
        <v>1439</v>
      </c>
      <c r="T162" s="4" t="s">
        <v>181</v>
      </c>
      <c r="AE162" s="4" t="s">
        <v>181</v>
      </c>
      <c r="AP162" s="4" t="s">
        <v>181</v>
      </c>
      <c r="BA162" s="9">
        <f t="shared" si="20"/>
        <v>4209333</v>
      </c>
      <c r="BB162" s="4" t="s">
        <v>180</v>
      </c>
      <c r="BC162" s="161">
        <v>44159</v>
      </c>
      <c r="BD162" s="6" t="s">
        <v>5358</v>
      </c>
      <c r="BE162" s="19">
        <f>Tabla1[[#This Row],[TIEMPO PRORROGADO HASTA
(1)]]-Tabla1[[#This Row],[TIEMPO PRORROGADO DESDE
(1)]]</f>
        <v>28</v>
      </c>
      <c r="BF162" s="161">
        <v>44167</v>
      </c>
      <c r="BG162" s="161">
        <v>44195</v>
      </c>
      <c r="BH162" s="161"/>
      <c r="BI162" s="6" t="s">
        <v>1439</v>
      </c>
      <c r="BJ162" s="4" t="s">
        <v>181</v>
      </c>
      <c r="BM162" s="4">
        <f t="shared" si="21"/>
        <v>0</v>
      </c>
      <c r="BR162" s="4" t="s">
        <v>181</v>
      </c>
      <c r="BU162" s="19">
        <f t="shared" si="22"/>
        <v>0</v>
      </c>
      <c r="BZ162" s="19">
        <f t="shared" si="23"/>
        <v>28</v>
      </c>
      <c r="CA162" s="19" t="s">
        <v>181</v>
      </c>
      <c r="CB162" s="161"/>
      <c r="CD162" s="161"/>
      <c r="CF162" s="19" t="s">
        <v>181</v>
      </c>
      <c r="CG162" s="161"/>
      <c r="CI162" s="161"/>
      <c r="CJ162" s="161"/>
      <c r="CK162" s="161"/>
      <c r="CL162" s="161"/>
      <c r="CN162" s="48"/>
      <c r="CO162" s="48"/>
      <c r="CP162" s="48"/>
      <c r="CR162" s="9">
        <v>0</v>
      </c>
      <c r="CS162" s="48"/>
      <c r="CT162" s="48"/>
      <c r="CU162" s="48"/>
      <c r="CX162" s="48"/>
      <c r="CY162" s="48"/>
      <c r="CZ162" s="48"/>
      <c r="DC162" s="48"/>
      <c r="DD162" s="48"/>
      <c r="DE162" s="48"/>
      <c r="DH162" s="48"/>
      <c r="DI162" s="48"/>
    </row>
    <row r="163" spans="1:113" x14ac:dyDescent="0.25">
      <c r="A163" s="4">
        <v>2020</v>
      </c>
      <c r="B163" s="5">
        <f>BD!K165</f>
        <v>161</v>
      </c>
      <c r="I163" s="19" t="s">
        <v>181</v>
      </c>
      <c r="O163" s="161"/>
      <c r="Q163" s="161"/>
      <c r="R163" s="161"/>
      <c r="T163" s="4" t="s">
        <v>181</v>
      </c>
      <c r="AE163" s="4" t="s">
        <v>181</v>
      </c>
      <c r="AP163" s="4" t="s">
        <v>181</v>
      </c>
      <c r="BA163" s="9">
        <f t="shared" si="20"/>
        <v>0</v>
      </c>
      <c r="BB163" s="4" t="s">
        <v>181</v>
      </c>
      <c r="BC163" s="161"/>
      <c r="BE163" s="19">
        <f>Tabla1[[#This Row],[TIEMPO PRORROGADO HASTA
(1)]]-Tabla1[[#This Row],[TIEMPO PRORROGADO DESDE
(1)]]</f>
        <v>0</v>
      </c>
      <c r="BF163" s="161"/>
      <c r="BG163" s="161"/>
      <c r="BH163" s="161"/>
      <c r="BJ163" s="4" t="s">
        <v>181</v>
      </c>
      <c r="BM163" s="4">
        <f t="shared" si="21"/>
        <v>0</v>
      </c>
      <c r="BR163" s="4" t="s">
        <v>181</v>
      </c>
      <c r="BU163" s="19">
        <f t="shared" si="22"/>
        <v>0</v>
      </c>
      <c r="BZ163" s="19">
        <f t="shared" si="23"/>
        <v>0</v>
      </c>
      <c r="CA163" s="19" t="s">
        <v>181</v>
      </c>
      <c r="CB163" s="161"/>
      <c r="CD163" s="161"/>
      <c r="CF163" s="19" t="s">
        <v>181</v>
      </c>
      <c r="CG163" s="161"/>
      <c r="CI163" s="161"/>
      <c r="CJ163" s="161"/>
      <c r="CK163" s="161"/>
      <c r="CL163" s="161"/>
      <c r="CN163" s="48"/>
      <c r="CO163" s="48"/>
      <c r="CP163" s="48"/>
      <c r="CR163" s="9">
        <v>0</v>
      </c>
      <c r="CS163" s="48"/>
      <c r="CT163" s="48"/>
      <c r="CU163" s="48"/>
      <c r="CX163" s="48"/>
      <c r="CY163" s="48"/>
      <c r="CZ163" s="48"/>
      <c r="DC163" s="48"/>
      <c r="DD163" s="48"/>
      <c r="DE163" s="48"/>
      <c r="DH163" s="48"/>
      <c r="DI163" s="48"/>
    </row>
    <row r="164" spans="1:113" x14ac:dyDescent="0.25">
      <c r="A164" s="4">
        <v>2020</v>
      </c>
      <c r="B164" s="5">
        <f>BD!K166</f>
        <v>162</v>
      </c>
      <c r="I164" s="19" t="s">
        <v>181</v>
      </c>
      <c r="O164" s="161"/>
      <c r="Q164" s="161"/>
      <c r="R164" s="161"/>
      <c r="T164" s="4" t="s">
        <v>181</v>
      </c>
      <c r="AE164" s="4" t="s">
        <v>181</v>
      </c>
      <c r="AP164" s="4" t="s">
        <v>181</v>
      </c>
      <c r="BA164" s="9">
        <f t="shared" si="20"/>
        <v>0</v>
      </c>
      <c r="BB164" s="4" t="s">
        <v>181</v>
      </c>
      <c r="BC164" s="161"/>
      <c r="BE164" s="19">
        <f>Tabla1[[#This Row],[TIEMPO PRORROGADO HASTA
(1)]]-Tabla1[[#This Row],[TIEMPO PRORROGADO DESDE
(1)]]</f>
        <v>0</v>
      </c>
      <c r="BF164" s="161"/>
      <c r="BG164" s="161"/>
      <c r="BH164" s="161"/>
      <c r="BJ164" s="4" t="s">
        <v>181</v>
      </c>
      <c r="BM164" s="4">
        <f t="shared" si="21"/>
        <v>0</v>
      </c>
      <c r="BR164" s="4" t="s">
        <v>181</v>
      </c>
      <c r="BU164" s="19">
        <f t="shared" si="22"/>
        <v>0</v>
      </c>
      <c r="BZ164" s="19">
        <f t="shared" si="23"/>
        <v>0</v>
      </c>
      <c r="CA164" s="19" t="s">
        <v>181</v>
      </c>
      <c r="CB164" s="161"/>
      <c r="CD164" s="161"/>
      <c r="CF164" s="19" t="s">
        <v>181</v>
      </c>
      <c r="CG164" s="161"/>
      <c r="CI164" s="161"/>
      <c r="CJ164" s="161"/>
      <c r="CK164" s="161"/>
      <c r="CL164" s="161"/>
      <c r="CN164" s="48"/>
      <c r="CO164" s="48"/>
      <c r="CP164" s="48"/>
      <c r="CR164" s="9">
        <v>0</v>
      </c>
      <c r="CS164" s="48"/>
      <c r="CT164" s="48"/>
      <c r="CU164" s="48"/>
      <c r="CX164" s="48"/>
      <c r="CY164" s="48"/>
      <c r="CZ164" s="48"/>
      <c r="DC164" s="48"/>
      <c r="DD164" s="48"/>
      <c r="DE164" s="48"/>
      <c r="DH164" s="48"/>
      <c r="DI164" s="48"/>
    </row>
    <row r="165" spans="1:113" x14ac:dyDescent="0.25">
      <c r="A165" s="4">
        <v>2020</v>
      </c>
      <c r="B165" s="5">
        <f>BD!K167</f>
        <v>163</v>
      </c>
      <c r="I165" s="19" t="s">
        <v>180</v>
      </c>
      <c r="J165" s="20">
        <v>44071</v>
      </c>
      <c r="K165" s="6" t="s">
        <v>2454</v>
      </c>
      <c r="L165" s="19" t="s">
        <v>209</v>
      </c>
      <c r="M165" s="9">
        <v>32911200</v>
      </c>
      <c r="O165" s="161"/>
      <c r="Q165" s="161"/>
      <c r="R165" s="161"/>
      <c r="S165" s="6" t="s">
        <v>714</v>
      </c>
      <c r="T165" s="4" t="s">
        <v>181</v>
      </c>
      <c r="AE165" s="4" t="s">
        <v>181</v>
      </c>
      <c r="AP165" s="4" t="s">
        <v>181</v>
      </c>
      <c r="BA165" s="9">
        <f t="shared" si="20"/>
        <v>32911200</v>
      </c>
      <c r="BB165" s="4" t="s">
        <v>180</v>
      </c>
      <c r="BC165" s="161">
        <v>44071</v>
      </c>
      <c r="BD165" s="6" t="s">
        <v>2454</v>
      </c>
      <c r="BE165" s="19">
        <f>Tabla1[[#This Row],[TIEMPO PRORROGADO HASTA
(1)]]-Tabla1[[#This Row],[TIEMPO PRORROGADO DESDE
(1)]]</f>
        <v>110</v>
      </c>
      <c r="BF165" s="161">
        <v>44073</v>
      </c>
      <c r="BG165" s="161">
        <v>44183</v>
      </c>
      <c r="BH165" s="161"/>
      <c r="BI165" s="6" t="s">
        <v>714</v>
      </c>
      <c r="BJ165" s="4" t="s">
        <v>181</v>
      </c>
      <c r="BM165" s="4">
        <f t="shared" si="21"/>
        <v>0</v>
      </c>
      <c r="BR165" s="4" t="s">
        <v>181</v>
      </c>
      <c r="BU165" s="19">
        <f t="shared" si="22"/>
        <v>0</v>
      </c>
      <c r="BZ165" s="19">
        <f t="shared" si="23"/>
        <v>110</v>
      </c>
      <c r="CA165" s="19" t="s">
        <v>181</v>
      </c>
      <c r="CB165" s="161"/>
      <c r="CD165" s="161"/>
      <c r="CF165" s="19" t="s">
        <v>181</v>
      </c>
      <c r="CG165" s="161"/>
      <c r="CI165" s="161"/>
      <c r="CJ165" s="161"/>
      <c r="CK165" s="161"/>
      <c r="CL165" s="161"/>
      <c r="CN165" s="48"/>
      <c r="CO165" s="48"/>
      <c r="CP165" s="48"/>
      <c r="CR165" s="9">
        <v>0</v>
      </c>
      <c r="CS165" s="48"/>
      <c r="CT165" s="48"/>
      <c r="CU165" s="48"/>
      <c r="CX165" s="48"/>
      <c r="CY165" s="48"/>
      <c r="CZ165" s="48"/>
      <c r="DC165" s="48"/>
      <c r="DD165" s="48"/>
      <c r="DE165" s="48"/>
      <c r="DH165" s="48"/>
      <c r="DI165" s="48"/>
    </row>
    <row r="166" spans="1:113" x14ac:dyDescent="0.25">
      <c r="A166" s="4">
        <v>2020</v>
      </c>
      <c r="B166" s="5">
        <f>BD!K168</f>
        <v>164</v>
      </c>
      <c r="I166" s="19" t="s">
        <v>180</v>
      </c>
      <c r="J166" s="20">
        <v>44097</v>
      </c>
      <c r="K166" s="6" t="s">
        <v>2454</v>
      </c>
      <c r="L166" s="19" t="s">
        <v>209</v>
      </c>
      <c r="M166" s="9">
        <v>20800000</v>
      </c>
      <c r="O166" s="161"/>
      <c r="Q166" s="161"/>
      <c r="R166" s="161"/>
      <c r="S166" s="6" t="s">
        <v>714</v>
      </c>
      <c r="T166" s="4" t="s">
        <v>181</v>
      </c>
      <c r="AE166" s="4" t="s">
        <v>181</v>
      </c>
      <c r="AP166" s="4" t="s">
        <v>181</v>
      </c>
      <c r="BA166" s="9">
        <f t="shared" si="20"/>
        <v>20800000</v>
      </c>
      <c r="BB166" s="4" t="s">
        <v>180</v>
      </c>
      <c r="BC166" s="161">
        <v>44097</v>
      </c>
      <c r="BD166" s="6" t="s">
        <v>2454</v>
      </c>
      <c r="BE166" s="19">
        <f>Tabla1[[#This Row],[TIEMPO PRORROGADO HASTA
(1)]]-Tabla1[[#This Row],[TIEMPO PRORROGADO DESDE
(1)]]</f>
        <v>78</v>
      </c>
      <c r="BF166" s="161">
        <v>44105</v>
      </c>
      <c r="BG166" s="161">
        <v>44183</v>
      </c>
      <c r="BH166" s="161"/>
      <c r="BI166" s="6" t="s">
        <v>714</v>
      </c>
      <c r="BJ166" s="4" t="s">
        <v>181</v>
      </c>
      <c r="BM166" s="4">
        <f t="shared" si="21"/>
        <v>0</v>
      </c>
      <c r="BR166" s="4" t="s">
        <v>181</v>
      </c>
      <c r="BU166" s="19">
        <f t="shared" si="22"/>
        <v>0</v>
      </c>
      <c r="BZ166" s="19">
        <f t="shared" si="23"/>
        <v>78</v>
      </c>
      <c r="CA166" s="19" t="s">
        <v>181</v>
      </c>
      <c r="CB166" s="161"/>
      <c r="CD166" s="161"/>
      <c r="CF166" s="19" t="s">
        <v>181</v>
      </c>
      <c r="CG166" s="161"/>
      <c r="CI166" s="161"/>
      <c r="CJ166" s="161"/>
      <c r="CK166" s="161"/>
      <c r="CL166" s="161"/>
      <c r="CN166" s="48"/>
      <c r="CO166" s="48"/>
      <c r="CP166" s="48"/>
      <c r="CR166" s="9">
        <v>0</v>
      </c>
      <c r="CS166" s="48"/>
      <c r="CT166" s="48"/>
      <c r="CU166" s="48"/>
      <c r="CX166" s="48"/>
      <c r="CY166" s="48"/>
      <c r="CZ166" s="48"/>
      <c r="DC166" s="48"/>
      <c r="DD166" s="48"/>
      <c r="DE166" s="48"/>
      <c r="DH166" s="48"/>
      <c r="DI166" s="48"/>
    </row>
    <row r="167" spans="1:113" x14ac:dyDescent="0.25">
      <c r="A167" s="4">
        <v>2020</v>
      </c>
      <c r="B167" s="5">
        <f>BD!K169</f>
        <v>165</v>
      </c>
      <c r="I167" s="19" t="s">
        <v>180</v>
      </c>
      <c r="J167" s="20">
        <v>44168</v>
      </c>
      <c r="K167" s="6" t="s">
        <v>5358</v>
      </c>
      <c r="L167" s="19" t="s">
        <v>209</v>
      </c>
      <c r="M167" s="9">
        <v>3157000</v>
      </c>
      <c r="O167" s="161"/>
      <c r="Q167" s="161"/>
      <c r="R167" s="161"/>
      <c r="S167" s="6" t="s">
        <v>1432</v>
      </c>
      <c r="T167" s="4" t="s">
        <v>181</v>
      </c>
      <c r="AE167" s="4" t="s">
        <v>181</v>
      </c>
      <c r="AP167" s="4" t="s">
        <v>181</v>
      </c>
      <c r="BA167" s="9">
        <f t="shared" si="20"/>
        <v>3157000</v>
      </c>
      <c r="BB167" s="4" t="s">
        <v>180</v>
      </c>
      <c r="BC167" s="161">
        <v>44168</v>
      </c>
      <c r="BD167" s="6" t="s">
        <v>5358</v>
      </c>
      <c r="BE167" s="19">
        <f>Tabla1[[#This Row],[TIEMPO PRORROGADO HASTA
(1)]]-Tabla1[[#This Row],[TIEMPO PRORROGADO DESDE
(1)]]</f>
        <v>20</v>
      </c>
      <c r="BF167" s="161">
        <v>44174</v>
      </c>
      <c r="BG167" s="161">
        <v>44194</v>
      </c>
      <c r="BH167" s="161"/>
      <c r="BI167" s="6" t="s">
        <v>1432</v>
      </c>
      <c r="BJ167" s="4" t="s">
        <v>181</v>
      </c>
      <c r="BM167" s="4">
        <f t="shared" si="21"/>
        <v>0</v>
      </c>
      <c r="BR167" s="4" t="s">
        <v>181</v>
      </c>
      <c r="BU167" s="19">
        <f t="shared" si="22"/>
        <v>0</v>
      </c>
      <c r="BZ167" s="19">
        <f t="shared" si="23"/>
        <v>20</v>
      </c>
      <c r="CA167" s="19" t="s">
        <v>181</v>
      </c>
      <c r="CB167" s="161"/>
      <c r="CD167" s="161"/>
      <c r="CF167" s="19" t="s">
        <v>181</v>
      </c>
      <c r="CG167" s="161"/>
      <c r="CI167" s="161"/>
      <c r="CJ167" s="161"/>
      <c r="CK167" s="161"/>
      <c r="CL167" s="161"/>
      <c r="CN167" s="48"/>
      <c r="CO167" s="48"/>
      <c r="CP167" s="48"/>
      <c r="CR167" s="9">
        <v>0</v>
      </c>
      <c r="CS167" s="48"/>
      <c r="CT167" s="48"/>
      <c r="CU167" s="48"/>
      <c r="CX167" s="48"/>
      <c r="CY167" s="48"/>
      <c r="CZ167" s="48"/>
      <c r="DC167" s="48"/>
      <c r="DD167" s="48"/>
      <c r="DE167" s="48"/>
      <c r="DH167" s="48"/>
      <c r="DI167" s="48"/>
    </row>
    <row r="168" spans="1:113" x14ac:dyDescent="0.25">
      <c r="A168" s="4">
        <v>2020</v>
      </c>
      <c r="B168" s="5">
        <f>BD!K170</f>
        <v>166</v>
      </c>
      <c r="I168" s="19" t="s">
        <v>180</v>
      </c>
      <c r="J168" s="20">
        <v>44159</v>
      </c>
      <c r="K168" s="6" t="s">
        <v>5358</v>
      </c>
      <c r="L168" s="19" t="s">
        <v>209</v>
      </c>
      <c r="M168" s="9">
        <v>2560000</v>
      </c>
      <c r="O168" s="161"/>
      <c r="Q168" s="161"/>
      <c r="R168" s="161"/>
      <c r="S168" s="6" t="s">
        <v>1439</v>
      </c>
      <c r="T168" s="4" t="s">
        <v>181</v>
      </c>
      <c r="AE168" s="4" t="s">
        <v>181</v>
      </c>
      <c r="AP168" s="4" t="s">
        <v>181</v>
      </c>
      <c r="BA168" s="9">
        <f t="shared" si="20"/>
        <v>2560000</v>
      </c>
      <c r="BB168" s="4" t="s">
        <v>180</v>
      </c>
      <c r="BC168" s="161">
        <v>44159</v>
      </c>
      <c r="BD168" s="6" t="s">
        <v>5358</v>
      </c>
      <c r="BE168" s="19">
        <f>Tabla1[[#This Row],[TIEMPO PRORROGADO HASTA
(1)]]-Tabla1[[#This Row],[TIEMPO PRORROGADO DESDE
(1)]]</f>
        <v>24</v>
      </c>
      <c r="BF168" s="161">
        <v>44171</v>
      </c>
      <c r="BG168" s="161">
        <v>44195</v>
      </c>
      <c r="BH168" s="161"/>
      <c r="BI168" s="6" t="s">
        <v>1439</v>
      </c>
      <c r="BJ168" s="4" t="s">
        <v>181</v>
      </c>
      <c r="BM168" s="4">
        <f t="shared" si="21"/>
        <v>0</v>
      </c>
      <c r="BR168" s="4" t="s">
        <v>181</v>
      </c>
      <c r="BU168" s="19">
        <f t="shared" si="22"/>
        <v>0</v>
      </c>
      <c r="BZ168" s="19">
        <f t="shared" si="23"/>
        <v>24</v>
      </c>
      <c r="CA168" s="19" t="s">
        <v>181</v>
      </c>
      <c r="CB168" s="161"/>
      <c r="CD168" s="161"/>
      <c r="CF168" s="19" t="s">
        <v>181</v>
      </c>
      <c r="CG168" s="161"/>
      <c r="CI168" s="161"/>
      <c r="CJ168" s="161"/>
      <c r="CK168" s="161"/>
      <c r="CL168" s="161"/>
      <c r="CN168" s="48"/>
      <c r="CO168" s="48"/>
      <c r="CP168" s="48"/>
      <c r="CR168" s="9">
        <v>0</v>
      </c>
      <c r="CS168" s="48"/>
      <c r="CT168" s="48"/>
      <c r="CU168" s="48"/>
      <c r="CX168" s="48"/>
      <c r="CY168" s="48"/>
      <c r="CZ168" s="48"/>
      <c r="DC168" s="48"/>
      <c r="DD168" s="48"/>
      <c r="DE168" s="48"/>
      <c r="DH168" s="48"/>
      <c r="DI168" s="48"/>
    </row>
    <row r="169" spans="1:113" x14ac:dyDescent="0.25">
      <c r="A169" s="4">
        <v>2020</v>
      </c>
      <c r="B169" s="5">
        <f>BD!K171</f>
        <v>167</v>
      </c>
      <c r="I169" s="19" t="s">
        <v>181</v>
      </c>
      <c r="O169" s="161"/>
      <c r="Q169" s="161"/>
      <c r="R169" s="161"/>
      <c r="T169" s="4" t="s">
        <v>181</v>
      </c>
      <c r="AE169" s="4" t="s">
        <v>181</v>
      </c>
      <c r="AP169" s="4" t="s">
        <v>181</v>
      </c>
      <c r="BA169" s="9">
        <f t="shared" si="20"/>
        <v>0</v>
      </c>
      <c r="BB169" s="4" t="s">
        <v>181</v>
      </c>
      <c r="BC169" s="161"/>
      <c r="BE169" s="19">
        <f>Tabla1[[#This Row],[TIEMPO PRORROGADO HASTA
(1)]]-Tabla1[[#This Row],[TIEMPO PRORROGADO DESDE
(1)]]</f>
        <v>0</v>
      </c>
      <c r="BF169" s="161"/>
      <c r="BG169" s="161"/>
      <c r="BH169" s="161"/>
      <c r="BJ169" s="4" t="s">
        <v>181</v>
      </c>
      <c r="BM169" s="4">
        <f t="shared" si="21"/>
        <v>0</v>
      </c>
      <c r="BR169" s="4" t="s">
        <v>181</v>
      </c>
      <c r="BU169" s="19">
        <f t="shared" si="22"/>
        <v>0</v>
      </c>
      <c r="BZ169" s="19">
        <f t="shared" si="23"/>
        <v>0</v>
      </c>
      <c r="CA169" s="19" t="s">
        <v>181</v>
      </c>
      <c r="CB169" s="161"/>
      <c r="CD169" s="161"/>
      <c r="CF169" s="19" t="s">
        <v>181</v>
      </c>
      <c r="CG169" s="161"/>
      <c r="CI169" s="161"/>
      <c r="CJ169" s="161"/>
      <c r="CK169" s="161"/>
      <c r="CL169" s="161"/>
      <c r="CN169" s="48"/>
      <c r="CO169" s="48"/>
      <c r="CP169" s="48"/>
      <c r="CR169" s="9">
        <v>0</v>
      </c>
      <c r="CS169" s="48"/>
      <c r="CT169" s="48"/>
      <c r="CU169" s="48"/>
      <c r="CX169" s="48"/>
      <c r="CY169" s="48"/>
      <c r="CZ169" s="48"/>
      <c r="DC169" s="48"/>
      <c r="DD169" s="48"/>
      <c r="DE169" s="48"/>
      <c r="DH169" s="48"/>
      <c r="DI169" s="48"/>
    </row>
    <row r="170" spans="1:113" x14ac:dyDescent="0.25">
      <c r="A170" s="4">
        <v>2020</v>
      </c>
      <c r="B170" s="5">
        <f>BD!K172</f>
        <v>168</v>
      </c>
      <c r="I170" s="19" t="s">
        <v>181</v>
      </c>
      <c r="O170" s="161"/>
      <c r="Q170" s="161"/>
      <c r="R170" s="161"/>
      <c r="T170" s="4" t="s">
        <v>181</v>
      </c>
      <c r="AE170" s="4" t="s">
        <v>181</v>
      </c>
      <c r="AP170" s="4" t="s">
        <v>181</v>
      </c>
      <c r="BA170" s="9">
        <f t="shared" si="20"/>
        <v>0</v>
      </c>
      <c r="BB170" s="4" t="s">
        <v>181</v>
      </c>
      <c r="BC170" s="161"/>
      <c r="BE170" s="19">
        <f>Tabla1[[#This Row],[TIEMPO PRORROGADO HASTA
(1)]]-Tabla1[[#This Row],[TIEMPO PRORROGADO DESDE
(1)]]</f>
        <v>0</v>
      </c>
      <c r="BF170" s="161"/>
      <c r="BG170" s="161"/>
      <c r="BH170" s="161"/>
      <c r="BJ170" s="4" t="s">
        <v>181</v>
      </c>
      <c r="BM170" s="4">
        <f t="shared" si="21"/>
        <v>0</v>
      </c>
      <c r="BR170" s="4" t="s">
        <v>181</v>
      </c>
      <c r="BU170" s="19">
        <f t="shared" si="22"/>
        <v>0</v>
      </c>
      <c r="BZ170" s="19">
        <f t="shared" si="23"/>
        <v>0</v>
      </c>
      <c r="CA170" s="19" t="s">
        <v>181</v>
      </c>
      <c r="CB170" s="161"/>
      <c r="CD170" s="161"/>
      <c r="CF170" s="19" t="s">
        <v>181</v>
      </c>
      <c r="CG170" s="161"/>
      <c r="CI170" s="161"/>
      <c r="CJ170" s="161"/>
      <c r="CK170" s="161"/>
      <c r="CL170" s="161"/>
      <c r="CN170" s="48"/>
      <c r="CO170" s="48"/>
      <c r="CP170" s="48"/>
      <c r="CR170" s="9">
        <v>0</v>
      </c>
      <c r="CS170" s="48"/>
      <c r="CT170" s="48"/>
      <c r="CU170" s="48"/>
      <c r="CX170" s="48"/>
      <c r="CY170" s="48"/>
      <c r="CZ170" s="48"/>
      <c r="DC170" s="48"/>
      <c r="DD170" s="48"/>
      <c r="DE170" s="48"/>
      <c r="DH170" s="48"/>
      <c r="DI170" s="48"/>
    </row>
    <row r="171" spans="1:113" x14ac:dyDescent="0.25">
      <c r="A171" s="4">
        <v>2020</v>
      </c>
      <c r="B171" s="5">
        <f>BD!K173</f>
        <v>169</v>
      </c>
      <c r="I171" s="19" t="s">
        <v>181</v>
      </c>
      <c r="O171" s="161"/>
      <c r="Q171" s="161"/>
      <c r="R171" s="161"/>
      <c r="T171" s="4" t="s">
        <v>181</v>
      </c>
      <c r="AE171" s="4" t="s">
        <v>181</v>
      </c>
      <c r="AP171" s="4" t="s">
        <v>181</v>
      </c>
      <c r="BA171" s="9">
        <f t="shared" si="20"/>
        <v>0</v>
      </c>
      <c r="BB171" s="4" t="s">
        <v>181</v>
      </c>
      <c r="BC171" s="161"/>
      <c r="BE171" s="19">
        <f>Tabla1[[#This Row],[TIEMPO PRORROGADO HASTA
(1)]]-Tabla1[[#This Row],[TIEMPO PRORROGADO DESDE
(1)]]</f>
        <v>0</v>
      </c>
      <c r="BF171" s="161"/>
      <c r="BG171" s="161"/>
      <c r="BH171" s="161"/>
      <c r="BJ171" s="4" t="s">
        <v>181</v>
      </c>
      <c r="BM171" s="4">
        <f t="shared" si="21"/>
        <v>0</v>
      </c>
      <c r="BR171" s="4" t="s">
        <v>181</v>
      </c>
      <c r="BU171" s="19">
        <f t="shared" si="22"/>
        <v>0</v>
      </c>
      <c r="BZ171" s="19">
        <f t="shared" si="23"/>
        <v>0</v>
      </c>
      <c r="CA171" s="19" t="s">
        <v>181</v>
      </c>
      <c r="CB171" s="161"/>
      <c r="CD171" s="161"/>
      <c r="CF171" s="19" t="s">
        <v>181</v>
      </c>
      <c r="CG171" s="161"/>
      <c r="CI171" s="161"/>
      <c r="CJ171" s="161"/>
      <c r="CK171" s="161"/>
      <c r="CL171" s="161"/>
      <c r="CN171" s="48"/>
      <c r="CO171" s="48"/>
      <c r="CP171" s="48"/>
      <c r="CR171" s="9">
        <v>0</v>
      </c>
      <c r="CS171" s="48"/>
      <c r="CT171" s="48"/>
      <c r="CU171" s="48"/>
      <c r="CX171" s="48"/>
      <c r="CY171" s="48"/>
      <c r="CZ171" s="48"/>
      <c r="DC171" s="48"/>
      <c r="DD171" s="48"/>
      <c r="DE171" s="48"/>
      <c r="DH171" s="48"/>
      <c r="DI171" s="48"/>
    </row>
    <row r="172" spans="1:113" x14ac:dyDescent="0.25">
      <c r="A172" s="4">
        <v>2020</v>
      </c>
      <c r="B172" s="5">
        <f>BD!K174</f>
        <v>170</v>
      </c>
      <c r="I172" s="19" t="s">
        <v>181</v>
      </c>
      <c r="O172" s="161"/>
      <c r="Q172" s="161"/>
      <c r="R172" s="161"/>
      <c r="T172" s="4" t="s">
        <v>181</v>
      </c>
      <c r="AE172" s="4" t="s">
        <v>181</v>
      </c>
      <c r="AP172" s="4" t="s">
        <v>181</v>
      </c>
      <c r="BA172" s="9">
        <f t="shared" si="20"/>
        <v>0</v>
      </c>
      <c r="BB172" s="4" t="s">
        <v>181</v>
      </c>
      <c r="BC172" s="161"/>
      <c r="BE172" s="19">
        <f>Tabla1[[#This Row],[TIEMPO PRORROGADO HASTA
(1)]]-Tabla1[[#This Row],[TIEMPO PRORROGADO DESDE
(1)]]</f>
        <v>0</v>
      </c>
      <c r="BF172" s="161"/>
      <c r="BG172" s="161"/>
      <c r="BH172" s="161"/>
      <c r="BJ172" s="4" t="s">
        <v>181</v>
      </c>
      <c r="BM172" s="4">
        <f t="shared" si="21"/>
        <v>0</v>
      </c>
      <c r="BR172" s="4" t="s">
        <v>181</v>
      </c>
      <c r="BU172" s="19">
        <f t="shared" si="22"/>
        <v>0</v>
      </c>
      <c r="BZ172" s="19">
        <f t="shared" si="23"/>
        <v>0</v>
      </c>
      <c r="CA172" s="19" t="s">
        <v>181</v>
      </c>
      <c r="CB172" s="161"/>
      <c r="CD172" s="161"/>
      <c r="CF172" s="19" t="s">
        <v>181</v>
      </c>
      <c r="CG172" s="161"/>
      <c r="CI172" s="161"/>
      <c r="CJ172" s="161"/>
      <c r="CK172" s="161"/>
      <c r="CL172" s="161"/>
      <c r="CN172" s="48"/>
      <c r="CO172" s="48"/>
      <c r="CP172" s="48"/>
      <c r="CR172" s="9">
        <v>0</v>
      </c>
      <c r="CS172" s="48"/>
      <c r="CT172" s="48"/>
      <c r="CU172" s="48"/>
      <c r="CX172" s="48"/>
      <c r="CY172" s="48"/>
      <c r="CZ172" s="48"/>
      <c r="DC172" s="48"/>
      <c r="DD172" s="48"/>
      <c r="DE172" s="48"/>
      <c r="DH172" s="48"/>
      <c r="DI172" s="48"/>
    </row>
    <row r="173" spans="1:113" x14ac:dyDescent="0.25">
      <c r="A173" s="4">
        <v>2020</v>
      </c>
      <c r="B173" s="5">
        <f>BD!K175</f>
        <v>171</v>
      </c>
      <c r="I173" s="19" t="s">
        <v>181</v>
      </c>
      <c r="O173" s="161"/>
      <c r="Q173" s="161"/>
      <c r="R173" s="161"/>
      <c r="T173" s="4" t="s">
        <v>181</v>
      </c>
      <c r="AE173" s="4" t="s">
        <v>181</v>
      </c>
      <c r="AP173" s="4" t="s">
        <v>181</v>
      </c>
      <c r="BA173" s="9">
        <f t="shared" si="20"/>
        <v>0</v>
      </c>
      <c r="BB173" s="4" t="s">
        <v>181</v>
      </c>
      <c r="BC173" s="161"/>
      <c r="BE173" s="19">
        <f>Tabla1[[#This Row],[TIEMPO PRORROGADO HASTA
(1)]]-Tabla1[[#This Row],[TIEMPO PRORROGADO DESDE
(1)]]</f>
        <v>0</v>
      </c>
      <c r="BF173" s="161"/>
      <c r="BG173" s="161"/>
      <c r="BH173" s="161"/>
      <c r="BJ173" s="4" t="s">
        <v>181</v>
      </c>
      <c r="BM173" s="4">
        <f t="shared" si="21"/>
        <v>0</v>
      </c>
      <c r="BR173" s="4" t="s">
        <v>181</v>
      </c>
      <c r="BU173" s="19">
        <f t="shared" si="22"/>
        <v>0</v>
      </c>
      <c r="BZ173" s="19">
        <f t="shared" si="23"/>
        <v>0</v>
      </c>
      <c r="CA173" s="19" t="s">
        <v>181</v>
      </c>
      <c r="CB173" s="161"/>
      <c r="CD173" s="161"/>
      <c r="CF173" s="19" t="s">
        <v>181</v>
      </c>
      <c r="CG173" s="161"/>
      <c r="CI173" s="161"/>
      <c r="CJ173" s="161"/>
      <c r="CK173" s="161"/>
      <c r="CL173" s="161"/>
      <c r="CN173" s="48"/>
      <c r="CO173" s="48"/>
      <c r="CP173" s="48"/>
      <c r="CR173" s="9">
        <v>0</v>
      </c>
      <c r="CS173" s="48"/>
      <c r="CT173" s="48"/>
      <c r="CU173" s="48"/>
      <c r="CX173" s="48"/>
      <c r="CY173" s="48"/>
      <c r="CZ173" s="48"/>
      <c r="DC173" s="48"/>
      <c r="DD173" s="48"/>
      <c r="DE173" s="48"/>
      <c r="DH173" s="48"/>
      <c r="DI173" s="48"/>
    </row>
    <row r="174" spans="1:113" x14ac:dyDescent="0.25">
      <c r="A174" s="4">
        <v>2020</v>
      </c>
      <c r="B174" s="5">
        <f>BD!K176</f>
        <v>172</v>
      </c>
      <c r="I174" s="19" t="s">
        <v>181</v>
      </c>
      <c r="O174" s="161"/>
      <c r="Q174" s="161"/>
      <c r="R174" s="161"/>
      <c r="T174" s="4" t="s">
        <v>181</v>
      </c>
      <c r="AE174" s="4" t="s">
        <v>181</v>
      </c>
      <c r="AP174" s="4" t="s">
        <v>181</v>
      </c>
      <c r="BA174" s="9">
        <f t="shared" si="20"/>
        <v>0</v>
      </c>
      <c r="BB174" s="4" t="s">
        <v>181</v>
      </c>
      <c r="BC174" s="161"/>
      <c r="BE174" s="19">
        <f>Tabla1[[#This Row],[TIEMPO PRORROGADO HASTA
(1)]]-Tabla1[[#This Row],[TIEMPO PRORROGADO DESDE
(1)]]</f>
        <v>0</v>
      </c>
      <c r="BF174" s="161"/>
      <c r="BG174" s="161"/>
      <c r="BH174" s="161"/>
      <c r="BJ174" s="4" t="s">
        <v>181</v>
      </c>
      <c r="BM174" s="4">
        <f t="shared" si="21"/>
        <v>0</v>
      </c>
      <c r="BR174" s="4" t="s">
        <v>181</v>
      </c>
      <c r="BU174" s="19">
        <f t="shared" si="22"/>
        <v>0</v>
      </c>
      <c r="BZ174" s="19">
        <f t="shared" si="23"/>
        <v>0</v>
      </c>
      <c r="CA174" s="19" t="s">
        <v>181</v>
      </c>
      <c r="CB174" s="161"/>
      <c r="CD174" s="161"/>
      <c r="CF174" s="19" t="s">
        <v>181</v>
      </c>
      <c r="CG174" s="161"/>
      <c r="CI174" s="161"/>
      <c r="CJ174" s="161"/>
      <c r="CK174" s="161"/>
      <c r="CL174" s="161"/>
      <c r="CN174" s="48"/>
      <c r="CO174" s="48"/>
      <c r="CP174" s="48"/>
      <c r="CR174" s="9">
        <v>0</v>
      </c>
      <c r="CS174" s="48"/>
      <c r="CT174" s="48"/>
      <c r="CU174" s="48"/>
      <c r="CX174" s="48"/>
      <c r="CY174" s="48"/>
      <c r="CZ174" s="48"/>
      <c r="DC174" s="48"/>
      <c r="DD174" s="48"/>
      <c r="DE174" s="48"/>
      <c r="DH174" s="48"/>
      <c r="DI174" s="48"/>
    </row>
    <row r="175" spans="1:113" x14ac:dyDescent="0.25">
      <c r="A175" s="4">
        <v>2020</v>
      </c>
      <c r="B175" s="5">
        <f>BD!K177</f>
        <v>173</v>
      </c>
      <c r="E175" s="9">
        <v>15466669</v>
      </c>
      <c r="I175" s="19" t="s">
        <v>181</v>
      </c>
      <c r="O175" s="161"/>
      <c r="Q175" s="161"/>
      <c r="R175" s="161"/>
      <c r="T175" s="4" t="s">
        <v>181</v>
      </c>
      <c r="AE175" s="4" t="s">
        <v>181</v>
      </c>
      <c r="AP175" s="4" t="s">
        <v>181</v>
      </c>
      <c r="BA175" s="9">
        <f t="shared" si="20"/>
        <v>0</v>
      </c>
      <c r="BB175" s="4" t="s">
        <v>181</v>
      </c>
      <c r="BC175" s="161"/>
      <c r="BE175" s="19">
        <f>Tabla1[[#This Row],[TIEMPO PRORROGADO HASTA
(1)]]-Tabla1[[#This Row],[TIEMPO PRORROGADO DESDE
(1)]]</f>
        <v>-81</v>
      </c>
      <c r="BF175" s="161">
        <v>44169</v>
      </c>
      <c r="BG175" s="161">
        <v>44088</v>
      </c>
      <c r="BH175" s="161"/>
      <c r="BJ175" s="4" t="s">
        <v>181</v>
      </c>
      <c r="BM175" s="4">
        <f t="shared" si="21"/>
        <v>0</v>
      </c>
      <c r="BR175" s="4" t="s">
        <v>181</v>
      </c>
      <c r="BU175" s="19">
        <f t="shared" si="22"/>
        <v>0</v>
      </c>
      <c r="BZ175" s="19">
        <f t="shared" si="23"/>
        <v>-81</v>
      </c>
      <c r="CA175" s="19" t="s">
        <v>181</v>
      </c>
      <c r="CB175" s="161"/>
      <c r="CD175" s="161"/>
      <c r="CF175" s="19" t="s">
        <v>181</v>
      </c>
      <c r="CG175" s="161"/>
      <c r="CI175" s="161"/>
      <c r="CJ175" s="161"/>
      <c r="CK175" s="161"/>
      <c r="CL175" s="161"/>
      <c r="CN175" s="48"/>
      <c r="CO175" s="48"/>
      <c r="CP175" s="48"/>
      <c r="CR175" s="9">
        <v>0</v>
      </c>
      <c r="CS175" s="48"/>
      <c r="CT175" s="48"/>
      <c r="CU175" s="48"/>
      <c r="CX175" s="48"/>
      <c r="CY175" s="48"/>
      <c r="CZ175" s="48"/>
      <c r="DC175" s="48"/>
      <c r="DD175" s="48"/>
      <c r="DE175" s="48"/>
      <c r="DH175" s="48"/>
      <c r="DI175" s="48"/>
    </row>
    <row r="176" spans="1:113" x14ac:dyDescent="0.25">
      <c r="A176" s="4">
        <v>2020</v>
      </c>
      <c r="B176" s="5" t="str">
        <f>BD!K178</f>
        <v>173 CESION</v>
      </c>
      <c r="I176" s="19" t="s">
        <v>180</v>
      </c>
      <c r="J176" s="20">
        <v>44146</v>
      </c>
      <c r="K176" s="6" t="s">
        <v>5358</v>
      </c>
      <c r="L176" s="19" t="s">
        <v>209</v>
      </c>
      <c r="M176" s="9">
        <v>4833334</v>
      </c>
      <c r="O176" s="161"/>
      <c r="Q176" s="161"/>
      <c r="R176" s="161"/>
      <c r="S176" s="6" t="s">
        <v>1432</v>
      </c>
      <c r="T176" s="4" t="s">
        <v>181</v>
      </c>
      <c r="AE176" s="4" t="s">
        <v>181</v>
      </c>
      <c r="AP176" s="4" t="s">
        <v>181</v>
      </c>
      <c r="BA176" s="9">
        <f t="shared" ref="BA176" si="24">M176+X176+AI176+AT176</f>
        <v>4833334</v>
      </c>
      <c r="BB176" s="4" t="s">
        <v>180</v>
      </c>
      <c r="BC176" s="161">
        <v>44146</v>
      </c>
      <c r="BD176" s="6" t="s">
        <v>5358</v>
      </c>
      <c r="BE176" s="19">
        <f>Tabla1[[#This Row],[TIEMPO PRORROGADO HASTA
(1)]]-Tabla1[[#This Row],[TIEMPO PRORROGADO DESDE
(1)]]</f>
        <v>26</v>
      </c>
      <c r="BF176" s="161">
        <v>44169</v>
      </c>
      <c r="BG176" s="161">
        <v>44195</v>
      </c>
      <c r="BH176" s="161"/>
      <c r="BI176" s="6" t="s">
        <v>1432</v>
      </c>
      <c r="BJ176" s="4" t="s">
        <v>181</v>
      </c>
      <c r="BM176" s="4">
        <f t="shared" ref="BM176" si="25">BO176-BN176</f>
        <v>0</v>
      </c>
      <c r="BR176" s="4" t="s">
        <v>181</v>
      </c>
      <c r="BU176" s="19">
        <f t="shared" ref="BU176" si="26">BW176-BV176</f>
        <v>0</v>
      </c>
      <c r="BZ176" s="19">
        <f t="shared" ref="BZ176" si="27">BU176+BM176+BE176</f>
        <v>26</v>
      </c>
      <c r="CA176" s="19" t="s">
        <v>181</v>
      </c>
      <c r="CB176" s="161"/>
      <c r="CD176" s="161"/>
      <c r="CF176" s="19" t="s">
        <v>181</v>
      </c>
      <c r="CG176" s="161"/>
      <c r="CI176" s="161"/>
      <c r="CJ176" s="161"/>
      <c r="CK176" s="161"/>
      <c r="CL176" s="161"/>
      <c r="CN176" s="48"/>
      <c r="CO176" s="48"/>
      <c r="CP176" s="48"/>
      <c r="CR176" s="9">
        <v>0</v>
      </c>
      <c r="CS176" s="48"/>
      <c r="CT176" s="48"/>
      <c r="CU176" s="48"/>
      <c r="CX176" s="48"/>
      <c r="CY176" s="48"/>
      <c r="CZ176" s="48"/>
      <c r="DC176" s="48"/>
      <c r="DD176" s="48"/>
      <c r="DE176" s="48"/>
      <c r="DH176" s="48"/>
      <c r="DI176" s="48"/>
    </row>
    <row r="177" spans="1:113" x14ac:dyDescent="0.25">
      <c r="A177" s="4">
        <v>2020</v>
      </c>
      <c r="B177" s="5">
        <f>BD!K179</f>
        <v>174</v>
      </c>
      <c r="I177" s="19" t="s">
        <v>180</v>
      </c>
      <c r="J177" s="20">
        <v>44167</v>
      </c>
      <c r="K177" s="6" t="s">
        <v>5358</v>
      </c>
      <c r="L177" s="19" t="s">
        <v>209</v>
      </c>
      <c r="M177" s="9">
        <v>2460000</v>
      </c>
      <c r="O177" s="161"/>
      <c r="Q177" s="161"/>
      <c r="R177" s="161"/>
      <c r="S177" s="6" t="s">
        <v>1436</v>
      </c>
      <c r="T177" s="4" t="s">
        <v>181</v>
      </c>
      <c r="AE177" s="4" t="s">
        <v>181</v>
      </c>
      <c r="AP177" s="4" t="s">
        <v>181</v>
      </c>
      <c r="BA177" s="9">
        <f t="shared" si="20"/>
        <v>2460000</v>
      </c>
      <c r="BB177" s="4" t="s">
        <v>180</v>
      </c>
      <c r="BC177" s="161">
        <v>44167</v>
      </c>
      <c r="BD177" s="6" t="s">
        <v>5358</v>
      </c>
      <c r="BE177" s="19">
        <f>Tabla1[[#This Row],[TIEMPO PRORROGADO HASTA
(1)]]-Tabla1[[#This Row],[TIEMPO PRORROGADO DESDE
(1)]]</f>
        <v>22</v>
      </c>
      <c r="BF177" s="161">
        <v>44171</v>
      </c>
      <c r="BG177" s="161">
        <v>44193</v>
      </c>
      <c r="BH177" s="161"/>
      <c r="BI177" s="6" t="s">
        <v>1436</v>
      </c>
      <c r="BJ177" s="4" t="s">
        <v>181</v>
      </c>
      <c r="BM177" s="4">
        <f t="shared" si="21"/>
        <v>0</v>
      </c>
      <c r="BR177" s="4" t="s">
        <v>181</v>
      </c>
      <c r="BU177" s="19">
        <f t="shared" si="22"/>
        <v>0</v>
      </c>
      <c r="BZ177" s="19">
        <f t="shared" si="23"/>
        <v>22</v>
      </c>
      <c r="CA177" s="19" t="s">
        <v>181</v>
      </c>
      <c r="CB177" s="161"/>
      <c r="CD177" s="161"/>
      <c r="CF177" s="19" t="s">
        <v>181</v>
      </c>
      <c r="CG177" s="161"/>
      <c r="CI177" s="161"/>
      <c r="CJ177" s="161"/>
      <c r="CK177" s="161"/>
      <c r="CL177" s="161"/>
      <c r="CN177" s="48"/>
      <c r="CO177" s="48"/>
      <c r="CP177" s="48"/>
      <c r="CR177" s="9">
        <v>0</v>
      </c>
      <c r="CS177" s="48"/>
      <c r="CT177" s="48"/>
      <c r="CU177" s="48"/>
      <c r="CX177" s="48"/>
      <c r="CY177" s="48"/>
      <c r="CZ177" s="48"/>
      <c r="DC177" s="48"/>
      <c r="DD177" s="48"/>
      <c r="DE177" s="48"/>
      <c r="DH177" s="48"/>
      <c r="DI177" s="48"/>
    </row>
    <row r="178" spans="1:113" x14ac:dyDescent="0.25">
      <c r="A178" s="4">
        <v>2020</v>
      </c>
      <c r="B178" s="5">
        <f>BD!K180</f>
        <v>175</v>
      </c>
      <c r="I178" s="19" t="s">
        <v>180</v>
      </c>
      <c r="J178" s="20">
        <v>44167</v>
      </c>
      <c r="K178" s="6" t="s">
        <v>5358</v>
      </c>
      <c r="L178" s="19" t="s">
        <v>209</v>
      </c>
      <c r="M178" s="9">
        <v>2460000</v>
      </c>
      <c r="O178" s="161"/>
      <c r="Q178" s="161"/>
      <c r="R178" s="161"/>
      <c r="S178" s="6" t="s">
        <v>1436</v>
      </c>
      <c r="T178" s="4" t="s">
        <v>181</v>
      </c>
      <c r="AE178" s="4" t="s">
        <v>181</v>
      </c>
      <c r="AP178" s="4" t="s">
        <v>181</v>
      </c>
      <c r="BA178" s="9">
        <f t="shared" si="20"/>
        <v>2460000</v>
      </c>
      <c r="BB178" s="4" t="s">
        <v>180</v>
      </c>
      <c r="BC178" s="161">
        <v>44167</v>
      </c>
      <c r="BD178" s="6" t="s">
        <v>5358</v>
      </c>
      <c r="BE178" s="19">
        <f>Tabla1[[#This Row],[TIEMPO PRORROGADO HASTA
(1)]]-Tabla1[[#This Row],[TIEMPO PRORROGADO DESDE
(1)]]</f>
        <v>22</v>
      </c>
      <c r="BF178" s="161">
        <v>44171</v>
      </c>
      <c r="BG178" s="161">
        <v>44193</v>
      </c>
      <c r="BH178" s="161"/>
      <c r="BI178" s="6" t="s">
        <v>1436</v>
      </c>
      <c r="BJ178" s="4" t="s">
        <v>181</v>
      </c>
      <c r="BM178" s="4">
        <f t="shared" si="21"/>
        <v>0</v>
      </c>
      <c r="BR178" s="4" t="s">
        <v>181</v>
      </c>
      <c r="BU178" s="19">
        <f t="shared" si="22"/>
        <v>0</v>
      </c>
      <c r="BZ178" s="19">
        <f t="shared" si="23"/>
        <v>22</v>
      </c>
      <c r="CA178" s="19" t="s">
        <v>181</v>
      </c>
      <c r="CB178" s="161"/>
      <c r="CD178" s="161"/>
      <c r="CF178" s="19" t="s">
        <v>181</v>
      </c>
      <c r="CG178" s="161"/>
      <c r="CI178" s="161"/>
      <c r="CJ178" s="161"/>
      <c r="CK178" s="161"/>
      <c r="CL178" s="161"/>
      <c r="CN178" s="48"/>
      <c r="CO178" s="48"/>
      <c r="CP178" s="48"/>
      <c r="CR178" s="9">
        <v>0</v>
      </c>
      <c r="CS178" s="48"/>
      <c r="CT178" s="48"/>
      <c r="CU178" s="48"/>
      <c r="CX178" s="48"/>
      <c r="CY178" s="48"/>
      <c r="CZ178" s="48"/>
      <c r="DC178" s="48"/>
      <c r="DD178" s="48"/>
      <c r="DE178" s="48"/>
      <c r="DH178" s="48"/>
      <c r="DI178" s="48"/>
    </row>
    <row r="179" spans="1:113" x14ac:dyDescent="0.25">
      <c r="A179" s="4">
        <v>2020</v>
      </c>
      <c r="B179" s="5">
        <f>BD!K181</f>
        <v>176</v>
      </c>
      <c r="I179" s="19" t="s">
        <v>180</v>
      </c>
      <c r="J179" s="20">
        <v>44159</v>
      </c>
      <c r="K179" s="6" t="s">
        <v>5358</v>
      </c>
      <c r="L179" s="19" t="s">
        <v>209</v>
      </c>
      <c r="M179" s="9">
        <v>4160000</v>
      </c>
      <c r="O179" s="161"/>
      <c r="Q179" s="161"/>
      <c r="R179" s="161"/>
      <c r="S179" s="6" t="s">
        <v>1439</v>
      </c>
      <c r="T179" s="4" t="s">
        <v>181</v>
      </c>
      <c r="AE179" s="4" t="s">
        <v>181</v>
      </c>
      <c r="AP179" s="4" t="s">
        <v>181</v>
      </c>
      <c r="BA179" s="9">
        <f t="shared" si="20"/>
        <v>4160000</v>
      </c>
      <c r="BB179" s="4" t="s">
        <v>180</v>
      </c>
      <c r="BC179" s="161">
        <v>44159</v>
      </c>
      <c r="BD179" s="6" t="s">
        <v>5358</v>
      </c>
      <c r="BE179" s="19">
        <f>Tabla1[[#This Row],[TIEMPO PRORROGADO HASTA
(1)]]-Tabla1[[#This Row],[TIEMPO PRORROGADO DESDE
(1)]]</f>
        <v>24</v>
      </c>
      <c r="BF179" s="161">
        <v>44171</v>
      </c>
      <c r="BG179" s="161">
        <v>44195</v>
      </c>
      <c r="BH179" s="161"/>
      <c r="BI179" s="6" t="s">
        <v>1439</v>
      </c>
      <c r="BJ179" s="4" t="s">
        <v>181</v>
      </c>
      <c r="BM179" s="4">
        <f t="shared" si="21"/>
        <v>0</v>
      </c>
      <c r="BR179" s="4" t="s">
        <v>181</v>
      </c>
      <c r="BU179" s="19">
        <f t="shared" si="22"/>
        <v>0</v>
      </c>
      <c r="BZ179" s="19">
        <f t="shared" si="23"/>
        <v>24</v>
      </c>
      <c r="CA179" s="19" t="s">
        <v>181</v>
      </c>
      <c r="CB179" s="161"/>
      <c r="CD179" s="161"/>
      <c r="CF179" s="19" t="s">
        <v>181</v>
      </c>
      <c r="CG179" s="161"/>
      <c r="CI179" s="161"/>
      <c r="CJ179" s="161"/>
      <c r="CK179" s="161"/>
      <c r="CL179" s="161"/>
      <c r="CN179" s="48"/>
      <c r="CO179" s="48"/>
      <c r="CP179" s="48"/>
      <c r="CR179" s="9">
        <v>0</v>
      </c>
      <c r="CS179" s="48"/>
      <c r="CT179" s="48"/>
      <c r="CU179" s="48"/>
      <c r="CX179" s="48"/>
      <c r="CY179" s="48"/>
      <c r="CZ179" s="48"/>
      <c r="DC179" s="48"/>
      <c r="DD179" s="48"/>
      <c r="DE179" s="48"/>
      <c r="DH179" s="48"/>
      <c r="DI179" s="48"/>
    </row>
    <row r="180" spans="1:113" x14ac:dyDescent="0.25">
      <c r="A180" s="4">
        <v>2020</v>
      </c>
      <c r="B180" s="5">
        <f>BD!K182</f>
        <v>177</v>
      </c>
      <c r="I180" s="19" t="s">
        <v>181</v>
      </c>
      <c r="O180" s="161"/>
      <c r="Q180" s="161"/>
      <c r="R180" s="161"/>
      <c r="T180" s="4" t="s">
        <v>181</v>
      </c>
      <c r="AE180" s="4" t="s">
        <v>181</v>
      </c>
      <c r="AP180" s="4" t="s">
        <v>181</v>
      </c>
      <c r="BA180" s="9">
        <f t="shared" si="20"/>
        <v>0</v>
      </c>
      <c r="BB180" s="4" t="s">
        <v>181</v>
      </c>
      <c r="BC180" s="161"/>
      <c r="BE180" s="19">
        <f>Tabla1[[#This Row],[TIEMPO PRORROGADO HASTA
(1)]]-Tabla1[[#This Row],[TIEMPO PRORROGADO DESDE
(1)]]</f>
        <v>0</v>
      </c>
      <c r="BF180" s="161"/>
      <c r="BG180" s="161"/>
      <c r="BH180" s="161"/>
      <c r="BJ180" s="4" t="s">
        <v>181</v>
      </c>
      <c r="BM180" s="4">
        <f t="shared" si="21"/>
        <v>0</v>
      </c>
      <c r="BR180" s="4" t="s">
        <v>181</v>
      </c>
      <c r="BU180" s="19">
        <f t="shared" si="22"/>
        <v>0</v>
      </c>
      <c r="BZ180" s="19">
        <f t="shared" si="23"/>
        <v>0</v>
      </c>
      <c r="CA180" s="19" t="s">
        <v>181</v>
      </c>
      <c r="CB180" s="161"/>
      <c r="CD180" s="161"/>
      <c r="CF180" s="19" t="s">
        <v>181</v>
      </c>
      <c r="CG180" s="161"/>
      <c r="CI180" s="161"/>
      <c r="CJ180" s="161"/>
      <c r="CK180" s="161"/>
      <c r="CL180" s="161"/>
      <c r="CN180" s="48"/>
      <c r="CO180" s="48"/>
      <c r="CP180" s="48"/>
      <c r="CR180" s="9">
        <v>0</v>
      </c>
      <c r="CS180" s="48"/>
      <c r="CT180" s="48"/>
      <c r="CU180" s="48"/>
      <c r="CX180" s="48"/>
      <c r="CY180" s="48"/>
      <c r="CZ180" s="48"/>
      <c r="DC180" s="48"/>
      <c r="DD180" s="48"/>
      <c r="DE180" s="48"/>
      <c r="DH180" s="48"/>
      <c r="DI180" s="48"/>
    </row>
    <row r="181" spans="1:113" x14ac:dyDescent="0.25">
      <c r="A181" s="4">
        <v>2020</v>
      </c>
      <c r="B181" s="5">
        <f>BD!K183</f>
        <v>178</v>
      </c>
      <c r="C181" s="161">
        <v>43893</v>
      </c>
      <c r="D181" s="6" t="s">
        <v>2454</v>
      </c>
      <c r="E181" s="9">
        <v>440000</v>
      </c>
      <c r="H181" s="98" t="s">
        <v>714</v>
      </c>
      <c r="I181" s="19" t="s">
        <v>181</v>
      </c>
      <c r="M181" s="9">
        <v>-16500000</v>
      </c>
      <c r="O181" s="161"/>
      <c r="Q181" s="161"/>
      <c r="R181" s="161"/>
      <c r="T181" s="4" t="s">
        <v>181</v>
      </c>
      <c r="AE181" s="4" t="s">
        <v>181</v>
      </c>
      <c r="AP181" s="4" t="s">
        <v>181</v>
      </c>
      <c r="BA181" s="9">
        <f t="shared" si="20"/>
        <v>-16500000</v>
      </c>
      <c r="BB181" s="4" t="s">
        <v>181</v>
      </c>
      <c r="BC181" s="161"/>
      <c r="BE181" s="19">
        <f>Tabla1[[#This Row],[TIEMPO PRORROGADO HASTA
(1)]]-Tabla1[[#This Row],[TIEMPO PRORROGADO DESDE
(1)]]</f>
        <v>-76</v>
      </c>
      <c r="BF181" s="161">
        <v>44196</v>
      </c>
      <c r="BG181" s="161">
        <v>44120</v>
      </c>
      <c r="BH181" s="161"/>
      <c r="BJ181" s="4" t="s">
        <v>181</v>
      </c>
      <c r="BM181" s="4">
        <f t="shared" si="21"/>
        <v>0</v>
      </c>
      <c r="BR181" s="4" t="s">
        <v>181</v>
      </c>
      <c r="BU181" s="19">
        <f t="shared" si="22"/>
        <v>0</v>
      </c>
      <c r="BZ181" s="19">
        <f t="shared" si="23"/>
        <v>-76</v>
      </c>
      <c r="CA181" s="19" t="s">
        <v>181</v>
      </c>
      <c r="CB181" s="161"/>
      <c r="CD181" s="161"/>
      <c r="CF181" s="19" t="s">
        <v>181</v>
      </c>
      <c r="CG181" s="161"/>
      <c r="CI181" s="161"/>
      <c r="CJ181" s="161"/>
      <c r="CK181" s="161"/>
      <c r="CL181" s="161"/>
      <c r="CN181" s="48"/>
      <c r="CO181" s="48"/>
      <c r="CP181" s="48"/>
      <c r="CR181" s="9">
        <v>0</v>
      </c>
      <c r="CS181" s="48"/>
      <c r="CT181" s="48"/>
      <c r="CU181" s="48"/>
      <c r="CX181" s="48"/>
      <c r="CY181" s="48"/>
      <c r="CZ181" s="48"/>
      <c r="DC181" s="48"/>
      <c r="DD181" s="48"/>
      <c r="DE181" s="48"/>
      <c r="DH181" s="48"/>
      <c r="DI181" s="48"/>
    </row>
    <row r="182" spans="1:113" x14ac:dyDescent="0.25">
      <c r="A182" s="4">
        <v>2020</v>
      </c>
      <c r="B182" s="5" t="str">
        <f>BD!K184</f>
        <v>178 - CESION</v>
      </c>
      <c r="C182" s="161"/>
      <c r="H182" s="98"/>
      <c r="I182" s="19" t="s">
        <v>181</v>
      </c>
      <c r="O182" s="161"/>
      <c r="Q182" s="161"/>
      <c r="R182" s="161"/>
      <c r="T182" s="4" t="s">
        <v>181</v>
      </c>
      <c r="AE182" s="4" t="s">
        <v>181</v>
      </c>
      <c r="AP182" s="4" t="s">
        <v>181</v>
      </c>
      <c r="BA182" s="9">
        <f t="shared" ref="BA182" si="28">M182+X182+AI182+AT182</f>
        <v>0</v>
      </c>
      <c r="BB182" s="4" t="s">
        <v>181</v>
      </c>
      <c r="BC182" s="161"/>
      <c r="BE182" s="19">
        <f>Tabla1[[#This Row],[TIEMPO PRORROGADO HASTA
(1)]]-Tabla1[[#This Row],[TIEMPO PRORROGADO DESDE
(1)]]</f>
        <v>0</v>
      </c>
      <c r="BF182" s="161"/>
      <c r="BG182" s="161"/>
      <c r="BH182" s="161"/>
      <c r="BJ182" s="4" t="s">
        <v>181</v>
      </c>
      <c r="BM182" s="4">
        <f t="shared" ref="BM182" si="29">BO182-BN182</f>
        <v>0</v>
      </c>
      <c r="BR182" s="4" t="s">
        <v>181</v>
      </c>
      <c r="BU182" s="19">
        <f t="shared" ref="BU182" si="30">BW182-BV182</f>
        <v>0</v>
      </c>
      <c r="BZ182" s="19">
        <f t="shared" ref="BZ182" si="31">BU182+BM182+BE182</f>
        <v>0</v>
      </c>
      <c r="CA182" s="19" t="s">
        <v>181</v>
      </c>
      <c r="CB182" s="161"/>
      <c r="CD182" s="161"/>
      <c r="CF182" s="19" t="s">
        <v>181</v>
      </c>
      <c r="CG182" s="161"/>
      <c r="CI182" s="161"/>
      <c r="CJ182" s="161"/>
      <c r="CK182" s="161"/>
      <c r="CL182" s="161"/>
      <c r="CN182" s="48"/>
      <c r="CO182" s="48"/>
      <c r="CP182" s="48"/>
      <c r="CR182" s="9">
        <v>0</v>
      </c>
      <c r="CS182" s="48"/>
      <c r="CT182" s="48"/>
      <c r="CU182" s="48"/>
      <c r="CX182" s="48"/>
      <c r="CY182" s="48"/>
      <c r="CZ182" s="48"/>
      <c r="DC182" s="48"/>
      <c r="DD182" s="48"/>
      <c r="DE182" s="48"/>
      <c r="DH182" s="48"/>
      <c r="DI182" s="48"/>
    </row>
    <row r="183" spans="1:113" x14ac:dyDescent="0.25">
      <c r="A183" s="4">
        <v>2020</v>
      </c>
      <c r="B183" s="5">
        <f>BD!K185</f>
        <v>179</v>
      </c>
      <c r="I183" s="19" t="s">
        <v>180</v>
      </c>
      <c r="J183" s="20">
        <v>44169</v>
      </c>
      <c r="K183" s="6" t="s">
        <v>5358</v>
      </c>
      <c r="L183" s="19" t="s">
        <v>209</v>
      </c>
      <c r="M183" s="9">
        <v>5760000</v>
      </c>
      <c r="O183" s="161"/>
      <c r="Q183" s="161"/>
      <c r="R183" s="161"/>
      <c r="S183" s="6" t="s">
        <v>1433</v>
      </c>
      <c r="T183" s="4" t="s">
        <v>181</v>
      </c>
      <c r="AE183" s="4" t="s">
        <v>181</v>
      </c>
      <c r="AP183" s="4" t="s">
        <v>181</v>
      </c>
      <c r="BA183" s="9">
        <f t="shared" si="20"/>
        <v>5760000</v>
      </c>
      <c r="BB183" s="4" t="s">
        <v>180</v>
      </c>
      <c r="BC183" s="161">
        <v>44169</v>
      </c>
      <c r="BD183" s="6" t="s">
        <v>5358</v>
      </c>
      <c r="BE183" s="19">
        <f>Tabla1[[#This Row],[TIEMPO PRORROGADO HASTA
(1)]]-Tabla1[[#This Row],[TIEMPO PRORROGADO DESDE
(1)]]</f>
        <v>24</v>
      </c>
      <c r="BF183" s="161">
        <v>44171</v>
      </c>
      <c r="BG183" s="161">
        <v>44195</v>
      </c>
      <c r="BH183" s="161"/>
      <c r="BI183" s="6" t="s">
        <v>1433</v>
      </c>
      <c r="BJ183" s="4" t="s">
        <v>181</v>
      </c>
      <c r="BM183" s="4">
        <f t="shared" si="21"/>
        <v>0</v>
      </c>
      <c r="BR183" s="4" t="s">
        <v>181</v>
      </c>
      <c r="BU183" s="19">
        <f t="shared" si="22"/>
        <v>0</v>
      </c>
      <c r="BZ183" s="19">
        <f t="shared" si="23"/>
        <v>24</v>
      </c>
      <c r="CA183" s="19" t="s">
        <v>181</v>
      </c>
      <c r="CB183" s="161"/>
      <c r="CD183" s="161"/>
      <c r="CF183" s="19" t="s">
        <v>181</v>
      </c>
      <c r="CG183" s="161"/>
      <c r="CI183" s="161"/>
      <c r="CJ183" s="161"/>
      <c r="CK183" s="161"/>
      <c r="CL183" s="161"/>
      <c r="CN183" s="48"/>
      <c r="CO183" s="48"/>
      <c r="CP183" s="48"/>
      <c r="CR183" s="9">
        <v>0</v>
      </c>
      <c r="CS183" s="48"/>
      <c r="CT183" s="48"/>
      <c r="CU183" s="48"/>
      <c r="CX183" s="48"/>
      <c r="CY183" s="48"/>
      <c r="CZ183" s="48"/>
      <c r="DC183" s="48"/>
      <c r="DD183" s="48"/>
      <c r="DE183" s="48"/>
      <c r="DH183" s="48"/>
      <c r="DI183" s="48"/>
    </row>
    <row r="184" spans="1:113" x14ac:dyDescent="0.25">
      <c r="A184" s="4">
        <v>2020</v>
      </c>
      <c r="B184" s="5">
        <f>BD!K186</f>
        <v>180</v>
      </c>
      <c r="I184" s="19" t="s">
        <v>180</v>
      </c>
      <c r="J184" s="20">
        <v>44169</v>
      </c>
      <c r="K184" s="6" t="s">
        <v>5358</v>
      </c>
      <c r="L184" s="19" t="s">
        <v>209</v>
      </c>
      <c r="M184" s="9">
        <v>1800000</v>
      </c>
      <c r="O184" s="161"/>
      <c r="Q184" s="161"/>
      <c r="R184" s="161"/>
      <c r="S184" s="6" t="s">
        <v>1438</v>
      </c>
      <c r="T184" s="4" t="s">
        <v>181</v>
      </c>
      <c r="AE184" s="4" t="s">
        <v>181</v>
      </c>
      <c r="AP184" s="4" t="s">
        <v>181</v>
      </c>
      <c r="BA184" s="9">
        <f t="shared" si="20"/>
        <v>1800000</v>
      </c>
      <c r="BB184" s="4" t="s">
        <v>180</v>
      </c>
      <c r="BC184" s="161">
        <v>44169</v>
      </c>
      <c r="BD184" s="6" t="s">
        <v>5358</v>
      </c>
      <c r="BE184" s="19">
        <f>Tabla1[[#This Row],[TIEMPO PRORROGADO HASTA
(1)]]-Tabla1[[#This Row],[TIEMPO PRORROGADO DESDE
(1)]]</f>
        <v>22</v>
      </c>
      <c r="BF184" s="161">
        <v>44171</v>
      </c>
      <c r="BG184" s="161">
        <v>44193</v>
      </c>
      <c r="BH184" s="161"/>
      <c r="BI184" s="6" t="s">
        <v>1438</v>
      </c>
      <c r="BJ184" s="4" t="s">
        <v>181</v>
      </c>
      <c r="BM184" s="4">
        <f t="shared" si="21"/>
        <v>0</v>
      </c>
      <c r="BR184" s="4" t="s">
        <v>181</v>
      </c>
      <c r="BU184" s="19">
        <f t="shared" si="22"/>
        <v>0</v>
      </c>
      <c r="BZ184" s="19">
        <f t="shared" si="23"/>
        <v>22</v>
      </c>
      <c r="CA184" s="19" t="s">
        <v>181</v>
      </c>
      <c r="CB184" s="161"/>
      <c r="CD184" s="161"/>
      <c r="CF184" s="19" t="s">
        <v>181</v>
      </c>
      <c r="CG184" s="161"/>
      <c r="CI184" s="161"/>
      <c r="CJ184" s="161"/>
      <c r="CK184" s="161"/>
      <c r="CL184" s="161"/>
      <c r="CN184" s="48"/>
      <c r="CO184" s="48"/>
      <c r="CP184" s="48"/>
      <c r="CR184" s="9">
        <v>0</v>
      </c>
      <c r="CS184" s="48"/>
      <c r="CT184" s="48"/>
      <c r="CU184" s="48"/>
      <c r="CX184" s="48"/>
      <c r="CY184" s="48"/>
      <c r="CZ184" s="48"/>
      <c r="DC184" s="48"/>
      <c r="DD184" s="48"/>
      <c r="DE184" s="48"/>
      <c r="DH184" s="48"/>
      <c r="DI184" s="48"/>
    </row>
    <row r="185" spans="1:113" x14ac:dyDescent="0.25">
      <c r="A185" s="4">
        <v>2020</v>
      </c>
      <c r="B185" s="5">
        <f>BD!K187</f>
        <v>181</v>
      </c>
      <c r="I185" s="19" t="s">
        <v>180</v>
      </c>
      <c r="J185" s="20">
        <v>44167</v>
      </c>
      <c r="K185" s="6" t="s">
        <v>5358</v>
      </c>
      <c r="L185" s="19" t="s">
        <v>209</v>
      </c>
      <c r="M185" s="9">
        <v>5120000</v>
      </c>
      <c r="O185" s="161"/>
      <c r="Q185" s="161"/>
      <c r="R185" s="161"/>
      <c r="S185" s="6" t="s">
        <v>1433</v>
      </c>
      <c r="T185" s="4" t="s">
        <v>181</v>
      </c>
      <c r="AE185" s="4" t="s">
        <v>181</v>
      </c>
      <c r="AP185" s="4" t="s">
        <v>181</v>
      </c>
      <c r="BA185" s="9">
        <f t="shared" si="20"/>
        <v>5120000</v>
      </c>
      <c r="BB185" s="4" t="s">
        <v>180</v>
      </c>
      <c r="BC185" s="161">
        <v>44167</v>
      </c>
      <c r="BD185" s="6" t="s">
        <v>5358</v>
      </c>
      <c r="BE185" s="19">
        <f>Tabla1[[#This Row],[TIEMPO PRORROGADO HASTA
(1)]]-Tabla1[[#This Row],[TIEMPO PRORROGADO DESDE
(1)]]</f>
        <v>24</v>
      </c>
      <c r="BF185" s="161">
        <v>44171</v>
      </c>
      <c r="BG185" s="161">
        <v>44195</v>
      </c>
      <c r="BH185" s="161"/>
      <c r="BI185" s="6" t="s">
        <v>1433</v>
      </c>
      <c r="BJ185" s="4" t="s">
        <v>181</v>
      </c>
      <c r="BM185" s="4">
        <f t="shared" si="21"/>
        <v>0</v>
      </c>
      <c r="BR185" s="4" t="s">
        <v>181</v>
      </c>
      <c r="BU185" s="19">
        <f t="shared" si="22"/>
        <v>0</v>
      </c>
      <c r="BZ185" s="19">
        <f t="shared" si="23"/>
        <v>24</v>
      </c>
      <c r="CA185" s="19" t="s">
        <v>181</v>
      </c>
      <c r="CB185" s="161"/>
      <c r="CD185" s="161"/>
      <c r="CF185" s="19" t="s">
        <v>181</v>
      </c>
      <c r="CG185" s="161"/>
      <c r="CI185" s="161"/>
      <c r="CJ185" s="161"/>
      <c r="CK185" s="161"/>
      <c r="CL185" s="161"/>
      <c r="CN185" s="48"/>
      <c r="CO185" s="48"/>
      <c r="CP185" s="48"/>
      <c r="CR185" s="9">
        <v>0</v>
      </c>
      <c r="CS185" s="48"/>
      <c r="CT185" s="48"/>
      <c r="CU185" s="48"/>
      <c r="CX185" s="48"/>
      <c r="CY185" s="48"/>
      <c r="CZ185" s="48"/>
      <c r="DC185" s="48"/>
      <c r="DD185" s="48"/>
      <c r="DE185" s="48"/>
      <c r="DH185" s="48"/>
      <c r="DI185" s="48"/>
    </row>
    <row r="186" spans="1:113" x14ac:dyDescent="0.25">
      <c r="A186" s="4">
        <v>2020</v>
      </c>
      <c r="B186" s="5">
        <f>BD!K188</f>
        <v>182</v>
      </c>
      <c r="I186" s="19" t="s">
        <v>181</v>
      </c>
      <c r="O186" s="161"/>
      <c r="Q186" s="161"/>
      <c r="R186" s="161"/>
      <c r="T186" s="4" t="s">
        <v>181</v>
      </c>
      <c r="AE186" s="4" t="s">
        <v>181</v>
      </c>
      <c r="AP186" s="4" t="s">
        <v>181</v>
      </c>
      <c r="BA186" s="9">
        <f t="shared" si="20"/>
        <v>0</v>
      </c>
      <c r="BB186" s="4" t="s">
        <v>181</v>
      </c>
      <c r="BC186" s="161"/>
      <c r="BE186" s="19">
        <f>Tabla1[[#This Row],[TIEMPO PRORROGADO HASTA
(1)]]-Tabla1[[#This Row],[TIEMPO PRORROGADO DESDE
(1)]]</f>
        <v>0</v>
      </c>
      <c r="BF186" s="161"/>
      <c r="BG186" s="161"/>
      <c r="BH186" s="161"/>
      <c r="BJ186" s="4" t="s">
        <v>181</v>
      </c>
      <c r="BM186" s="4">
        <f t="shared" si="21"/>
        <v>0</v>
      </c>
      <c r="BR186" s="4" t="s">
        <v>181</v>
      </c>
      <c r="BU186" s="19">
        <f t="shared" si="22"/>
        <v>0</v>
      </c>
      <c r="BZ186" s="19">
        <f t="shared" si="23"/>
        <v>0</v>
      </c>
      <c r="CA186" s="19" t="s">
        <v>181</v>
      </c>
      <c r="CB186" s="161"/>
      <c r="CD186" s="161"/>
      <c r="CF186" s="19" t="s">
        <v>181</v>
      </c>
      <c r="CG186" s="161"/>
      <c r="CI186" s="161"/>
      <c r="CJ186" s="161"/>
      <c r="CK186" s="161"/>
      <c r="CL186" s="161"/>
      <c r="CN186" s="48"/>
      <c r="CO186" s="48"/>
      <c r="CP186" s="48"/>
      <c r="CR186" s="9">
        <v>0</v>
      </c>
      <c r="CS186" s="48"/>
      <c r="CT186" s="48"/>
      <c r="CU186" s="48"/>
      <c r="CX186" s="48"/>
      <c r="CY186" s="48"/>
      <c r="CZ186" s="48"/>
      <c r="DC186" s="48"/>
      <c r="DD186" s="48"/>
      <c r="DE186" s="48"/>
      <c r="DH186" s="48"/>
      <c r="DI186" s="48"/>
    </row>
    <row r="187" spans="1:113" x14ac:dyDescent="0.25">
      <c r="A187" s="4">
        <v>2020</v>
      </c>
      <c r="B187" s="5">
        <f>BD!K189</f>
        <v>183</v>
      </c>
      <c r="I187" s="19" t="s">
        <v>180</v>
      </c>
      <c r="J187" s="20">
        <v>44146</v>
      </c>
      <c r="K187" s="6" t="s">
        <v>5358</v>
      </c>
      <c r="L187" s="19" t="s">
        <v>209</v>
      </c>
      <c r="M187" s="9">
        <v>5182667</v>
      </c>
      <c r="O187" s="161"/>
      <c r="Q187" s="161"/>
      <c r="R187" s="161"/>
      <c r="S187" s="6" t="s">
        <v>1433</v>
      </c>
      <c r="T187" s="4" t="s">
        <v>181</v>
      </c>
      <c r="AE187" s="4" t="s">
        <v>181</v>
      </c>
      <c r="AP187" s="4" t="s">
        <v>181</v>
      </c>
      <c r="BA187" s="9">
        <f t="shared" si="20"/>
        <v>5182667</v>
      </c>
      <c r="BB187" s="4" t="s">
        <v>180</v>
      </c>
      <c r="BC187" s="161">
        <v>44146</v>
      </c>
      <c r="BD187" s="6" t="s">
        <v>5358</v>
      </c>
      <c r="BE187" s="19">
        <f>Tabla1[[#This Row],[TIEMPO PRORROGADO HASTA
(1)]]-Tabla1[[#This Row],[TIEMPO PRORROGADO DESDE
(1)]]</f>
        <v>24</v>
      </c>
      <c r="BF187" s="161">
        <v>44171</v>
      </c>
      <c r="BG187" s="161">
        <v>44195</v>
      </c>
      <c r="BH187" s="161"/>
      <c r="BI187" s="6" t="s">
        <v>1433</v>
      </c>
      <c r="BJ187" s="4" t="s">
        <v>181</v>
      </c>
      <c r="BM187" s="4">
        <f t="shared" si="21"/>
        <v>0</v>
      </c>
      <c r="BR187" s="4" t="s">
        <v>181</v>
      </c>
      <c r="BU187" s="19">
        <f t="shared" si="22"/>
        <v>0</v>
      </c>
      <c r="BZ187" s="19">
        <f t="shared" si="23"/>
        <v>24</v>
      </c>
      <c r="CA187" s="19" t="s">
        <v>181</v>
      </c>
      <c r="CB187" s="161"/>
      <c r="CD187" s="161"/>
      <c r="CF187" s="19" t="s">
        <v>181</v>
      </c>
      <c r="CG187" s="161"/>
      <c r="CI187" s="161"/>
      <c r="CJ187" s="161"/>
      <c r="CK187" s="161"/>
      <c r="CL187" s="161"/>
      <c r="CN187" s="48"/>
      <c r="CO187" s="48"/>
      <c r="CP187" s="48"/>
      <c r="CR187" s="9">
        <v>0</v>
      </c>
      <c r="CS187" s="48"/>
      <c r="CT187" s="48"/>
      <c r="CU187" s="48"/>
      <c r="CX187" s="48"/>
      <c r="CY187" s="48"/>
      <c r="CZ187" s="48"/>
      <c r="DC187" s="48"/>
      <c r="DD187" s="48"/>
      <c r="DE187" s="48"/>
      <c r="DH187" s="48"/>
      <c r="DI187" s="48"/>
    </row>
    <row r="188" spans="1:113" x14ac:dyDescent="0.25">
      <c r="A188" s="4">
        <v>2020</v>
      </c>
      <c r="B188" s="5">
        <f>BD!K190</f>
        <v>184</v>
      </c>
      <c r="I188" s="19" t="s">
        <v>180</v>
      </c>
      <c r="J188" s="20">
        <v>44126</v>
      </c>
      <c r="K188" s="6" t="s">
        <v>2454</v>
      </c>
      <c r="L188" s="19" t="s">
        <v>209</v>
      </c>
      <c r="M188" s="9">
        <v>5653333</v>
      </c>
      <c r="O188" s="161"/>
      <c r="Q188" s="161"/>
      <c r="R188" s="161"/>
      <c r="S188" s="6" t="s">
        <v>1437</v>
      </c>
      <c r="T188" s="4" t="s">
        <v>181</v>
      </c>
      <c r="AE188" s="4" t="s">
        <v>181</v>
      </c>
      <c r="AP188" s="4" t="s">
        <v>181</v>
      </c>
      <c r="BA188" s="9">
        <f t="shared" si="20"/>
        <v>5653333</v>
      </c>
      <c r="BB188" s="4" t="s">
        <v>180</v>
      </c>
      <c r="BC188" s="161">
        <v>44126</v>
      </c>
      <c r="BD188" s="6" t="s">
        <v>2454</v>
      </c>
      <c r="BE188" s="19">
        <f>Tabla1[[#This Row],[TIEMPO PRORROGADO HASTA
(1)]]-Tabla1[[#This Row],[TIEMPO PRORROGADO DESDE
(1)]]</f>
        <v>54</v>
      </c>
      <c r="BF188" s="161">
        <v>44141</v>
      </c>
      <c r="BG188" s="161">
        <v>44195</v>
      </c>
      <c r="BH188" s="161"/>
      <c r="BI188" s="6" t="s">
        <v>1437</v>
      </c>
      <c r="BJ188" s="4" t="s">
        <v>181</v>
      </c>
      <c r="BM188" s="4">
        <f t="shared" si="21"/>
        <v>0</v>
      </c>
      <c r="BR188" s="4" t="s">
        <v>181</v>
      </c>
      <c r="BU188" s="19">
        <f t="shared" si="22"/>
        <v>0</v>
      </c>
      <c r="BZ188" s="19">
        <f t="shared" si="23"/>
        <v>54</v>
      </c>
      <c r="CA188" s="19" t="s">
        <v>181</v>
      </c>
      <c r="CB188" s="161"/>
      <c r="CD188" s="161"/>
      <c r="CF188" s="19" t="s">
        <v>181</v>
      </c>
      <c r="CG188" s="161"/>
      <c r="CI188" s="161"/>
      <c r="CJ188" s="161"/>
      <c r="CK188" s="161"/>
      <c r="CL188" s="161"/>
      <c r="CN188" s="48"/>
      <c r="CO188" s="48"/>
      <c r="CP188" s="48"/>
      <c r="CR188" s="9">
        <v>0</v>
      </c>
      <c r="CS188" s="48"/>
      <c r="CT188" s="48"/>
      <c r="CU188" s="48"/>
      <c r="CX188" s="48"/>
      <c r="CY188" s="48"/>
      <c r="CZ188" s="48"/>
      <c r="DC188" s="48"/>
      <c r="DD188" s="48"/>
      <c r="DE188" s="48"/>
      <c r="DH188" s="48"/>
      <c r="DI188" s="48"/>
    </row>
    <row r="189" spans="1:113" x14ac:dyDescent="0.25">
      <c r="A189" s="4">
        <v>2020</v>
      </c>
      <c r="B189" s="5">
        <f>BD!K191</f>
        <v>185</v>
      </c>
      <c r="I189" s="19" t="s">
        <v>181</v>
      </c>
      <c r="O189" s="161"/>
      <c r="Q189" s="161"/>
      <c r="R189" s="161"/>
      <c r="T189" s="4" t="s">
        <v>181</v>
      </c>
      <c r="AE189" s="4" t="s">
        <v>181</v>
      </c>
      <c r="AP189" s="4" t="s">
        <v>181</v>
      </c>
      <c r="BA189" s="9">
        <f t="shared" si="20"/>
        <v>0</v>
      </c>
      <c r="BB189" s="4" t="s">
        <v>181</v>
      </c>
      <c r="BC189" s="161"/>
      <c r="BE189" s="19">
        <f>Tabla1[[#This Row],[TIEMPO PRORROGADO HASTA
(1)]]-Tabla1[[#This Row],[TIEMPO PRORROGADO DESDE
(1)]]</f>
        <v>0</v>
      </c>
      <c r="BF189" s="161"/>
      <c r="BG189" s="161"/>
      <c r="BH189" s="161"/>
      <c r="BJ189" s="4" t="s">
        <v>181</v>
      </c>
      <c r="BM189" s="4">
        <f t="shared" si="21"/>
        <v>0</v>
      </c>
      <c r="BR189" s="4" t="s">
        <v>181</v>
      </c>
      <c r="BU189" s="19">
        <f t="shared" si="22"/>
        <v>0</v>
      </c>
      <c r="BZ189" s="19">
        <f t="shared" si="23"/>
        <v>0</v>
      </c>
      <c r="CA189" s="19" t="s">
        <v>181</v>
      </c>
      <c r="CB189" s="161"/>
      <c r="CD189" s="161"/>
      <c r="CF189" s="19" t="s">
        <v>181</v>
      </c>
      <c r="CG189" s="161"/>
      <c r="CI189" s="161"/>
      <c r="CJ189" s="161"/>
      <c r="CK189" s="161"/>
      <c r="CL189" s="161"/>
      <c r="CN189" s="48"/>
      <c r="CO189" s="48"/>
      <c r="CP189" s="48"/>
      <c r="CR189" s="9">
        <v>0</v>
      </c>
      <c r="CS189" s="48"/>
      <c r="CT189" s="48"/>
      <c r="CU189" s="48"/>
      <c r="CX189" s="48"/>
      <c r="CY189" s="48"/>
      <c r="CZ189" s="48"/>
      <c r="DC189" s="48"/>
      <c r="DD189" s="48"/>
      <c r="DE189" s="48"/>
      <c r="DH189" s="48"/>
      <c r="DI189" s="48"/>
    </row>
    <row r="190" spans="1:113" x14ac:dyDescent="0.25">
      <c r="A190" s="4">
        <v>2020</v>
      </c>
      <c r="B190" s="5">
        <f>BD!K192</f>
        <v>186</v>
      </c>
      <c r="I190" s="19" t="s">
        <v>180</v>
      </c>
      <c r="J190" s="20">
        <v>44146</v>
      </c>
      <c r="K190" s="6" t="s">
        <v>5358</v>
      </c>
      <c r="L190" s="19" t="s">
        <v>209</v>
      </c>
      <c r="M190" s="9">
        <v>3444000</v>
      </c>
      <c r="O190" s="161"/>
      <c r="Q190" s="161"/>
      <c r="R190" s="161"/>
      <c r="S190" s="6" t="s">
        <v>1437</v>
      </c>
      <c r="T190" s="4" t="s">
        <v>181</v>
      </c>
      <c r="AE190" s="4" t="s">
        <v>181</v>
      </c>
      <c r="AP190" s="4" t="s">
        <v>181</v>
      </c>
      <c r="BA190" s="9">
        <f t="shared" si="20"/>
        <v>3444000</v>
      </c>
      <c r="BB190" s="4" t="s">
        <v>180</v>
      </c>
      <c r="BC190" s="161">
        <v>44146</v>
      </c>
      <c r="BD190" s="6" t="s">
        <v>5358</v>
      </c>
      <c r="BE190" s="19">
        <f>Tabla1[[#This Row],[TIEMPO PRORROGADO HASTA
(1)]]-Tabla1[[#This Row],[TIEMPO PRORROGADO DESDE
(1)]]</f>
        <v>12</v>
      </c>
      <c r="BF190" s="161">
        <v>44170</v>
      </c>
      <c r="BG190" s="161">
        <v>44182</v>
      </c>
      <c r="BH190" s="161"/>
      <c r="BI190" s="6" t="s">
        <v>1437</v>
      </c>
      <c r="BJ190" s="4" t="s">
        <v>181</v>
      </c>
      <c r="BM190" s="4">
        <f t="shared" si="21"/>
        <v>0</v>
      </c>
      <c r="BR190" s="4" t="s">
        <v>181</v>
      </c>
      <c r="BU190" s="19">
        <f t="shared" si="22"/>
        <v>0</v>
      </c>
      <c r="BZ190" s="19">
        <f t="shared" si="23"/>
        <v>12</v>
      </c>
      <c r="CA190" s="19" t="s">
        <v>181</v>
      </c>
      <c r="CB190" s="161"/>
      <c r="CD190" s="161"/>
      <c r="CF190" s="19" t="s">
        <v>181</v>
      </c>
      <c r="CG190" s="161"/>
      <c r="CI190" s="161"/>
      <c r="CJ190" s="161"/>
      <c r="CK190" s="161"/>
      <c r="CL190" s="161"/>
      <c r="CN190" s="48"/>
      <c r="CO190" s="48"/>
      <c r="CP190" s="48"/>
      <c r="CR190" s="9">
        <v>0</v>
      </c>
      <c r="CS190" s="48"/>
      <c r="CT190" s="48"/>
      <c r="CU190" s="48"/>
      <c r="CX190" s="48"/>
      <c r="CY190" s="48"/>
      <c r="CZ190" s="48"/>
      <c r="DC190" s="48"/>
      <c r="DD190" s="48"/>
      <c r="DE190" s="48"/>
      <c r="DH190" s="48"/>
      <c r="DI190" s="48"/>
    </row>
    <row r="191" spans="1:113" x14ac:dyDescent="0.25">
      <c r="A191" s="4">
        <v>2020</v>
      </c>
      <c r="B191" s="5">
        <f>BD!K193</f>
        <v>187</v>
      </c>
      <c r="I191" s="19" t="s">
        <v>180</v>
      </c>
      <c r="J191" s="20">
        <v>44135</v>
      </c>
      <c r="K191" s="6" t="s">
        <v>2454</v>
      </c>
      <c r="L191" s="19" t="s">
        <v>209</v>
      </c>
      <c r="M191" s="9">
        <v>6080000</v>
      </c>
      <c r="O191" s="161"/>
      <c r="Q191" s="161"/>
      <c r="R191" s="161"/>
      <c r="S191" s="6" t="s">
        <v>1437</v>
      </c>
      <c r="T191" s="4" t="s">
        <v>181</v>
      </c>
      <c r="AE191" s="4" t="s">
        <v>181</v>
      </c>
      <c r="AP191" s="4" t="s">
        <v>181</v>
      </c>
      <c r="BA191" s="9">
        <f t="shared" si="20"/>
        <v>6080000</v>
      </c>
      <c r="BB191" s="4" t="s">
        <v>180</v>
      </c>
      <c r="BC191" s="161">
        <v>44135</v>
      </c>
      <c r="BD191" s="6" t="s">
        <v>2454</v>
      </c>
      <c r="BE191" s="19">
        <f>Tabla1[[#This Row],[TIEMPO PRORROGADO HASTA
(1)]]-Tabla1[[#This Row],[TIEMPO PRORROGADO DESDE
(1)]]</f>
        <v>58</v>
      </c>
      <c r="BF191" s="161">
        <v>44137</v>
      </c>
      <c r="BG191" s="161">
        <v>44195</v>
      </c>
      <c r="BH191" s="161"/>
      <c r="BI191" s="6" t="s">
        <v>1437</v>
      </c>
      <c r="BJ191" s="4" t="s">
        <v>181</v>
      </c>
      <c r="BM191" s="4">
        <f t="shared" si="21"/>
        <v>0</v>
      </c>
      <c r="BR191" s="4" t="s">
        <v>181</v>
      </c>
      <c r="BU191" s="19">
        <f t="shared" si="22"/>
        <v>0</v>
      </c>
      <c r="BZ191" s="19">
        <f t="shared" si="23"/>
        <v>58</v>
      </c>
      <c r="CA191" s="19" t="s">
        <v>181</v>
      </c>
      <c r="CB191" s="161"/>
      <c r="CD191" s="161"/>
      <c r="CF191" s="19" t="s">
        <v>181</v>
      </c>
      <c r="CG191" s="161"/>
      <c r="CI191" s="161"/>
      <c r="CJ191" s="161"/>
      <c r="CK191" s="161"/>
      <c r="CL191" s="161"/>
      <c r="CN191" s="48"/>
      <c r="CO191" s="48"/>
      <c r="CP191" s="48"/>
      <c r="CR191" s="9">
        <v>0</v>
      </c>
      <c r="CS191" s="48"/>
      <c r="CT191" s="48"/>
      <c r="CU191" s="48"/>
      <c r="CX191" s="48"/>
      <c r="CY191" s="48"/>
      <c r="CZ191" s="48"/>
      <c r="DC191" s="48"/>
      <c r="DD191" s="48"/>
      <c r="DE191" s="48"/>
      <c r="DH191" s="48"/>
      <c r="DI191" s="48"/>
    </row>
    <row r="192" spans="1:113" x14ac:dyDescent="0.25">
      <c r="A192" s="4">
        <v>2020</v>
      </c>
      <c r="B192" s="5">
        <f>BD!K194</f>
        <v>188</v>
      </c>
      <c r="I192" s="19" t="s">
        <v>180</v>
      </c>
      <c r="J192" s="20">
        <v>44148</v>
      </c>
      <c r="K192" s="6" t="s">
        <v>5358</v>
      </c>
      <c r="L192" s="19" t="s">
        <v>209</v>
      </c>
      <c r="M192" s="9">
        <v>3680000</v>
      </c>
      <c r="O192" s="161"/>
      <c r="Q192" s="161"/>
      <c r="R192" s="161"/>
      <c r="S192" s="6" t="s">
        <v>1431</v>
      </c>
      <c r="T192" s="4" t="s">
        <v>181</v>
      </c>
      <c r="AE192" s="4" t="s">
        <v>181</v>
      </c>
      <c r="AP192" s="4" t="s">
        <v>181</v>
      </c>
      <c r="BA192" s="9">
        <f t="shared" si="20"/>
        <v>3680000</v>
      </c>
      <c r="BB192" s="4" t="s">
        <v>180</v>
      </c>
      <c r="BC192" s="161">
        <v>44148</v>
      </c>
      <c r="BD192" s="6" t="s">
        <v>5358</v>
      </c>
      <c r="BE192" s="19">
        <f>Tabla1[[#This Row],[TIEMPO PRORROGADO HASTA
(1)]]-Tabla1[[#This Row],[TIEMPO PRORROGADO DESDE
(1)]]</f>
        <v>12</v>
      </c>
      <c r="BF192" s="161">
        <v>44170</v>
      </c>
      <c r="BG192" s="161">
        <v>44182</v>
      </c>
      <c r="BH192" s="161"/>
      <c r="BI192" s="6" t="s">
        <v>1431</v>
      </c>
      <c r="BJ192" s="4" t="s">
        <v>181</v>
      </c>
      <c r="BM192" s="4">
        <f t="shared" si="21"/>
        <v>0</v>
      </c>
      <c r="BR192" s="4" t="s">
        <v>181</v>
      </c>
      <c r="BU192" s="19">
        <f t="shared" si="22"/>
        <v>0</v>
      </c>
      <c r="BZ192" s="19">
        <f t="shared" si="23"/>
        <v>12</v>
      </c>
      <c r="CA192" s="19" t="s">
        <v>181</v>
      </c>
      <c r="CB192" s="161"/>
      <c r="CD192" s="161"/>
      <c r="CF192" s="19" t="s">
        <v>181</v>
      </c>
      <c r="CG192" s="161"/>
      <c r="CI192" s="161"/>
      <c r="CJ192" s="161"/>
      <c r="CK192" s="161"/>
      <c r="CL192" s="161"/>
      <c r="CN192" s="48"/>
      <c r="CO192" s="48"/>
      <c r="CP192" s="48"/>
      <c r="CR192" s="9">
        <v>0</v>
      </c>
      <c r="CS192" s="48"/>
      <c r="CT192" s="48"/>
      <c r="CU192" s="48"/>
      <c r="CX192" s="48"/>
      <c r="CY192" s="48"/>
      <c r="CZ192" s="48"/>
      <c r="DC192" s="48"/>
      <c r="DD192" s="48"/>
      <c r="DE192" s="48"/>
      <c r="DH192" s="48"/>
      <c r="DI192" s="48"/>
    </row>
    <row r="193" spans="1:113" x14ac:dyDescent="0.25">
      <c r="A193" s="4">
        <v>2020</v>
      </c>
      <c r="B193" s="5">
        <f>BD!K195</f>
        <v>189</v>
      </c>
      <c r="I193" s="19" t="s">
        <v>180</v>
      </c>
      <c r="J193" s="20">
        <v>44135</v>
      </c>
      <c r="K193" s="6" t="s">
        <v>2454</v>
      </c>
      <c r="L193" s="19" t="s">
        <v>209</v>
      </c>
      <c r="M193" s="9">
        <v>8550002</v>
      </c>
      <c r="O193" s="161"/>
      <c r="Q193" s="161"/>
      <c r="R193" s="161"/>
      <c r="S193" s="6" t="s">
        <v>1437</v>
      </c>
      <c r="T193" s="4" t="s">
        <v>181</v>
      </c>
      <c r="AE193" s="4" t="s">
        <v>181</v>
      </c>
      <c r="AP193" s="4" t="s">
        <v>181</v>
      </c>
      <c r="BA193" s="9">
        <f t="shared" si="20"/>
        <v>8550002</v>
      </c>
      <c r="BB193" s="4" t="s">
        <v>180</v>
      </c>
      <c r="BC193" s="161">
        <v>44135</v>
      </c>
      <c r="BD193" s="6" t="s">
        <v>2454</v>
      </c>
      <c r="BE193" s="19">
        <f>Tabla1[[#This Row],[TIEMPO PRORROGADO HASTA
(1)]]-Tabla1[[#This Row],[TIEMPO PRORROGADO DESDE
(1)]]</f>
        <v>58</v>
      </c>
      <c r="BF193" s="161">
        <v>44137</v>
      </c>
      <c r="BG193" s="161">
        <v>44195</v>
      </c>
      <c r="BH193" s="161"/>
      <c r="BI193" s="6" t="s">
        <v>1437</v>
      </c>
      <c r="BJ193" s="4" t="s">
        <v>181</v>
      </c>
      <c r="BM193" s="4">
        <f t="shared" si="21"/>
        <v>0</v>
      </c>
      <c r="BR193" s="4" t="s">
        <v>181</v>
      </c>
      <c r="BU193" s="19">
        <f t="shared" si="22"/>
        <v>0</v>
      </c>
      <c r="BZ193" s="19">
        <f t="shared" si="23"/>
        <v>58</v>
      </c>
      <c r="CA193" s="19" t="s">
        <v>181</v>
      </c>
      <c r="CB193" s="161"/>
      <c r="CD193" s="161"/>
      <c r="CF193" s="19" t="s">
        <v>181</v>
      </c>
      <c r="CG193" s="161"/>
      <c r="CI193" s="161"/>
      <c r="CJ193" s="161"/>
      <c r="CK193" s="161"/>
      <c r="CL193" s="161"/>
      <c r="CN193" s="48"/>
      <c r="CO193" s="48"/>
      <c r="CP193" s="48"/>
      <c r="CR193" s="9">
        <v>0</v>
      </c>
      <c r="CS193" s="48"/>
      <c r="CT193" s="48"/>
      <c r="CU193" s="48"/>
      <c r="CX193" s="48"/>
      <c r="CY193" s="48"/>
      <c r="CZ193" s="48"/>
      <c r="DC193" s="48"/>
      <c r="DD193" s="48"/>
      <c r="DE193" s="48"/>
      <c r="DH193" s="48"/>
      <c r="DI193" s="48"/>
    </row>
    <row r="194" spans="1:113" x14ac:dyDescent="0.25">
      <c r="A194" s="4">
        <v>2020</v>
      </c>
      <c r="B194" s="5">
        <f>BD!K196</f>
        <v>190</v>
      </c>
      <c r="I194" s="19" t="s">
        <v>180</v>
      </c>
      <c r="J194" s="20">
        <v>44126</v>
      </c>
      <c r="K194" s="6" t="s">
        <v>2454</v>
      </c>
      <c r="L194" s="19" t="s">
        <v>209</v>
      </c>
      <c r="M194" s="9">
        <v>12880000</v>
      </c>
      <c r="O194" s="161"/>
      <c r="Q194" s="161"/>
      <c r="R194" s="161"/>
      <c r="S194" s="6" t="s">
        <v>1437</v>
      </c>
      <c r="T194" s="4" t="s">
        <v>181</v>
      </c>
      <c r="AE194" s="4" t="s">
        <v>181</v>
      </c>
      <c r="AP194" s="4" t="s">
        <v>181</v>
      </c>
      <c r="BA194" s="9">
        <f t="shared" si="20"/>
        <v>12880000</v>
      </c>
      <c r="BB194" s="4" t="s">
        <v>180</v>
      </c>
      <c r="BC194" s="161">
        <v>44126</v>
      </c>
      <c r="BD194" s="6" t="s">
        <v>2454</v>
      </c>
      <c r="BE194" s="19">
        <f>Tabla1[[#This Row],[TIEMPO PRORROGADO HASTA
(1)]]-Tabla1[[#This Row],[TIEMPO PRORROGADO DESDE
(1)]]</f>
        <v>43</v>
      </c>
      <c r="BF194" s="161">
        <v>44140</v>
      </c>
      <c r="BG194" s="161">
        <v>44183</v>
      </c>
      <c r="BH194" s="161"/>
      <c r="BI194" s="6" t="s">
        <v>1437</v>
      </c>
      <c r="BJ194" s="4" t="s">
        <v>181</v>
      </c>
      <c r="BM194" s="4">
        <f t="shared" si="21"/>
        <v>0</v>
      </c>
      <c r="BR194" s="4" t="s">
        <v>181</v>
      </c>
      <c r="BU194" s="19">
        <f t="shared" si="22"/>
        <v>0</v>
      </c>
      <c r="BZ194" s="19">
        <f t="shared" si="23"/>
        <v>43</v>
      </c>
      <c r="CA194" s="19" t="s">
        <v>181</v>
      </c>
      <c r="CB194" s="161"/>
      <c r="CD194" s="161"/>
      <c r="CF194" s="19" t="s">
        <v>181</v>
      </c>
      <c r="CG194" s="161"/>
      <c r="CI194" s="161"/>
      <c r="CJ194" s="161"/>
      <c r="CK194" s="161"/>
      <c r="CL194" s="161"/>
      <c r="CN194" s="48"/>
      <c r="CO194" s="48"/>
      <c r="CP194" s="48"/>
      <c r="CR194" s="9">
        <v>0</v>
      </c>
      <c r="CS194" s="48"/>
      <c r="CT194" s="48"/>
      <c r="CU194" s="48"/>
      <c r="CX194" s="48"/>
      <c r="CY194" s="48"/>
      <c r="CZ194" s="48"/>
      <c r="DC194" s="48"/>
      <c r="DD194" s="48"/>
      <c r="DE194" s="48"/>
      <c r="DH194" s="48"/>
      <c r="DI194" s="48"/>
    </row>
    <row r="195" spans="1:113" x14ac:dyDescent="0.25">
      <c r="A195" s="4">
        <v>2020</v>
      </c>
      <c r="B195" s="5">
        <f>BD!K197</f>
        <v>191</v>
      </c>
      <c r="I195" s="19" t="s">
        <v>180</v>
      </c>
      <c r="J195" s="20">
        <v>44126</v>
      </c>
      <c r="K195" s="6" t="s">
        <v>2454</v>
      </c>
      <c r="L195" s="19" t="s">
        <v>209</v>
      </c>
      <c r="M195" s="9">
        <v>3600000</v>
      </c>
      <c r="O195" s="161"/>
      <c r="Q195" s="161"/>
      <c r="R195" s="161"/>
      <c r="S195" s="6" t="s">
        <v>1432</v>
      </c>
      <c r="T195" s="4" t="s">
        <v>181</v>
      </c>
      <c r="AE195" s="4" t="s">
        <v>181</v>
      </c>
      <c r="AP195" s="4" t="s">
        <v>181</v>
      </c>
      <c r="BA195" s="9">
        <f t="shared" si="20"/>
        <v>3600000</v>
      </c>
      <c r="BB195" s="4" t="s">
        <v>180</v>
      </c>
      <c r="BC195" s="161">
        <v>44126</v>
      </c>
      <c r="BD195" s="6" t="s">
        <v>2454</v>
      </c>
      <c r="BE195" s="19">
        <f>Tabla1[[#This Row],[TIEMPO PRORROGADO HASTA
(1)]]-Tabla1[[#This Row],[TIEMPO PRORROGADO DESDE
(1)]]</f>
        <v>25</v>
      </c>
      <c r="BF195" s="161">
        <v>44170</v>
      </c>
      <c r="BG195" s="161">
        <v>44195</v>
      </c>
      <c r="BH195" s="161"/>
      <c r="BI195" s="6" t="s">
        <v>1432</v>
      </c>
      <c r="BJ195" s="4" t="s">
        <v>181</v>
      </c>
      <c r="BM195" s="4">
        <f t="shared" si="21"/>
        <v>0</v>
      </c>
      <c r="BR195" s="4" t="s">
        <v>181</v>
      </c>
      <c r="BU195" s="19">
        <f t="shared" si="22"/>
        <v>0</v>
      </c>
      <c r="BZ195" s="19">
        <f t="shared" si="23"/>
        <v>25</v>
      </c>
      <c r="CA195" s="19" t="s">
        <v>181</v>
      </c>
      <c r="CB195" s="161"/>
      <c r="CD195" s="161"/>
      <c r="CF195" s="19" t="s">
        <v>181</v>
      </c>
      <c r="CG195" s="161"/>
      <c r="CI195" s="161"/>
      <c r="CJ195" s="161"/>
      <c r="CK195" s="161"/>
      <c r="CL195" s="161"/>
      <c r="CN195" s="48"/>
      <c r="CO195" s="48"/>
      <c r="CP195" s="48"/>
      <c r="CR195" s="9">
        <v>0</v>
      </c>
      <c r="CS195" s="48"/>
      <c r="CT195" s="48"/>
      <c r="CU195" s="48"/>
      <c r="CX195" s="48"/>
      <c r="CY195" s="48"/>
      <c r="CZ195" s="48"/>
      <c r="DC195" s="48"/>
      <c r="DD195" s="48"/>
      <c r="DE195" s="48"/>
      <c r="DH195" s="48"/>
      <c r="DI195" s="48"/>
    </row>
    <row r="196" spans="1:113" x14ac:dyDescent="0.25">
      <c r="A196" s="4">
        <v>2020</v>
      </c>
      <c r="B196" s="5">
        <f>BD!K198</f>
        <v>192</v>
      </c>
      <c r="I196" s="19" t="s">
        <v>180</v>
      </c>
      <c r="J196" s="20">
        <v>44111</v>
      </c>
      <c r="K196" s="6" t="s">
        <v>2454</v>
      </c>
      <c r="L196" s="19" t="s">
        <v>209</v>
      </c>
      <c r="M196" s="9">
        <v>5680000</v>
      </c>
      <c r="O196" s="161"/>
      <c r="Q196" s="161"/>
      <c r="R196" s="161"/>
      <c r="S196" s="6" t="s">
        <v>1432</v>
      </c>
      <c r="T196" s="4" t="s">
        <v>181</v>
      </c>
      <c r="AE196" s="4" t="s">
        <v>181</v>
      </c>
      <c r="AP196" s="4" t="s">
        <v>181</v>
      </c>
      <c r="BA196" s="9">
        <f t="shared" si="20"/>
        <v>5680000</v>
      </c>
      <c r="BB196" s="4" t="s">
        <v>180</v>
      </c>
      <c r="BC196" s="161">
        <v>44111</v>
      </c>
      <c r="BD196" s="6" t="s">
        <v>2454</v>
      </c>
      <c r="BE196" s="19">
        <f>Tabla1[[#This Row],[TIEMPO PRORROGADO HASTA
(1)]]-Tabla1[[#This Row],[TIEMPO PRORROGADO DESDE
(1)]]</f>
        <v>24</v>
      </c>
      <c r="BF196" s="161">
        <v>44171</v>
      </c>
      <c r="BG196" s="161">
        <v>44195</v>
      </c>
      <c r="BH196" s="161"/>
      <c r="BI196" s="6" t="s">
        <v>1432</v>
      </c>
      <c r="BJ196" s="4" t="s">
        <v>181</v>
      </c>
      <c r="BM196" s="4">
        <f t="shared" si="21"/>
        <v>0</v>
      </c>
      <c r="BR196" s="4" t="s">
        <v>181</v>
      </c>
      <c r="BU196" s="19">
        <f t="shared" si="22"/>
        <v>0</v>
      </c>
      <c r="BZ196" s="19">
        <f t="shared" si="23"/>
        <v>24</v>
      </c>
      <c r="CA196" s="19" t="s">
        <v>181</v>
      </c>
      <c r="CB196" s="161"/>
      <c r="CD196" s="161"/>
      <c r="CF196" s="19" t="s">
        <v>181</v>
      </c>
      <c r="CG196" s="161"/>
      <c r="CI196" s="161"/>
      <c r="CJ196" s="161"/>
      <c r="CK196" s="161"/>
      <c r="CL196" s="161"/>
      <c r="CN196" s="48"/>
      <c r="CO196" s="48"/>
      <c r="CP196" s="48"/>
      <c r="CR196" s="9">
        <v>0</v>
      </c>
      <c r="CS196" s="48"/>
      <c r="CT196" s="48"/>
      <c r="CU196" s="48"/>
      <c r="CX196" s="48"/>
      <c r="CY196" s="48"/>
      <c r="CZ196" s="48"/>
      <c r="DC196" s="48"/>
      <c r="DD196" s="48"/>
      <c r="DE196" s="48"/>
      <c r="DH196" s="48"/>
      <c r="DI196" s="48"/>
    </row>
    <row r="197" spans="1:113" x14ac:dyDescent="0.25">
      <c r="A197" s="4">
        <v>2020</v>
      </c>
      <c r="B197" s="5">
        <f>BD!K199</f>
        <v>193</v>
      </c>
      <c r="I197" s="19" t="s">
        <v>180</v>
      </c>
      <c r="J197" s="20">
        <v>44167</v>
      </c>
      <c r="K197" s="6" t="s">
        <v>5358</v>
      </c>
      <c r="L197" s="19" t="s">
        <v>209</v>
      </c>
      <c r="M197" s="9">
        <v>5725000</v>
      </c>
      <c r="O197" s="161"/>
      <c r="Q197" s="161"/>
      <c r="R197" s="161"/>
      <c r="S197" s="6" t="s">
        <v>1431</v>
      </c>
      <c r="T197" s="4" t="s">
        <v>181</v>
      </c>
      <c r="AE197" s="4" t="s">
        <v>181</v>
      </c>
      <c r="AP197" s="4" t="s">
        <v>181</v>
      </c>
      <c r="BA197" s="9">
        <f t="shared" si="20"/>
        <v>5725000</v>
      </c>
      <c r="BB197" s="4" t="s">
        <v>180</v>
      </c>
      <c r="BC197" s="161">
        <v>44167</v>
      </c>
      <c r="BD197" s="6" t="s">
        <v>5358</v>
      </c>
      <c r="BE197" s="19">
        <f>Tabla1[[#This Row],[TIEMPO PRORROGADO HASTA
(1)]]-Tabla1[[#This Row],[TIEMPO PRORROGADO DESDE
(1)]]</f>
        <v>18</v>
      </c>
      <c r="BF197" s="161">
        <v>44172</v>
      </c>
      <c r="BG197" s="161">
        <v>44190</v>
      </c>
      <c r="BH197" s="161"/>
      <c r="BI197" s="6" t="s">
        <v>1431</v>
      </c>
      <c r="BJ197" s="4" t="s">
        <v>181</v>
      </c>
      <c r="BM197" s="4">
        <f t="shared" si="21"/>
        <v>0</v>
      </c>
      <c r="BR197" s="4" t="s">
        <v>181</v>
      </c>
      <c r="BU197" s="19">
        <f t="shared" si="22"/>
        <v>0</v>
      </c>
      <c r="BZ197" s="19">
        <f t="shared" si="23"/>
        <v>18</v>
      </c>
      <c r="CA197" s="19" t="s">
        <v>181</v>
      </c>
      <c r="CB197" s="161"/>
      <c r="CD197" s="161"/>
      <c r="CF197" s="19" t="s">
        <v>181</v>
      </c>
      <c r="CG197" s="161"/>
      <c r="CI197" s="161"/>
      <c r="CJ197" s="161"/>
      <c r="CK197" s="161"/>
      <c r="CL197" s="161"/>
      <c r="CN197" s="48"/>
      <c r="CO197" s="48"/>
      <c r="CP197" s="48"/>
      <c r="CR197" s="9">
        <v>0</v>
      </c>
      <c r="CS197" s="48"/>
      <c r="CT197" s="48"/>
      <c r="CU197" s="48"/>
      <c r="CX197" s="48"/>
      <c r="CY197" s="48"/>
      <c r="CZ197" s="48"/>
      <c r="DC197" s="48"/>
      <c r="DD197" s="48"/>
      <c r="DE197" s="48"/>
      <c r="DH197" s="48"/>
      <c r="DI197" s="48"/>
    </row>
    <row r="198" spans="1:113" x14ac:dyDescent="0.25">
      <c r="A198" s="4">
        <v>2020</v>
      </c>
      <c r="B198" s="5">
        <f>BD!K200</f>
        <v>194</v>
      </c>
      <c r="I198" s="19" t="s">
        <v>180</v>
      </c>
      <c r="J198" s="20">
        <v>44097</v>
      </c>
      <c r="K198" s="6" t="s">
        <v>2454</v>
      </c>
      <c r="L198" s="19" t="s">
        <v>209</v>
      </c>
      <c r="M198" s="9">
        <v>19466666</v>
      </c>
      <c r="O198" s="161"/>
      <c r="Q198" s="161"/>
      <c r="R198" s="161"/>
      <c r="S198" s="6" t="s">
        <v>714</v>
      </c>
      <c r="T198" s="4" t="s">
        <v>181</v>
      </c>
      <c r="AE198" s="4" t="s">
        <v>181</v>
      </c>
      <c r="AP198" s="4" t="s">
        <v>181</v>
      </c>
      <c r="BA198" s="9">
        <f t="shared" si="20"/>
        <v>19466666</v>
      </c>
      <c r="BB198" s="4" t="s">
        <v>180</v>
      </c>
      <c r="BC198" s="161">
        <v>44097</v>
      </c>
      <c r="BD198" s="6" t="s">
        <v>2454</v>
      </c>
      <c r="BE198" s="19">
        <f>Tabla1[[#This Row],[TIEMPO PRORROGADO HASTA
(1)]]-Tabla1[[#This Row],[TIEMPO PRORROGADO DESDE
(1)]]</f>
        <v>74</v>
      </c>
      <c r="BF198" s="161">
        <v>44109</v>
      </c>
      <c r="BG198" s="161">
        <v>44183</v>
      </c>
      <c r="BH198" s="161"/>
      <c r="BI198" s="6" t="s">
        <v>714</v>
      </c>
      <c r="BJ198" s="4" t="s">
        <v>181</v>
      </c>
      <c r="BM198" s="4">
        <f t="shared" si="21"/>
        <v>0</v>
      </c>
      <c r="BR198" s="4" t="s">
        <v>181</v>
      </c>
      <c r="BU198" s="19">
        <f t="shared" si="22"/>
        <v>0</v>
      </c>
      <c r="BZ198" s="19">
        <f t="shared" si="23"/>
        <v>74</v>
      </c>
      <c r="CA198" s="19" t="s">
        <v>181</v>
      </c>
      <c r="CB198" s="161"/>
      <c r="CD198" s="161"/>
      <c r="CF198" s="19" t="s">
        <v>181</v>
      </c>
      <c r="CG198" s="161"/>
      <c r="CI198" s="161"/>
      <c r="CJ198" s="161"/>
      <c r="CK198" s="161"/>
      <c r="CL198" s="161"/>
      <c r="CN198" s="48"/>
      <c r="CO198" s="48"/>
      <c r="CP198" s="48"/>
      <c r="CR198" s="9">
        <v>0</v>
      </c>
      <c r="CS198" s="48"/>
      <c r="CT198" s="48"/>
      <c r="CU198" s="48"/>
      <c r="CX198" s="48"/>
      <c r="CY198" s="48"/>
      <c r="CZ198" s="48"/>
      <c r="DC198" s="48"/>
      <c r="DD198" s="48"/>
      <c r="DE198" s="48"/>
      <c r="DH198" s="48"/>
      <c r="DI198" s="48"/>
    </row>
    <row r="199" spans="1:113" x14ac:dyDescent="0.25">
      <c r="A199" s="4">
        <v>2020</v>
      </c>
      <c r="B199" s="5">
        <f>BD!K201</f>
        <v>195</v>
      </c>
      <c r="I199" s="19" t="s">
        <v>181</v>
      </c>
      <c r="O199" s="161"/>
      <c r="Q199" s="161"/>
      <c r="R199" s="161"/>
      <c r="T199" s="4" t="s">
        <v>181</v>
      </c>
      <c r="AE199" s="4" t="s">
        <v>181</v>
      </c>
      <c r="AP199" s="4" t="s">
        <v>181</v>
      </c>
      <c r="BA199" s="9">
        <f t="shared" si="20"/>
        <v>0</v>
      </c>
      <c r="BB199" s="4" t="s">
        <v>181</v>
      </c>
      <c r="BC199" s="161"/>
      <c r="BE199" s="19">
        <f>Tabla1[[#This Row],[TIEMPO PRORROGADO HASTA
(1)]]-Tabla1[[#This Row],[TIEMPO PRORROGADO DESDE
(1)]]</f>
        <v>0</v>
      </c>
      <c r="BF199" s="161"/>
      <c r="BG199" s="161"/>
      <c r="BH199" s="161"/>
      <c r="BJ199" s="4" t="s">
        <v>181</v>
      </c>
      <c r="BM199" s="4">
        <f t="shared" si="21"/>
        <v>0</v>
      </c>
      <c r="BR199" s="4" t="s">
        <v>181</v>
      </c>
      <c r="BU199" s="19">
        <f t="shared" si="22"/>
        <v>0</v>
      </c>
      <c r="BZ199" s="19">
        <f t="shared" si="23"/>
        <v>0</v>
      </c>
      <c r="CA199" s="19" t="s">
        <v>181</v>
      </c>
      <c r="CB199" s="161"/>
      <c r="CD199" s="161"/>
      <c r="CF199" s="19" t="s">
        <v>181</v>
      </c>
      <c r="CG199" s="161"/>
      <c r="CI199" s="161"/>
      <c r="CJ199" s="161"/>
      <c r="CK199" s="161"/>
      <c r="CL199" s="161"/>
      <c r="CN199" s="48"/>
      <c r="CO199" s="48"/>
      <c r="CP199" s="48"/>
      <c r="CR199" s="9">
        <v>0</v>
      </c>
      <c r="CS199" s="48"/>
      <c r="CT199" s="48"/>
      <c r="CU199" s="48"/>
      <c r="CX199" s="48"/>
      <c r="CY199" s="48"/>
      <c r="CZ199" s="48"/>
      <c r="DC199" s="48"/>
      <c r="DD199" s="48"/>
      <c r="DE199" s="48"/>
      <c r="DH199" s="48"/>
      <c r="DI199" s="48"/>
    </row>
    <row r="200" spans="1:113" x14ac:dyDescent="0.25">
      <c r="A200" s="4">
        <v>2020</v>
      </c>
      <c r="B200" s="5">
        <f>BD!K202</f>
        <v>196</v>
      </c>
      <c r="E200" s="9">
        <v>69333334</v>
      </c>
      <c r="I200" s="19" t="s">
        <v>181</v>
      </c>
      <c r="O200" s="161"/>
      <c r="Q200" s="161"/>
      <c r="R200" s="161"/>
      <c r="T200" s="4" t="s">
        <v>181</v>
      </c>
      <c r="AE200" s="4" t="s">
        <v>181</v>
      </c>
      <c r="AP200" s="4" t="s">
        <v>181</v>
      </c>
      <c r="BA200" s="9">
        <f t="shared" si="20"/>
        <v>0</v>
      </c>
      <c r="BB200" s="4" t="s">
        <v>181</v>
      </c>
      <c r="BC200" s="161"/>
      <c r="BE200" s="19">
        <f>Tabla1[[#This Row],[TIEMPO PRORROGADO HASTA
(1)]]-Tabla1[[#This Row],[TIEMPO PRORROGADO DESDE
(1)]]</f>
        <v>0</v>
      </c>
      <c r="BF200" s="161"/>
      <c r="BG200" s="161"/>
      <c r="BH200" s="161"/>
      <c r="BJ200" s="4" t="s">
        <v>181</v>
      </c>
      <c r="BM200" s="4">
        <f t="shared" si="21"/>
        <v>0</v>
      </c>
      <c r="BR200" s="4" t="s">
        <v>181</v>
      </c>
      <c r="BU200" s="19">
        <f t="shared" si="22"/>
        <v>-211</v>
      </c>
      <c r="BV200" s="161">
        <v>44171</v>
      </c>
      <c r="BW200" s="161">
        <v>43960</v>
      </c>
      <c r="BZ200" s="19">
        <f t="shared" si="23"/>
        <v>-211</v>
      </c>
      <c r="CA200" s="19" t="s">
        <v>181</v>
      </c>
      <c r="CB200" s="161"/>
      <c r="CD200" s="161"/>
      <c r="CF200" s="19" t="s">
        <v>180</v>
      </c>
      <c r="CG200" s="161">
        <v>43959</v>
      </c>
      <c r="CH200" s="6" t="s">
        <v>2454</v>
      </c>
      <c r="CI200" s="161">
        <v>43960</v>
      </c>
      <c r="CJ200" s="161"/>
      <c r="CK200" s="161" t="s">
        <v>515</v>
      </c>
      <c r="CL200" s="161"/>
      <c r="CN200" s="48"/>
      <c r="CO200" s="48"/>
      <c r="CP200" s="48"/>
      <c r="CR200" s="9">
        <v>0</v>
      </c>
      <c r="CS200" s="48"/>
      <c r="CT200" s="48"/>
      <c r="CU200" s="48"/>
      <c r="CX200" s="48"/>
      <c r="CY200" s="48"/>
      <c r="CZ200" s="48"/>
      <c r="DC200" s="48"/>
      <c r="DD200" s="48"/>
      <c r="DE200" s="48"/>
      <c r="DH200" s="48"/>
      <c r="DI200" s="48"/>
    </row>
    <row r="201" spans="1:113" x14ac:dyDescent="0.25">
      <c r="A201" s="4">
        <v>2020</v>
      </c>
      <c r="B201" s="5">
        <f>BD!K203</f>
        <v>197</v>
      </c>
      <c r="I201" s="19" t="s">
        <v>180</v>
      </c>
      <c r="J201" s="20">
        <v>44192</v>
      </c>
      <c r="K201" s="6" t="s">
        <v>5358</v>
      </c>
      <c r="L201" s="19" t="s">
        <v>209</v>
      </c>
      <c r="M201" s="9">
        <v>2666667</v>
      </c>
      <c r="O201" s="161"/>
      <c r="Q201" s="161"/>
      <c r="R201" s="161"/>
      <c r="S201" s="6" t="s">
        <v>515</v>
      </c>
      <c r="T201" s="4" t="s">
        <v>181</v>
      </c>
      <c r="AE201" s="4" t="s">
        <v>181</v>
      </c>
      <c r="AP201" s="4" t="s">
        <v>181</v>
      </c>
      <c r="BA201" s="9">
        <f t="shared" si="20"/>
        <v>2666667</v>
      </c>
      <c r="BB201" s="4" t="s">
        <v>180</v>
      </c>
      <c r="BC201" s="161">
        <v>44162</v>
      </c>
      <c r="BD201" s="6" t="s">
        <v>5358</v>
      </c>
      <c r="BE201" s="19">
        <f>Tabla1[[#This Row],[TIEMPO PRORROGADO HASTA
(1)]]-Tabla1[[#This Row],[TIEMPO PRORROGADO DESDE
(1)]]</f>
        <v>24</v>
      </c>
      <c r="BF201" s="161">
        <v>44171</v>
      </c>
      <c r="BG201" s="161">
        <v>44195</v>
      </c>
      <c r="BH201" s="161"/>
      <c r="BI201" s="6" t="s">
        <v>515</v>
      </c>
      <c r="BJ201" s="4" t="s">
        <v>181</v>
      </c>
      <c r="BM201" s="4">
        <f t="shared" si="21"/>
        <v>0</v>
      </c>
      <c r="BR201" s="4" t="s">
        <v>181</v>
      </c>
      <c r="BU201" s="19">
        <f t="shared" si="22"/>
        <v>0</v>
      </c>
      <c r="BZ201" s="19">
        <f t="shared" si="23"/>
        <v>24</v>
      </c>
      <c r="CA201" s="19" t="s">
        <v>181</v>
      </c>
      <c r="CB201" s="161"/>
      <c r="CD201" s="161"/>
      <c r="CF201" s="19" t="s">
        <v>181</v>
      </c>
      <c r="CG201" s="161"/>
      <c r="CI201" s="161"/>
      <c r="CJ201" s="161"/>
      <c r="CK201" s="161"/>
      <c r="CL201" s="161"/>
      <c r="CN201" s="48"/>
      <c r="CO201" s="48"/>
      <c r="CP201" s="48"/>
      <c r="CR201" s="9">
        <v>0</v>
      </c>
      <c r="CS201" s="48"/>
      <c r="CT201" s="48"/>
      <c r="CU201" s="48"/>
      <c r="CX201" s="48"/>
      <c r="CY201" s="48"/>
      <c r="CZ201" s="48"/>
      <c r="DC201" s="48"/>
      <c r="DD201" s="48"/>
      <c r="DE201" s="48"/>
      <c r="DH201" s="48"/>
      <c r="DI201" s="48"/>
    </row>
    <row r="202" spans="1:113" x14ac:dyDescent="0.25">
      <c r="A202" s="4">
        <v>2020</v>
      </c>
      <c r="B202" s="5">
        <f>BD!K204</f>
        <v>198</v>
      </c>
      <c r="I202" s="19" t="s">
        <v>180</v>
      </c>
      <c r="J202" s="20">
        <v>44152</v>
      </c>
      <c r="K202" s="6" t="s">
        <v>5358</v>
      </c>
      <c r="L202" s="19" t="s">
        <v>209</v>
      </c>
      <c r="M202" s="9">
        <v>4160000</v>
      </c>
      <c r="O202" s="161"/>
      <c r="Q202" s="161"/>
      <c r="R202" s="161"/>
      <c r="S202" s="6" t="s">
        <v>515</v>
      </c>
      <c r="T202" s="4" t="s">
        <v>181</v>
      </c>
      <c r="AE202" s="4" t="s">
        <v>181</v>
      </c>
      <c r="AP202" s="4" t="s">
        <v>181</v>
      </c>
      <c r="BA202" s="9">
        <f t="shared" si="20"/>
        <v>4160000</v>
      </c>
      <c r="BB202" s="4" t="s">
        <v>180</v>
      </c>
      <c r="BC202" s="161">
        <v>44162</v>
      </c>
      <c r="BD202" s="6" t="s">
        <v>5358</v>
      </c>
      <c r="BE202" s="19">
        <f>Tabla1[[#This Row],[TIEMPO PRORROGADO HASTA
(1)]]-Tabla1[[#This Row],[TIEMPO PRORROGADO DESDE
(1)]]</f>
        <v>26</v>
      </c>
      <c r="BF202" s="161">
        <v>44170</v>
      </c>
      <c r="BG202" s="161">
        <v>44196</v>
      </c>
      <c r="BH202" s="161"/>
      <c r="BI202" s="6" t="s">
        <v>515</v>
      </c>
      <c r="BJ202" s="4" t="s">
        <v>181</v>
      </c>
      <c r="BM202" s="4">
        <f t="shared" si="21"/>
        <v>0</v>
      </c>
      <c r="BR202" s="4" t="s">
        <v>181</v>
      </c>
      <c r="BU202" s="19">
        <f t="shared" si="22"/>
        <v>0</v>
      </c>
      <c r="BZ202" s="19">
        <f t="shared" si="23"/>
        <v>26</v>
      </c>
      <c r="CA202" s="19" t="s">
        <v>181</v>
      </c>
      <c r="CB202" s="161"/>
      <c r="CD202" s="161"/>
      <c r="CF202" s="19" t="s">
        <v>181</v>
      </c>
      <c r="CG202" s="161"/>
      <c r="CI202" s="161"/>
      <c r="CJ202" s="161"/>
      <c r="CK202" s="161"/>
      <c r="CL202" s="161"/>
      <c r="CN202" s="48"/>
      <c r="CO202" s="48"/>
      <c r="CP202" s="48"/>
      <c r="CR202" s="9">
        <v>0</v>
      </c>
      <c r="CS202" s="48"/>
      <c r="CT202" s="48"/>
      <c r="CU202" s="48"/>
      <c r="CX202" s="48"/>
      <c r="CY202" s="48"/>
      <c r="CZ202" s="48"/>
      <c r="DC202" s="48"/>
      <c r="DD202" s="48"/>
      <c r="DE202" s="48"/>
      <c r="DH202" s="48"/>
      <c r="DI202" s="48"/>
    </row>
    <row r="203" spans="1:113" x14ac:dyDescent="0.25">
      <c r="A203" s="4">
        <v>2020</v>
      </c>
      <c r="B203" s="5">
        <f>BD!K205</f>
        <v>199</v>
      </c>
      <c r="I203" s="19" t="s">
        <v>180</v>
      </c>
      <c r="J203" s="20">
        <v>44081</v>
      </c>
      <c r="K203" s="6" t="s">
        <v>2454</v>
      </c>
      <c r="L203" s="19" t="s">
        <v>209</v>
      </c>
      <c r="M203" s="9">
        <v>26400000</v>
      </c>
      <c r="O203" s="161"/>
      <c r="Q203" s="161"/>
      <c r="R203" s="161"/>
      <c r="S203" s="6" t="s">
        <v>515</v>
      </c>
      <c r="T203" s="4" t="s">
        <v>181</v>
      </c>
      <c r="AE203" s="4" t="s">
        <v>181</v>
      </c>
      <c r="AP203" s="4" t="s">
        <v>181</v>
      </c>
      <c r="BA203" s="9">
        <f t="shared" si="20"/>
        <v>26400000</v>
      </c>
      <c r="BB203" s="4" t="s">
        <v>180</v>
      </c>
      <c r="BC203" s="161">
        <v>44082</v>
      </c>
      <c r="BD203" s="6" t="s">
        <v>2454</v>
      </c>
      <c r="BE203" s="19">
        <f>Tabla1[[#This Row],[TIEMPO PRORROGADO HASTA
(1)]]-Tabla1[[#This Row],[TIEMPO PRORROGADO DESDE
(1)]]</f>
        <v>73</v>
      </c>
      <c r="BF203" s="161">
        <v>44110</v>
      </c>
      <c r="BG203" s="161">
        <v>44183</v>
      </c>
      <c r="BH203" s="161"/>
      <c r="BI203" s="6" t="s">
        <v>515</v>
      </c>
      <c r="BJ203" s="4" t="s">
        <v>181</v>
      </c>
      <c r="BM203" s="4">
        <f t="shared" si="21"/>
        <v>0</v>
      </c>
      <c r="BR203" s="4" t="s">
        <v>181</v>
      </c>
      <c r="BU203" s="19">
        <f t="shared" si="22"/>
        <v>0</v>
      </c>
      <c r="BZ203" s="19">
        <f t="shared" si="23"/>
        <v>73</v>
      </c>
      <c r="CA203" s="19" t="s">
        <v>181</v>
      </c>
      <c r="CB203" s="161"/>
      <c r="CD203" s="161"/>
      <c r="CF203" s="19" t="s">
        <v>181</v>
      </c>
      <c r="CG203" s="161"/>
      <c r="CI203" s="161"/>
      <c r="CJ203" s="161"/>
      <c r="CK203" s="161"/>
      <c r="CL203" s="161"/>
      <c r="CN203" s="48"/>
      <c r="CO203" s="48"/>
      <c r="CP203" s="48"/>
      <c r="CR203" s="9">
        <v>0</v>
      </c>
      <c r="CS203" s="48"/>
      <c r="CT203" s="48"/>
      <c r="CU203" s="48"/>
      <c r="CX203" s="48"/>
      <c r="CY203" s="48"/>
      <c r="CZ203" s="48"/>
      <c r="DC203" s="48"/>
      <c r="DD203" s="48"/>
      <c r="DE203" s="48"/>
      <c r="DH203" s="48"/>
      <c r="DI203" s="48"/>
    </row>
    <row r="204" spans="1:113" x14ac:dyDescent="0.25">
      <c r="A204" s="4">
        <v>2020</v>
      </c>
      <c r="B204" s="5">
        <f>BD!K206</f>
        <v>200</v>
      </c>
      <c r="I204" s="19" t="s">
        <v>180</v>
      </c>
      <c r="J204" s="20">
        <v>43987</v>
      </c>
      <c r="K204" s="6" t="s">
        <v>2454</v>
      </c>
      <c r="L204" s="19" t="s">
        <v>209</v>
      </c>
      <c r="M204" s="9">
        <v>24720000</v>
      </c>
      <c r="O204" s="161"/>
      <c r="Q204" s="161"/>
      <c r="R204" s="161"/>
      <c r="S204" s="98" t="s">
        <v>1438</v>
      </c>
      <c r="T204" s="4" t="s">
        <v>181</v>
      </c>
      <c r="AE204" s="4" t="s">
        <v>181</v>
      </c>
      <c r="AP204" s="4" t="s">
        <v>181</v>
      </c>
      <c r="BA204" s="9">
        <f t="shared" ref="BA204:BA268" si="32">M204+X204+AI204+AT204</f>
        <v>24720000</v>
      </c>
      <c r="BB204" s="4" t="s">
        <v>180</v>
      </c>
      <c r="BC204" s="161">
        <v>43987</v>
      </c>
      <c r="BD204" s="6" t="s">
        <v>2454</v>
      </c>
      <c r="BE204" s="19">
        <f>Tabla1[[#This Row],[TIEMPO PRORROGADO HASTA
(1)]]-Tabla1[[#This Row],[TIEMPO PRORROGADO DESDE
(1)]]</f>
        <v>60</v>
      </c>
      <c r="BF204" s="161">
        <v>43989</v>
      </c>
      <c r="BG204" s="161">
        <v>44049</v>
      </c>
      <c r="BH204" s="161"/>
      <c r="BI204" s="98" t="s">
        <v>1438</v>
      </c>
      <c r="BJ204" s="4" t="s">
        <v>181</v>
      </c>
      <c r="BM204" s="4">
        <f t="shared" ref="BM204:BM268" si="33">BO204-BN204</f>
        <v>0</v>
      </c>
      <c r="BR204" s="4" t="s">
        <v>181</v>
      </c>
      <c r="BU204" s="19">
        <f t="shared" ref="BU204:BU268" si="34">BW204-BV204</f>
        <v>0</v>
      </c>
      <c r="BZ204" s="19">
        <f t="shared" ref="BZ204:BZ268" si="35">BU204+BM204+BE204</f>
        <v>60</v>
      </c>
      <c r="CA204" s="19" t="s">
        <v>181</v>
      </c>
      <c r="CB204" s="161"/>
      <c r="CD204" s="161"/>
      <c r="CF204" s="19" t="s">
        <v>181</v>
      </c>
      <c r="CG204" s="161"/>
      <c r="CI204" s="161"/>
      <c r="CJ204" s="161"/>
      <c r="CK204" s="161"/>
      <c r="CL204" s="161"/>
      <c r="CN204" s="48"/>
      <c r="CO204" s="48"/>
      <c r="CP204" s="48"/>
      <c r="CR204" s="9">
        <v>0</v>
      </c>
      <c r="CS204" s="48"/>
      <c r="CT204" s="48"/>
      <c r="CU204" s="48"/>
      <c r="CX204" s="48"/>
      <c r="CY204" s="48"/>
      <c r="CZ204" s="48"/>
      <c r="DC204" s="48"/>
      <c r="DD204" s="48"/>
      <c r="DE204" s="48"/>
      <c r="DH204" s="48"/>
      <c r="DI204" s="48"/>
    </row>
    <row r="205" spans="1:113" x14ac:dyDescent="0.25">
      <c r="A205" s="4">
        <v>2020</v>
      </c>
      <c r="B205" s="5">
        <f>BD!K207</f>
        <v>201</v>
      </c>
      <c r="I205" s="19" t="s">
        <v>180</v>
      </c>
      <c r="J205" s="20">
        <v>43987</v>
      </c>
      <c r="K205" s="6" t="s">
        <v>2454</v>
      </c>
      <c r="L205" s="19" t="s">
        <v>209</v>
      </c>
      <c r="M205" s="9">
        <v>12600000</v>
      </c>
      <c r="O205" s="161"/>
      <c r="Q205" s="161"/>
      <c r="R205" s="161"/>
      <c r="S205" s="6" t="s">
        <v>1433</v>
      </c>
      <c r="T205" s="4" t="s">
        <v>181</v>
      </c>
      <c r="AE205" s="4" t="s">
        <v>181</v>
      </c>
      <c r="AP205" s="4" t="s">
        <v>181</v>
      </c>
      <c r="BA205" s="9">
        <f t="shared" si="32"/>
        <v>12600000</v>
      </c>
      <c r="BB205" s="4" t="s">
        <v>180</v>
      </c>
      <c r="BC205" s="161">
        <v>43987</v>
      </c>
      <c r="BD205" s="6" t="s">
        <v>2454</v>
      </c>
      <c r="BE205" s="19">
        <f>Tabla1[[#This Row],[TIEMPO PRORROGADO HASTA
(1)]]-Tabla1[[#This Row],[TIEMPO PRORROGADO DESDE
(1)]]</f>
        <v>60</v>
      </c>
      <c r="BF205" s="161">
        <v>43989</v>
      </c>
      <c r="BG205" s="161">
        <v>44049</v>
      </c>
      <c r="BH205" s="161"/>
      <c r="BI205" s="6" t="s">
        <v>1433</v>
      </c>
      <c r="BJ205" s="4" t="s">
        <v>181</v>
      </c>
      <c r="BM205" s="4">
        <f t="shared" si="33"/>
        <v>0</v>
      </c>
      <c r="BR205" s="4" t="s">
        <v>181</v>
      </c>
      <c r="BU205" s="19">
        <f t="shared" si="34"/>
        <v>0</v>
      </c>
      <c r="BZ205" s="19">
        <f t="shared" si="35"/>
        <v>60</v>
      </c>
      <c r="CA205" s="19" t="s">
        <v>181</v>
      </c>
      <c r="CB205" s="161"/>
      <c r="CD205" s="161"/>
      <c r="CF205" s="19" t="s">
        <v>181</v>
      </c>
      <c r="CG205" s="161"/>
      <c r="CI205" s="161"/>
      <c r="CJ205" s="161"/>
      <c r="CK205" s="161"/>
      <c r="CL205" s="161"/>
      <c r="CN205" s="48"/>
      <c r="CO205" s="48"/>
      <c r="CP205" s="48"/>
      <c r="CR205" s="9">
        <v>0</v>
      </c>
      <c r="CS205" s="48"/>
      <c r="CT205" s="48"/>
      <c r="CU205" s="48"/>
      <c r="CX205" s="48"/>
      <c r="CY205" s="48"/>
      <c r="CZ205" s="48"/>
      <c r="DC205" s="48"/>
      <c r="DD205" s="48"/>
      <c r="DE205" s="48"/>
      <c r="DH205" s="48"/>
      <c r="DI205" s="48"/>
    </row>
    <row r="206" spans="1:113" x14ac:dyDescent="0.25">
      <c r="A206" s="4">
        <v>2020</v>
      </c>
      <c r="B206" s="5">
        <f>BD!K208</f>
        <v>202</v>
      </c>
      <c r="I206" s="19" t="s">
        <v>181</v>
      </c>
      <c r="J206" s="20">
        <v>43987</v>
      </c>
      <c r="K206" s="6" t="s">
        <v>2454</v>
      </c>
      <c r="L206" s="19" t="s">
        <v>209</v>
      </c>
      <c r="M206" s="9">
        <v>9020000</v>
      </c>
      <c r="O206" s="161"/>
      <c r="Q206" s="161"/>
      <c r="R206" s="161"/>
      <c r="S206" s="6" t="s">
        <v>1436</v>
      </c>
      <c r="T206" s="4" t="s">
        <v>181</v>
      </c>
      <c r="AE206" s="4" t="s">
        <v>181</v>
      </c>
      <c r="AP206" s="4" t="s">
        <v>181</v>
      </c>
      <c r="BA206" s="9">
        <f t="shared" si="32"/>
        <v>9020000</v>
      </c>
      <c r="BB206" s="4" t="s">
        <v>180</v>
      </c>
      <c r="BC206" s="161">
        <v>43987</v>
      </c>
      <c r="BD206" s="6" t="s">
        <v>2454</v>
      </c>
      <c r="BE206" s="19">
        <f>Tabla1[[#This Row],[TIEMPO PRORROGADO HASTA
(1)]]-Tabla1[[#This Row],[TIEMPO PRORROGADO DESDE
(1)]]</f>
        <v>60</v>
      </c>
      <c r="BF206" s="161">
        <v>43989</v>
      </c>
      <c r="BG206" s="161">
        <v>44049</v>
      </c>
      <c r="BH206" s="161"/>
      <c r="BI206" s="6" t="s">
        <v>1436</v>
      </c>
      <c r="BJ206" s="4" t="s">
        <v>181</v>
      </c>
      <c r="BM206" s="4">
        <f t="shared" si="33"/>
        <v>0</v>
      </c>
      <c r="BR206" s="4" t="s">
        <v>181</v>
      </c>
      <c r="BU206" s="19">
        <f t="shared" si="34"/>
        <v>0</v>
      </c>
      <c r="BZ206" s="19">
        <f t="shared" si="35"/>
        <v>60</v>
      </c>
      <c r="CA206" s="19" t="s">
        <v>181</v>
      </c>
      <c r="CB206" s="161"/>
      <c r="CD206" s="161"/>
      <c r="CF206" s="19" t="s">
        <v>181</v>
      </c>
      <c r="CG206" s="161"/>
      <c r="CI206" s="161"/>
      <c r="CJ206" s="161"/>
      <c r="CK206" s="161"/>
      <c r="CL206" s="161"/>
      <c r="CN206" s="48"/>
      <c r="CO206" s="48"/>
      <c r="CP206" s="48"/>
      <c r="CR206" s="9">
        <v>0</v>
      </c>
      <c r="CS206" s="48"/>
      <c r="CT206" s="48"/>
      <c r="CU206" s="48"/>
      <c r="CX206" s="48"/>
      <c r="CY206" s="48"/>
      <c r="CZ206" s="48"/>
      <c r="DC206" s="48"/>
      <c r="DD206" s="48"/>
      <c r="DE206" s="48"/>
      <c r="DH206" s="48"/>
      <c r="DI206" s="48"/>
    </row>
    <row r="207" spans="1:113" x14ac:dyDescent="0.25">
      <c r="A207" s="4">
        <v>2020</v>
      </c>
      <c r="B207" s="5">
        <f>BD!K209</f>
        <v>203</v>
      </c>
      <c r="I207" s="19" t="s">
        <v>181</v>
      </c>
      <c r="O207" s="161"/>
      <c r="Q207" s="161"/>
      <c r="R207" s="161"/>
      <c r="T207" s="4" t="s">
        <v>181</v>
      </c>
      <c r="AE207" s="4" t="s">
        <v>181</v>
      </c>
      <c r="AP207" s="4" t="s">
        <v>181</v>
      </c>
      <c r="BA207" s="9">
        <f t="shared" si="32"/>
        <v>0</v>
      </c>
      <c r="BB207" s="4" t="s">
        <v>181</v>
      </c>
      <c r="BC207" s="161"/>
      <c r="BE207" s="19">
        <f>Tabla1[[#This Row],[TIEMPO PRORROGADO HASTA
(1)]]-Tabla1[[#This Row],[TIEMPO PRORROGADO DESDE
(1)]]</f>
        <v>0</v>
      </c>
      <c r="BF207" s="161"/>
      <c r="BG207" s="161"/>
      <c r="BH207" s="161"/>
      <c r="BJ207" s="4" t="s">
        <v>181</v>
      </c>
      <c r="BM207" s="4">
        <f t="shared" si="33"/>
        <v>0</v>
      </c>
      <c r="BR207" s="4" t="s">
        <v>181</v>
      </c>
      <c r="BU207" s="19">
        <f t="shared" si="34"/>
        <v>0</v>
      </c>
      <c r="BZ207" s="19">
        <f t="shared" si="35"/>
        <v>0</v>
      </c>
      <c r="CA207" s="19" t="s">
        <v>181</v>
      </c>
      <c r="CB207" s="161"/>
      <c r="CD207" s="161"/>
      <c r="CF207" s="19" t="s">
        <v>181</v>
      </c>
      <c r="CG207" s="161"/>
      <c r="CI207" s="161"/>
      <c r="CJ207" s="161"/>
      <c r="CK207" s="161"/>
      <c r="CL207" s="161"/>
      <c r="CN207" s="48"/>
      <c r="CO207" s="48"/>
      <c r="CP207" s="48"/>
      <c r="CR207" s="9">
        <v>0</v>
      </c>
      <c r="CS207" s="48"/>
      <c r="CT207" s="48"/>
      <c r="CU207" s="48"/>
      <c r="CX207" s="48"/>
      <c r="CY207" s="48"/>
      <c r="CZ207" s="48"/>
      <c r="DC207" s="48"/>
      <c r="DD207" s="48"/>
      <c r="DE207" s="48"/>
      <c r="DH207" s="48"/>
      <c r="DI207" s="48"/>
    </row>
    <row r="208" spans="1:113" x14ac:dyDescent="0.25">
      <c r="A208" s="4">
        <v>2020</v>
      </c>
      <c r="B208" s="5">
        <f>BD!K210</f>
        <v>204</v>
      </c>
      <c r="I208" s="19" t="s">
        <v>180</v>
      </c>
      <c r="J208" s="20">
        <v>44169</v>
      </c>
      <c r="K208" s="6" t="s">
        <v>5358</v>
      </c>
      <c r="L208" s="19" t="s">
        <v>209</v>
      </c>
      <c r="M208" s="9">
        <v>2880000</v>
      </c>
      <c r="O208" s="161"/>
      <c r="Q208" s="161"/>
      <c r="R208" s="161"/>
      <c r="S208" s="6" t="s">
        <v>714</v>
      </c>
      <c r="T208" s="4" t="s">
        <v>181</v>
      </c>
      <c r="AE208" s="4" t="s">
        <v>181</v>
      </c>
      <c r="AP208" s="4" t="s">
        <v>181</v>
      </c>
      <c r="BA208" s="9">
        <f t="shared" si="32"/>
        <v>2880000</v>
      </c>
      <c r="BB208" s="4" t="s">
        <v>180</v>
      </c>
      <c r="BC208" s="161">
        <v>44169</v>
      </c>
      <c r="BD208" s="6" t="s">
        <v>5358</v>
      </c>
      <c r="BE208" s="19">
        <f>Tabla1[[#This Row],[TIEMPO PRORROGADO HASTA
(1)]]-Tabla1[[#This Row],[TIEMPO PRORROGADO DESDE
(1)]]</f>
        <v>12</v>
      </c>
      <c r="BF208" s="161">
        <v>44171</v>
      </c>
      <c r="BG208" s="161">
        <v>44183</v>
      </c>
      <c r="BH208" s="161"/>
      <c r="BI208" s="6" t="s">
        <v>714</v>
      </c>
      <c r="BJ208" s="4" t="s">
        <v>181</v>
      </c>
      <c r="BM208" s="4">
        <f t="shared" si="33"/>
        <v>0</v>
      </c>
      <c r="BR208" s="4" t="s">
        <v>181</v>
      </c>
      <c r="BU208" s="19">
        <f t="shared" si="34"/>
        <v>0</v>
      </c>
      <c r="BZ208" s="19">
        <f t="shared" si="35"/>
        <v>12</v>
      </c>
      <c r="CA208" s="19" t="s">
        <v>181</v>
      </c>
      <c r="CB208" s="161"/>
      <c r="CD208" s="161"/>
      <c r="CF208" s="19" t="s">
        <v>181</v>
      </c>
      <c r="CG208" s="161"/>
      <c r="CI208" s="161"/>
      <c r="CJ208" s="161"/>
      <c r="CK208" s="161"/>
      <c r="CL208" s="161"/>
      <c r="CN208" s="48"/>
      <c r="CO208" s="48"/>
      <c r="CP208" s="48"/>
      <c r="CR208" s="9">
        <v>0</v>
      </c>
      <c r="CS208" s="48"/>
      <c r="CT208" s="48"/>
      <c r="CU208" s="48"/>
      <c r="CX208" s="48"/>
      <c r="CY208" s="48"/>
      <c r="CZ208" s="48"/>
      <c r="DC208" s="48"/>
      <c r="DD208" s="48"/>
      <c r="DE208" s="48"/>
      <c r="DH208" s="48"/>
      <c r="DI208" s="48"/>
    </row>
    <row r="209" spans="1:113" x14ac:dyDescent="0.25">
      <c r="A209" s="4">
        <v>2020</v>
      </c>
      <c r="B209" s="5">
        <f>BD!K211</f>
        <v>205</v>
      </c>
      <c r="I209" s="19" t="s">
        <v>180</v>
      </c>
      <c r="J209" s="20">
        <v>44081</v>
      </c>
      <c r="K209" s="6" t="s">
        <v>2454</v>
      </c>
      <c r="L209" s="19" t="s">
        <v>209</v>
      </c>
      <c r="M209" s="9">
        <v>26133333</v>
      </c>
      <c r="O209" s="161"/>
      <c r="Q209" s="161"/>
      <c r="R209" s="161"/>
      <c r="S209" s="6" t="s">
        <v>515</v>
      </c>
      <c r="T209" s="4" t="s">
        <v>181</v>
      </c>
      <c r="AE209" s="4" t="s">
        <v>181</v>
      </c>
      <c r="AP209" s="4" t="s">
        <v>181</v>
      </c>
      <c r="BA209" s="9">
        <f t="shared" si="32"/>
        <v>26133333</v>
      </c>
      <c r="BB209" s="4" t="s">
        <v>180</v>
      </c>
      <c r="BC209" s="161">
        <v>44081</v>
      </c>
      <c r="BD209" s="6" t="s">
        <v>2454</v>
      </c>
      <c r="BE209" s="19">
        <f>Tabla1[[#This Row],[TIEMPO PRORROGADO HASTA
(1)]]-Tabla1[[#This Row],[TIEMPO PRORROGADO DESDE
(1)]]</f>
        <v>99</v>
      </c>
      <c r="BF209" s="161">
        <v>44084</v>
      </c>
      <c r="BG209" s="161">
        <v>44183</v>
      </c>
      <c r="BH209" s="161"/>
      <c r="BI209" s="6" t="s">
        <v>515</v>
      </c>
      <c r="BJ209" s="4" t="s">
        <v>181</v>
      </c>
      <c r="BM209" s="4">
        <f t="shared" si="33"/>
        <v>0</v>
      </c>
      <c r="BR209" s="4" t="s">
        <v>181</v>
      </c>
      <c r="BU209" s="19">
        <f t="shared" si="34"/>
        <v>0</v>
      </c>
      <c r="BZ209" s="19">
        <f t="shared" si="35"/>
        <v>99</v>
      </c>
      <c r="CA209" s="19" t="s">
        <v>181</v>
      </c>
      <c r="CB209" s="161"/>
      <c r="CD209" s="161"/>
      <c r="CF209" s="19" t="s">
        <v>181</v>
      </c>
      <c r="CG209" s="161"/>
      <c r="CI209" s="161"/>
      <c r="CJ209" s="161"/>
      <c r="CK209" s="161"/>
      <c r="CL209" s="161"/>
      <c r="CN209" s="48"/>
      <c r="CO209" s="48"/>
      <c r="CP209" s="48"/>
      <c r="CR209" s="9">
        <v>0</v>
      </c>
      <c r="CS209" s="48"/>
      <c r="CT209" s="48"/>
      <c r="CU209" s="48"/>
      <c r="CX209" s="48"/>
      <c r="CY209" s="48"/>
      <c r="CZ209" s="48"/>
      <c r="DC209" s="48"/>
      <c r="DD209" s="48"/>
      <c r="DE209" s="48"/>
      <c r="DH209" s="48"/>
      <c r="DI209" s="48"/>
    </row>
    <row r="210" spans="1:113" x14ac:dyDescent="0.25">
      <c r="A210" s="4">
        <v>2020</v>
      </c>
      <c r="B210" s="5">
        <f>BD!K212</f>
        <v>206</v>
      </c>
      <c r="I210" s="19" t="s">
        <v>180</v>
      </c>
      <c r="J210" s="20">
        <v>44176</v>
      </c>
      <c r="K210" s="6" t="s">
        <v>5358</v>
      </c>
      <c r="L210" s="19" t="s">
        <v>209</v>
      </c>
      <c r="M210" s="9">
        <v>2700001</v>
      </c>
      <c r="O210" s="161"/>
      <c r="Q210" s="161"/>
      <c r="R210" s="161"/>
      <c r="S210" s="6" t="s">
        <v>1431</v>
      </c>
      <c r="T210" s="4" t="s">
        <v>181</v>
      </c>
      <c r="AE210" s="4" t="s">
        <v>181</v>
      </c>
      <c r="AP210" s="4" t="s">
        <v>181</v>
      </c>
      <c r="BA210" s="9">
        <f t="shared" si="32"/>
        <v>2700001</v>
      </c>
      <c r="BB210" s="4" t="s">
        <v>180</v>
      </c>
      <c r="BC210" s="161">
        <v>44176</v>
      </c>
      <c r="BD210" s="6" t="s">
        <v>5358</v>
      </c>
      <c r="BE210" s="19">
        <f>Tabla1[[#This Row],[TIEMPO PRORROGADO HASTA
(1)]]-Tabla1[[#This Row],[TIEMPO PRORROGADO DESDE
(1)]]</f>
        <v>18</v>
      </c>
      <c r="BF210" s="161">
        <v>44177</v>
      </c>
      <c r="BG210" s="161">
        <v>44195</v>
      </c>
      <c r="BH210" s="161"/>
      <c r="BI210" s="6" t="s">
        <v>1431</v>
      </c>
      <c r="BJ210" s="4" t="s">
        <v>181</v>
      </c>
      <c r="BM210" s="4">
        <f t="shared" si="33"/>
        <v>0</v>
      </c>
      <c r="BR210" s="4" t="s">
        <v>181</v>
      </c>
      <c r="BU210" s="19">
        <f t="shared" si="34"/>
        <v>0</v>
      </c>
      <c r="BZ210" s="19">
        <f t="shared" si="35"/>
        <v>18</v>
      </c>
      <c r="CA210" s="19" t="s">
        <v>181</v>
      </c>
      <c r="CB210" s="161"/>
      <c r="CD210" s="161"/>
      <c r="CF210" s="19" t="s">
        <v>181</v>
      </c>
      <c r="CG210" s="161"/>
      <c r="CI210" s="161"/>
      <c r="CJ210" s="161"/>
      <c r="CK210" s="161"/>
      <c r="CL210" s="161"/>
      <c r="CN210" s="48"/>
      <c r="CO210" s="48"/>
      <c r="CP210" s="48"/>
      <c r="CR210" s="9">
        <v>0</v>
      </c>
      <c r="CS210" s="48"/>
      <c r="CT210" s="48"/>
      <c r="CU210" s="48"/>
      <c r="CX210" s="48"/>
      <c r="CY210" s="48"/>
      <c r="CZ210" s="48"/>
      <c r="DC210" s="48"/>
      <c r="DD210" s="48"/>
      <c r="DE210" s="48"/>
      <c r="DH210" s="48"/>
      <c r="DI210" s="48"/>
    </row>
    <row r="211" spans="1:113" x14ac:dyDescent="0.25">
      <c r="A211" s="4">
        <v>2020</v>
      </c>
      <c r="B211" s="5">
        <f>BD!K213</f>
        <v>207</v>
      </c>
      <c r="I211" s="19" t="s">
        <v>180</v>
      </c>
      <c r="J211" s="20">
        <v>44176</v>
      </c>
      <c r="K211" s="6" t="s">
        <v>5358</v>
      </c>
      <c r="L211" s="19" t="s">
        <v>209</v>
      </c>
      <c r="M211" s="9">
        <v>3000000</v>
      </c>
      <c r="O211" s="161"/>
      <c r="Q211" s="161"/>
      <c r="R211" s="161"/>
      <c r="S211" s="6" t="s">
        <v>1431</v>
      </c>
      <c r="T211" s="4" t="s">
        <v>181</v>
      </c>
      <c r="AE211" s="4" t="s">
        <v>181</v>
      </c>
      <c r="AP211" s="4" t="s">
        <v>181</v>
      </c>
      <c r="BA211" s="9">
        <f t="shared" si="32"/>
        <v>3000000</v>
      </c>
      <c r="BB211" s="4" t="s">
        <v>180</v>
      </c>
      <c r="BC211" s="226">
        <v>44176</v>
      </c>
      <c r="BD211" s="6" t="s">
        <v>5358</v>
      </c>
      <c r="BE211" s="19">
        <f>Tabla1[[#This Row],[TIEMPO PRORROGADO HASTA
(1)]]-Tabla1[[#This Row],[TIEMPO PRORROGADO DESDE
(1)]]</f>
        <v>18</v>
      </c>
      <c r="BF211" s="161">
        <v>44177</v>
      </c>
      <c r="BG211" s="226">
        <v>44195</v>
      </c>
      <c r="BH211" s="161"/>
      <c r="BI211" s="6" t="s">
        <v>1431</v>
      </c>
      <c r="BJ211" s="4" t="s">
        <v>181</v>
      </c>
      <c r="BM211" s="4">
        <f t="shared" si="33"/>
        <v>0</v>
      </c>
      <c r="BR211" s="4" t="s">
        <v>181</v>
      </c>
      <c r="BU211" s="19">
        <f t="shared" si="34"/>
        <v>0</v>
      </c>
      <c r="BZ211" s="19">
        <f t="shared" si="35"/>
        <v>18</v>
      </c>
      <c r="CA211" s="19" t="s">
        <v>181</v>
      </c>
      <c r="CB211" s="161"/>
      <c r="CD211" s="161"/>
      <c r="CF211" s="19" t="s">
        <v>181</v>
      </c>
      <c r="CG211" s="161"/>
      <c r="CI211" s="161"/>
      <c r="CJ211" s="161"/>
      <c r="CK211" s="161"/>
      <c r="CL211" s="161"/>
      <c r="CN211" s="48"/>
      <c r="CO211" s="48"/>
      <c r="CP211" s="48"/>
      <c r="CR211" s="9">
        <v>0</v>
      </c>
      <c r="CS211" s="48"/>
      <c r="CT211" s="48"/>
      <c r="CU211" s="48"/>
      <c r="CX211" s="48"/>
      <c r="CY211" s="48"/>
      <c r="CZ211" s="48"/>
      <c r="DC211" s="48"/>
      <c r="DD211" s="48"/>
      <c r="DE211" s="48"/>
      <c r="DH211" s="48"/>
      <c r="DI211" s="48"/>
    </row>
    <row r="212" spans="1:113" x14ac:dyDescent="0.25">
      <c r="A212" s="4">
        <v>2020</v>
      </c>
      <c r="B212" s="5">
        <f>BD!K214</f>
        <v>208</v>
      </c>
      <c r="I212" s="19" t="s">
        <v>180</v>
      </c>
      <c r="J212" s="20">
        <v>44081</v>
      </c>
      <c r="K212" s="6" t="s">
        <v>2454</v>
      </c>
      <c r="L212" s="19" t="s">
        <v>209</v>
      </c>
      <c r="M212" s="9">
        <v>15150003</v>
      </c>
      <c r="O212" s="161"/>
      <c r="Q212" s="161"/>
      <c r="R212" s="161"/>
      <c r="S212" s="6" t="s">
        <v>1440</v>
      </c>
      <c r="T212" s="4" t="s">
        <v>181</v>
      </c>
      <c r="AE212" s="4" t="s">
        <v>181</v>
      </c>
      <c r="AP212" s="4" t="s">
        <v>181</v>
      </c>
      <c r="BA212" s="9">
        <f t="shared" si="32"/>
        <v>15150003</v>
      </c>
      <c r="BB212" s="4" t="s">
        <v>180</v>
      </c>
      <c r="BC212" s="161">
        <v>44081</v>
      </c>
      <c r="BD212" s="6" t="s">
        <v>2454</v>
      </c>
      <c r="BE212" s="19">
        <f>Tabla1[[#This Row],[TIEMPO PRORROGADO HASTA
(1)]]-Tabla1[[#This Row],[TIEMPO PRORROGADO DESDE
(1)]]</f>
        <v>101</v>
      </c>
      <c r="BF212" s="161">
        <v>44081</v>
      </c>
      <c r="BG212" s="161">
        <v>44182</v>
      </c>
      <c r="BH212" s="161"/>
      <c r="BI212" s="6" t="s">
        <v>1440</v>
      </c>
      <c r="BJ212" s="4" t="s">
        <v>181</v>
      </c>
      <c r="BM212" s="4">
        <f t="shared" si="33"/>
        <v>0</v>
      </c>
      <c r="BR212" s="4" t="s">
        <v>181</v>
      </c>
      <c r="BU212" s="19">
        <f t="shared" si="34"/>
        <v>0</v>
      </c>
      <c r="BZ212" s="19">
        <f t="shared" si="35"/>
        <v>101</v>
      </c>
      <c r="CA212" s="19" t="s">
        <v>181</v>
      </c>
      <c r="CB212" s="161"/>
      <c r="CD212" s="161"/>
      <c r="CF212" s="19" t="s">
        <v>181</v>
      </c>
      <c r="CG212" s="161"/>
      <c r="CI212" s="161"/>
      <c r="CJ212" s="161"/>
      <c r="CK212" s="161"/>
      <c r="CL212" s="161"/>
      <c r="CN212" s="48"/>
      <c r="CO212" s="48"/>
      <c r="CP212" s="48"/>
      <c r="CR212" s="9">
        <v>0</v>
      </c>
      <c r="CS212" s="48"/>
      <c r="CT212" s="48"/>
      <c r="CU212" s="48"/>
      <c r="CX212" s="48"/>
      <c r="CY212" s="48"/>
      <c r="CZ212" s="48"/>
      <c r="DC212" s="48"/>
      <c r="DD212" s="48"/>
      <c r="DE212" s="48"/>
      <c r="DH212" s="48"/>
      <c r="DI212" s="48"/>
    </row>
    <row r="213" spans="1:113" x14ac:dyDescent="0.25">
      <c r="A213" s="4">
        <v>2020</v>
      </c>
      <c r="B213" s="5">
        <f>BD!K215</f>
        <v>209</v>
      </c>
      <c r="I213" s="19" t="s">
        <v>180</v>
      </c>
      <c r="J213" s="20">
        <v>44146</v>
      </c>
      <c r="K213" s="6" t="s">
        <v>5358</v>
      </c>
      <c r="L213" s="19" t="s">
        <v>209</v>
      </c>
      <c r="M213" s="9">
        <v>4050000</v>
      </c>
      <c r="O213" s="161"/>
      <c r="Q213" s="161"/>
      <c r="R213" s="161"/>
      <c r="S213" s="6" t="s">
        <v>1433</v>
      </c>
      <c r="T213" s="4" t="s">
        <v>181</v>
      </c>
      <c r="AE213" s="4" t="s">
        <v>181</v>
      </c>
      <c r="AP213" s="4" t="s">
        <v>181</v>
      </c>
      <c r="BA213" s="9">
        <f t="shared" si="32"/>
        <v>4050000</v>
      </c>
      <c r="BB213" s="4" t="s">
        <v>180</v>
      </c>
      <c r="BC213" s="161">
        <v>44146</v>
      </c>
      <c r="BD213" s="6" t="s">
        <v>5358</v>
      </c>
      <c r="BE213" s="19">
        <f>Tabla1[[#This Row],[TIEMPO PRORROGADO HASTA
(1)]]-Tabla1[[#This Row],[TIEMPO PRORROGADO DESDE
(1)]]</f>
        <v>28</v>
      </c>
      <c r="BF213" s="161">
        <v>44167</v>
      </c>
      <c r="BG213" s="161">
        <v>44195</v>
      </c>
      <c r="BH213" s="161"/>
      <c r="BI213" s="6" t="s">
        <v>1433</v>
      </c>
      <c r="BJ213" s="4" t="s">
        <v>181</v>
      </c>
      <c r="BM213" s="4">
        <f t="shared" si="33"/>
        <v>0</v>
      </c>
      <c r="BR213" s="4" t="s">
        <v>181</v>
      </c>
      <c r="BU213" s="19">
        <f t="shared" si="34"/>
        <v>0</v>
      </c>
      <c r="BZ213" s="19">
        <f t="shared" si="35"/>
        <v>28</v>
      </c>
      <c r="CA213" s="19" t="s">
        <v>181</v>
      </c>
      <c r="CB213" s="161"/>
      <c r="CD213" s="161"/>
      <c r="CF213" s="19" t="s">
        <v>181</v>
      </c>
      <c r="CG213" s="161"/>
      <c r="CI213" s="161"/>
      <c r="CJ213" s="161"/>
      <c r="CK213" s="161"/>
      <c r="CL213" s="161"/>
      <c r="CN213" s="48"/>
      <c r="CO213" s="48"/>
      <c r="CP213" s="48"/>
      <c r="CR213" s="9">
        <v>0</v>
      </c>
      <c r="CS213" s="48"/>
      <c r="CT213" s="48"/>
      <c r="CU213" s="48"/>
      <c r="CX213" s="48"/>
      <c r="CY213" s="48"/>
      <c r="CZ213" s="48"/>
      <c r="DC213" s="48"/>
      <c r="DD213" s="48"/>
      <c r="DE213" s="48"/>
      <c r="DH213" s="48"/>
      <c r="DI213" s="48"/>
    </row>
    <row r="214" spans="1:113" x14ac:dyDescent="0.25">
      <c r="A214" s="4">
        <v>2020</v>
      </c>
      <c r="B214" s="5">
        <f>BD!K216</f>
        <v>210</v>
      </c>
      <c r="I214" s="19" t="s">
        <v>181</v>
      </c>
      <c r="O214" s="161"/>
      <c r="Q214" s="161"/>
      <c r="R214" s="161"/>
      <c r="T214" s="4" t="s">
        <v>181</v>
      </c>
      <c r="AE214" s="4" t="s">
        <v>181</v>
      </c>
      <c r="AP214" s="4" t="s">
        <v>181</v>
      </c>
      <c r="BA214" s="9">
        <f t="shared" si="32"/>
        <v>0</v>
      </c>
      <c r="BB214" s="4" t="s">
        <v>181</v>
      </c>
      <c r="BC214" s="161"/>
      <c r="BE214" s="19">
        <f>Tabla1[[#This Row],[TIEMPO PRORROGADO HASTA
(1)]]-Tabla1[[#This Row],[TIEMPO PRORROGADO DESDE
(1)]]</f>
        <v>0</v>
      </c>
      <c r="BF214" s="161"/>
      <c r="BG214" s="161"/>
      <c r="BH214" s="161"/>
      <c r="BJ214" s="4" t="s">
        <v>181</v>
      </c>
      <c r="BM214" s="4">
        <f t="shared" si="33"/>
        <v>0</v>
      </c>
      <c r="BR214" s="4" t="s">
        <v>181</v>
      </c>
      <c r="BU214" s="19">
        <f t="shared" si="34"/>
        <v>0</v>
      </c>
      <c r="BZ214" s="19">
        <f t="shared" si="35"/>
        <v>0</v>
      </c>
      <c r="CA214" s="19" t="s">
        <v>181</v>
      </c>
      <c r="CB214" s="161"/>
      <c r="CD214" s="161"/>
      <c r="CF214" s="19" t="s">
        <v>181</v>
      </c>
      <c r="CG214" s="161"/>
      <c r="CI214" s="161"/>
      <c r="CJ214" s="161"/>
      <c r="CK214" s="161"/>
      <c r="CL214" s="161"/>
      <c r="CN214" s="48"/>
      <c r="CO214" s="48"/>
      <c r="CP214" s="48"/>
      <c r="CR214" s="9">
        <v>0</v>
      </c>
      <c r="CS214" s="48"/>
      <c r="CT214" s="48"/>
      <c r="CU214" s="48"/>
      <c r="CX214" s="48"/>
      <c r="CY214" s="48"/>
      <c r="CZ214" s="48"/>
      <c r="DC214" s="48"/>
      <c r="DD214" s="48"/>
      <c r="DE214" s="48"/>
      <c r="DH214" s="48"/>
      <c r="DI214" s="48"/>
    </row>
    <row r="215" spans="1:113" x14ac:dyDescent="0.25">
      <c r="A215" s="4">
        <v>2020</v>
      </c>
      <c r="B215" s="5">
        <f>BD!K217</f>
        <v>211</v>
      </c>
      <c r="I215" s="19" t="s">
        <v>181</v>
      </c>
      <c r="O215" s="161"/>
      <c r="Q215" s="161"/>
      <c r="R215" s="161"/>
      <c r="T215" s="4" t="s">
        <v>181</v>
      </c>
      <c r="AE215" s="4" t="s">
        <v>181</v>
      </c>
      <c r="AP215" s="4" t="s">
        <v>181</v>
      </c>
      <c r="BA215" s="9">
        <f t="shared" si="32"/>
        <v>0</v>
      </c>
      <c r="BB215" s="4" t="s">
        <v>181</v>
      </c>
      <c r="BC215" s="161"/>
      <c r="BE215" s="19">
        <f>Tabla1[[#This Row],[TIEMPO PRORROGADO HASTA
(1)]]-Tabla1[[#This Row],[TIEMPO PRORROGADO DESDE
(1)]]</f>
        <v>0</v>
      </c>
      <c r="BF215" s="161"/>
      <c r="BG215" s="161"/>
      <c r="BH215" s="161"/>
      <c r="BJ215" s="4" t="s">
        <v>181</v>
      </c>
      <c r="BM215" s="4">
        <f t="shared" si="33"/>
        <v>0</v>
      </c>
      <c r="BR215" s="4" t="s">
        <v>181</v>
      </c>
      <c r="BU215" s="19">
        <f t="shared" si="34"/>
        <v>0</v>
      </c>
      <c r="BZ215" s="19">
        <f t="shared" si="35"/>
        <v>0</v>
      </c>
      <c r="CA215" s="19" t="s">
        <v>181</v>
      </c>
      <c r="CB215" s="161"/>
      <c r="CD215" s="161"/>
      <c r="CF215" s="19" t="s">
        <v>181</v>
      </c>
      <c r="CG215" s="161"/>
      <c r="CI215" s="161"/>
      <c r="CJ215" s="161"/>
      <c r="CK215" s="161"/>
      <c r="CL215" s="161"/>
      <c r="CN215" s="48"/>
      <c r="CO215" s="48"/>
      <c r="CP215" s="48"/>
      <c r="CR215" s="9">
        <v>0</v>
      </c>
      <c r="CS215" s="48"/>
      <c r="CT215" s="48"/>
      <c r="CU215" s="48"/>
      <c r="CX215" s="48"/>
      <c r="CY215" s="48"/>
      <c r="CZ215" s="48"/>
      <c r="DC215" s="48"/>
      <c r="DD215" s="48"/>
      <c r="DE215" s="48"/>
      <c r="DH215" s="48"/>
      <c r="DI215" s="48"/>
    </row>
    <row r="216" spans="1:113" x14ac:dyDescent="0.25">
      <c r="A216" s="4">
        <v>2020</v>
      </c>
      <c r="B216" s="5">
        <f>BD!K218</f>
        <v>212</v>
      </c>
      <c r="I216" s="19" t="s">
        <v>181</v>
      </c>
      <c r="O216" s="161"/>
      <c r="Q216" s="161"/>
      <c r="R216" s="161"/>
      <c r="T216" s="4" t="s">
        <v>181</v>
      </c>
      <c r="AE216" s="4" t="s">
        <v>181</v>
      </c>
      <c r="AP216" s="4" t="s">
        <v>181</v>
      </c>
      <c r="BA216" s="9">
        <f t="shared" si="32"/>
        <v>0</v>
      </c>
      <c r="BB216" s="4" t="s">
        <v>181</v>
      </c>
      <c r="BC216" s="161"/>
      <c r="BE216" s="19">
        <f>Tabla1[[#This Row],[TIEMPO PRORROGADO HASTA
(1)]]-Tabla1[[#This Row],[TIEMPO PRORROGADO DESDE
(1)]]</f>
        <v>0</v>
      </c>
      <c r="BF216" s="161"/>
      <c r="BG216" s="161"/>
      <c r="BH216" s="161"/>
      <c r="BJ216" s="4" t="s">
        <v>181</v>
      </c>
      <c r="BM216" s="4">
        <f t="shared" si="33"/>
        <v>0</v>
      </c>
      <c r="BR216" s="4" t="s">
        <v>181</v>
      </c>
      <c r="BU216" s="19">
        <f t="shared" si="34"/>
        <v>0</v>
      </c>
      <c r="BZ216" s="19">
        <f t="shared" si="35"/>
        <v>0</v>
      </c>
      <c r="CA216" s="19" t="s">
        <v>181</v>
      </c>
      <c r="CB216" s="161"/>
      <c r="CD216" s="161"/>
      <c r="CF216" s="19" t="s">
        <v>181</v>
      </c>
      <c r="CG216" s="161"/>
      <c r="CI216" s="161"/>
      <c r="CJ216" s="161"/>
      <c r="CK216" s="161"/>
      <c r="CL216" s="161"/>
      <c r="CN216" s="48"/>
      <c r="CO216" s="48"/>
      <c r="CP216" s="48"/>
      <c r="CR216" s="9">
        <v>0</v>
      </c>
      <c r="CS216" s="48"/>
      <c r="CT216" s="48"/>
      <c r="CU216" s="48"/>
      <c r="CX216" s="48"/>
      <c r="CY216" s="48"/>
      <c r="CZ216" s="48"/>
      <c r="DC216" s="48"/>
      <c r="DD216" s="48"/>
      <c r="DE216" s="48"/>
      <c r="DH216" s="48"/>
      <c r="DI216" s="48"/>
    </row>
    <row r="217" spans="1:113" x14ac:dyDescent="0.25">
      <c r="A217" s="4">
        <v>2020</v>
      </c>
      <c r="B217" s="5">
        <f>BD!K219</f>
        <v>213</v>
      </c>
      <c r="I217" s="19" t="s">
        <v>180</v>
      </c>
      <c r="J217" s="20">
        <v>43992</v>
      </c>
      <c r="K217" s="6" t="s">
        <v>2454</v>
      </c>
      <c r="L217" s="19" t="s">
        <v>209</v>
      </c>
      <c r="M217" s="9">
        <v>17258000</v>
      </c>
      <c r="O217" s="161"/>
      <c r="Q217" s="161"/>
      <c r="R217" s="161"/>
      <c r="S217" s="98" t="s">
        <v>1438</v>
      </c>
      <c r="T217" s="4" t="s">
        <v>181</v>
      </c>
      <c r="AE217" s="4" t="s">
        <v>181</v>
      </c>
      <c r="AP217" s="4" t="s">
        <v>181</v>
      </c>
      <c r="BA217" s="9">
        <f t="shared" si="32"/>
        <v>17258000</v>
      </c>
      <c r="BB217" s="4" t="s">
        <v>180</v>
      </c>
      <c r="BC217" s="20">
        <v>43992</v>
      </c>
      <c r="BD217" s="6" t="s">
        <v>2454</v>
      </c>
      <c r="BE217" s="19">
        <f>Tabla1[[#This Row],[TIEMPO PRORROGADO HASTA
(1)]]-Tabla1[[#This Row],[TIEMPO PRORROGADO DESDE
(1)]]</f>
        <v>61</v>
      </c>
      <c r="BF217" s="161">
        <v>43992</v>
      </c>
      <c r="BG217" s="161">
        <v>44053</v>
      </c>
      <c r="BH217" s="161"/>
      <c r="BI217" s="98" t="s">
        <v>1438</v>
      </c>
      <c r="BJ217" s="4" t="s">
        <v>181</v>
      </c>
      <c r="BM217" s="4">
        <f t="shared" si="33"/>
        <v>0</v>
      </c>
      <c r="BR217" s="4" t="s">
        <v>181</v>
      </c>
      <c r="BU217" s="19">
        <f t="shared" si="34"/>
        <v>0</v>
      </c>
      <c r="BZ217" s="19">
        <f t="shared" si="35"/>
        <v>61</v>
      </c>
      <c r="CA217" s="19" t="s">
        <v>181</v>
      </c>
      <c r="CB217" s="161"/>
      <c r="CD217" s="161"/>
      <c r="CF217" s="19" t="s">
        <v>181</v>
      </c>
      <c r="CG217" s="161"/>
      <c r="CI217" s="161"/>
      <c r="CJ217" s="161"/>
      <c r="CK217" s="161"/>
      <c r="CL217" s="161"/>
      <c r="CN217" s="48"/>
      <c r="CO217" s="48"/>
      <c r="CP217" s="48"/>
      <c r="CR217" s="9">
        <v>0</v>
      </c>
      <c r="CS217" s="48"/>
      <c r="CT217" s="48"/>
      <c r="CU217" s="48"/>
      <c r="CX217" s="48"/>
      <c r="CY217" s="48"/>
      <c r="CZ217" s="48"/>
      <c r="DC217" s="48"/>
      <c r="DD217" s="48"/>
      <c r="DE217" s="48"/>
      <c r="DH217" s="48"/>
      <c r="DI217" s="48"/>
    </row>
    <row r="218" spans="1:113" x14ac:dyDescent="0.25">
      <c r="A218" s="4">
        <v>2020</v>
      </c>
      <c r="B218" s="5">
        <f>BD!K220</f>
        <v>214</v>
      </c>
      <c r="I218" s="19" t="s">
        <v>181</v>
      </c>
      <c r="O218" s="161"/>
      <c r="Q218" s="161"/>
      <c r="R218" s="161"/>
      <c r="T218" s="4" t="s">
        <v>181</v>
      </c>
      <c r="AE218" s="4" t="s">
        <v>181</v>
      </c>
      <c r="AP218" s="4" t="s">
        <v>181</v>
      </c>
      <c r="BA218" s="9">
        <f t="shared" si="32"/>
        <v>0</v>
      </c>
      <c r="BB218" s="4" t="s">
        <v>181</v>
      </c>
      <c r="BC218" s="161"/>
      <c r="BE218" s="19">
        <f>Tabla1[[#This Row],[TIEMPO PRORROGADO HASTA
(1)]]-Tabla1[[#This Row],[TIEMPO PRORROGADO DESDE
(1)]]</f>
        <v>0</v>
      </c>
      <c r="BF218" s="161"/>
      <c r="BG218" s="161"/>
      <c r="BH218" s="161"/>
      <c r="BJ218" s="4" t="s">
        <v>181</v>
      </c>
      <c r="BM218" s="4">
        <f t="shared" si="33"/>
        <v>0</v>
      </c>
      <c r="BR218" s="4" t="s">
        <v>181</v>
      </c>
      <c r="BU218" s="19">
        <f t="shared" si="34"/>
        <v>0</v>
      </c>
      <c r="BZ218" s="19">
        <f t="shared" si="35"/>
        <v>0</v>
      </c>
      <c r="CA218" s="19" t="s">
        <v>181</v>
      </c>
      <c r="CB218" s="161"/>
      <c r="CD218" s="161"/>
      <c r="CF218" s="19" t="s">
        <v>181</v>
      </c>
      <c r="CG218" s="161"/>
      <c r="CI218" s="161"/>
      <c r="CJ218" s="161"/>
      <c r="CK218" s="161"/>
      <c r="CL218" s="161"/>
      <c r="CN218" s="48"/>
      <c r="CO218" s="48"/>
      <c r="CP218" s="48"/>
      <c r="CR218" s="9">
        <v>0</v>
      </c>
      <c r="CS218" s="48"/>
      <c r="CT218" s="48"/>
      <c r="CU218" s="48"/>
      <c r="CX218" s="48"/>
      <c r="CY218" s="48"/>
      <c r="CZ218" s="48"/>
      <c r="DC218" s="48"/>
      <c r="DD218" s="48"/>
      <c r="DE218" s="48"/>
      <c r="DH218" s="48"/>
      <c r="DI218" s="48"/>
    </row>
    <row r="219" spans="1:113" x14ac:dyDescent="0.25">
      <c r="A219" s="4">
        <v>2020</v>
      </c>
      <c r="B219" s="5">
        <f>BD!K221</f>
        <v>215</v>
      </c>
      <c r="I219" s="19" t="s">
        <v>180</v>
      </c>
      <c r="J219" s="20">
        <v>44174</v>
      </c>
      <c r="K219" s="6" t="s">
        <v>5358</v>
      </c>
      <c r="L219" s="19" t="s">
        <v>209</v>
      </c>
      <c r="M219" s="9">
        <v>6930000</v>
      </c>
      <c r="O219" s="161"/>
      <c r="Q219" s="161"/>
      <c r="R219" s="161"/>
      <c r="S219" s="6" t="s">
        <v>4825</v>
      </c>
      <c r="T219" s="4" t="s">
        <v>181</v>
      </c>
      <c r="AE219" s="4" t="s">
        <v>181</v>
      </c>
      <c r="AP219" s="4" t="s">
        <v>181</v>
      </c>
      <c r="BA219" s="9">
        <f t="shared" si="32"/>
        <v>6930000</v>
      </c>
      <c r="BB219" s="4" t="s">
        <v>180</v>
      </c>
      <c r="BC219" s="161">
        <v>44174</v>
      </c>
      <c r="BD219" s="6" t="s">
        <v>5358</v>
      </c>
      <c r="BE219" s="19">
        <f>Tabla1[[#This Row],[TIEMPO PRORROGADO HASTA
(1)]]-Tabla1[[#This Row],[TIEMPO PRORROGADO DESDE
(1)]]</f>
        <v>21</v>
      </c>
      <c r="BF219" s="161">
        <v>44174</v>
      </c>
      <c r="BG219" s="161">
        <v>44195</v>
      </c>
      <c r="BH219" s="161"/>
      <c r="BI219" s="6" t="s">
        <v>4825</v>
      </c>
      <c r="BJ219" s="4" t="s">
        <v>181</v>
      </c>
      <c r="BM219" s="4">
        <f t="shared" si="33"/>
        <v>0</v>
      </c>
      <c r="BR219" s="4" t="s">
        <v>181</v>
      </c>
      <c r="BU219" s="19">
        <f t="shared" si="34"/>
        <v>0</v>
      </c>
      <c r="BZ219" s="19">
        <f t="shared" si="35"/>
        <v>21</v>
      </c>
      <c r="CA219" s="19" t="s">
        <v>181</v>
      </c>
      <c r="CB219" s="161"/>
      <c r="CD219" s="161"/>
      <c r="CF219" s="19" t="s">
        <v>181</v>
      </c>
      <c r="CG219" s="161"/>
      <c r="CI219" s="161"/>
      <c r="CJ219" s="161"/>
      <c r="CK219" s="161"/>
      <c r="CL219" s="161"/>
      <c r="CN219" s="48"/>
      <c r="CO219" s="48"/>
      <c r="CP219" s="48"/>
      <c r="CR219" s="9">
        <v>0</v>
      </c>
      <c r="CS219" s="48"/>
      <c r="CT219" s="48"/>
      <c r="CU219" s="48"/>
      <c r="CX219" s="48"/>
      <c r="CY219" s="48"/>
      <c r="CZ219" s="48"/>
      <c r="DC219" s="48"/>
      <c r="DD219" s="48"/>
      <c r="DE219" s="48"/>
      <c r="DH219" s="48"/>
      <c r="DI219" s="48"/>
    </row>
    <row r="220" spans="1:113" x14ac:dyDescent="0.25">
      <c r="A220" s="4">
        <v>2020</v>
      </c>
      <c r="B220" s="5">
        <f>BD!K222</f>
        <v>216</v>
      </c>
      <c r="E220" s="9">
        <v>24053333</v>
      </c>
      <c r="I220" s="19" t="s">
        <v>181</v>
      </c>
      <c r="O220" s="161"/>
      <c r="Q220" s="161"/>
      <c r="R220" s="161"/>
      <c r="T220" s="4" t="s">
        <v>181</v>
      </c>
      <c r="AE220" s="4" t="s">
        <v>181</v>
      </c>
      <c r="AP220" s="4" t="s">
        <v>181</v>
      </c>
      <c r="BA220" s="9">
        <f t="shared" si="32"/>
        <v>0</v>
      </c>
      <c r="BB220" s="4" t="s">
        <v>181</v>
      </c>
      <c r="BC220" s="161"/>
      <c r="BE220" s="19">
        <f>Tabla1[[#This Row],[TIEMPO PRORROGADO HASTA
(1)]]-Tabla1[[#This Row],[TIEMPO PRORROGADO DESDE
(1)]]</f>
        <v>0</v>
      </c>
      <c r="BF220" s="161"/>
      <c r="BG220" s="161"/>
      <c r="BH220" s="161"/>
      <c r="BJ220" s="4" t="s">
        <v>181</v>
      </c>
      <c r="BM220" s="4">
        <f t="shared" si="33"/>
        <v>-162</v>
      </c>
      <c r="BN220" s="161">
        <v>44175</v>
      </c>
      <c r="BO220" s="161">
        <v>44013</v>
      </c>
      <c r="BR220" s="4" t="s">
        <v>181</v>
      </c>
      <c r="BU220" s="19">
        <f t="shared" si="34"/>
        <v>0</v>
      </c>
      <c r="BZ220" s="19">
        <f t="shared" si="35"/>
        <v>-162</v>
      </c>
      <c r="CA220" s="19" t="s">
        <v>181</v>
      </c>
      <c r="CB220" s="161"/>
      <c r="CD220" s="161"/>
      <c r="CF220" s="19" t="s">
        <v>180</v>
      </c>
      <c r="CG220" s="161">
        <v>44088</v>
      </c>
      <c r="CH220" s="6" t="s">
        <v>2454</v>
      </c>
      <c r="CI220" s="161">
        <v>44013</v>
      </c>
      <c r="CJ220" s="161">
        <v>44088</v>
      </c>
      <c r="CK220" s="161" t="s">
        <v>1435</v>
      </c>
      <c r="CL220" s="161"/>
      <c r="CN220" s="48"/>
      <c r="CO220" s="48"/>
      <c r="CP220" s="48"/>
      <c r="CR220" s="9">
        <v>0</v>
      </c>
      <c r="CS220" s="48"/>
      <c r="CT220" s="48"/>
      <c r="CU220" s="48"/>
      <c r="CX220" s="48"/>
      <c r="CY220" s="48"/>
      <c r="CZ220" s="48"/>
      <c r="DC220" s="48"/>
      <c r="DD220" s="48"/>
      <c r="DE220" s="48"/>
      <c r="DH220" s="48"/>
      <c r="DI220" s="48"/>
    </row>
    <row r="221" spans="1:113" x14ac:dyDescent="0.25">
      <c r="A221" s="4">
        <v>2020</v>
      </c>
      <c r="B221" s="5">
        <f>BD!K223</f>
        <v>217</v>
      </c>
      <c r="I221" s="19" t="s">
        <v>180</v>
      </c>
      <c r="J221" s="20">
        <v>44175</v>
      </c>
      <c r="K221" s="6" t="s">
        <v>5358</v>
      </c>
      <c r="L221" s="19" t="s">
        <v>209</v>
      </c>
      <c r="M221" s="9">
        <v>5768000</v>
      </c>
      <c r="O221" s="161"/>
      <c r="Q221" s="161"/>
      <c r="R221" s="161"/>
      <c r="S221" s="6" t="s">
        <v>4825</v>
      </c>
      <c r="T221" s="4" t="s">
        <v>181</v>
      </c>
      <c r="AE221" s="4" t="s">
        <v>181</v>
      </c>
      <c r="AP221" s="4" t="s">
        <v>181</v>
      </c>
      <c r="BA221" s="9">
        <f t="shared" si="32"/>
        <v>5768000</v>
      </c>
      <c r="BB221" s="4" t="s">
        <v>180</v>
      </c>
      <c r="BC221" s="161">
        <v>44175</v>
      </c>
      <c r="BD221" s="6" t="s">
        <v>5358</v>
      </c>
      <c r="BE221" s="19">
        <f>Tabla1[[#This Row],[TIEMPO PRORROGADO HASTA
(1)]]-Tabla1[[#This Row],[TIEMPO PRORROGADO DESDE
(1)]]</f>
        <v>21</v>
      </c>
      <c r="BF221" s="161">
        <v>44175</v>
      </c>
      <c r="BG221" s="161">
        <v>44196</v>
      </c>
      <c r="BH221" s="161"/>
      <c r="BI221" s="6" t="s">
        <v>4825</v>
      </c>
      <c r="BJ221" s="4" t="s">
        <v>181</v>
      </c>
      <c r="BM221" s="4">
        <f t="shared" si="33"/>
        <v>0</v>
      </c>
      <c r="BR221" s="4" t="s">
        <v>181</v>
      </c>
      <c r="BU221" s="19">
        <f t="shared" si="34"/>
        <v>0</v>
      </c>
      <c r="BZ221" s="19">
        <f t="shared" si="35"/>
        <v>21</v>
      </c>
      <c r="CA221" s="19" t="s">
        <v>181</v>
      </c>
      <c r="CB221" s="161"/>
      <c r="CD221" s="161"/>
      <c r="CF221" s="19" t="s">
        <v>181</v>
      </c>
      <c r="CG221" s="161"/>
      <c r="CI221" s="161"/>
      <c r="CJ221" s="161"/>
      <c r="CK221" s="161"/>
      <c r="CL221" s="161"/>
      <c r="CN221" s="48"/>
      <c r="CO221" s="48"/>
      <c r="CP221" s="48"/>
      <c r="CR221" s="9">
        <v>0</v>
      </c>
      <c r="CS221" s="48"/>
      <c r="CT221" s="48"/>
      <c r="CU221" s="48"/>
      <c r="CX221" s="48"/>
      <c r="CY221" s="48"/>
      <c r="CZ221" s="48"/>
      <c r="DC221" s="48"/>
      <c r="DD221" s="48"/>
      <c r="DE221" s="48"/>
      <c r="DH221" s="48"/>
      <c r="DI221" s="48"/>
    </row>
    <row r="222" spans="1:113" x14ac:dyDescent="0.25">
      <c r="A222" s="4">
        <v>2020</v>
      </c>
      <c r="B222" s="5">
        <f>BD!K224</f>
        <v>218</v>
      </c>
      <c r="I222" s="19" t="s">
        <v>180</v>
      </c>
      <c r="J222" s="20">
        <v>44172</v>
      </c>
      <c r="K222" s="6" t="s">
        <v>5358</v>
      </c>
      <c r="L222" s="19" t="s">
        <v>209</v>
      </c>
      <c r="M222" s="9">
        <v>4000000</v>
      </c>
      <c r="O222" s="161"/>
      <c r="Q222" s="161"/>
      <c r="R222" s="161"/>
      <c r="S222" s="6" t="s">
        <v>4825</v>
      </c>
      <c r="T222" s="4" t="s">
        <v>181</v>
      </c>
      <c r="AE222" s="4" t="s">
        <v>181</v>
      </c>
      <c r="AP222" s="4" t="s">
        <v>181</v>
      </c>
      <c r="BA222" s="9">
        <f t="shared" si="32"/>
        <v>4000000</v>
      </c>
      <c r="BB222" s="4" t="s">
        <v>180</v>
      </c>
      <c r="BC222" s="161">
        <v>44172</v>
      </c>
      <c r="BD222" s="6" t="s">
        <v>5358</v>
      </c>
      <c r="BE222" s="19">
        <f>Tabla1[[#This Row],[TIEMPO PRORROGADO HASTA
(1)]]-Tabla1[[#This Row],[TIEMPO PRORROGADO DESDE
(1)]]</f>
        <v>20</v>
      </c>
      <c r="BF222" s="161">
        <v>44175</v>
      </c>
      <c r="BG222" s="161">
        <v>44195</v>
      </c>
      <c r="BH222" s="161"/>
      <c r="BI222" s="6" t="s">
        <v>4825</v>
      </c>
      <c r="BJ222" s="4" t="s">
        <v>181</v>
      </c>
      <c r="BM222" s="4">
        <f t="shared" si="33"/>
        <v>0</v>
      </c>
      <c r="BR222" s="4" t="s">
        <v>181</v>
      </c>
      <c r="BU222" s="19">
        <f t="shared" si="34"/>
        <v>0</v>
      </c>
      <c r="BZ222" s="19">
        <f t="shared" si="35"/>
        <v>20</v>
      </c>
      <c r="CA222" s="19" t="s">
        <v>181</v>
      </c>
      <c r="CB222" s="161"/>
      <c r="CD222" s="161"/>
      <c r="CF222" s="19" t="s">
        <v>181</v>
      </c>
      <c r="CG222" s="161"/>
      <c r="CI222" s="161"/>
      <c r="CJ222" s="161"/>
      <c r="CK222" s="161"/>
      <c r="CL222" s="161"/>
      <c r="CN222" s="48"/>
      <c r="CO222" s="48"/>
      <c r="CP222" s="48"/>
      <c r="CR222" s="9">
        <v>0</v>
      </c>
      <c r="CS222" s="48"/>
      <c r="CT222" s="48"/>
      <c r="CU222" s="48"/>
      <c r="CX222" s="48"/>
      <c r="CY222" s="48"/>
      <c r="CZ222" s="48"/>
      <c r="DC222" s="48"/>
      <c r="DD222" s="48"/>
      <c r="DE222" s="48"/>
      <c r="DH222" s="48"/>
      <c r="DI222" s="48"/>
    </row>
    <row r="223" spans="1:113" x14ac:dyDescent="0.25">
      <c r="A223" s="4">
        <v>2020</v>
      </c>
      <c r="B223" s="5">
        <f>BD!K225</f>
        <v>219</v>
      </c>
      <c r="I223" s="19" t="s">
        <v>181</v>
      </c>
      <c r="O223" s="161"/>
      <c r="Q223" s="161"/>
      <c r="R223" s="161"/>
      <c r="T223" s="4" t="s">
        <v>181</v>
      </c>
      <c r="AE223" s="4" t="s">
        <v>181</v>
      </c>
      <c r="AP223" s="4" t="s">
        <v>181</v>
      </c>
      <c r="BA223" s="9">
        <f t="shared" si="32"/>
        <v>0</v>
      </c>
      <c r="BB223" s="4" t="s">
        <v>181</v>
      </c>
      <c r="BC223" s="161"/>
      <c r="BE223" s="19">
        <f>Tabla1[[#This Row],[TIEMPO PRORROGADO HASTA
(1)]]-Tabla1[[#This Row],[TIEMPO PRORROGADO DESDE
(1)]]</f>
        <v>0</v>
      </c>
      <c r="BF223" s="161"/>
      <c r="BG223" s="161"/>
      <c r="BH223" s="161"/>
      <c r="BJ223" s="4" t="s">
        <v>181</v>
      </c>
      <c r="BM223" s="4">
        <f t="shared" si="33"/>
        <v>0</v>
      </c>
      <c r="BR223" s="4" t="s">
        <v>181</v>
      </c>
      <c r="BU223" s="19">
        <f t="shared" si="34"/>
        <v>0</v>
      </c>
      <c r="BZ223" s="19">
        <f t="shared" si="35"/>
        <v>0</v>
      </c>
      <c r="CA223" s="19" t="s">
        <v>181</v>
      </c>
      <c r="CB223" s="161"/>
      <c r="CD223" s="161"/>
      <c r="CF223" s="19" t="s">
        <v>181</v>
      </c>
      <c r="CG223" s="161"/>
      <c r="CI223" s="161"/>
      <c r="CJ223" s="161"/>
      <c r="CK223" s="161"/>
      <c r="CL223" s="161"/>
      <c r="CN223" s="48"/>
      <c r="CO223" s="48"/>
      <c r="CP223" s="48"/>
      <c r="CR223" s="9">
        <v>0</v>
      </c>
      <c r="CS223" s="48"/>
      <c r="CT223" s="48"/>
      <c r="CU223" s="48"/>
      <c r="CX223" s="48"/>
      <c r="CY223" s="48"/>
      <c r="CZ223" s="48"/>
      <c r="DC223" s="48"/>
      <c r="DD223" s="48"/>
      <c r="DE223" s="48"/>
      <c r="DH223" s="48"/>
      <c r="DI223" s="48"/>
    </row>
    <row r="224" spans="1:113" x14ac:dyDescent="0.25">
      <c r="A224" s="4">
        <v>2020</v>
      </c>
      <c r="B224" s="5">
        <f>BD!K226</f>
        <v>220</v>
      </c>
      <c r="I224" s="19" t="s">
        <v>181</v>
      </c>
      <c r="O224" s="161"/>
      <c r="Q224" s="161"/>
      <c r="R224" s="161"/>
      <c r="T224" s="4" t="s">
        <v>181</v>
      </c>
      <c r="AE224" s="4" t="s">
        <v>181</v>
      </c>
      <c r="AP224" s="4" t="s">
        <v>181</v>
      </c>
      <c r="BA224" s="9">
        <f t="shared" si="32"/>
        <v>0</v>
      </c>
      <c r="BB224" s="4" t="s">
        <v>181</v>
      </c>
      <c r="BC224" s="161"/>
      <c r="BE224" s="19">
        <f>Tabla1[[#This Row],[TIEMPO PRORROGADO HASTA
(1)]]-Tabla1[[#This Row],[TIEMPO PRORROGADO DESDE
(1)]]</f>
        <v>0</v>
      </c>
      <c r="BF224" s="161"/>
      <c r="BG224" s="161"/>
      <c r="BH224" s="161"/>
      <c r="BJ224" s="4" t="s">
        <v>181</v>
      </c>
      <c r="BM224" s="4">
        <f t="shared" si="33"/>
        <v>0</v>
      </c>
      <c r="BR224" s="4" t="s">
        <v>181</v>
      </c>
      <c r="BU224" s="19">
        <f t="shared" si="34"/>
        <v>0</v>
      </c>
      <c r="BZ224" s="19">
        <f t="shared" si="35"/>
        <v>0</v>
      </c>
      <c r="CA224" s="19" t="s">
        <v>181</v>
      </c>
      <c r="CB224" s="161"/>
      <c r="CD224" s="161"/>
      <c r="CF224" s="19" t="s">
        <v>181</v>
      </c>
      <c r="CG224" s="161"/>
      <c r="CI224" s="161"/>
      <c r="CJ224" s="161"/>
      <c r="CK224" s="161"/>
      <c r="CL224" s="161"/>
      <c r="CN224" s="48"/>
      <c r="CO224" s="48"/>
      <c r="CP224" s="48"/>
      <c r="CR224" s="9">
        <v>0</v>
      </c>
      <c r="CS224" s="48"/>
      <c r="CT224" s="48"/>
      <c r="CU224" s="48"/>
      <c r="CX224" s="48"/>
      <c r="CY224" s="48"/>
      <c r="CZ224" s="48"/>
      <c r="DC224" s="48"/>
      <c r="DD224" s="48"/>
      <c r="DE224" s="48"/>
      <c r="DH224" s="48"/>
      <c r="DI224" s="48"/>
    </row>
    <row r="225" spans="1:113" x14ac:dyDescent="0.25">
      <c r="A225" s="4">
        <v>2020</v>
      </c>
      <c r="B225" s="5">
        <f>BD!K227</f>
        <v>221</v>
      </c>
      <c r="I225" s="19" t="s">
        <v>180</v>
      </c>
      <c r="J225" s="20">
        <v>44169</v>
      </c>
      <c r="K225" s="6" t="s">
        <v>5358</v>
      </c>
      <c r="L225" s="19" t="s">
        <v>209</v>
      </c>
      <c r="M225" s="9">
        <v>2640000</v>
      </c>
      <c r="O225" s="161"/>
      <c r="Q225" s="161"/>
      <c r="R225" s="161"/>
      <c r="S225" s="6" t="s">
        <v>1434</v>
      </c>
      <c r="T225" s="4" t="s">
        <v>181</v>
      </c>
      <c r="AE225" s="4" t="s">
        <v>181</v>
      </c>
      <c r="AP225" s="4" t="s">
        <v>181</v>
      </c>
      <c r="BA225" s="9">
        <f t="shared" si="32"/>
        <v>2640000</v>
      </c>
      <c r="BB225" s="4" t="s">
        <v>180</v>
      </c>
      <c r="BC225" s="161">
        <v>44169</v>
      </c>
      <c r="BD225" s="6" t="s">
        <v>5358</v>
      </c>
      <c r="BE225" s="19">
        <f>Tabla1[[#This Row],[TIEMPO PRORROGADO HASTA
(1)]]-Tabla1[[#This Row],[TIEMPO PRORROGADO DESDE
(1)]]</f>
        <v>11</v>
      </c>
      <c r="BF225" s="161">
        <v>44172</v>
      </c>
      <c r="BG225" s="161">
        <v>44183</v>
      </c>
      <c r="BH225" s="161"/>
      <c r="BI225" s="6" t="s">
        <v>1434</v>
      </c>
      <c r="BJ225" s="4" t="s">
        <v>181</v>
      </c>
      <c r="BM225" s="4">
        <f t="shared" si="33"/>
        <v>0</v>
      </c>
      <c r="BR225" s="4" t="s">
        <v>181</v>
      </c>
      <c r="BU225" s="19">
        <f t="shared" si="34"/>
        <v>0</v>
      </c>
      <c r="BZ225" s="19">
        <f t="shared" si="35"/>
        <v>11</v>
      </c>
      <c r="CA225" s="19" t="s">
        <v>181</v>
      </c>
      <c r="CB225" s="161"/>
      <c r="CD225" s="161"/>
      <c r="CF225" s="19" t="s">
        <v>181</v>
      </c>
      <c r="CG225" s="161"/>
      <c r="CI225" s="161"/>
      <c r="CJ225" s="161"/>
      <c r="CK225" s="161"/>
      <c r="CL225" s="161"/>
      <c r="CN225" s="48"/>
      <c r="CO225" s="48"/>
      <c r="CP225" s="48"/>
      <c r="CR225" s="9">
        <v>0</v>
      </c>
      <c r="CS225" s="48"/>
      <c r="CT225" s="48"/>
      <c r="CU225" s="48"/>
      <c r="CX225" s="48"/>
      <c r="CY225" s="48"/>
      <c r="CZ225" s="48"/>
      <c r="DC225" s="48"/>
      <c r="DD225" s="48"/>
      <c r="DE225" s="48"/>
      <c r="DH225" s="48"/>
      <c r="DI225" s="48"/>
    </row>
    <row r="226" spans="1:113" x14ac:dyDescent="0.25">
      <c r="A226" s="4">
        <v>2020</v>
      </c>
      <c r="B226" s="5">
        <f>BD!K228</f>
        <v>222</v>
      </c>
      <c r="I226" s="19" t="s">
        <v>180</v>
      </c>
      <c r="J226" s="20">
        <v>43999</v>
      </c>
      <c r="K226" s="6" t="s">
        <v>2454</v>
      </c>
      <c r="L226" s="19" t="s">
        <v>209</v>
      </c>
      <c r="M226" s="9">
        <v>11000000</v>
      </c>
      <c r="O226" s="161"/>
      <c r="Q226" s="161"/>
      <c r="R226" s="161"/>
      <c r="S226" s="6" t="s">
        <v>1433</v>
      </c>
      <c r="T226" s="4" t="s">
        <v>181</v>
      </c>
      <c r="AE226" s="4" t="s">
        <v>181</v>
      </c>
      <c r="AP226" s="4" t="s">
        <v>181</v>
      </c>
      <c r="BA226" s="9">
        <f t="shared" si="32"/>
        <v>11000000</v>
      </c>
      <c r="BB226" s="4" t="s">
        <v>180</v>
      </c>
      <c r="BC226" s="161">
        <v>43999</v>
      </c>
      <c r="BD226" s="6" t="s">
        <v>2454</v>
      </c>
      <c r="BE226" s="19">
        <f>Tabla1[[#This Row],[TIEMPO PRORROGADO HASTA
(1)]]-Tabla1[[#This Row],[TIEMPO PRORROGADO DESDE
(1)]]</f>
        <v>61</v>
      </c>
      <c r="BF226" s="161">
        <v>44001</v>
      </c>
      <c r="BG226" s="161">
        <v>44062</v>
      </c>
      <c r="BH226" s="161"/>
      <c r="BI226" s="6" t="s">
        <v>1433</v>
      </c>
      <c r="BJ226" s="4" t="s">
        <v>181</v>
      </c>
      <c r="BM226" s="4">
        <f t="shared" si="33"/>
        <v>0</v>
      </c>
      <c r="BR226" s="4" t="s">
        <v>181</v>
      </c>
      <c r="BU226" s="19">
        <f t="shared" si="34"/>
        <v>0</v>
      </c>
      <c r="BZ226" s="19">
        <f t="shared" si="35"/>
        <v>61</v>
      </c>
      <c r="CA226" s="19" t="s">
        <v>181</v>
      </c>
      <c r="CB226" s="161"/>
      <c r="CD226" s="161"/>
      <c r="CF226" s="19" t="s">
        <v>181</v>
      </c>
      <c r="CG226" s="161"/>
      <c r="CI226" s="161"/>
      <c r="CJ226" s="161"/>
      <c r="CK226" s="161"/>
      <c r="CL226" s="161"/>
      <c r="CN226" s="48"/>
      <c r="CO226" s="48"/>
      <c r="CP226" s="48"/>
      <c r="CR226" s="9">
        <v>0</v>
      </c>
      <c r="CS226" s="48"/>
      <c r="CT226" s="48"/>
      <c r="CU226" s="48"/>
      <c r="CX226" s="48"/>
      <c r="CY226" s="48"/>
      <c r="CZ226" s="48"/>
      <c r="DC226" s="48"/>
      <c r="DD226" s="48"/>
      <c r="DE226" s="48"/>
      <c r="DH226" s="48"/>
      <c r="DI226" s="48"/>
    </row>
    <row r="227" spans="1:113" x14ac:dyDescent="0.25">
      <c r="A227" s="4">
        <v>2020</v>
      </c>
      <c r="B227" s="5">
        <f>BD!K229</f>
        <v>223</v>
      </c>
      <c r="I227" s="19" t="s">
        <v>180</v>
      </c>
      <c r="J227" s="20">
        <v>44168</v>
      </c>
      <c r="K227" s="6" t="s">
        <v>5358</v>
      </c>
      <c r="L227" s="19" t="s">
        <v>209</v>
      </c>
      <c r="M227" s="9">
        <v>4583333</v>
      </c>
      <c r="O227" s="161"/>
      <c r="Q227" s="161"/>
      <c r="R227" s="161"/>
      <c r="S227" s="6" t="s">
        <v>1431</v>
      </c>
      <c r="T227" s="4" t="s">
        <v>181</v>
      </c>
      <c r="AE227" s="4" t="s">
        <v>181</v>
      </c>
      <c r="AP227" s="4" t="s">
        <v>181</v>
      </c>
      <c r="BA227" s="9">
        <f t="shared" si="32"/>
        <v>4583333</v>
      </c>
      <c r="BB227" s="4" t="s">
        <v>180</v>
      </c>
      <c r="BC227" s="161">
        <v>44168</v>
      </c>
      <c r="BD227" s="6" t="s">
        <v>5358</v>
      </c>
      <c r="BE227" s="19">
        <f>Tabla1[[#This Row],[TIEMPO PRORROGADO HASTA
(1)]]-Tabla1[[#This Row],[TIEMPO PRORROGADO DESDE
(1)]]</f>
        <v>25</v>
      </c>
      <c r="BF227" s="161">
        <v>44171</v>
      </c>
      <c r="BG227" s="161">
        <v>44196</v>
      </c>
      <c r="BH227" s="161"/>
      <c r="BI227" s="6" t="s">
        <v>1431</v>
      </c>
      <c r="BJ227" s="4" t="s">
        <v>181</v>
      </c>
      <c r="BM227" s="4">
        <f t="shared" si="33"/>
        <v>0</v>
      </c>
      <c r="BR227" s="4" t="s">
        <v>181</v>
      </c>
      <c r="BU227" s="19">
        <f t="shared" si="34"/>
        <v>0</v>
      </c>
      <c r="BZ227" s="19">
        <f t="shared" si="35"/>
        <v>25</v>
      </c>
      <c r="CA227" s="19" t="s">
        <v>181</v>
      </c>
      <c r="CB227" s="161"/>
      <c r="CD227" s="161"/>
      <c r="CF227" s="19" t="s">
        <v>181</v>
      </c>
      <c r="CG227" s="161"/>
      <c r="CI227" s="161"/>
      <c r="CJ227" s="161"/>
      <c r="CK227" s="161"/>
      <c r="CL227" s="161"/>
      <c r="CN227" s="48"/>
      <c r="CO227" s="48"/>
      <c r="CP227" s="48"/>
      <c r="CR227" s="9">
        <v>0</v>
      </c>
      <c r="CS227" s="48"/>
      <c r="CT227" s="48"/>
      <c r="CU227" s="48"/>
      <c r="CX227" s="48"/>
      <c r="CY227" s="48"/>
      <c r="CZ227" s="48"/>
      <c r="DC227" s="48"/>
      <c r="DD227" s="48"/>
      <c r="DE227" s="48"/>
      <c r="DH227" s="48"/>
      <c r="DI227" s="48"/>
    </row>
    <row r="228" spans="1:113" x14ac:dyDescent="0.25">
      <c r="A228" s="4">
        <v>2020</v>
      </c>
      <c r="B228" s="5">
        <f>BD!K230</f>
        <v>224</v>
      </c>
      <c r="I228" s="19" t="s">
        <v>180</v>
      </c>
      <c r="J228" s="20">
        <v>44168</v>
      </c>
      <c r="K228" s="6" t="s">
        <v>5358</v>
      </c>
      <c r="L228" s="19" t="s">
        <v>209</v>
      </c>
      <c r="M228" s="9">
        <v>4583333</v>
      </c>
      <c r="O228" s="161"/>
      <c r="Q228" s="161"/>
      <c r="R228" s="161"/>
      <c r="S228" s="6" t="s">
        <v>1431</v>
      </c>
      <c r="T228" s="4" t="s">
        <v>181</v>
      </c>
      <c r="AE228" s="4" t="s">
        <v>181</v>
      </c>
      <c r="AP228" s="4" t="s">
        <v>181</v>
      </c>
      <c r="BA228" s="9">
        <f t="shared" si="32"/>
        <v>4583333</v>
      </c>
      <c r="BB228" s="4" t="s">
        <v>180</v>
      </c>
      <c r="BC228" s="226">
        <v>44168</v>
      </c>
      <c r="BD228" s="6" t="s">
        <v>5358</v>
      </c>
      <c r="BE228" s="19">
        <f>Tabla1[[#This Row],[TIEMPO PRORROGADO HASTA
(1)]]-Tabla1[[#This Row],[TIEMPO PRORROGADO DESDE
(1)]]</f>
        <v>25</v>
      </c>
      <c r="BF228" s="161">
        <v>44171</v>
      </c>
      <c r="BG228" s="161">
        <v>44196</v>
      </c>
      <c r="BH228" s="161"/>
      <c r="BI228" s="6" t="s">
        <v>1431</v>
      </c>
      <c r="BJ228" s="4" t="s">
        <v>181</v>
      </c>
      <c r="BM228" s="4">
        <f t="shared" si="33"/>
        <v>0</v>
      </c>
      <c r="BR228" s="4" t="s">
        <v>181</v>
      </c>
      <c r="BU228" s="19">
        <f t="shared" si="34"/>
        <v>0</v>
      </c>
      <c r="BZ228" s="19">
        <f t="shared" si="35"/>
        <v>25</v>
      </c>
      <c r="CA228" s="19" t="s">
        <v>181</v>
      </c>
      <c r="CB228" s="161"/>
      <c r="CD228" s="161"/>
      <c r="CF228" s="19" t="s">
        <v>181</v>
      </c>
      <c r="CG228" s="161"/>
      <c r="CI228" s="161"/>
      <c r="CJ228" s="161"/>
      <c r="CK228" s="161"/>
      <c r="CL228" s="161"/>
      <c r="CN228" s="48"/>
      <c r="CO228" s="48"/>
      <c r="CP228" s="48"/>
      <c r="CR228" s="9">
        <v>0</v>
      </c>
      <c r="CS228" s="48"/>
      <c r="CT228" s="48"/>
      <c r="CU228" s="48"/>
      <c r="CX228" s="48"/>
      <c r="CY228" s="48"/>
      <c r="CZ228" s="48"/>
      <c r="DC228" s="48"/>
      <c r="DD228" s="48"/>
      <c r="DE228" s="48"/>
      <c r="DH228" s="48"/>
      <c r="DI228" s="48"/>
    </row>
    <row r="229" spans="1:113" x14ac:dyDescent="0.25">
      <c r="A229" s="4">
        <v>2020</v>
      </c>
      <c r="B229" s="5">
        <f>BD!K231</f>
        <v>225</v>
      </c>
      <c r="I229" s="19" t="s">
        <v>181</v>
      </c>
      <c r="O229" s="161"/>
      <c r="Q229" s="161"/>
      <c r="R229" s="161"/>
      <c r="T229" s="4" t="s">
        <v>181</v>
      </c>
      <c r="AE229" s="4" t="s">
        <v>181</v>
      </c>
      <c r="AP229" s="4" t="s">
        <v>181</v>
      </c>
      <c r="BA229" s="9">
        <f t="shared" si="32"/>
        <v>0</v>
      </c>
      <c r="BB229" s="4" t="s">
        <v>181</v>
      </c>
      <c r="BC229" s="161"/>
      <c r="BE229" s="19">
        <f>Tabla1[[#This Row],[TIEMPO PRORROGADO HASTA
(1)]]-Tabla1[[#This Row],[TIEMPO PRORROGADO DESDE
(1)]]</f>
        <v>0</v>
      </c>
      <c r="BF229" s="161"/>
      <c r="BG229" s="161"/>
      <c r="BH229" s="161"/>
      <c r="BJ229" s="4" t="s">
        <v>181</v>
      </c>
      <c r="BM229" s="4">
        <f t="shared" si="33"/>
        <v>0</v>
      </c>
      <c r="BR229" s="4" t="s">
        <v>181</v>
      </c>
      <c r="BU229" s="19">
        <f t="shared" si="34"/>
        <v>0</v>
      </c>
      <c r="BZ229" s="19">
        <f t="shared" si="35"/>
        <v>0</v>
      </c>
      <c r="CA229" s="19" t="s">
        <v>181</v>
      </c>
      <c r="CB229" s="161"/>
      <c r="CD229" s="161"/>
      <c r="CF229" s="19" t="s">
        <v>181</v>
      </c>
      <c r="CG229" s="161"/>
      <c r="CI229" s="161"/>
      <c r="CJ229" s="161"/>
      <c r="CK229" s="161"/>
      <c r="CL229" s="161"/>
      <c r="CN229" s="48"/>
      <c r="CO229" s="48"/>
      <c r="CP229" s="48"/>
      <c r="CR229" s="9">
        <v>0</v>
      </c>
      <c r="CS229" s="48"/>
      <c r="CT229" s="48"/>
      <c r="CU229" s="48"/>
      <c r="CX229" s="48"/>
      <c r="CY229" s="48"/>
      <c r="CZ229" s="48"/>
      <c r="DC229" s="48"/>
      <c r="DD229" s="48"/>
      <c r="DE229" s="48"/>
      <c r="DH229" s="48"/>
      <c r="DI229" s="48"/>
    </row>
    <row r="230" spans="1:113" x14ac:dyDescent="0.25">
      <c r="A230" s="4">
        <v>2020</v>
      </c>
      <c r="B230" s="5">
        <f>BD!K232</f>
        <v>226</v>
      </c>
      <c r="I230" s="19" t="s">
        <v>180</v>
      </c>
      <c r="J230" s="20">
        <v>44106</v>
      </c>
      <c r="K230" s="6" t="s">
        <v>2454</v>
      </c>
      <c r="L230" s="19" t="s">
        <v>209</v>
      </c>
      <c r="M230" s="9">
        <v>3000001</v>
      </c>
      <c r="O230" s="161"/>
      <c r="Q230" s="161"/>
      <c r="R230" s="161"/>
      <c r="S230" s="6" t="s">
        <v>1438</v>
      </c>
      <c r="T230" s="4" t="s">
        <v>181</v>
      </c>
      <c r="AE230" s="4" t="s">
        <v>181</v>
      </c>
      <c r="AP230" s="4" t="s">
        <v>181</v>
      </c>
      <c r="BA230" s="9">
        <f t="shared" si="32"/>
        <v>3000001</v>
      </c>
      <c r="BB230" s="4" t="s">
        <v>180</v>
      </c>
      <c r="BC230" s="161">
        <v>44106</v>
      </c>
      <c r="BD230" s="6" t="s">
        <v>2454</v>
      </c>
      <c r="BE230" s="19">
        <f>Tabla1[[#This Row],[TIEMPO PRORROGADO HASTA
(1)]]-Tabla1[[#This Row],[TIEMPO PRORROGADO DESDE
(1)]]</f>
        <v>20</v>
      </c>
      <c r="BF230" s="161">
        <v>44175</v>
      </c>
      <c r="BG230" s="161">
        <v>44195</v>
      </c>
      <c r="BH230" s="161"/>
      <c r="BI230" s="6" t="s">
        <v>1438</v>
      </c>
      <c r="BJ230" s="4" t="s">
        <v>181</v>
      </c>
      <c r="BM230" s="4">
        <f t="shared" si="33"/>
        <v>0</v>
      </c>
      <c r="BR230" s="4" t="s">
        <v>181</v>
      </c>
      <c r="BU230" s="19">
        <f t="shared" si="34"/>
        <v>0</v>
      </c>
      <c r="BZ230" s="19">
        <f t="shared" si="35"/>
        <v>20</v>
      </c>
      <c r="CA230" s="19" t="s">
        <v>181</v>
      </c>
      <c r="CB230" s="161"/>
      <c r="CD230" s="161"/>
      <c r="CF230" s="19" t="s">
        <v>181</v>
      </c>
      <c r="CG230" s="161"/>
      <c r="CI230" s="161"/>
      <c r="CJ230" s="161"/>
      <c r="CK230" s="161"/>
      <c r="CL230" s="161"/>
      <c r="CN230" s="48"/>
      <c r="CO230" s="48"/>
      <c r="CP230" s="48"/>
      <c r="CR230" s="9">
        <v>0</v>
      </c>
      <c r="CS230" s="48"/>
      <c r="CT230" s="48"/>
      <c r="CU230" s="48"/>
      <c r="CX230" s="48"/>
      <c r="CY230" s="48"/>
      <c r="CZ230" s="48"/>
      <c r="DC230" s="48"/>
      <c r="DD230" s="48"/>
      <c r="DE230" s="48"/>
      <c r="DH230" s="48"/>
      <c r="DI230" s="48"/>
    </row>
    <row r="231" spans="1:113" x14ac:dyDescent="0.25">
      <c r="A231" s="4">
        <v>2020</v>
      </c>
      <c r="B231" s="5">
        <f>BD!K233</f>
        <v>227</v>
      </c>
      <c r="I231" s="19" t="s">
        <v>180</v>
      </c>
      <c r="J231" s="20">
        <v>44106</v>
      </c>
      <c r="K231" s="6" t="s">
        <v>2454</v>
      </c>
      <c r="L231" s="19" t="s">
        <v>209</v>
      </c>
      <c r="M231" s="9">
        <v>3750001</v>
      </c>
      <c r="O231" s="161"/>
      <c r="Q231" s="161"/>
      <c r="R231" s="161"/>
      <c r="S231" s="6" t="s">
        <v>1438</v>
      </c>
      <c r="T231" s="4" t="s">
        <v>181</v>
      </c>
      <c r="AE231" s="4" t="s">
        <v>181</v>
      </c>
      <c r="AP231" s="4" t="s">
        <v>181</v>
      </c>
      <c r="BA231" s="9">
        <f t="shared" si="32"/>
        <v>3750001</v>
      </c>
      <c r="BB231" s="4" t="s">
        <v>180</v>
      </c>
      <c r="BC231" s="161">
        <v>44106</v>
      </c>
      <c r="BD231" s="6" t="s">
        <v>2454</v>
      </c>
      <c r="BE231" s="19">
        <f>Tabla1[[#This Row],[TIEMPO PRORROGADO HASTA
(1)]]-Tabla1[[#This Row],[TIEMPO PRORROGADO DESDE
(1)]]</f>
        <v>25</v>
      </c>
      <c r="BF231" s="161">
        <v>44170</v>
      </c>
      <c r="BG231" s="161">
        <v>44195</v>
      </c>
      <c r="BH231" s="161"/>
      <c r="BI231" s="6" t="s">
        <v>1438</v>
      </c>
      <c r="BJ231" s="4" t="s">
        <v>181</v>
      </c>
      <c r="BM231" s="4">
        <f t="shared" si="33"/>
        <v>0</v>
      </c>
      <c r="BR231" s="4" t="s">
        <v>181</v>
      </c>
      <c r="BU231" s="19">
        <f t="shared" si="34"/>
        <v>0</v>
      </c>
      <c r="BZ231" s="19">
        <f t="shared" si="35"/>
        <v>25</v>
      </c>
      <c r="CA231" s="19" t="s">
        <v>181</v>
      </c>
      <c r="CB231" s="161"/>
      <c r="CD231" s="161"/>
      <c r="CF231" s="19" t="s">
        <v>181</v>
      </c>
      <c r="CG231" s="161"/>
      <c r="CI231" s="161"/>
      <c r="CJ231" s="161"/>
      <c r="CK231" s="161"/>
      <c r="CL231" s="161"/>
      <c r="CN231" s="48"/>
      <c r="CO231" s="48"/>
      <c r="CP231" s="48"/>
      <c r="CR231" s="9">
        <v>0</v>
      </c>
      <c r="CS231" s="48"/>
      <c r="CT231" s="48"/>
      <c r="CU231" s="48"/>
      <c r="CX231" s="48"/>
      <c r="CY231" s="48"/>
      <c r="CZ231" s="48"/>
      <c r="DC231" s="48"/>
      <c r="DD231" s="48"/>
      <c r="DE231" s="48"/>
      <c r="DH231" s="48"/>
      <c r="DI231" s="48"/>
    </row>
    <row r="232" spans="1:113" x14ac:dyDescent="0.25">
      <c r="A232" s="4">
        <v>2020</v>
      </c>
      <c r="B232" s="5">
        <f>BD!K234</f>
        <v>228</v>
      </c>
      <c r="E232" s="9">
        <v>36000000</v>
      </c>
      <c r="I232" s="19" t="s">
        <v>181</v>
      </c>
      <c r="O232" s="161"/>
      <c r="Q232" s="161"/>
      <c r="R232" s="161"/>
      <c r="T232" s="4" t="s">
        <v>181</v>
      </c>
      <c r="AE232" s="4" t="s">
        <v>181</v>
      </c>
      <c r="AP232" s="4" t="s">
        <v>181</v>
      </c>
      <c r="BA232" s="9">
        <f t="shared" si="32"/>
        <v>0</v>
      </c>
      <c r="BB232" s="4" t="s">
        <v>181</v>
      </c>
      <c r="BC232" s="161"/>
      <c r="BE232" s="19">
        <f>Tabla1[[#This Row],[TIEMPO PRORROGADO HASTA
(1)]]-Tabla1[[#This Row],[TIEMPO PRORROGADO DESDE
(1)]]</f>
        <v>0</v>
      </c>
      <c r="BF232" s="161"/>
      <c r="BG232" s="161"/>
      <c r="BH232" s="161"/>
      <c r="BJ232" s="4" t="s">
        <v>181</v>
      </c>
      <c r="BM232" s="4">
        <f t="shared" si="33"/>
        <v>-90</v>
      </c>
      <c r="BN232" s="161">
        <v>44171</v>
      </c>
      <c r="BO232" s="161">
        <v>44081</v>
      </c>
      <c r="BR232" s="4" t="s">
        <v>181</v>
      </c>
      <c r="BU232" s="19">
        <f t="shared" si="34"/>
        <v>0</v>
      </c>
      <c r="BZ232" s="19">
        <f t="shared" si="35"/>
        <v>-90</v>
      </c>
      <c r="CA232" s="19" t="s">
        <v>181</v>
      </c>
      <c r="CB232" s="161"/>
      <c r="CD232" s="161"/>
      <c r="CF232" s="19" t="s">
        <v>180</v>
      </c>
      <c r="CG232" s="161">
        <v>44081</v>
      </c>
      <c r="CH232" s="6" t="s">
        <v>2454</v>
      </c>
      <c r="CI232" s="161">
        <v>44081</v>
      </c>
      <c r="CJ232" s="161">
        <v>44082</v>
      </c>
      <c r="CK232" s="161" t="s">
        <v>515</v>
      </c>
      <c r="CL232" s="161"/>
      <c r="CN232" s="48"/>
      <c r="CO232" s="48"/>
      <c r="CP232" s="48"/>
      <c r="CR232" s="9">
        <v>0</v>
      </c>
      <c r="CS232" s="48"/>
      <c r="CT232" s="48"/>
      <c r="CU232" s="48"/>
      <c r="CX232" s="48"/>
      <c r="CY232" s="48"/>
      <c r="CZ232" s="48"/>
      <c r="DC232" s="48"/>
      <c r="DD232" s="48"/>
      <c r="DE232" s="48"/>
      <c r="DH232" s="48"/>
      <c r="DI232" s="48"/>
    </row>
    <row r="233" spans="1:113" x14ac:dyDescent="0.25">
      <c r="A233" s="4">
        <v>2020</v>
      </c>
      <c r="B233" s="5">
        <f>BD!K235</f>
        <v>229</v>
      </c>
      <c r="I233" s="19" t="s">
        <v>181</v>
      </c>
      <c r="O233" s="161"/>
      <c r="Q233" s="161"/>
      <c r="R233" s="161"/>
      <c r="T233" s="4" t="s">
        <v>181</v>
      </c>
      <c r="AE233" s="4" t="s">
        <v>181</v>
      </c>
      <c r="AP233" s="4" t="s">
        <v>181</v>
      </c>
      <c r="BA233" s="9">
        <f t="shared" si="32"/>
        <v>0</v>
      </c>
      <c r="BB233" s="4" t="s">
        <v>181</v>
      </c>
      <c r="BC233" s="161"/>
      <c r="BE233" s="19">
        <f>Tabla1[[#This Row],[TIEMPO PRORROGADO HASTA
(1)]]-Tabla1[[#This Row],[TIEMPO PRORROGADO DESDE
(1)]]</f>
        <v>0</v>
      </c>
      <c r="BF233" s="161"/>
      <c r="BG233" s="161"/>
      <c r="BH233" s="161"/>
      <c r="BJ233" s="4" t="s">
        <v>181</v>
      </c>
      <c r="BM233" s="4">
        <f t="shared" si="33"/>
        <v>0</v>
      </c>
      <c r="BR233" s="4" t="s">
        <v>181</v>
      </c>
      <c r="BU233" s="19">
        <f t="shared" si="34"/>
        <v>0</v>
      </c>
      <c r="BZ233" s="19">
        <f t="shared" si="35"/>
        <v>0</v>
      </c>
      <c r="CA233" s="19" t="s">
        <v>181</v>
      </c>
      <c r="CB233" s="161"/>
      <c r="CD233" s="161"/>
      <c r="CF233" s="19" t="s">
        <v>181</v>
      </c>
      <c r="CG233" s="161"/>
      <c r="CI233" s="161"/>
      <c r="CJ233" s="161"/>
      <c r="CK233" s="161"/>
      <c r="CL233" s="161"/>
      <c r="CN233" s="48"/>
      <c r="CO233" s="48"/>
      <c r="CP233" s="48"/>
      <c r="CR233" s="9">
        <v>0</v>
      </c>
      <c r="CS233" s="48"/>
      <c r="CT233" s="48"/>
      <c r="CU233" s="48"/>
      <c r="CX233" s="48"/>
      <c r="CY233" s="48"/>
      <c r="CZ233" s="48"/>
      <c r="DC233" s="48"/>
      <c r="DD233" s="48"/>
      <c r="DE233" s="48"/>
      <c r="DH233" s="48"/>
      <c r="DI233" s="48"/>
    </row>
    <row r="234" spans="1:113" x14ac:dyDescent="0.25">
      <c r="A234" s="4">
        <v>2020</v>
      </c>
      <c r="B234" s="5">
        <f>BD!K236</f>
        <v>230</v>
      </c>
      <c r="C234" s="161"/>
      <c r="I234" s="19" t="s">
        <v>180</v>
      </c>
      <c r="J234" s="20">
        <v>43999</v>
      </c>
      <c r="K234" s="6" t="s">
        <v>2454</v>
      </c>
      <c r="L234" s="19" t="s">
        <v>209</v>
      </c>
      <c r="M234" s="9">
        <v>10300000</v>
      </c>
      <c r="O234" s="161"/>
      <c r="Q234" s="161"/>
      <c r="R234" s="161"/>
      <c r="S234" s="6" t="s">
        <v>1436</v>
      </c>
      <c r="T234" s="4" t="s">
        <v>181</v>
      </c>
      <c r="AE234" s="4" t="s">
        <v>181</v>
      </c>
      <c r="AP234" s="4" t="s">
        <v>181</v>
      </c>
      <c r="BA234" s="9">
        <f t="shared" si="32"/>
        <v>10300000</v>
      </c>
      <c r="BB234" s="4" t="s">
        <v>180</v>
      </c>
      <c r="BC234" s="161">
        <v>43999</v>
      </c>
      <c r="BD234" s="6" t="s">
        <v>2454</v>
      </c>
      <c r="BE234" s="19">
        <f>Tabla1[[#This Row],[TIEMPO PRORROGADO HASTA
(1)]]-Tabla1[[#This Row],[TIEMPO PRORROGADO DESDE
(1)]]</f>
        <v>61</v>
      </c>
      <c r="BF234" s="161">
        <v>44002</v>
      </c>
      <c r="BG234" s="161">
        <v>44063</v>
      </c>
      <c r="BH234" s="161"/>
      <c r="BI234" s="6" t="s">
        <v>1436</v>
      </c>
      <c r="BJ234" s="4" t="s">
        <v>181</v>
      </c>
      <c r="BM234" s="4">
        <f t="shared" si="33"/>
        <v>0</v>
      </c>
      <c r="BR234" s="4" t="s">
        <v>181</v>
      </c>
      <c r="BU234" s="19">
        <f t="shared" si="34"/>
        <v>0</v>
      </c>
      <c r="BZ234" s="19">
        <f t="shared" si="35"/>
        <v>61</v>
      </c>
      <c r="CA234" s="19" t="s">
        <v>181</v>
      </c>
      <c r="CB234" s="161"/>
      <c r="CD234" s="161"/>
      <c r="CF234" s="19" t="s">
        <v>181</v>
      </c>
      <c r="CG234" s="161"/>
      <c r="CI234" s="161"/>
      <c r="CJ234" s="161"/>
      <c r="CK234" s="161"/>
      <c r="CL234" s="161"/>
      <c r="CN234" s="48"/>
      <c r="CO234" s="48"/>
      <c r="CP234" s="48"/>
      <c r="CR234" s="9">
        <v>0</v>
      </c>
      <c r="CS234" s="48"/>
      <c r="CT234" s="48"/>
      <c r="CU234" s="48"/>
      <c r="CX234" s="48"/>
      <c r="CY234" s="48"/>
      <c r="CZ234" s="48"/>
      <c r="DC234" s="48"/>
      <c r="DD234" s="48"/>
      <c r="DE234" s="48"/>
      <c r="DH234" s="48"/>
      <c r="DI234" s="48"/>
    </row>
    <row r="235" spans="1:113" x14ac:dyDescent="0.25">
      <c r="A235" s="4">
        <v>2020</v>
      </c>
      <c r="B235" s="5">
        <f>BD!K237</f>
        <v>231</v>
      </c>
      <c r="I235" s="19" t="s">
        <v>180</v>
      </c>
      <c r="J235" s="20">
        <v>43994</v>
      </c>
      <c r="K235" s="6" t="s">
        <v>2454</v>
      </c>
      <c r="L235" s="19" t="s">
        <v>209</v>
      </c>
      <c r="M235" s="9">
        <v>18540000</v>
      </c>
      <c r="O235" s="161"/>
      <c r="Q235" s="161"/>
      <c r="R235" s="161"/>
      <c r="S235" s="6" t="s">
        <v>1434</v>
      </c>
      <c r="T235" s="4" t="s">
        <v>181</v>
      </c>
      <c r="AE235" s="4" t="s">
        <v>181</v>
      </c>
      <c r="AP235" s="4" t="s">
        <v>181</v>
      </c>
      <c r="BA235" s="9">
        <f t="shared" si="32"/>
        <v>18540000</v>
      </c>
      <c r="BB235" s="4" t="s">
        <v>180</v>
      </c>
      <c r="BC235" s="161">
        <v>43994</v>
      </c>
      <c r="BD235" s="6" t="s">
        <v>2454</v>
      </c>
      <c r="BE235" s="19">
        <f>Tabla1[[#This Row],[TIEMPO PRORROGADO HASTA
(1)]]-Tabla1[[#This Row],[TIEMPO PRORROGADO DESDE
(1)]]</f>
        <v>61</v>
      </c>
      <c r="BF235" s="161">
        <v>44002</v>
      </c>
      <c r="BG235" s="161">
        <v>44063</v>
      </c>
      <c r="BH235" s="161"/>
      <c r="BI235" s="6" t="s">
        <v>1434</v>
      </c>
      <c r="BJ235" s="4" t="s">
        <v>181</v>
      </c>
      <c r="BM235" s="4">
        <f t="shared" si="33"/>
        <v>0</v>
      </c>
      <c r="BR235" s="4" t="s">
        <v>181</v>
      </c>
      <c r="BU235" s="19">
        <f t="shared" si="34"/>
        <v>0</v>
      </c>
      <c r="BZ235" s="19">
        <f t="shared" si="35"/>
        <v>61</v>
      </c>
      <c r="CA235" s="19" t="s">
        <v>181</v>
      </c>
      <c r="CB235" s="161"/>
      <c r="CD235" s="161"/>
      <c r="CF235" s="19" t="s">
        <v>181</v>
      </c>
      <c r="CG235" s="161"/>
      <c r="CI235" s="161"/>
      <c r="CJ235" s="161"/>
      <c r="CK235" s="161"/>
      <c r="CL235" s="161"/>
      <c r="CN235" s="48"/>
      <c r="CO235" s="48"/>
      <c r="CP235" s="48"/>
      <c r="CR235" s="9">
        <v>0</v>
      </c>
      <c r="CS235" s="48"/>
      <c r="CT235" s="48"/>
      <c r="CU235" s="48"/>
      <c r="CX235" s="48"/>
      <c r="CY235" s="48"/>
      <c r="CZ235" s="48"/>
      <c r="DC235" s="48"/>
      <c r="DD235" s="48"/>
      <c r="DE235" s="48"/>
      <c r="DH235" s="48"/>
      <c r="DI235" s="48"/>
    </row>
    <row r="236" spans="1:113" x14ac:dyDescent="0.25">
      <c r="A236" s="4">
        <v>2020</v>
      </c>
      <c r="B236" s="5">
        <f>BD!K238</f>
        <v>232</v>
      </c>
      <c r="I236" s="19" t="s">
        <v>181</v>
      </c>
      <c r="O236" s="161"/>
      <c r="Q236" s="161"/>
      <c r="R236" s="161"/>
      <c r="T236" s="4" t="s">
        <v>181</v>
      </c>
      <c r="AE236" s="4" t="s">
        <v>181</v>
      </c>
      <c r="AP236" s="4" t="s">
        <v>181</v>
      </c>
      <c r="BA236" s="9">
        <f t="shared" si="32"/>
        <v>0</v>
      </c>
      <c r="BB236" s="4" t="s">
        <v>181</v>
      </c>
      <c r="BC236" s="161"/>
      <c r="BE236" s="19">
        <f>Tabla1[[#This Row],[TIEMPO PRORROGADO HASTA
(1)]]-Tabla1[[#This Row],[TIEMPO PRORROGADO DESDE
(1)]]</f>
        <v>0</v>
      </c>
      <c r="BF236" s="161"/>
      <c r="BG236" s="161"/>
      <c r="BH236" s="161"/>
      <c r="BJ236" s="4" t="s">
        <v>181</v>
      </c>
      <c r="BM236" s="4">
        <f t="shared" si="33"/>
        <v>0</v>
      </c>
      <c r="BR236" s="4" t="s">
        <v>181</v>
      </c>
      <c r="BU236" s="19">
        <f t="shared" si="34"/>
        <v>0</v>
      </c>
      <c r="BZ236" s="19">
        <f t="shared" si="35"/>
        <v>0</v>
      </c>
      <c r="CA236" s="19" t="s">
        <v>181</v>
      </c>
      <c r="CB236" s="161"/>
      <c r="CD236" s="161"/>
      <c r="CF236" s="19" t="s">
        <v>181</v>
      </c>
      <c r="CG236" s="161"/>
      <c r="CI236" s="161"/>
      <c r="CJ236" s="161"/>
      <c r="CK236" s="161"/>
      <c r="CL236" s="161"/>
      <c r="CN236" s="48"/>
      <c r="CO236" s="48"/>
      <c r="CP236" s="48"/>
      <c r="CR236" s="9">
        <v>0</v>
      </c>
      <c r="CS236" s="48"/>
      <c r="CT236" s="48"/>
      <c r="CU236" s="48"/>
      <c r="CX236" s="48"/>
      <c r="CY236" s="48"/>
      <c r="CZ236" s="48"/>
      <c r="DC236" s="48"/>
      <c r="DD236" s="48"/>
      <c r="DE236" s="48"/>
      <c r="DH236" s="48"/>
      <c r="DI236" s="48"/>
    </row>
    <row r="237" spans="1:113" x14ac:dyDescent="0.25">
      <c r="A237" s="4">
        <v>2020</v>
      </c>
      <c r="B237" s="5">
        <f>BD!K239</f>
        <v>233</v>
      </c>
      <c r="I237" s="19" t="s">
        <v>181</v>
      </c>
      <c r="O237" s="161"/>
      <c r="Q237" s="161"/>
      <c r="R237" s="161"/>
      <c r="T237" s="4" t="s">
        <v>181</v>
      </c>
      <c r="AE237" s="4" t="s">
        <v>181</v>
      </c>
      <c r="AP237" s="4" t="s">
        <v>181</v>
      </c>
      <c r="BA237" s="9">
        <f t="shared" si="32"/>
        <v>0</v>
      </c>
      <c r="BB237" s="4" t="s">
        <v>181</v>
      </c>
      <c r="BC237" s="161"/>
      <c r="BE237" s="19">
        <f>Tabla1[[#This Row],[TIEMPO PRORROGADO HASTA
(1)]]-Tabla1[[#This Row],[TIEMPO PRORROGADO DESDE
(1)]]</f>
        <v>0</v>
      </c>
      <c r="BF237" s="161"/>
      <c r="BG237" s="161"/>
      <c r="BH237" s="161"/>
      <c r="BJ237" s="4" t="s">
        <v>181</v>
      </c>
      <c r="BM237" s="4">
        <f t="shared" si="33"/>
        <v>0</v>
      </c>
      <c r="BR237" s="4" t="s">
        <v>181</v>
      </c>
      <c r="BU237" s="19">
        <f t="shared" si="34"/>
        <v>0</v>
      </c>
      <c r="BZ237" s="19">
        <f t="shared" si="35"/>
        <v>0</v>
      </c>
      <c r="CA237" s="19" t="s">
        <v>181</v>
      </c>
      <c r="CB237" s="161"/>
      <c r="CD237" s="161"/>
      <c r="CF237" s="19" t="s">
        <v>181</v>
      </c>
      <c r="CG237" s="161"/>
      <c r="CI237" s="161"/>
      <c r="CJ237" s="161"/>
      <c r="CK237" s="161"/>
      <c r="CL237" s="161"/>
      <c r="CN237" s="48"/>
      <c r="CO237" s="48"/>
      <c r="CP237" s="48"/>
      <c r="CR237" s="9">
        <v>0</v>
      </c>
      <c r="CS237" s="48"/>
      <c r="CT237" s="48"/>
      <c r="CU237" s="48"/>
      <c r="CX237" s="48"/>
      <c r="CY237" s="48"/>
      <c r="CZ237" s="48"/>
      <c r="DC237" s="48"/>
      <c r="DD237" s="48"/>
      <c r="DE237" s="48"/>
      <c r="DH237" s="48"/>
      <c r="DI237" s="48"/>
    </row>
    <row r="238" spans="1:113" x14ac:dyDescent="0.25">
      <c r="A238" s="4">
        <v>2020</v>
      </c>
      <c r="B238" s="5">
        <f>BD!K240</f>
        <v>234</v>
      </c>
      <c r="I238" s="19" t="s">
        <v>181</v>
      </c>
      <c r="O238" s="161"/>
      <c r="Q238" s="161"/>
      <c r="R238" s="161"/>
      <c r="T238" s="4" t="s">
        <v>181</v>
      </c>
      <c r="AE238" s="4" t="s">
        <v>181</v>
      </c>
      <c r="AP238" s="4" t="s">
        <v>181</v>
      </c>
      <c r="BA238" s="9">
        <f t="shared" si="32"/>
        <v>0</v>
      </c>
      <c r="BB238" s="4" t="s">
        <v>181</v>
      </c>
      <c r="BC238" s="161"/>
      <c r="BE238" s="19">
        <f>Tabla1[[#This Row],[TIEMPO PRORROGADO HASTA
(1)]]-Tabla1[[#This Row],[TIEMPO PRORROGADO DESDE
(1)]]</f>
        <v>0</v>
      </c>
      <c r="BF238" s="161"/>
      <c r="BG238" s="161"/>
      <c r="BH238" s="161"/>
      <c r="BJ238" s="4" t="s">
        <v>181</v>
      </c>
      <c r="BM238" s="4">
        <f t="shared" si="33"/>
        <v>0</v>
      </c>
      <c r="BR238" s="4" t="s">
        <v>181</v>
      </c>
      <c r="BU238" s="19">
        <f t="shared" si="34"/>
        <v>0</v>
      </c>
      <c r="BZ238" s="19">
        <f t="shared" si="35"/>
        <v>0</v>
      </c>
      <c r="CA238" s="19" t="s">
        <v>181</v>
      </c>
      <c r="CB238" s="161"/>
      <c r="CD238" s="161"/>
      <c r="CF238" s="19" t="s">
        <v>181</v>
      </c>
      <c r="CG238" s="161"/>
      <c r="CI238" s="161"/>
      <c r="CJ238" s="161"/>
      <c r="CK238" s="161"/>
      <c r="CL238" s="161"/>
      <c r="CN238" s="48"/>
      <c r="CO238" s="48"/>
      <c r="CP238" s="48"/>
      <c r="CR238" s="9">
        <v>0</v>
      </c>
      <c r="CS238" s="48"/>
      <c r="CT238" s="48"/>
      <c r="CU238" s="48"/>
      <c r="CX238" s="48"/>
      <c r="CY238" s="48"/>
      <c r="CZ238" s="48"/>
      <c r="DC238" s="48"/>
      <c r="DD238" s="48"/>
      <c r="DE238" s="48"/>
      <c r="DH238" s="48"/>
      <c r="DI238" s="48"/>
    </row>
    <row r="239" spans="1:113" x14ac:dyDescent="0.25">
      <c r="A239" s="4">
        <v>2020</v>
      </c>
      <c r="B239" s="5">
        <f>BD!K241</f>
        <v>235</v>
      </c>
      <c r="E239" s="9">
        <v>46487000</v>
      </c>
      <c r="I239" s="19" t="s">
        <v>181</v>
      </c>
      <c r="O239" s="161"/>
      <c r="Q239" s="161"/>
      <c r="R239" s="161"/>
      <c r="T239" s="4" t="s">
        <v>181</v>
      </c>
      <c r="AE239" s="4" t="s">
        <v>181</v>
      </c>
      <c r="AP239" s="4" t="s">
        <v>181</v>
      </c>
      <c r="BA239" s="9">
        <f t="shared" si="32"/>
        <v>0</v>
      </c>
      <c r="BB239" s="4" t="s">
        <v>181</v>
      </c>
      <c r="BC239" s="161"/>
      <c r="BE239" s="19">
        <f>Tabla1[[#This Row],[TIEMPO PRORROGADO HASTA
(1)]]-Tabla1[[#This Row],[TIEMPO PRORROGADO DESDE
(1)]]</f>
        <v>0</v>
      </c>
      <c r="BF239" s="161"/>
      <c r="BG239" s="161"/>
      <c r="BH239" s="161"/>
      <c r="BJ239" s="4" t="s">
        <v>181</v>
      </c>
      <c r="BM239" s="4">
        <f t="shared" si="33"/>
        <v>-206</v>
      </c>
      <c r="BN239" s="161">
        <v>44183</v>
      </c>
      <c r="BO239" s="161">
        <v>43977</v>
      </c>
      <c r="BR239" s="4" t="s">
        <v>181</v>
      </c>
      <c r="BU239" s="19">
        <f t="shared" si="34"/>
        <v>0</v>
      </c>
      <c r="BZ239" s="19">
        <f t="shared" si="35"/>
        <v>-206</v>
      </c>
      <c r="CA239" s="19" t="s">
        <v>181</v>
      </c>
      <c r="CB239" s="161"/>
      <c r="CD239" s="161"/>
      <c r="CF239" s="19" t="s">
        <v>180</v>
      </c>
      <c r="CG239" s="161">
        <v>44067</v>
      </c>
      <c r="CH239" s="6" t="s">
        <v>2454</v>
      </c>
      <c r="CI239" s="161">
        <v>43977</v>
      </c>
      <c r="CJ239" s="161"/>
      <c r="CK239" s="161" t="s">
        <v>1431</v>
      </c>
      <c r="CL239" s="161"/>
      <c r="CN239" s="48"/>
      <c r="CO239" s="48"/>
      <c r="CP239" s="48"/>
      <c r="CR239" s="9">
        <v>0</v>
      </c>
      <c r="CS239" s="48"/>
      <c r="CT239" s="48"/>
      <c r="CU239" s="48"/>
      <c r="CX239" s="48"/>
      <c r="CY239" s="48"/>
      <c r="CZ239" s="48"/>
      <c r="DC239" s="48"/>
      <c r="DD239" s="48"/>
      <c r="DE239" s="48"/>
      <c r="DH239" s="48"/>
      <c r="DI239" s="48"/>
    </row>
    <row r="240" spans="1:113" x14ac:dyDescent="0.25">
      <c r="A240" s="4">
        <v>2020</v>
      </c>
      <c r="B240" s="5">
        <f>BD!K242</f>
        <v>236</v>
      </c>
      <c r="I240" s="19" t="s">
        <v>180</v>
      </c>
      <c r="J240" s="20">
        <v>44161</v>
      </c>
      <c r="K240" s="6" t="s">
        <v>5358</v>
      </c>
      <c r="L240" s="19" t="s">
        <v>209</v>
      </c>
      <c r="M240" s="9">
        <v>3591333</v>
      </c>
      <c r="O240" s="161"/>
      <c r="Q240" s="161"/>
      <c r="R240" s="161"/>
      <c r="S240" s="6" t="s">
        <v>1433</v>
      </c>
      <c r="T240" s="4" t="s">
        <v>181</v>
      </c>
      <c r="AE240" s="4" t="s">
        <v>181</v>
      </c>
      <c r="AP240" s="4" t="s">
        <v>181</v>
      </c>
      <c r="BA240" s="9">
        <f t="shared" si="32"/>
        <v>3591333</v>
      </c>
      <c r="BB240" s="4" t="s">
        <v>180</v>
      </c>
      <c r="BC240" s="161">
        <v>44161</v>
      </c>
      <c r="BD240" s="6" t="s">
        <v>5358</v>
      </c>
      <c r="BE240" s="19">
        <f>Tabla1[[#This Row],[TIEMPO PRORROGADO HASTA
(1)]]-Tabla1[[#This Row],[TIEMPO PRORROGADO DESDE
(1)]]</f>
        <v>21</v>
      </c>
      <c r="BF240" s="161">
        <v>44174</v>
      </c>
      <c r="BG240" s="161">
        <v>44195</v>
      </c>
      <c r="BH240" s="161"/>
      <c r="BI240" s="6" t="s">
        <v>1433</v>
      </c>
      <c r="BJ240" s="4" t="s">
        <v>181</v>
      </c>
      <c r="BM240" s="4">
        <f t="shared" si="33"/>
        <v>0</v>
      </c>
      <c r="BR240" s="4" t="s">
        <v>181</v>
      </c>
      <c r="BU240" s="19">
        <f t="shared" si="34"/>
        <v>0</v>
      </c>
      <c r="BZ240" s="19">
        <f t="shared" si="35"/>
        <v>21</v>
      </c>
      <c r="CA240" s="19" t="s">
        <v>181</v>
      </c>
      <c r="CB240" s="161"/>
      <c r="CD240" s="161"/>
      <c r="CF240" s="19" t="s">
        <v>181</v>
      </c>
      <c r="CG240" s="161"/>
      <c r="CI240" s="161"/>
      <c r="CJ240" s="161"/>
      <c r="CK240" s="161"/>
      <c r="CL240" s="161"/>
      <c r="CN240" s="48"/>
      <c r="CO240" s="48"/>
      <c r="CP240" s="48"/>
      <c r="CR240" s="9">
        <v>0</v>
      </c>
      <c r="CS240" s="48"/>
      <c r="CT240" s="48"/>
      <c r="CU240" s="48"/>
      <c r="CX240" s="48"/>
      <c r="CY240" s="48"/>
      <c r="CZ240" s="48"/>
      <c r="DC240" s="48"/>
      <c r="DD240" s="48"/>
      <c r="DE240" s="48"/>
      <c r="DH240" s="48"/>
      <c r="DI240" s="48"/>
    </row>
    <row r="241" spans="1:113" x14ac:dyDescent="0.25">
      <c r="A241" s="4">
        <v>2020</v>
      </c>
      <c r="B241" s="5">
        <f>BD!K243</f>
        <v>237</v>
      </c>
      <c r="I241" s="19" t="s">
        <v>180</v>
      </c>
      <c r="J241" s="20">
        <v>44159</v>
      </c>
      <c r="K241" s="6" t="s">
        <v>5358</v>
      </c>
      <c r="L241" s="19" t="s">
        <v>209</v>
      </c>
      <c r="M241" s="9">
        <v>1954333</v>
      </c>
      <c r="O241" s="161"/>
      <c r="Q241" s="161"/>
      <c r="R241" s="161"/>
      <c r="S241" s="6" t="s">
        <v>1439</v>
      </c>
      <c r="T241" s="4" t="s">
        <v>181</v>
      </c>
      <c r="AE241" s="4" t="s">
        <v>181</v>
      </c>
      <c r="AP241" s="4" t="s">
        <v>181</v>
      </c>
      <c r="BA241" s="9">
        <f t="shared" si="32"/>
        <v>1954333</v>
      </c>
      <c r="BB241" s="4" t="s">
        <v>180</v>
      </c>
      <c r="BC241" s="161">
        <v>44159</v>
      </c>
      <c r="BD241" s="6" t="s">
        <v>5358</v>
      </c>
      <c r="BE241" s="19">
        <f>Tabla1[[#This Row],[TIEMPO PRORROGADO HASTA
(1)]]-Tabla1[[#This Row],[TIEMPO PRORROGADO DESDE
(1)]]</f>
        <v>13</v>
      </c>
      <c r="BF241" s="161">
        <v>44182</v>
      </c>
      <c r="BG241" s="161">
        <v>44195</v>
      </c>
      <c r="BH241" s="161"/>
      <c r="BI241" s="6" t="s">
        <v>1439</v>
      </c>
      <c r="BJ241" s="4" t="s">
        <v>181</v>
      </c>
      <c r="BM241" s="4">
        <f t="shared" si="33"/>
        <v>0</v>
      </c>
      <c r="BR241" s="4" t="s">
        <v>181</v>
      </c>
      <c r="BU241" s="19">
        <f t="shared" si="34"/>
        <v>0</v>
      </c>
      <c r="BZ241" s="19">
        <f t="shared" si="35"/>
        <v>13</v>
      </c>
      <c r="CA241" s="19" t="s">
        <v>181</v>
      </c>
      <c r="CB241" s="161"/>
      <c r="CD241" s="161"/>
      <c r="CF241" s="19" t="s">
        <v>181</v>
      </c>
      <c r="CG241" s="161"/>
      <c r="CI241" s="161"/>
      <c r="CJ241" s="161"/>
      <c r="CK241" s="161"/>
      <c r="CL241" s="161"/>
      <c r="CN241" s="48"/>
      <c r="CO241" s="48"/>
      <c r="CP241" s="48"/>
      <c r="CR241" s="9">
        <v>0</v>
      </c>
      <c r="CS241" s="48"/>
      <c r="CT241" s="48"/>
      <c r="CU241" s="48"/>
      <c r="CX241" s="48"/>
      <c r="CY241" s="48"/>
      <c r="CZ241" s="48"/>
      <c r="DC241" s="48"/>
      <c r="DD241" s="48"/>
      <c r="DE241" s="48"/>
      <c r="DH241" s="48"/>
      <c r="DI241" s="48"/>
    </row>
    <row r="242" spans="1:113" x14ac:dyDescent="0.25">
      <c r="A242" s="4">
        <v>2020</v>
      </c>
      <c r="B242" s="5">
        <f>BD!K244</f>
        <v>238</v>
      </c>
      <c r="I242" s="19" t="s">
        <v>180</v>
      </c>
      <c r="J242" s="20">
        <v>44176</v>
      </c>
      <c r="K242" s="6" t="s">
        <v>5358</v>
      </c>
      <c r="L242" s="229" t="s">
        <v>209</v>
      </c>
      <c r="M242" s="9">
        <v>3000000</v>
      </c>
      <c r="O242" s="161"/>
      <c r="Q242" s="161"/>
      <c r="R242" s="161"/>
      <c r="S242" s="6" t="s">
        <v>1436</v>
      </c>
      <c r="T242" s="4" t="s">
        <v>181</v>
      </c>
      <c r="AE242" s="4" t="s">
        <v>181</v>
      </c>
      <c r="AP242" s="4" t="s">
        <v>181</v>
      </c>
      <c r="BA242" s="9">
        <f t="shared" si="32"/>
        <v>3000000</v>
      </c>
      <c r="BB242" s="4" t="s">
        <v>180</v>
      </c>
      <c r="BC242" s="161">
        <v>44176</v>
      </c>
      <c r="BD242" s="6" t="s">
        <v>5358</v>
      </c>
      <c r="BE242" s="19">
        <f>Tabla1[[#This Row],[TIEMPO PRORROGADO HASTA
(1)]]-Tabla1[[#This Row],[TIEMPO PRORROGADO DESDE
(1)]]</f>
        <v>18</v>
      </c>
      <c r="BF242" s="161">
        <v>44177</v>
      </c>
      <c r="BG242" s="161">
        <v>44195</v>
      </c>
      <c r="BH242" s="161"/>
      <c r="BI242" s="6" t="s">
        <v>1436</v>
      </c>
      <c r="BJ242" s="4" t="s">
        <v>181</v>
      </c>
      <c r="BM242" s="4">
        <f t="shared" si="33"/>
        <v>0</v>
      </c>
      <c r="BR242" s="4" t="s">
        <v>181</v>
      </c>
      <c r="BU242" s="19">
        <f t="shared" si="34"/>
        <v>0</v>
      </c>
      <c r="BZ242" s="19">
        <f t="shared" si="35"/>
        <v>18</v>
      </c>
      <c r="CA242" s="19" t="s">
        <v>181</v>
      </c>
      <c r="CB242" s="161"/>
      <c r="CD242" s="161"/>
      <c r="CF242" s="19" t="s">
        <v>181</v>
      </c>
      <c r="CG242" s="161"/>
      <c r="CI242" s="161"/>
      <c r="CJ242" s="161"/>
      <c r="CK242" s="161"/>
      <c r="CL242" s="161"/>
      <c r="CN242" s="48"/>
      <c r="CO242" s="48"/>
      <c r="CP242" s="48"/>
      <c r="CR242" s="9">
        <v>0</v>
      </c>
      <c r="CS242" s="48"/>
      <c r="CT242" s="48"/>
      <c r="CU242" s="48"/>
      <c r="CX242" s="48"/>
      <c r="CY242" s="48"/>
      <c r="CZ242" s="48"/>
      <c r="DC242" s="48"/>
      <c r="DD242" s="48"/>
      <c r="DE242" s="48"/>
      <c r="DH242" s="48"/>
      <c r="DI242" s="48"/>
    </row>
    <row r="243" spans="1:113" x14ac:dyDescent="0.25">
      <c r="A243" s="4">
        <v>2020</v>
      </c>
      <c r="B243" s="5">
        <f>BD!K245</f>
        <v>239</v>
      </c>
      <c r="I243" s="19" t="s">
        <v>181</v>
      </c>
      <c r="O243" s="161"/>
      <c r="Q243" s="161"/>
      <c r="R243" s="161"/>
      <c r="T243" s="4" t="s">
        <v>181</v>
      </c>
      <c r="AE243" s="4" t="s">
        <v>181</v>
      </c>
      <c r="AP243" s="4" t="s">
        <v>181</v>
      </c>
      <c r="BA243" s="9">
        <f t="shared" si="32"/>
        <v>0</v>
      </c>
      <c r="BB243" s="4" t="s">
        <v>181</v>
      </c>
      <c r="BC243" s="161"/>
      <c r="BE243" s="19">
        <f>Tabla1[[#This Row],[TIEMPO PRORROGADO HASTA
(1)]]-Tabla1[[#This Row],[TIEMPO PRORROGADO DESDE
(1)]]</f>
        <v>0</v>
      </c>
      <c r="BF243" s="161"/>
      <c r="BG243" s="161"/>
      <c r="BH243" s="161"/>
      <c r="BJ243" s="4" t="s">
        <v>181</v>
      </c>
      <c r="BM243" s="4">
        <f t="shared" si="33"/>
        <v>0</v>
      </c>
      <c r="BR243" s="4" t="s">
        <v>181</v>
      </c>
      <c r="BU243" s="19">
        <f t="shared" si="34"/>
        <v>0</v>
      </c>
      <c r="BZ243" s="19">
        <f t="shared" si="35"/>
        <v>0</v>
      </c>
      <c r="CA243" s="19" t="s">
        <v>181</v>
      </c>
      <c r="CB243" s="161"/>
      <c r="CD243" s="161"/>
      <c r="CF243" s="19" t="s">
        <v>181</v>
      </c>
      <c r="CG243" s="161"/>
      <c r="CI243" s="161"/>
      <c r="CJ243" s="161"/>
      <c r="CK243" s="161"/>
      <c r="CL243" s="161"/>
      <c r="CN243" s="48"/>
      <c r="CO243" s="48"/>
      <c r="CP243" s="48"/>
      <c r="CR243" s="9">
        <v>0</v>
      </c>
      <c r="CS243" s="48"/>
      <c r="CT243" s="48"/>
      <c r="CU243" s="48"/>
      <c r="CX243" s="48"/>
      <c r="CY243" s="48"/>
      <c r="CZ243" s="48"/>
      <c r="DC243" s="48"/>
      <c r="DD243" s="48"/>
      <c r="DE243" s="48"/>
      <c r="DH243" s="48"/>
      <c r="DI243" s="48"/>
    </row>
    <row r="244" spans="1:113" x14ac:dyDescent="0.25">
      <c r="A244" s="4">
        <v>2020</v>
      </c>
      <c r="B244" s="5">
        <f>BD!K246</f>
        <v>240</v>
      </c>
      <c r="I244" s="19" t="s">
        <v>181</v>
      </c>
      <c r="O244" s="161"/>
      <c r="Q244" s="161"/>
      <c r="R244" s="161"/>
      <c r="T244" s="4" t="s">
        <v>181</v>
      </c>
      <c r="AE244" s="4" t="s">
        <v>181</v>
      </c>
      <c r="AP244" s="4" t="s">
        <v>181</v>
      </c>
      <c r="BA244" s="9">
        <f t="shared" si="32"/>
        <v>0</v>
      </c>
      <c r="BB244" s="4" t="s">
        <v>181</v>
      </c>
      <c r="BC244" s="161"/>
      <c r="BE244" s="19">
        <f>Tabla1[[#This Row],[TIEMPO PRORROGADO HASTA
(1)]]-Tabla1[[#This Row],[TIEMPO PRORROGADO DESDE
(1)]]</f>
        <v>0</v>
      </c>
      <c r="BF244" s="161"/>
      <c r="BG244" s="161"/>
      <c r="BH244" s="161"/>
      <c r="BJ244" s="4" t="s">
        <v>181</v>
      </c>
      <c r="BM244" s="4">
        <f t="shared" si="33"/>
        <v>0</v>
      </c>
      <c r="BR244" s="4" t="s">
        <v>181</v>
      </c>
      <c r="BU244" s="19">
        <f t="shared" si="34"/>
        <v>0</v>
      </c>
      <c r="BZ244" s="19">
        <f t="shared" si="35"/>
        <v>0</v>
      </c>
      <c r="CA244" s="19" t="s">
        <v>181</v>
      </c>
      <c r="CB244" s="161"/>
      <c r="CD244" s="161"/>
      <c r="CF244" s="19" t="s">
        <v>181</v>
      </c>
      <c r="CG244" s="161"/>
      <c r="CI244" s="161"/>
      <c r="CJ244" s="161"/>
      <c r="CK244" s="161"/>
      <c r="CL244" s="161"/>
      <c r="CN244" s="48"/>
      <c r="CO244" s="48"/>
      <c r="CP244" s="48"/>
      <c r="CR244" s="9">
        <v>0</v>
      </c>
      <c r="CS244" s="48"/>
      <c r="CT244" s="48"/>
      <c r="CU244" s="48"/>
      <c r="CX244" s="48"/>
      <c r="CY244" s="48"/>
      <c r="CZ244" s="48"/>
      <c r="DC244" s="48"/>
      <c r="DD244" s="48"/>
      <c r="DE244" s="48"/>
      <c r="DH244" s="48"/>
      <c r="DI244" s="48"/>
    </row>
    <row r="245" spans="1:113" x14ac:dyDescent="0.25">
      <c r="A245" s="4">
        <v>2020</v>
      </c>
      <c r="B245" s="5">
        <f>BD!K247</f>
        <v>241</v>
      </c>
      <c r="I245" s="19" t="s">
        <v>181</v>
      </c>
      <c r="O245" s="161"/>
      <c r="Q245" s="161"/>
      <c r="R245" s="161"/>
      <c r="T245" s="4" t="s">
        <v>181</v>
      </c>
      <c r="AE245" s="4" t="s">
        <v>181</v>
      </c>
      <c r="AP245" s="4" t="s">
        <v>181</v>
      </c>
      <c r="BA245" s="9">
        <f t="shared" si="32"/>
        <v>0</v>
      </c>
      <c r="BB245" s="4" t="s">
        <v>181</v>
      </c>
      <c r="BC245" s="161"/>
      <c r="BE245" s="19">
        <f>Tabla1[[#This Row],[TIEMPO PRORROGADO HASTA
(1)]]-Tabla1[[#This Row],[TIEMPO PRORROGADO DESDE
(1)]]</f>
        <v>0</v>
      </c>
      <c r="BF245" s="161"/>
      <c r="BG245" s="161"/>
      <c r="BH245" s="161"/>
      <c r="BJ245" s="4" t="s">
        <v>181</v>
      </c>
      <c r="BM245" s="4">
        <f t="shared" si="33"/>
        <v>0</v>
      </c>
      <c r="BR245" s="4" t="s">
        <v>181</v>
      </c>
      <c r="BU245" s="19">
        <f t="shared" si="34"/>
        <v>0</v>
      </c>
      <c r="BZ245" s="19">
        <f t="shared" si="35"/>
        <v>0</v>
      </c>
      <c r="CA245" s="19" t="s">
        <v>181</v>
      </c>
      <c r="CB245" s="161"/>
      <c r="CD245" s="161"/>
      <c r="CF245" s="19" t="s">
        <v>181</v>
      </c>
      <c r="CG245" s="161"/>
      <c r="CI245" s="161"/>
      <c r="CJ245" s="161"/>
      <c r="CK245" s="161"/>
      <c r="CL245" s="161"/>
      <c r="CN245" s="48"/>
      <c r="CO245" s="48"/>
      <c r="CP245" s="48"/>
      <c r="CR245" s="9">
        <v>0</v>
      </c>
      <c r="CS245" s="48"/>
      <c r="CT245" s="48"/>
      <c r="CU245" s="48"/>
      <c r="CX245" s="48"/>
      <c r="CY245" s="48"/>
      <c r="CZ245" s="48"/>
      <c r="DC245" s="48"/>
      <c r="DD245" s="48"/>
      <c r="DE245" s="48"/>
      <c r="DH245" s="48"/>
      <c r="DI245" s="48"/>
    </row>
    <row r="246" spans="1:113" x14ac:dyDescent="0.25">
      <c r="A246" s="4">
        <v>2020</v>
      </c>
      <c r="B246" s="5">
        <f>BD!K248</f>
        <v>242</v>
      </c>
      <c r="I246" s="19" t="s">
        <v>181</v>
      </c>
      <c r="O246" s="161"/>
      <c r="Q246" s="161"/>
      <c r="R246" s="161"/>
      <c r="T246" s="4" t="s">
        <v>181</v>
      </c>
      <c r="AE246" s="4" t="s">
        <v>181</v>
      </c>
      <c r="AP246" s="4" t="s">
        <v>181</v>
      </c>
      <c r="BA246" s="9">
        <f t="shared" si="32"/>
        <v>0</v>
      </c>
      <c r="BB246" s="4" t="s">
        <v>181</v>
      </c>
      <c r="BC246" s="161"/>
      <c r="BE246" s="19">
        <f>Tabla1[[#This Row],[TIEMPO PRORROGADO HASTA
(1)]]-Tabla1[[#This Row],[TIEMPO PRORROGADO DESDE
(1)]]</f>
        <v>0</v>
      </c>
      <c r="BF246" s="161"/>
      <c r="BG246" s="161"/>
      <c r="BH246" s="161"/>
      <c r="BJ246" s="4" t="s">
        <v>181</v>
      </c>
      <c r="BM246" s="4">
        <f t="shared" si="33"/>
        <v>0</v>
      </c>
      <c r="BR246" s="4" t="s">
        <v>181</v>
      </c>
      <c r="BU246" s="19">
        <f t="shared" si="34"/>
        <v>0</v>
      </c>
      <c r="BZ246" s="19">
        <f t="shared" si="35"/>
        <v>0</v>
      </c>
      <c r="CA246" s="19" t="s">
        <v>181</v>
      </c>
      <c r="CB246" s="161"/>
      <c r="CD246" s="161"/>
      <c r="CF246" s="19" t="s">
        <v>181</v>
      </c>
      <c r="CG246" s="161"/>
      <c r="CI246" s="161"/>
      <c r="CJ246" s="161"/>
      <c r="CK246" s="161"/>
      <c r="CL246" s="161"/>
      <c r="CN246" s="48"/>
      <c r="CO246" s="48"/>
      <c r="CP246" s="48"/>
      <c r="CR246" s="9">
        <v>0</v>
      </c>
      <c r="CS246" s="48"/>
      <c r="CT246" s="48"/>
      <c r="CU246" s="48"/>
      <c r="CX246" s="48"/>
      <c r="CY246" s="48"/>
      <c r="CZ246" s="48"/>
      <c r="DC246" s="48"/>
      <c r="DD246" s="48"/>
      <c r="DE246" s="48"/>
      <c r="DH246" s="48"/>
      <c r="DI246" s="48"/>
    </row>
    <row r="247" spans="1:113" x14ac:dyDescent="0.25">
      <c r="A247" s="4">
        <v>2020</v>
      </c>
      <c r="B247" s="5">
        <f>BD!K249</f>
        <v>243</v>
      </c>
      <c r="I247" s="19" t="s">
        <v>181</v>
      </c>
      <c r="O247" s="161"/>
      <c r="Q247" s="161"/>
      <c r="R247" s="161"/>
      <c r="T247" s="4" t="s">
        <v>181</v>
      </c>
      <c r="AE247" s="4" t="s">
        <v>181</v>
      </c>
      <c r="AP247" s="4" t="s">
        <v>181</v>
      </c>
      <c r="BA247" s="9">
        <f t="shared" si="32"/>
        <v>0</v>
      </c>
      <c r="BB247" s="4" t="s">
        <v>181</v>
      </c>
      <c r="BC247" s="161"/>
      <c r="BE247" s="19">
        <f>Tabla1[[#This Row],[TIEMPO PRORROGADO HASTA
(1)]]-Tabla1[[#This Row],[TIEMPO PRORROGADO DESDE
(1)]]</f>
        <v>0</v>
      </c>
      <c r="BF247" s="161"/>
      <c r="BG247" s="161"/>
      <c r="BH247" s="161"/>
      <c r="BJ247" s="4" t="s">
        <v>181</v>
      </c>
      <c r="BM247" s="4">
        <f t="shared" si="33"/>
        <v>0</v>
      </c>
      <c r="BR247" s="4" t="s">
        <v>181</v>
      </c>
      <c r="BU247" s="19">
        <f t="shared" si="34"/>
        <v>0</v>
      </c>
      <c r="BZ247" s="19">
        <f t="shared" si="35"/>
        <v>0</v>
      </c>
      <c r="CA247" s="19" t="s">
        <v>181</v>
      </c>
      <c r="CB247" s="161"/>
      <c r="CD247" s="161"/>
      <c r="CF247" s="19" t="s">
        <v>181</v>
      </c>
      <c r="CG247" s="161"/>
      <c r="CI247" s="161"/>
      <c r="CJ247" s="161"/>
      <c r="CK247" s="161"/>
      <c r="CL247" s="161"/>
      <c r="CN247" s="48"/>
      <c r="CO247" s="48"/>
      <c r="CP247" s="48"/>
      <c r="CR247" s="9">
        <v>0</v>
      </c>
      <c r="CS247" s="48"/>
      <c r="CT247" s="48"/>
      <c r="CU247" s="48"/>
      <c r="CX247" s="48"/>
      <c r="CY247" s="48"/>
      <c r="CZ247" s="48"/>
      <c r="DC247" s="48"/>
      <c r="DD247" s="48"/>
      <c r="DE247" s="48"/>
      <c r="DH247" s="48"/>
      <c r="DI247" s="48"/>
    </row>
    <row r="248" spans="1:113" x14ac:dyDescent="0.25">
      <c r="A248" s="4">
        <v>2020</v>
      </c>
      <c r="B248" s="5">
        <f>BD!K250</f>
        <v>244</v>
      </c>
      <c r="I248" s="19" t="s">
        <v>181</v>
      </c>
      <c r="O248" s="161"/>
      <c r="Q248" s="161"/>
      <c r="R248" s="161"/>
      <c r="T248" s="4" t="s">
        <v>181</v>
      </c>
      <c r="AE248" s="4" t="s">
        <v>181</v>
      </c>
      <c r="AP248" s="4" t="s">
        <v>181</v>
      </c>
      <c r="BA248" s="9">
        <f t="shared" si="32"/>
        <v>0</v>
      </c>
      <c r="BB248" s="4" t="s">
        <v>181</v>
      </c>
      <c r="BC248" s="161"/>
      <c r="BE248" s="19">
        <f>Tabla1[[#This Row],[TIEMPO PRORROGADO HASTA
(1)]]-Tabla1[[#This Row],[TIEMPO PRORROGADO DESDE
(1)]]</f>
        <v>0</v>
      </c>
      <c r="BF248" s="161"/>
      <c r="BG248" s="161"/>
      <c r="BH248" s="161"/>
      <c r="BJ248" s="4" t="s">
        <v>181</v>
      </c>
      <c r="BM248" s="4">
        <f t="shared" si="33"/>
        <v>0</v>
      </c>
      <c r="BR248" s="4" t="s">
        <v>181</v>
      </c>
      <c r="BU248" s="19">
        <f t="shared" si="34"/>
        <v>0</v>
      </c>
      <c r="BZ248" s="19">
        <f t="shared" si="35"/>
        <v>0</v>
      </c>
      <c r="CA248" s="19" t="s">
        <v>181</v>
      </c>
      <c r="CB248" s="161"/>
      <c r="CD248" s="161"/>
      <c r="CF248" s="19" t="s">
        <v>181</v>
      </c>
      <c r="CG248" s="161"/>
      <c r="CI248" s="161"/>
      <c r="CJ248" s="161"/>
      <c r="CK248" s="161"/>
      <c r="CL248" s="161"/>
      <c r="CN248" s="48"/>
      <c r="CO248" s="48"/>
      <c r="CP248" s="48"/>
      <c r="CR248" s="9">
        <v>0</v>
      </c>
      <c r="CS248" s="48"/>
      <c r="CT248" s="48"/>
      <c r="CU248" s="48"/>
      <c r="CX248" s="48"/>
      <c r="CY248" s="48"/>
      <c r="CZ248" s="48"/>
      <c r="DC248" s="48"/>
      <c r="DD248" s="48"/>
      <c r="DE248" s="48"/>
      <c r="DH248" s="48"/>
      <c r="DI248" s="48"/>
    </row>
    <row r="249" spans="1:113" x14ac:dyDescent="0.25">
      <c r="A249" s="4">
        <v>2020</v>
      </c>
      <c r="B249" s="5">
        <f>BD!K251</f>
        <v>245</v>
      </c>
      <c r="I249" s="19" t="s">
        <v>181</v>
      </c>
      <c r="O249" s="161"/>
      <c r="Q249" s="161"/>
      <c r="R249" s="161"/>
      <c r="T249" s="4" t="s">
        <v>181</v>
      </c>
      <c r="AE249" s="4" t="s">
        <v>181</v>
      </c>
      <c r="AP249" s="4" t="s">
        <v>181</v>
      </c>
      <c r="BA249" s="9">
        <f t="shared" si="32"/>
        <v>0</v>
      </c>
      <c r="BB249" s="4" t="s">
        <v>181</v>
      </c>
      <c r="BC249" s="161"/>
      <c r="BE249" s="19">
        <f>Tabla1[[#This Row],[TIEMPO PRORROGADO HASTA
(1)]]-Tabla1[[#This Row],[TIEMPO PRORROGADO DESDE
(1)]]</f>
        <v>0</v>
      </c>
      <c r="BF249" s="161"/>
      <c r="BG249" s="161"/>
      <c r="BH249" s="161"/>
      <c r="BJ249" s="4" t="s">
        <v>181</v>
      </c>
      <c r="BM249" s="4">
        <f t="shared" si="33"/>
        <v>0</v>
      </c>
      <c r="BR249" s="4" t="s">
        <v>181</v>
      </c>
      <c r="BU249" s="19">
        <f t="shared" si="34"/>
        <v>0</v>
      </c>
      <c r="BZ249" s="19">
        <f t="shared" si="35"/>
        <v>0</v>
      </c>
      <c r="CA249" s="19" t="s">
        <v>181</v>
      </c>
      <c r="CB249" s="161"/>
      <c r="CD249" s="161"/>
      <c r="CF249" s="19" t="s">
        <v>181</v>
      </c>
      <c r="CG249" s="161"/>
      <c r="CI249" s="161"/>
      <c r="CJ249" s="161"/>
      <c r="CK249" s="161"/>
      <c r="CL249" s="161"/>
      <c r="CN249" s="48"/>
      <c r="CO249" s="48"/>
      <c r="CP249" s="48"/>
      <c r="CR249" s="9">
        <v>0</v>
      </c>
      <c r="CS249" s="48"/>
      <c r="CT249" s="48"/>
      <c r="CU249" s="48"/>
      <c r="CX249" s="48"/>
      <c r="CY249" s="48"/>
      <c r="CZ249" s="48"/>
      <c r="DC249" s="48"/>
      <c r="DD249" s="48"/>
      <c r="DE249" s="48"/>
      <c r="DH249" s="48"/>
      <c r="DI249" s="48"/>
    </row>
    <row r="250" spans="1:113" x14ac:dyDescent="0.25">
      <c r="A250" s="4">
        <v>2020</v>
      </c>
      <c r="B250" s="5">
        <f>BD!K252</f>
        <v>246</v>
      </c>
      <c r="I250" s="19" t="s">
        <v>181</v>
      </c>
      <c r="O250" s="161"/>
      <c r="Q250" s="161"/>
      <c r="R250" s="161"/>
      <c r="T250" s="4" t="s">
        <v>181</v>
      </c>
      <c r="AE250" s="4" t="s">
        <v>181</v>
      </c>
      <c r="AP250" s="4" t="s">
        <v>181</v>
      </c>
      <c r="BA250" s="9">
        <f t="shared" si="32"/>
        <v>0</v>
      </c>
      <c r="BB250" s="4" t="s">
        <v>181</v>
      </c>
      <c r="BC250" s="161"/>
      <c r="BE250" s="19">
        <f>Tabla1[[#This Row],[TIEMPO PRORROGADO HASTA
(1)]]-Tabla1[[#This Row],[TIEMPO PRORROGADO DESDE
(1)]]</f>
        <v>0</v>
      </c>
      <c r="BF250" s="161"/>
      <c r="BG250" s="161"/>
      <c r="BH250" s="161"/>
      <c r="BJ250" s="4" t="s">
        <v>181</v>
      </c>
      <c r="BM250" s="4">
        <f t="shared" si="33"/>
        <v>0</v>
      </c>
      <c r="BR250" s="4" t="s">
        <v>181</v>
      </c>
      <c r="BU250" s="19">
        <f t="shared" si="34"/>
        <v>0</v>
      </c>
      <c r="BZ250" s="19">
        <f t="shared" si="35"/>
        <v>0</v>
      </c>
      <c r="CA250" s="19" t="s">
        <v>181</v>
      </c>
      <c r="CB250" s="161"/>
      <c r="CD250" s="161"/>
      <c r="CF250" s="19" t="s">
        <v>181</v>
      </c>
      <c r="CG250" s="161"/>
      <c r="CI250" s="161"/>
      <c r="CJ250" s="161"/>
      <c r="CK250" s="161"/>
      <c r="CL250" s="161"/>
      <c r="CN250" s="48"/>
      <c r="CO250" s="48"/>
      <c r="CP250" s="48"/>
      <c r="CR250" s="9">
        <v>0</v>
      </c>
      <c r="CS250" s="48"/>
      <c r="CT250" s="48"/>
      <c r="CU250" s="48"/>
      <c r="CX250" s="48"/>
      <c r="CY250" s="48"/>
      <c r="CZ250" s="48"/>
      <c r="DC250" s="48"/>
      <c r="DD250" s="48"/>
      <c r="DE250" s="48"/>
      <c r="DH250" s="48"/>
      <c r="DI250" s="48"/>
    </row>
    <row r="251" spans="1:113" x14ac:dyDescent="0.25">
      <c r="A251" s="4">
        <v>2020</v>
      </c>
      <c r="B251" s="5">
        <f>BD!K253</f>
        <v>247</v>
      </c>
      <c r="I251" s="19" t="s">
        <v>181</v>
      </c>
      <c r="O251" s="161"/>
      <c r="Q251" s="161"/>
      <c r="R251" s="161"/>
      <c r="T251" s="4" t="s">
        <v>181</v>
      </c>
      <c r="AE251" s="4" t="s">
        <v>181</v>
      </c>
      <c r="AP251" s="4" t="s">
        <v>181</v>
      </c>
      <c r="BA251" s="9">
        <f t="shared" si="32"/>
        <v>0</v>
      </c>
      <c r="BB251" s="4" t="s">
        <v>181</v>
      </c>
      <c r="BC251" s="161"/>
      <c r="BE251" s="19">
        <f>Tabla1[[#This Row],[TIEMPO PRORROGADO HASTA
(1)]]-Tabla1[[#This Row],[TIEMPO PRORROGADO DESDE
(1)]]</f>
        <v>0</v>
      </c>
      <c r="BF251" s="161"/>
      <c r="BG251" s="161"/>
      <c r="BH251" s="161"/>
      <c r="BJ251" s="4" t="s">
        <v>181</v>
      </c>
      <c r="BM251" s="4">
        <f t="shared" si="33"/>
        <v>0</v>
      </c>
      <c r="BR251" s="4" t="s">
        <v>181</v>
      </c>
      <c r="BU251" s="19">
        <f t="shared" si="34"/>
        <v>0</v>
      </c>
      <c r="BZ251" s="19">
        <f t="shared" si="35"/>
        <v>0</v>
      </c>
      <c r="CA251" s="19" t="s">
        <v>181</v>
      </c>
      <c r="CB251" s="161"/>
      <c r="CD251" s="161"/>
      <c r="CF251" s="19" t="s">
        <v>181</v>
      </c>
      <c r="CG251" s="161"/>
      <c r="CI251" s="161"/>
      <c r="CJ251" s="161"/>
      <c r="CK251" s="161"/>
      <c r="CL251" s="161"/>
      <c r="CN251" s="48"/>
      <c r="CO251" s="48"/>
      <c r="CP251" s="48"/>
      <c r="CR251" s="9">
        <v>0</v>
      </c>
      <c r="CS251" s="48"/>
      <c r="CT251" s="48"/>
      <c r="CU251" s="48"/>
      <c r="CX251" s="48"/>
      <c r="CY251" s="48"/>
      <c r="CZ251" s="48"/>
      <c r="DC251" s="48"/>
      <c r="DD251" s="48"/>
      <c r="DE251" s="48"/>
      <c r="DH251" s="48"/>
      <c r="DI251" s="48"/>
    </row>
    <row r="252" spans="1:113" x14ac:dyDescent="0.25">
      <c r="A252" s="4">
        <v>2020</v>
      </c>
      <c r="B252" s="5">
        <f>BD!K254</f>
        <v>248</v>
      </c>
      <c r="I252" s="19" t="s">
        <v>181</v>
      </c>
      <c r="O252" s="161"/>
      <c r="Q252" s="161"/>
      <c r="R252" s="161"/>
      <c r="T252" s="4" t="s">
        <v>181</v>
      </c>
      <c r="AE252" s="4" t="s">
        <v>181</v>
      </c>
      <c r="AP252" s="4" t="s">
        <v>181</v>
      </c>
      <c r="BA252" s="9">
        <f t="shared" si="32"/>
        <v>0</v>
      </c>
      <c r="BB252" s="4" t="s">
        <v>181</v>
      </c>
      <c r="BC252" s="161"/>
      <c r="BE252" s="19">
        <f>Tabla1[[#This Row],[TIEMPO PRORROGADO HASTA
(1)]]-Tabla1[[#This Row],[TIEMPO PRORROGADO DESDE
(1)]]</f>
        <v>0</v>
      </c>
      <c r="BF252" s="161"/>
      <c r="BG252" s="161"/>
      <c r="BH252" s="161"/>
      <c r="BJ252" s="4" t="s">
        <v>181</v>
      </c>
      <c r="BM252" s="4">
        <f t="shared" si="33"/>
        <v>0</v>
      </c>
      <c r="BR252" s="4" t="s">
        <v>181</v>
      </c>
      <c r="BU252" s="19">
        <f t="shared" si="34"/>
        <v>0</v>
      </c>
      <c r="BZ252" s="19">
        <f t="shared" si="35"/>
        <v>0</v>
      </c>
      <c r="CA252" s="19" t="s">
        <v>181</v>
      </c>
      <c r="CB252" s="161"/>
      <c r="CD252" s="161"/>
      <c r="CF252" s="19" t="s">
        <v>181</v>
      </c>
      <c r="CG252" s="161"/>
      <c r="CI252" s="161"/>
      <c r="CJ252" s="161"/>
      <c r="CK252" s="161"/>
      <c r="CL252" s="161"/>
      <c r="CN252" s="48"/>
      <c r="CO252" s="48"/>
      <c r="CP252" s="48"/>
      <c r="CR252" s="9">
        <v>0</v>
      </c>
      <c r="CS252" s="48"/>
      <c r="CT252" s="48"/>
      <c r="CU252" s="48"/>
      <c r="CX252" s="48"/>
      <c r="CY252" s="48"/>
      <c r="CZ252" s="48"/>
      <c r="DC252" s="48"/>
      <c r="DD252" s="48"/>
      <c r="DE252" s="48"/>
      <c r="DH252" s="48"/>
      <c r="DI252" s="48"/>
    </row>
    <row r="253" spans="1:113" x14ac:dyDescent="0.25">
      <c r="A253" s="4">
        <v>2020</v>
      </c>
      <c r="B253" s="5">
        <f>BD!K255</f>
        <v>249</v>
      </c>
      <c r="I253" s="19" t="s">
        <v>180</v>
      </c>
      <c r="J253" s="20">
        <v>44182</v>
      </c>
      <c r="K253" s="6" t="s">
        <v>5358</v>
      </c>
      <c r="L253" s="19" t="s">
        <v>209</v>
      </c>
      <c r="M253" s="9">
        <v>2200000</v>
      </c>
      <c r="O253" s="161"/>
      <c r="Q253" s="161"/>
      <c r="R253" s="161"/>
      <c r="S253" s="6" t="s">
        <v>405</v>
      </c>
      <c r="T253" s="4" t="s">
        <v>181</v>
      </c>
      <c r="AE253" s="4" t="s">
        <v>181</v>
      </c>
      <c r="AP253" s="4" t="s">
        <v>181</v>
      </c>
      <c r="BA253" s="9">
        <f t="shared" si="32"/>
        <v>2200000</v>
      </c>
      <c r="BB253" s="4" t="s">
        <v>180</v>
      </c>
      <c r="BC253" s="161">
        <v>44182</v>
      </c>
      <c r="BD253" s="6" t="s">
        <v>5358</v>
      </c>
      <c r="BE253" s="19">
        <f>Tabla1[[#This Row],[TIEMPO PRORROGADO HASTA
(1)]]-Tabla1[[#This Row],[TIEMPO PRORROGADO DESDE
(1)]]</f>
        <v>11</v>
      </c>
      <c r="BF253" s="161">
        <v>44185</v>
      </c>
      <c r="BG253" s="161">
        <v>44196</v>
      </c>
      <c r="BH253" s="161"/>
      <c r="BI253" s="6" t="s">
        <v>405</v>
      </c>
      <c r="BJ253" s="4" t="s">
        <v>181</v>
      </c>
      <c r="BM253" s="4">
        <f t="shared" si="33"/>
        <v>0</v>
      </c>
      <c r="BR253" s="4" t="s">
        <v>181</v>
      </c>
      <c r="BU253" s="19">
        <f t="shared" si="34"/>
        <v>0</v>
      </c>
      <c r="BZ253" s="19">
        <f t="shared" si="35"/>
        <v>11</v>
      </c>
      <c r="CA253" s="19" t="s">
        <v>181</v>
      </c>
      <c r="CB253" s="161"/>
      <c r="CD253" s="161"/>
      <c r="CF253" s="19" t="s">
        <v>181</v>
      </c>
      <c r="CG253" s="161"/>
      <c r="CI253" s="161"/>
      <c r="CJ253" s="161"/>
      <c r="CK253" s="161"/>
      <c r="CL253" s="161"/>
      <c r="CN253" s="48"/>
      <c r="CO253" s="48"/>
      <c r="CP253" s="48"/>
      <c r="CR253" s="9">
        <v>0</v>
      </c>
      <c r="CS253" s="48"/>
      <c r="CT253" s="48"/>
      <c r="CU253" s="48"/>
      <c r="CX253" s="48"/>
      <c r="CY253" s="48"/>
      <c r="CZ253" s="48"/>
      <c r="DC253" s="48"/>
      <c r="DD253" s="48"/>
      <c r="DE253" s="48"/>
      <c r="DH253" s="48"/>
      <c r="DI253" s="48"/>
    </row>
    <row r="254" spans="1:113" x14ac:dyDescent="0.25">
      <c r="A254" s="4">
        <v>2020</v>
      </c>
      <c r="B254" s="5">
        <f>BD!K256</f>
        <v>250</v>
      </c>
      <c r="I254" s="19" t="s">
        <v>180</v>
      </c>
      <c r="J254" s="20">
        <v>43994</v>
      </c>
      <c r="K254" s="6" t="s">
        <v>2454</v>
      </c>
      <c r="L254" s="19" t="s">
        <v>209</v>
      </c>
      <c r="M254" s="9">
        <v>17258000</v>
      </c>
      <c r="O254" s="161"/>
      <c r="Q254" s="161"/>
      <c r="R254" s="161"/>
      <c r="S254" s="6" t="s">
        <v>1431</v>
      </c>
      <c r="T254" s="4" t="s">
        <v>181</v>
      </c>
      <c r="AE254" s="4" t="s">
        <v>181</v>
      </c>
      <c r="AP254" s="4" t="s">
        <v>181</v>
      </c>
      <c r="BA254" s="9">
        <f t="shared" si="32"/>
        <v>17258000</v>
      </c>
      <c r="BB254" s="4" t="s">
        <v>180</v>
      </c>
      <c r="BC254" s="161">
        <v>43994</v>
      </c>
      <c r="BD254" s="6" t="s">
        <v>2454</v>
      </c>
      <c r="BE254" s="19">
        <f>Tabla1[[#This Row],[TIEMPO PRORROGADO HASTA
(1)]]-Tabla1[[#This Row],[TIEMPO PRORROGADO DESDE
(1)]]</f>
        <v>61</v>
      </c>
      <c r="BF254" s="161">
        <v>44124</v>
      </c>
      <c r="BG254" s="161">
        <v>44185</v>
      </c>
      <c r="BH254" s="161"/>
      <c r="BI254" s="6" t="s">
        <v>1431</v>
      </c>
      <c r="BJ254" s="4" t="s">
        <v>181</v>
      </c>
      <c r="BM254" s="4">
        <f t="shared" si="33"/>
        <v>0</v>
      </c>
      <c r="BR254" s="4" t="s">
        <v>181</v>
      </c>
      <c r="BU254" s="19">
        <f t="shared" si="34"/>
        <v>0</v>
      </c>
      <c r="BZ254" s="19">
        <f t="shared" si="35"/>
        <v>61</v>
      </c>
      <c r="CA254" s="19" t="s">
        <v>181</v>
      </c>
      <c r="CB254" s="161"/>
      <c r="CD254" s="161"/>
      <c r="CF254" s="19" t="s">
        <v>181</v>
      </c>
      <c r="CG254" s="161"/>
      <c r="CI254" s="161"/>
      <c r="CJ254" s="161"/>
      <c r="CK254" s="161"/>
      <c r="CL254" s="161"/>
      <c r="CN254" s="48"/>
      <c r="CO254" s="48"/>
      <c r="CP254" s="48"/>
      <c r="CR254" s="9">
        <v>0</v>
      </c>
      <c r="CS254" s="48"/>
      <c r="CT254" s="48"/>
      <c r="CU254" s="48"/>
      <c r="CX254" s="48"/>
      <c r="CY254" s="48"/>
      <c r="CZ254" s="48"/>
      <c r="DC254" s="48"/>
      <c r="DD254" s="48"/>
      <c r="DE254" s="48"/>
      <c r="DH254" s="48"/>
      <c r="DI254" s="48"/>
    </row>
    <row r="255" spans="1:113" x14ac:dyDescent="0.25">
      <c r="A255" s="4">
        <v>2020</v>
      </c>
      <c r="B255" s="5">
        <f>BD!K257</f>
        <v>251</v>
      </c>
      <c r="I255" s="19" t="s">
        <v>180</v>
      </c>
      <c r="J255" s="20">
        <v>44126</v>
      </c>
      <c r="K255" s="6" t="s">
        <v>2454</v>
      </c>
      <c r="L255" s="19" t="s">
        <v>209</v>
      </c>
      <c r="M255" s="9">
        <v>9750002</v>
      </c>
      <c r="O255" s="161"/>
      <c r="Q255" s="161"/>
      <c r="R255" s="161"/>
      <c r="S255" s="6" t="s">
        <v>1437</v>
      </c>
      <c r="T255" s="4" t="s">
        <v>181</v>
      </c>
      <c r="AE255" s="4" t="s">
        <v>181</v>
      </c>
      <c r="AP255" s="4" t="s">
        <v>181</v>
      </c>
      <c r="BA255" s="9">
        <f t="shared" si="32"/>
        <v>9750002</v>
      </c>
      <c r="BB255" s="4" t="s">
        <v>180</v>
      </c>
      <c r="BC255" s="161">
        <v>44126</v>
      </c>
      <c r="BD255" s="6" t="s">
        <v>2454</v>
      </c>
      <c r="BE255" s="19">
        <f>Tabla1[[#This Row],[TIEMPO PRORROGADO HASTA
(1)]]-Tabla1[[#This Row],[TIEMPO PRORROGADO DESDE
(1)]]</f>
        <v>67</v>
      </c>
      <c r="BF255" s="161">
        <v>44128</v>
      </c>
      <c r="BG255" s="161">
        <v>44195</v>
      </c>
      <c r="BH255" s="161"/>
      <c r="BI255" s="6" t="s">
        <v>1437</v>
      </c>
      <c r="BJ255" s="4" t="s">
        <v>181</v>
      </c>
      <c r="BM255" s="4">
        <f t="shared" si="33"/>
        <v>0</v>
      </c>
      <c r="BR255" s="4" t="s">
        <v>181</v>
      </c>
      <c r="BU255" s="19">
        <f t="shared" si="34"/>
        <v>0</v>
      </c>
      <c r="BZ255" s="19">
        <f t="shared" si="35"/>
        <v>67</v>
      </c>
      <c r="CA255" s="19" t="s">
        <v>181</v>
      </c>
      <c r="CB255" s="161"/>
      <c r="CD255" s="161"/>
      <c r="CF255" s="19" t="s">
        <v>181</v>
      </c>
      <c r="CG255" s="161"/>
      <c r="CI255" s="161"/>
      <c r="CJ255" s="161"/>
      <c r="CK255" s="161"/>
      <c r="CL255" s="161"/>
      <c r="CN255" s="48"/>
      <c r="CO255" s="48"/>
      <c r="CP255" s="48"/>
      <c r="CR255" s="9">
        <v>0</v>
      </c>
      <c r="CS255" s="48"/>
      <c r="CT255" s="48"/>
      <c r="CU255" s="48"/>
      <c r="CX255" s="48"/>
      <c r="CY255" s="48"/>
      <c r="CZ255" s="48"/>
      <c r="DC255" s="48"/>
      <c r="DD255" s="48"/>
      <c r="DE255" s="48"/>
      <c r="DH255" s="48"/>
      <c r="DI255" s="48"/>
    </row>
    <row r="256" spans="1:113" x14ac:dyDescent="0.25">
      <c r="A256" s="4">
        <v>2020</v>
      </c>
      <c r="B256" s="5">
        <f>BD!K258</f>
        <v>252</v>
      </c>
      <c r="I256" s="19" t="s">
        <v>181</v>
      </c>
      <c r="O256" s="161"/>
      <c r="Q256" s="161"/>
      <c r="R256" s="161"/>
      <c r="T256" s="4" t="s">
        <v>181</v>
      </c>
      <c r="AE256" s="4" t="s">
        <v>181</v>
      </c>
      <c r="AP256" s="4" t="s">
        <v>181</v>
      </c>
      <c r="BA256" s="9">
        <f t="shared" si="32"/>
        <v>0</v>
      </c>
      <c r="BB256" s="4" t="s">
        <v>181</v>
      </c>
      <c r="BC256" s="161"/>
      <c r="BE256" s="19">
        <f>Tabla1[[#This Row],[TIEMPO PRORROGADO HASTA
(1)]]-Tabla1[[#This Row],[TIEMPO PRORROGADO DESDE
(1)]]</f>
        <v>0</v>
      </c>
      <c r="BF256" s="161"/>
      <c r="BG256" s="161"/>
      <c r="BH256" s="161"/>
      <c r="BJ256" s="4" t="s">
        <v>181</v>
      </c>
      <c r="BM256" s="4">
        <f t="shared" si="33"/>
        <v>0</v>
      </c>
      <c r="BR256" s="4" t="s">
        <v>181</v>
      </c>
      <c r="BU256" s="19">
        <f t="shared" si="34"/>
        <v>0</v>
      </c>
      <c r="BZ256" s="19">
        <f t="shared" si="35"/>
        <v>0</v>
      </c>
      <c r="CA256" s="19" t="s">
        <v>181</v>
      </c>
      <c r="CB256" s="161"/>
      <c r="CD256" s="161"/>
      <c r="CF256" s="19" t="s">
        <v>181</v>
      </c>
      <c r="CG256" s="161"/>
      <c r="CI256" s="161"/>
      <c r="CJ256" s="161"/>
      <c r="CK256" s="161"/>
      <c r="CL256" s="161"/>
      <c r="CN256" s="48"/>
      <c r="CO256" s="48"/>
      <c r="CP256" s="48"/>
      <c r="CR256" s="9">
        <v>0</v>
      </c>
      <c r="CS256" s="48"/>
      <c r="CT256" s="48"/>
      <c r="CU256" s="48"/>
      <c r="CX256" s="48"/>
      <c r="CY256" s="48"/>
      <c r="CZ256" s="48"/>
      <c r="DC256" s="48"/>
      <c r="DD256" s="48"/>
      <c r="DE256" s="48"/>
      <c r="DH256" s="48"/>
      <c r="DI256" s="48"/>
    </row>
    <row r="257" spans="1:113" x14ac:dyDescent="0.25">
      <c r="A257" s="4">
        <v>2020</v>
      </c>
      <c r="B257" s="5">
        <f>BD!K259</f>
        <v>253</v>
      </c>
      <c r="I257" s="19" t="s">
        <v>180</v>
      </c>
      <c r="J257" s="20">
        <v>44082</v>
      </c>
      <c r="K257" s="6" t="s">
        <v>2454</v>
      </c>
      <c r="L257" s="19" t="s">
        <v>209</v>
      </c>
      <c r="M257" s="9">
        <v>28000000</v>
      </c>
      <c r="O257" s="161"/>
      <c r="Q257" s="161"/>
      <c r="R257" s="161"/>
      <c r="S257" s="6" t="s">
        <v>515</v>
      </c>
      <c r="T257" s="4" t="s">
        <v>181</v>
      </c>
      <c r="AE257" s="4" t="s">
        <v>181</v>
      </c>
      <c r="AP257" s="4" t="s">
        <v>181</v>
      </c>
      <c r="BA257" s="9">
        <f t="shared" si="32"/>
        <v>28000000</v>
      </c>
      <c r="BB257" s="4" t="s">
        <v>180</v>
      </c>
      <c r="BC257" s="161">
        <v>44082</v>
      </c>
      <c r="BD257" s="6" t="s">
        <v>2454</v>
      </c>
      <c r="BE257" s="19">
        <f>Tabla1[[#This Row],[TIEMPO PRORROGADO HASTA
(1)]]-Tabla1[[#This Row],[TIEMPO PRORROGADO DESDE
(1)]]</f>
        <v>106</v>
      </c>
      <c r="BF257" s="161">
        <v>44083</v>
      </c>
      <c r="BG257" s="161">
        <v>44189</v>
      </c>
      <c r="BH257" s="161"/>
      <c r="BI257" s="6" t="s">
        <v>515</v>
      </c>
      <c r="BJ257" s="4" t="s">
        <v>181</v>
      </c>
      <c r="BM257" s="4">
        <f t="shared" si="33"/>
        <v>0</v>
      </c>
      <c r="BR257" s="4" t="s">
        <v>181</v>
      </c>
      <c r="BU257" s="19">
        <f t="shared" si="34"/>
        <v>0</v>
      </c>
      <c r="BZ257" s="19">
        <f t="shared" si="35"/>
        <v>106</v>
      </c>
      <c r="CA257" s="19" t="s">
        <v>181</v>
      </c>
      <c r="CB257" s="161"/>
      <c r="CD257" s="161"/>
      <c r="CF257" s="19" t="s">
        <v>181</v>
      </c>
      <c r="CG257" s="161"/>
      <c r="CI257" s="161"/>
      <c r="CJ257" s="161"/>
      <c r="CK257" s="161"/>
      <c r="CL257" s="161"/>
      <c r="CN257" s="48"/>
      <c r="CO257" s="48"/>
      <c r="CP257" s="48"/>
      <c r="CR257" s="9">
        <v>0</v>
      </c>
      <c r="CS257" s="48"/>
      <c r="CT257" s="48"/>
      <c r="CU257" s="48"/>
      <c r="CX257" s="48"/>
      <c r="CY257" s="48"/>
      <c r="CZ257" s="48"/>
      <c r="DC257" s="48"/>
      <c r="DD257" s="48"/>
      <c r="DE257" s="48"/>
      <c r="DH257" s="48"/>
      <c r="DI257" s="48"/>
    </row>
    <row r="258" spans="1:113" x14ac:dyDescent="0.25">
      <c r="A258" s="4">
        <v>2020</v>
      </c>
      <c r="B258" s="5">
        <f>BD!K260</f>
        <v>254</v>
      </c>
      <c r="E258" s="9">
        <v>53606133</v>
      </c>
      <c r="I258" s="19" t="s">
        <v>181</v>
      </c>
      <c r="O258" s="161"/>
      <c r="Q258" s="161"/>
      <c r="R258" s="161"/>
      <c r="T258" s="4" t="s">
        <v>181</v>
      </c>
      <c r="AE258" s="4" t="s">
        <v>181</v>
      </c>
      <c r="AP258" s="4" t="s">
        <v>181</v>
      </c>
      <c r="BA258" s="9">
        <f t="shared" si="32"/>
        <v>0</v>
      </c>
      <c r="BB258" s="4" t="s">
        <v>181</v>
      </c>
      <c r="BC258" s="161"/>
      <c r="BE258" s="19">
        <f>Tabla1[[#This Row],[TIEMPO PRORROGADO HASTA
(1)]]-Tabla1[[#This Row],[TIEMPO PRORROGADO DESDE
(1)]]</f>
        <v>0</v>
      </c>
      <c r="BF258" s="161"/>
      <c r="BG258" s="161"/>
      <c r="BH258" s="161"/>
      <c r="BJ258" s="4" t="s">
        <v>181</v>
      </c>
      <c r="BM258" s="4">
        <f t="shared" si="33"/>
        <v>0</v>
      </c>
      <c r="BR258" s="4" t="s">
        <v>181</v>
      </c>
      <c r="BU258" s="19">
        <f t="shared" si="34"/>
        <v>-166</v>
      </c>
      <c r="BV258" s="161">
        <v>44188</v>
      </c>
      <c r="BW258" s="161">
        <v>44022</v>
      </c>
      <c r="BZ258" s="19">
        <f t="shared" si="35"/>
        <v>-166</v>
      </c>
      <c r="CA258" s="19" t="s">
        <v>181</v>
      </c>
      <c r="CB258" s="161"/>
      <c r="CD258" s="161"/>
      <c r="CF258" s="19" t="s">
        <v>180</v>
      </c>
      <c r="CG258" s="161">
        <v>44022</v>
      </c>
      <c r="CH258" s="6" t="s">
        <v>2454</v>
      </c>
      <c r="CI258" s="161">
        <v>44022</v>
      </c>
      <c r="CJ258" s="161">
        <v>44022</v>
      </c>
      <c r="CK258" s="161" t="s">
        <v>1440</v>
      </c>
      <c r="CL258" s="161"/>
      <c r="CN258" s="48"/>
      <c r="CO258" s="48"/>
      <c r="CP258" s="48"/>
      <c r="CR258" s="9">
        <v>0</v>
      </c>
      <c r="CS258" s="48"/>
      <c r="CT258" s="48"/>
      <c r="CU258" s="48"/>
      <c r="CX258" s="48"/>
      <c r="CY258" s="48"/>
      <c r="CZ258" s="48"/>
      <c r="DC258" s="48"/>
      <c r="DD258" s="48"/>
      <c r="DE258" s="48"/>
      <c r="DH258" s="48"/>
      <c r="DI258" s="48"/>
    </row>
    <row r="259" spans="1:113" x14ac:dyDescent="0.25">
      <c r="A259" s="4">
        <v>2020</v>
      </c>
      <c r="B259" s="5">
        <f>BD!K261</f>
        <v>255</v>
      </c>
      <c r="I259" s="19" t="s">
        <v>181</v>
      </c>
      <c r="O259" s="161"/>
      <c r="Q259" s="161"/>
      <c r="R259" s="161"/>
      <c r="T259" s="4" t="s">
        <v>181</v>
      </c>
      <c r="AE259" s="4" t="s">
        <v>181</v>
      </c>
      <c r="AP259" s="4" t="s">
        <v>181</v>
      </c>
      <c r="BA259" s="9">
        <f t="shared" si="32"/>
        <v>0</v>
      </c>
      <c r="BB259" s="4" t="s">
        <v>181</v>
      </c>
      <c r="BC259" s="161"/>
      <c r="BE259" s="19">
        <f>Tabla1[[#This Row],[TIEMPO PRORROGADO HASTA
(1)]]-Tabla1[[#This Row],[TIEMPO PRORROGADO DESDE
(1)]]</f>
        <v>0</v>
      </c>
      <c r="BF259" s="161"/>
      <c r="BG259" s="161"/>
      <c r="BH259" s="161"/>
      <c r="BJ259" s="4" t="s">
        <v>181</v>
      </c>
      <c r="BM259" s="4">
        <f t="shared" si="33"/>
        <v>0</v>
      </c>
      <c r="BR259" s="4" t="s">
        <v>181</v>
      </c>
      <c r="BU259" s="19">
        <f t="shared" si="34"/>
        <v>0</v>
      </c>
      <c r="BZ259" s="19">
        <f t="shared" si="35"/>
        <v>0</v>
      </c>
      <c r="CA259" s="19" t="s">
        <v>181</v>
      </c>
      <c r="CB259" s="161"/>
      <c r="CD259" s="161"/>
      <c r="CF259" s="19" t="s">
        <v>181</v>
      </c>
      <c r="CG259" s="161"/>
      <c r="CI259" s="161"/>
      <c r="CJ259" s="161"/>
      <c r="CK259" s="161"/>
      <c r="CL259" s="161"/>
      <c r="CN259" s="48"/>
      <c r="CO259" s="48"/>
      <c r="CP259" s="48"/>
      <c r="CR259" s="9">
        <v>0</v>
      </c>
      <c r="CS259" s="48"/>
      <c r="CT259" s="48"/>
      <c r="CU259" s="48"/>
      <c r="CX259" s="48"/>
      <c r="CY259" s="48"/>
      <c r="CZ259" s="48"/>
      <c r="DC259" s="48"/>
      <c r="DD259" s="48"/>
      <c r="DE259" s="48"/>
      <c r="DH259" s="48"/>
      <c r="DI259" s="48"/>
    </row>
    <row r="260" spans="1:113" x14ac:dyDescent="0.25">
      <c r="A260" s="4">
        <v>2020</v>
      </c>
      <c r="B260" s="5">
        <f>BD!K262</f>
        <v>256</v>
      </c>
      <c r="I260" s="19" t="s">
        <v>181</v>
      </c>
      <c r="O260" s="161"/>
      <c r="Q260" s="161"/>
      <c r="R260" s="161"/>
      <c r="T260" s="4" t="s">
        <v>181</v>
      </c>
      <c r="AE260" s="4" t="s">
        <v>181</v>
      </c>
      <c r="AP260" s="4" t="s">
        <v>181</v>
      </c>
      <c r="BA260" s="9">
        <f t="shared" si="32"/>
        <v>0</v>
      </c>
      <c r="BB260" s="4" t="s">
        <v>181</v>
      </c>
      <c r="BC260" s="161"/>
      <c r="BE260" s="19">
        <f>Tabla1[[#This Row],[TIEMPO PRORROGADO HASTA
(1)]]-Tabla1[[#This Row],[TIEMPO PRORROGADO DESDE
(1)]]</f>
        <v>0</v>
      </c>
      <c r="BF260" s="161"/>
      <c r="BG260" s="161"/>
      <c r="BH260" s="161"/>
      <c r="BJ260" s="4" t="s">
        <v>181</v>
      </c>
      <c r="BM260" s="4">
        <f t="shared" si="33"/>
        <v>0</v>
      </c>
      <c r="BR260" s="4" t="s">
        <v>181</v>
      </c>
      <c r="BU260" s="19">
        <f t="shared" si="34"/>
        <v>0</v>
      </c>
      <c r="BZ260" s="19">
        <f t="shared" si="35"/>
        <v>0</v>
      </c>
      <c r="CA260" s="19" t="s">
        <v>181</v>
      </c>
      <c r="CB260" s="161"/>
      <c r="CD260" s="161"/>
      <c r="CF260" s="19" t="s">
        <v>181</v>
      </c>
      <c r="CG260" s="161"/>
      <c r="CI260" s="161"/>
      <c r="CJ260" s="161"/>
      <c r="CK260" s="161"/>
      <c r="CL260" s="161"/>
      <c r="CN260" s="48"/>
      <c r="CO260" s="48"/>
      <c r="CP260" s="48"/>
      <c r="CR260" s="9">
        <v>0</v>
      </c>
      <c r="CS260" s="48"/>
      <c r="CT260" s="48"/>
      <c r="CU260" s="48"/>
      <c r="CX260" s="48"/>
      <c r="CY260" s="48"/>
      <c r="CZ260" s="48"/>
      <c r="DC260" s="48"/>
      <c r="DD260" s="48"/>
      <c r="DE260" s="48"/>
      <c r="DH260" s="48"/>
      <c r="DI260" s="48"/>
    </row>
    <row r="261" spans="1:113" x14ac:dyDescent="0.25">
      <c r="A261" s="4">
        <v>2020</v>
      </c>
      <c r="B261" s="5">
        <f>BD!K263</f>
        <v>257</v>
      </c>
      <c r="I261" s="19" t="s">
        <v>181</v>
      </c>
      <c r="O261" s="161"/>
      <c r="Q261" s="161"/>
      <c r="R261" s="161"/>
      <c r="T261" s="4" t="s">
        <v>181</v>
      </c>
      <c r="AE261" s="4" t="s">
        <v>181</v>
      </c>
      <c r="AP261" s="4" t="s">
        <v>181</v>
      </c>
      <c r="BA261" s="9">
        <f t="shared" si="32"/>
        <v>0</v>
      </c>
      <c r="BB261" s="4" t="s">
        <v>181</v>
      </c>
      <c r="BC261" s="161"/>
      <c r="BE261" s="19">
        <f>Tabla1[[#This Row],[TIEMPO PRORROGADO HASTA
(1)]]-Tabla1[[#This Row],[TIEMPO PRORROGADO DESDE
(1)]]</f>
        <v>0</v>
      </c>
      <c r="BF261" s="161"/>
      <c r="BG261" s="161"/>
      <c r="BH261" s="161"/>
      <c r="BJ261" s="4" t="s">
        <v>181</v>
      </c>
      <c r="BM261" s="4">
        <f t="shared" si="33"/>
        <v>0</v>
      </c>
      <c r="BR261" s="4" t="s">
        <v>181</v>
      </c>
      <c r="BU261" s="19">
        <f t="shared" si="34"/>
        <v>0</v>
      </c>
      <c r="BZ261" s="19">
        <f t="shared" si="35"/>
        <v>0</v>
      </c>
      <c r="CA261" s="19" t="s">
        <v>181</v>
      </c>
      <c r="CB261" s="161"/>
      <c r="CD261" s="161"/>
      <c r="CF261" s="19" t="s">
        <v>181</v>
      </c>
      <c r="CG261" s="161"/>
      <c r="CI261" s="161"/>
      <c r="CJ261" s="161"/>
      <c r="CK261" s="161"/>
      <c r="CL261" s="161"/>
      <c r="CN261" s="48"/>
      <c r="CO261" s="48"/>
      <c r="CP261" s="48"/>
      <c r="CR261" s="9">
        <v>0</v>
      </c>
      <c r="CS261" s="48"/>
      <c r="CT261" s="48"/>
      <c r="CU261" s="48"/>
      <c r="CX261" s="48"/>
      <c r="CY261" s="48"/>
      <c r="CZ261" s="48"/>
      <c r="DC261" s="48"/>
      <c r="DD261" s="48"/>
      <c r="DE261" s="48"/>
      <c r="DH261" s="48"/>
      <c r="DI261" s="48"/>
    </row>
    <row r="262" spans="1:113" x14ac:dyDescent="0.25">
      <c r="A262" s="4">
        <v>2020</v>
      </c>
      <c r="B262" s="5">
        <f>BD!K264</f>
        <v>258</v>
      </c>
      <c r="E262" s="9">
        <v>30933333</v>
      </c>
      <c r="I262" s="19" t="s">
        <v>181</v>
      </c>
      <c r="O262" s="161"/>
      <c r="Q262" s="161"/>
      <c r="R262" s="161"/>
      <c r="T262" s="4" t="s">
        <v>181</v>
      </c>
      <c r="AE262" s="4" t="s">
        <v>181</v>
      </c>
      <c r="AP262" s="4" t="s">
        <v>181</v>
      </c>
      <c r="BA262" s="9">
        <f t="shared" si="32"/>
        <v>0</v>
      </c>
      <c r="BB262" s="4" t="s">
        <v>181</v>
      </c>
      <c r="BC262" s="161"/>
      <c r="BE262" s="19">
        <f>Tabla1[[#This Row],[TIEMPO PRORROGADO HASTA
(1)]]-Tabla1[[#This Row],[TIEMPO PRORROGADO DESDE
(1)]]</f>
        <v>-117</v>
      </c>
      <c r="BF262" s="161">
        <v>44178</v>
      </c>
      <c r="BG262" s="161">
        <v>44061</v>
      </c>
      <c r="BH262" s="161"/>
      <c r="BJ262" s="4" t="s">
        <v>181</v>
      </c>
      <c r="BM262" s="4">
        <f t="shared" si="33"/>
        <v>0</v>
      </c>
      <c r="BR262" s="4" t="s">
        <v>181</v>
      </c>
      <c r="BU262" s="19">
        <f t="shared" si="34"/>
        <v>0</v>
      </c>
      <c r="BZ262" s="19">
        <f t="shared" si="35"/>
        <v>-117</v>
      </c>
      <c r="CA262" s="19" t="s">
        <v>181</v>
      </c>
      <c r="CB262" s="161"/>
      <c r="CD262" s="161"/>
      <c r="CF262" s="19" t="s">
        <v>181</v>
      </c>
      <c r="CG262" s="161"/>
      <c r="CI262" s="161"/>
      <c r="CJ262" s="161"/>
      <c r="CK262" s="161"/>
      <c r="CL262" s="161"/>
      <c r="CN262" s="48"/>
      <c r="CO262" s="48"/>
      <c r="CP262" s="48"/>
      <c r="CR262" s="9">
        <v>0</v>
      </c>
      <c r="CS262" s="48"/>
      <c r="CT262" s="48"/>
      <c r="CU262" s="48"/>
      <c r="CX262" s="48"/>
      <c r="CY262" s="48"/>
      <c r="CZ262" s="48"/>
      <c r="DC262" s="48"/>
      <c r="DD262" s="48"/>
      <c r="DE262" s="48"/>
      <c r="DH262" s="48"/>
      <c r="DI262" s="48"/>
    </row>
    <row r="263" spans="1:113" x14ac:dyDescent="0.25">
      <c r="A263" s="4">
        <v>2020</v>
      </c>
      <c r="B263" s="5" t="str">
        <f>BD!K265</f>
        <v>258 - CESION</v>
      </c>
      <c r="E263" s="9">
        <v>4800000</v>
      </c>
      <c r="I263" s="19" t="s">
        <v>181</v>
      </c>
      <c r="O263" s="161"/>
      <c r="Q263" s="161"/>
      <c r="R263" s="161"/>
      <c r="T263" s="4" t="s">
        <v>181</v>
      </c>
      <c r="AE263" s="4" t="s">
        <v>181</v>
      </c>
      <c r="AP263" s="4" t="s">
        <v>181</v>
      </c>
      <c r="BA263" s="9">
        <f t="shared" ref="BA263" si="36">M263+X263+AI263+AT263</f>
        <v>0</v>
      </c>
      <c r="BB263" s="4" t="s">
        <v>181</v>
      </c>
      <c r="BC263" s="161"/>
      <c r="BE263" s="19">
        <f>Tabla1[[#This Row],[TIEMPO PRORROGADO HASTA
(1)]]-Tabla1[[#This Row],[TIEMPO PRORROGADO DESDE
(1)]]</f>
        <v>0</v>
      </c>
      <c r="BF263" s="161"/>
      <c r="BG263" s="161"/>
      <c r="BH263" s="161"/>
      <c r="BJ263" s="4" t="s">
        <v>181</v>
      </c>
      <c r="BM263" s="4">
        <f t="shared" ref="BM263" si="37">BO263-BN263</f>
        <v>0</v>
      </c>
      <c r="BR263" s="4" t="s">
        <v>181</v>
      </c>
      <c r="BU263" s="19">
        <f t="shared" ref="BU263" si="38">BW263-BV263</f>
        <v>-4</v>
      </c>
      <c r="BV263" s="231">
        <v>44183</v>
      </c>
      <c r="BW263" s="231">
        <v>44179</v>
      </c>
      <c r="BZ263" s="19">
        <f t="shared" ref="BZ263" si="39">BU263+BM263+BE263</f>
        <v>-4</v>
      </c>
      <c r="CA263" s="19" t="s">
        <v>181</v>
      </c>
      <c r="CB263" s="161"/>
      <c r="CD263" s="161"/>
      <c r="CF263" s="19" t="s">
        <v>180</v>
      </c>
      <c r="CG263" s="161">
        <v>44183</v>
      </c>
      <c r="CH263" s="6" t="s">
        <v>5358</v>
      </c>
      <c r="CI263" s="161">
        <v>44179</v>
      </c>
      <c r="CJ263" s="161">
        <v>44183</v>
      </c>
      <c r="CK263" s="161" t="s">
        <v>515</v>
      </c>
      <c r="CL263" s="161"/>
      <c r="CN263" s="48"/>
      <c r="CO263" s="48"/>
      <c r="CP263" s="48"/>
      <c r="CR263" s="9">
        <v>0</v>
      </c>
      <c r="CS263" s="48"/>
      <c r="CT263" s="48"/>
      <c r="CU263" s="48"/>
      <c r="CX263" s="48"/>
      <c r="CY263" s="48"/>
      <c r="CZ263" s="48"/>
      <c r="DC263" s="48"/>
      <c r="DD263" s="48"/>
      <c r="DE263" s="48"/>
      <c r="DH263" s="48"/>
      <c r="DI263" s="48"/>
    </row>
    <row r="264" spans="1:113" x14ac:dyDescent="0.25">
      <c r="A264" s="4">
        <v>2020</v>
      </c>
      <c r="B264" s="5">
        <f>BD!K266</f>
        <v>259</v>
      </c>
      <c r="I264" s="19" t="s">
        <v>181</v>
      </c>
      <c r="O264" s="161"/>
      <c r="Q264" s="161"/>
      <c r="R264" s="161"/>
      <c r="T264" s="4" t="s">
        <v>181</v>
      </c>
      <c r="AE264" s="4" t="s">
        <v>181</v>
      </c>
      <c r="AP264" s="4" t="s">
        <v>181</v>
      </c>
      <c r="BA264" s="9">
        <f t="shared" si="32"/>
        <v>0</v>
      </c>
      <c r="BB264" s="4" t="s">
        <v>181</v>
      </c>
      <c r="BC264" s="161"/>
      <c r="BE264" s="19">
        <f>Tabla1[[#This Row],[TIEMPO PRORROGADO HASTA
(1)]]-Tabla1[[#This Row],[TIEMPO PRORROGADO DESDE
(1)]]</f>
        <v>0</v>
      </c>
      <c r="BF264" s="161"/>
      <c r="BG264" s="161"/>
      <c r="BH264" s="161"/>
      <c r="BJ264" s="4" t="s">
        <v>181</v>
      </c>
      <c r="BM264" s="4">
        <f t="shared" si="33"/>
        <v>0</v>
      </c>
      <c r="BR264" s="4" t="s">
        <v>181</v>
      </c>
      <c r="BU264" s="19">
        <f t="shared" si="34"/>
        <v>0</v>
      </c>
      <c r="BZ264" s="19">
        <f t="shared" si="35"/>
        <v>0</v>
      </c>
      <c r="CA264" s="19" t="s">
        <v>181</v>
      </c>
      <c r="CB264" s="161"/>
      <c r="CD264" s="161"/>
      <c r="CF264" s="19" t="s">
        <v>181</v>
      </c>
      <c r="CG264" s="161"/>
      <c r="CI264" s="161"/>
      <c r="CJ264" s="161"/>
      <c r="CK264" s="161"/>
      <c r="CL264" s="161"/>
      <c r="CN264" s="48"/>
      <c r="CO264" s="48"/>
      <c r="CP264" s="48"/>
      <c r="CR264" s="9">
        <v>0</v>
      </c>
      <c r="CS264" s="48"/>
      <c r="CT264" s="48"/>
      <c r="CU264" s="48"/>
      <c r="CX264" s="48"/>
      <c r="CY264" s="48"/>
      <c r="CZ264" s="48"/>
      <c r="DC264" s="48"/>
      <c r="DD264" s="48"/>
      <c r="DE264" s="48"/>
      <c r="DH264" s="48"/>
      <c r="DI264" s="48"/>
    </row>
    <row r="265" spans="1:113" x14ac:dyDescent="0.25">
      <c r="A265" s="4">
        <v>2020</v>
      </c>
      <c r="B265" s="5">
        <f>BD!K267</f>
        <v>260</v>
      </c>
      <c r="I265" s="19" t="s">
        <v>180</v>
      </c>
      <c r="J265" s="20">
        <v>44106</v>
      </c>
      <c r="K265" s="6" t="s">
        <v>2454</v>
      </c>
      <c r="L265" s="19" t="s">
        <v>209</v>
      </c>
      <c r="M265" s="9">
        <v>3750001</v>
      </c>
      <c r="O265" s="161"/>
      <c r="Q265" s="161"/>
      <c r="R265" s="161"/>
      <c r="S265" s="6" t="s">
        <v>1438</v>
      </c>
      <c r="T265" s="4" t="s">
        <v>181</v>
      </c>
      <c r="AE265" s="4" t="s">
        <v>181</v>
      </c>
      <c r="AP265" s="4" t="s">
        <v>181</v>
      </c>
      <c r="BA265" s="9">
        <f t="shared" si="32"/>
        <v>3750001</v>
      </c>
      <c r="BB265" s="4" t="s">
        <v>180</v>
      </c>
      <c r="BC265" s="161">
        <v>44106</v>
      </c>
      <c r="BD265" s="6" t="s">
        <v>2454</v>
      </c>
      <c r="BE265" s="19">
        <f>Tabla1[[#This Row],[TIEMPO PRORROGADO HASTA
(1)]]-Tabla1[[#This Row],[TIEMPO PRORROGADO DESDE
(1)]]</f>
        <v>25</v>
      </c>
      <c r="BF265" s="161">
        <v>44170</v>
      </c>
      <c r="BG265" s="161">
        <v>44195</v>
      </c>
      <c r="BH265" s="161"/>
      <c r="BI265" s="6" t="s">
        <v>1438</v>
      </c>
      <c r="BJ265" s="4" t="s">
        <v>181</v>
      </c>
      <c r="BM265" s="4">
        <f t="shared" si="33"/>
        <v>0</v>
      </c>
      <c r="BR265" s="4" t="s">
        <v>181</v>
      </c>
      <c r="BU265" s="19">
        <f t="shared" si="34"/>
        <v>0</v>
      </c>
      <c r="BZ265" s="19">
        <f t="shared" si="35"/>
        <v>25</v>
      </c>
      <c r="CA265" s="19" t="s">
        <v>181</v>
      </c>
      <c r="CB265" s="161"/>
      <c r="CD265" s="161"/>
      <c r="CF265" s="19" t="s">
        <v>181</v>
      </c>
      <c r="CG265" s="161"/>
      <c r="CI265" s="161"/>
      <c r="CJ265" s="161"/>
      <c r="CK265" s="161"/>
      <c r="CL265" s="161"/>
      <c r="CN265" s="48"/>
      <c r="CO265" s="48"/>
      <c r="CP265" s="48"/>
      <c r="CR265" s="9">
        <v>0</v>
      </c>
      <c r="CS265" s="48"/>
      <c r="CT265" s="48"/>
      <c r="CU265" s="48"/>
      <c r="CX265" s="48"/>
      <c r="CY265" s="48"/>
      <c r="CZ265" s="48"/>
      <c r="DC265" s="48"/>
      <c r="DD265" s="48"/>
      <c r="DE265" s="48"/>
      <c r="DH265" s="48"/>
      <c r="DI265" s="48"/>
    </row>
    <row r="266" spans="1:113" x14ac:dyDescent="0.25">
      <c r="A266" s="4">
        <v>2020</v>
      </c>
      <c r="B266" s="5">
        <f>BD!K268</f>
        <v>261</v>
      </c>
      <c r="I266" s="19" t="s">
        <v>180</v>
      </c>
      <c r="J266" s="20">
        <v>44104</v>
      </c>
      <c r="K266" s="6" t="s">
        <v>2454</v>
      </c>
      <c r="L266" s="19" t="s">
        <v>209</v>
      </c>
      <c r="M266" s="9">
        <v>2346667</v>
      </c>
      <c r="O266" s="161"/>
      <c r="Q266" s="161"/>
      <c r="R266" s="161"/>
      <c r="S266" s="6" t="s">
        <v>1438</v>
      </c>
      <c r="T266" s="4" t="s">
        <v>181</v>
      </c>
      <c r="AE266" s="4" t="s">
        <v>181</v>
      </c>
      <c r="AP266" s="4" t="s">
        <v>181</v>
      </c>
      <c r="BA266" s="9">
        <f t="shared" si="32"/>
        <v>2346667</v>
      </c>
      <c r="BB266" s="4" t="s">
        <v>180</v>
      </c>
      <c r="BC266" s="161">
        <v>44104</v>
      </c>
      <c r="BD266" s="6" t="s">
        <v>2454</v>
      </c>
      <c r="BE266" s="19">
        <f>Tabla1[[#This Row],[TIEMPO PRORROGADO HASTA
(1)]]-Tabla1[[#This Row],[TIEMPO PRORROGADO DESDE
(1)]]</f>
        <v>22</v>
      </c>
      <c r="BF266" s="161">
        <v>44173</v>
      </c>
      <c r="BG266" s="161">
        <v>44195</v>
      </c>
      <c r="BH266" s="161"/>
      <c r="BI266" s="6" t="s">
        <v>1438</v>
      </c>
      <c r="BJ266" s="4" t="s">
        <v>181</v>
      </c>
      <c r="BM266" s="4">
        <f t="shared" si="33"/>
        <v>0</v>
      </c>
      <c r="BR266" s="4" t="s">
        <v>181</v>
      </c>
      <c r="BU266" s="19">
        <f t="shared" si="34"/>
        <v>0</v>
      </c>
      <c r="BZ266" s="19">
        <f t="shared" si="35"/>
        <v>22</v>
      </c>
      <c r="CA266" s="19" t="s">
        <v>181</v>
      </c>
      <c r="CB266" s="161"/>
      <c r="CD266" s="161"/>
      <c r="CF266" s="19" t="s">
        <v>181</v>
      </c>
      <c r="CG266" s="161"/>
      <c r="CI266" s="161"/>
      <c r="CJ266" s="161"/>
      <c r="CK266" s="161"/>
      <c r="CL266" s="161"/>
      <c r="CN266" s="48"/>
      <c r="CO266" s="48"/>
      <c r="CP266" s="48"/>
      <c r="CR266" s="9">
        <v>0</v>
      </c>
      <c r="CS266" s="48"/>
      <c r="CT266" s="48"/>
      <c r="CU266" s="48"/>
      <c r="CX266" s="48"/>
      <c r="CY266" s="48"/>
      <c r="CZ266" s="48"/>
      <c r="DC266" s="48"/>
      <c r="DD266" s="48"/>
      <c r="DE266" s="48"/>
      <c r="DH266" s="48"/>
      <c r="DI266" s="48"/>
    </row>
    <row r="267" spans="1:113" x14ac:dyDescent="0.25">
      <c r="A267" s="4">
        <v>2020</v>
      </c>
      <c r="B267" s="5">
        <f>BD!K269</f>
        <v>262</v>
      </c>
      <c r="I267" s="19" t="s">
        <v>180</v>
      </c>
      <c r="J267" s="20">
        <v>44104</v>
      </c>
      <c r="K267" s="6" t="s">
        <v>2454</v>
      </c>
      <c r="L267" s="19" t="s">
        <v>209</v>
      </c>
      <c r="M267" s="9">
        <v>1920000</v>
      </c>
      <c r="O267" s="161"/>
      <c r="Q267" s="161"/>
      <c r="R267" s="161"/>
      <c r="S267" s="6" t="s">
        <v>1438</v>
      </c>
      <c r="T267" s="4" t="s">
        <v>181</v>
      </c>
      <c r="AE267" s="4" t="s">
        <v>181</v>
      </c>
      <c r="AP267" s="4" t="s">
        <v>181</v>
      </c>
      <c r="BA267" s="9">
        <f t="shared" si="32"/>
        <v>1920000</v>
      </c>
      <c r="BB267" s="4" t="s">
        <v>180</v>
      </c>
      <c r="BC267" s="161">
        <v>44104</v>
      </c>
      <c r="BD267" s="6" t="s">
        <v>2454</v>
      </c>
      <c r="BE267" s="19">
        <f>Tabla1[[#This Row],[TIEMPO PRORROGADO HASTA
(1)]]-Tabla1[[#This Row],[TIEMPO PRORROGADO DESDE
(1)]]</f>
        <v>18</v>
      </c>
      <c r="BF267" s="161">
        <v>44177</v>
      </c>
      <c r="BG267" s="161">
        <v>44195</v>
      </c>
      <c r="BH267" s="161"/>
      <c r="BI267" s="6" t="s">
        <v>1438</v>
      </c>
      <c r="BJ267" s="4" t="s">
        <v>181</v>
      </c>
      <c r="BM267" s="4">
        <f t="shared" si="33"/>
        <v>0</v>
      </c>
      <c r="BR267" s="4" t="s">
        <v>181</v>
      </c>
      <c r="BU267" s="19">
        <f t="shared" si="34"/>
        <v>0</v>
      </c>
      <c r="BZ267" s="19">
        <f t="shared" si="35"/>
        <v>18</v>
      </c>
      <c r="CA267" s="19" t="s">
        <v>181</v>
      </c>
      <c r="CB267" s="161"/>
      <c r="CD267" s="161"/>
      <c r="CF267" s="19" t="s">
        <v>181</v>
      </c>
      <c r="CG267" s="161"/>
      <c r="CI267" s="161"/>
      <c r="CJ267" s="161"/>
      <c r="CK267" s="161"/>
      <c r="CL267" s="161"/>
      <c r="CN267" s="48"/>
      <c r="CO267" s="48"/>
      <c r="CP267" s="48"/>
      <c r="CR267" s="9">
        <v>0</v>
      </c>
      <c r="CS267" s="48"/>
      <c r="CT267" s="48"/>
      <c r="CU267" s="48"/>
      <c r="CX267" s="48"/>
      <c r="CY267" s="48"/>
      <c r="CZ267" s="48"/>
      <c r="DC267" s="48"/>
      <c r="DD267" s="48"/>
      <c r="DE267" s="48"/>
      <c r="DH267" s="48"/>
      <c r="DI267" s="48"/>
    </row>
    <row r="268" spans="1:113" x14ac:dyDescent="0.25">
      <c r="A268" s="4">
        <v>2020</v>
      </c>
      <c r="B268" s="5">
        <f>BD!K270</f>
        <v>263</v>
      </c>
      <c r="I268" s="19" t="s">
        <v>181</v>
      </c>
      <c r="O268" s="161"/>
      <c r="Q268" s="161"/>
      <c r="R268" s="161"/>
      <c r="T268" s="4" t="s">
        <v>181</v>
      </c>
      <c r="AE268" s="4" t="s">
        <v>181</v>
      </c>
      <c r="AP268" s="4" t="s">
        <v>181</v>
      </c>
      <c r="BA268" s="9">
        <f t="shared" si="32"/>
        <v>0</v>
      </c>
      <c r="BB268" s="4" t="s">
        <v>181</v>
      </c>
      <c r="BC268" s="161"/>
      <c r="BE268" s="19">
        <f>Tabla1[[#This Row],[TIEMPO PRORROGADO HASTA
(1)]]-Tabla1[[#This Row],[TIEMPO PRORROGADO DESDE
(1)]]</f>
        <v>0</v>
      </c>
      <c r="BF268" s="161"/>
      <c r="BG268" s="161"/>
      <c r="BH268" s="161"/>
      <c r="BJ268" s="4" t="s">
        <v>181</v>
      </c>
      <c r="BM268" s="4">
        <f t="shared" si="33"/>
        <v>0</v>
      </c>
      <c r="BR268" s="4" t="s">
        <v>181</v>
      </c>
      <c r="BU268" s="19">
        <f t="shared" si="34"/>
        <v>0</v>
      </c>
      <c r="BZ268" s="19">
        <f t="shared" si="35"/>
        <v>0</v>
      </c>
      <c r="CA268" s="19" t="s">
        <v>181</v>
      </c>
      <c r="CB268" s="161"/>
      <c r="CD268" s="161"/>
      <c r="CF268" s="19" t="s">
        <v>181</v>
      </c>
      <c r="CG268" s="161"/>
      <c r="CI268" s="161"/>
      <c r="CJ268" s="161"/>
      <c r="CK268" s="161"/>
      <c r="CL268" s="161"/>
      <c r="CN268" s="48"/>
      <c r="CO268" s="48"/>
      <c r="CP268" s="48"/>
      <c r="CR268" s="9">
        <v>0</v>
      </c>
      <c r="CS268" s="48"/>
      <c r="CT268" s="48"/>
      <c r="CU268" s="48"/>
      <c r="CX268" s="48"/>
      <c r="CY268" s="48"/>
      <c r="CZ268" s="48"/>
      <c r="DC268" s="48"/>
      <c r="DD268" s="48"/>
      <c r="DE268" s="48"/>
      <c r="DH268" s="48"/>
      <c r="DI268" s="48"/>
    </row>
    <row r="269" spans="1:113" x14ac:dyDescent="0.25">
      <c r="A269" s="4">
        <v>2020</v>
      </c>
      <c r="B269" s="5">
        <f>BD!K271</f>
        <v>264</v>
      </c>
      <c r="I269" s="19" t="s">
        <v>180</v>
      </c>
      <c r="J269" s="20">
        <v>44181</v>
      </c>
      <c r="K269" s="6" t="s">
        <v>5358</v>
      </c>
      <c r="L269" s="19" t="s">
        <v>209</v>
      </c>
      <c r="M269" s="230">
        <v>1646666</v>
      </c>
      <c r="O269" s="161"/>
      <c r="Q269" s="161"/>
      <c r="R269" s="161"/>
      <c r="S269" s="6" t="s">
        <v>714</v>
      </c>
      <c r="T269" s="4" t="s">
        <v>181</v>
      </c>
      <c r="AE269" s="4" t="s">
        <v>181</v>
      </c>
      <c r="AP269" s="4" t="s">
        <v>181</v>
      </c>
      <c r="BA269" s="9">
        <f t="shared" ref="BA269:BA333" si="40">M269+X269+AI269+AT269</f>
        <v>1646666</v>
      </c>
      <c r="BB269" s="4" t="s">
        <v>180</v>
      </c>
      <c r="BC269" s="161">
        <v>44181</v>
      </c>
      <c r="BD269" s="6" t="s">
        <v>5358</v>
      </c>
      <c r="BE269" s="19">
        <f>Tabla1[[#This Row],[TIEMPO PRORROGADO HASTA
(1)]]-Tabla1[[#This Row],[TIEMPO PRORROGADO DESDE
(1)]]</f>
        <v>14</v>
      </c>
      <c r="BF269" s="161">
        <v>44182</v>
      </c>
      <c r="BG269" s="161">
        <v>44196</v>
      </c>
      <c r="BH269" s="161"/>
      <c r="BI269" s="6" t="s">
        <v>714</v>
      </c>
      <c r="BJ269" s="4" t="s">
        <v>181</v>
      </c>
      <c r="BM269" s="4">
        <f t="shared" ref="BM269:BM333" si="41">BO269-BN269</f>
        <v>0</v>
      </c>
      <c r="BR269" s="4" t="s">
        <v>181</v>
      </c>
      <c r="BU269" s="19">
        <f t="shared" ref="BU269:BU333" si="42">BW269-BV269</f>
        <v>0</v>
      </c>
      <c r="BZ269" s="19">
        <f t="shared" ref="BZ269:BZ333" si="43">BU269+BM269+BE269</f>
        <v>14</v>
      </c>
      <c r="CA269" s="19" t="s">
        <v>181</v>
      </c>
      <c r="CB269" s="161"/>
      <c r="CD269" s="161"/>
      <c r="CF269" s="19" t="s">
        <v>181</v>
      </c>
      <c r="CG269" s="161"/>
      <c r="CI269" s="161"/>
      <c r="CJ269" s="161"/>
      <c r="CK269" s="161"/>
      <c r="CL269" s="161"/>
      <c r="CN269" s="48"/>
      <c r="CO269" s="48"/>
      <c r="CP269" s="48"/>
      <c r="CR269" s="9">
        <v>0</v>
      </c>
      <c r="CS269" s="48"/>
      <c r="CT269" s="48"/>
      <c r="CU269" s="48"/>
      <c r="CX269" s="48"/>
      <c r="CY269" s="48"/>
      <c r="CZ269" s="48"/>
      <c r="DC269" s="48"/>
      <c r="DD269" s="48"/>
      <c r="DE269" s="48"/>
      <c r="DH269" s="48"/>
      <c r="DI269" s="48"/>
    </row>
    <row r="270" spans="1:113" x14ac:dyDescent="0.25">
      <c r="A270" s="4">
        <v>2020</v>
      </c>
      <c r="B270" s="5">
        <f>BD!K272</f>
        <v>265</v>
      </c>
      <c r="I270" s="19" t="s">
        <v>181</v>
      </c>
      <c r="O270" s="161"/>
      <c r="Q270" s="161"/>
      <c r="R270" s="161"/>
      <c r="T270" s="4" t="s">
        <v>181</v>
      </c>
      <c r="AE270" s="4" t="s">
        <v>181</v>
      </c>
      <c r="AP270" s="4" t="s">
        <v>181</v>
      </c>
      <c r="BA270" s="9">
        <f t="shared" si="40"/>
        <v>0</v>
      </c>
      <c r="BB270" s="4" t="s">
        <v>181</v>
      </c>
      <c r="BC270" s="161"/>
      <c r="BE270" s="19">
        <f>Tabla1[[#This Row],[TIEMPO PRORROGADO HASTA
(1)]]-Tabla1[[#This Row],[TIEMPO PRORROGADO DESDE
(1)]]</f>
        <v>0</v>
      </c>
      <c r="BF270" s="161"/>
      <c r="BG270" s="161"/>
      <c r="BH270" s="161"/>
      <c r="BJ270" s="4" t="s">
        <v>181</v>
      </c>
      <c r="BM270" s="4">
        <f t="shared" si="41"/>
        <v>0</v>
      </c>
      <c r="BR270" s="4" t="s">
        <v>181</v>
      </c>
      <c r="BU270" s="19">
        <f t="shared" si="42"/>
        <v>0</v>
      </c>
      <c r="BZ270" s="19">
        <f t="shared" si="43"/>
        <v>0</v>
      </c>
      <c r="CA270" s="19" t="s">
        <v>181</v>
      </c>
      <c r="CB270" s="161"/>
      <c r="CD270" s="161"/>
      <c r="CF270" s="19" t="s">
        <v>181</v>
      </c>
      <c r="CG270" s="161"/>
      <c r="CI270" s="161"/>
      <c r="CJ270" s="161"/>
      <c r="CK270" s="161"/>
      <c r="CL270" s="161"/>
      <c r="CN270" s="48"/>
      <c r="CO270" s="48"/>
      <c r="CP270" s="48"/>
      <c r="CR270" s="9">
        <v>0</v>
      </c>
      <c r="CS270" s="48"/>
      <c r="CT270" s="48"/>
      <c r="CU270" s="48"/>
      <c r="CX270" s="48"/>
      <c r="CY270" s="48"/>
      <c r="CZ270" s="48"/>
      <c r="DC270" s="48"/>
      <c r="DD270" s="48"/>
      <c r="DE270" s="48"/>
      <c r="DH270" s="48"/>
      <c r="DI270" s="48"/>
    </row>
    <row r="271" spans="1:113" x14ac:dyDescent="0.25">
      <c r="A271" s="4">
        <v>2020</v>
      </c>
      <c r="B271" s="5">
        <f>BD!K273</f>
        <v>266</v>
      </c>
      <c r="I271" s="19" t="s">
        <v>180</v>
      </c>
      <c r="J271" s="20">
        <v>44104</v>
      </c>
      <c r="K271" s="6" t="s">
        <v>2454</v>
      </c>
      <c r="L271" s="19" t="s">
        <v>209</v>
      </c>
      <c r="M271" s="9">
        <v>1813333</v>
      </c>
      <c r="O271" s="161"/>
      <c r="Q271" s="161"/>
      <c r="R271" s="161"/>
      <c r="S271" s="6" t="s">
        <v>1438</v>
      </c>
      <c r="T271" s="4" t="s">
        <v>181</v>
      </c>
      <c r="AE271" s="4" t="s">
        <v>181</v>
      </c>
      <c r="AP271" s="4" t="s">
        <v>181</v>
      </c>
      <c r="BA271" s="9">
        <f t="shared" si="40"/>
        <v>1813333</v>
      </c>
      <c r="BB271" s="4" t="s">
        <v>180</v>
      </c>
      <c r="BC271" s="161">
        <v>44104</v>
      </c>
      <c r="BD271" s="6" t="s">
        <v>2454</v>
      </c>
      <c r="BE271" s="19">
        <f>Tabla1[[#This Row],[TIEMPO PRORROGADO HASTA
(1)]]-Tabla1[[#This Row],[TIEMPO PRORROGADO DESDE
(1)]]</f>
        <v>17</v>
      </c>
      <c r="BF271" s="161">
        <v>44178</v>
      </c>
      <c r="BG271" s="161">
        <v>44195</v>
      </c>
      <c r="BH271" s="161"/>
      <c r="BI271" s="6" t="s">
        <v>1438</v>
      </c>
      <c r="BJ271" s="4" t="s">
        <v>181</v>
      </c>
      <c r="BM271" s="4">
        <f t="shared" si="41"/>
        <v>0</v>
      </c>
      <c r="BR271" s="4" t="s">
        <v>181</v>
      </c>
      <c r="BU271" s="19">
        <f t="shared" si="42"/>
        <v>0</v>
      </c>
      <c r="BZ271" s="19">
        <f t="shared" si="43"/>
        <v>17</v>
      </c>
      <c r="CA271" s="19" t="s">
        <v>181</v>
      </c>
      <c r="CB271" s="161"/>
      <c r="CD271" s="161"/>
      <c r="CF271" s="19" t="s">
        <v>181</v>
      </c>
      <c r="CG271" s="161"/>
      <c r="CI271" s="161"/>
      <c r="CJ271" s="161"/>
      <c r="CK271" s="161"/>
      <c r="CL271" s="161"/>
      <c r="CN271" s="48"/>
      <c r="CO271" s="48"/>
      <c r="CP271" s="48"/>
      <c r="CR271" s="9">
        <v>0</v>
      </c>
      <c r="CS271" s="48"/>
      <c r="CT271" s="48"/>
      <c r="CU271" s="48"/>
      <c r="CX271" s="48"/>
      <c r="CY271" s="48"/>
      <c r="CZ271" s="48"/>
      <c r="DC271" s="48"/>
      <c r="DD271" s="48"/>
      <c r="DE271" s="48"/>
      <c r="DH271" s="48"/>
      <c r="DI271" s="48"/>
    </row>
    <row r="272" spans="1:113" x14ac:dyDescent="0.25">
      <c r="A272" s="4">
        <v>2020</v>
      </c>
      <c r="B272" s="5">
        <f>BD!K274</f>
        <v>267</v>
      </c>
      <c r="I272" s="19" t="s">
        <v>180</v>
      </c>
      <c r="J272" s="20">
        <v>44104</v>
      </c>
      <c r="K272" s="6" t="s">
        <v>2454</v>
      </c>
      <c r="L272" s="19" t="s">
        <v>209</v>
      </c>
      <c r="M272" s="9">
        <v>2346667</v>
      </c>
      <c r="O272" s="161"/>
      <c r="Q272" s="161"/>
      <c r="R272" s="161"/>
      <c r="S272" s="6" t="s">
        <v>1438</v>
      </c>
      <c r="T272" s="4" t="s">
        <v>181</v>
      </c>
      <c r="AE272" s="4" t="s">
        <v>181</v>
      </c>
      <c r="AP272" s="4" t="s">
        <v>181</v>
      </c>
      <c r="BA272" s="9">
        <f t="shared" si="40"/>
        <v>2346667</v>
      </c>
      <c r="BB272" s="4" t="s">
        <v>180</v>
      </c>
      <c r="BC272" s="161">
        <v>44104</v>
      </c>
      <c r="BD272" s="6" t="s">
        <v>2454</v>
      </c>
      <c r="BE272" s="19">
        <f>Tabla1[[#This Row],[TIEMPO PRORROGADO HASTA
(1)]]-Tabla1[[#This Row],[TIEMPO PRORROGADO DESDE
(1)]]</f>
        <v>22</v>
      </c>
      <c r="BF272" s="161">
        <v>44173</v>
      </c>
      <c r="BG272" s="161">
        <v>44195</v>
      </c>
      <c r="BH272" s="161"/>
      <c r="BI272" s="6" t="s">
        <v>1438</v>
      </c>
      <c r="BJ272" s="4" t="s">
        <v>181</v>
      </c>
      <c r="BM272" s="4">
        <f t="shared" si="41"/>
        <v>0</v>
      </c>
      <c r="BR272" s="4" t="s">
        <v>181</v>
      </c>
      <c r="BU272" s="19">
        <f t="shared" si="42"/>
        <v>0</v>
      </c>
      <c r="BZ272" s="19">
        <f t="shared" si="43"/>
        <v>22</v>
      </c>
      <c r="CA272" s="19" t="s">
        <v>181</v>
      </c>
      <c r="CB272" s="161"/>
      <c r="CD272" s="161"/>
      <c r="CF272" s="19" t="s">
        <v>181</v>
      </c>
      <c r="CG272" s="161"/>
      <c r="CI272" s="161"/>
      <c r="CJ272" s="161"/>
      <c r="CK272" s="161"/>
      <c r="CL272" s="161"/>
      <c r="CN272" s="48"/>
      <c r="CO272" s="48"/>
      <c r="CP272" s="48"/>
      <c r="CR272" s="9">
        <v>0</v>
      </c>
      <c r="CS272" s="48"/>
      <c r="CT272" s="48"/>
      <c r="CU272" s="48"/>
      <c r="CX272" s="48"/>
      <c r="CY272" s="48"/>
      <c r="CZ272" s="48"/>
      <c r="DC272" s="48"/>
      <c r="DD272" s="48"/>
      <c r="DE272" s="48"/>
      <c r="DH272" s="48"/>
      <c r="DI272" s="48"/>
    </row>
    <row r="273" spans="1:113" x14ac:dyDescent="0.25">
      <c r="A273" s="4">
        <v>2020</v>
      </c>
      <c r="B273" s="5">
        <f>BD!K275</f>
        <v>268</v>
      </c>
      <c r="I273" s="19" t="s">
        <v>181</v>
      </c>
      <c r="O273" s="161"/>
      <c r="Q273" s="161"/>
      <c r="R273" s="161"/>
      <c r="T273" s="4" t="s">
        <v>181</v>
      </c>
      <c r="AE273" s="4" t="s">
        <v>181</v>
      </c>
      <c r="AP273" s="4" t="s">
        <v>181</v>
      </c>
      <c r="BA273" s="9">
        <f t="shared" si="40"/>
        <v>0</v>
      </c>
      <c r="BB273" s="4" t="s">
        <v>181</v>
      </c>
      <c r="BC273" s="161"/>
      <c r="BE273" s="19">
        <f>Tabla1[[#This Row],[TIEMPO PRORROGADO HASTA
(1)]]-Tabla1[[#This Row],[TIEMPO PRORROGADO DESDE
(1)]]</f>
        <v>0</v>
      </c>
      <c r="BF273" s="161"/>
      <c r="BG273" s="161"/>
      <c r="BH273" s="161"/>
      <c r="BJ273" s="4" t="s">
        <v>181</v>
      </c>
      <c r="BM273" s="4">
        <f t="shared" si="41"/>
        <v>0</v>
      </c>
      <c r="BR273" s="4" t="s">
        <v>181</v>
      </c>
      <c r="BU273" s="19">
        <f t="shared" si="42"/>
        <v>0</v>
      </c>
      <c r="BZ273" s="19">
        <f t="shared" si="43"/>
        <v>0</v>
      </c>
      <c r="CA273" s="19" t="s">
        <v>181</v>
      </c>
      <c r="CB273" s="161"/>
      <c r="CD273" s="161"/>
      <c r="CF273" s="19" t="s">
        <v>181</v>
      </c>
      <c r="CG273" s="161"/>
      <c r="CI273" s="161"/>
      <c r="CJ273" s="161"/>
      <c r="CK273" s="161"/>
      <c r="CL273" s="161"/>
      <c r="CN273" s="48"/>
      <c r="CO273" s="48"/>
      <c r="CP273" s="48"/>
      <c r="CR273" s="9">
        <v>0</v>
      </c>
      <c r="CS273" s="48"/>
      <c r="CT273" s="48"/>
      <c r="CU273" s="48"/>
      <c r="CX273" s="48"/>
      <c r="CY273" s="48"/>
      <c r="CZ273" s="48"/>
      <c r="DC273" s="48"/>
      <c r="DD273" s="48"/>
      <c r="DE273" s="48"/>
      <c r="DH273" s="48"/>
      <c r="DI273" s="48"/>
    </row>
    <row r="274" spans="1:113" x14ac:dyDescent="0.25">
      <c r="A274" s="4">
        <v>2020</v>
      </c>
      <c r="B274" s="5">
        <f>BD!K276</f>
        <v>269</v>
      </c>
      <c r="I274" s="19" t="s">
        <v>180</v>
      </c>
      <c r="J274" s="20">
        <v>44104</v>
      </c>
      <c r="K274" s="6" t="s">
        <v>2454</v>
      </c>
      <c r="L274" s="19" t="s">
        <v>209</v>
      </c>
      <c r="M274" s="9">
        <v>3750001</v>
      </c>
      <c r="O274" s="161"/>
      <c r="Q274" s="161"/>
      <c r="R274" s="161"/>
      <c r="S274" s="6" t="s">
        <v>1438</v>
      </c>
      <c r="T274" s="4" t="s">
        <v>181</v>
      </c>
      <c r="AE274" s="4" t="s">
        <v>181</v>
      </c>
      <c r="AP274" s="4" t="s">
        <v>181</v>
      </c>
      <c r="BA274" s="9">
        <f t="shared" si="40"/>
        <v>3750001</v>
      </c>
      <c r="BB274" s="4" t="s">
        <v>180</v>
      </c>
      <c r="BC274" s="161">
        <v>44104</v>
      </c>
      <c r="BD274" s="6" t="s">
        <v>2454</v>
      </c>
      <c r="BE274" s="19">
        <f>Tabla1[[#This Row],[TIEMPO PRORROGADO HASTA
(1)]]-Tabla1[[#This Row],[TIEMPO PRORROGADO DESDE
(1)]]</f>
        <v>25</v>
      </c>
      <c r="BF274" s="161">
        <v>44170</v>
      </c>
      <c r="BG274" s="161">
        <v>44195</v>
      </c>
      <c r="BH274" s="161"/>
      <c r="BI274" s="6" t="s">
        <v>1438</v>
      </c>
      <c r="BJ274" s="4" t="s">
        <v>181</v>
      </c>
      <c r="BM274" s="4">
        <f t="shared" si="41"/>
        <v>0</v>
      </c>
      <c r="BR274" s="4" t="s">
        <v>181</v>
      </c>
      <c r="BU274" s="19">
        <f t="shared" si="42"/>
        <v>0</v>
      </c>
      <c r="BZ274" s="19">
        <f t="shared" si="43"/>
        <v>25</v>
      </c>
      <c r="CA274" s="19" t="s">
        <v>181</v>
      </c>
      <c r="CB274" s="161"/>
      <c r="CD274" s="161"/>
      <c r="CF274" s="19" t="s">
        <v>181</v>
      </c>
      <c r="CG274" s="161"/>
      <c r="CI274" s="161"/>
      <c r="CJ274" s="161"/>
      <c r="CK274" s="161"/>
      <c r="CL274" s="161"/>
      <c r="CN274" s="48"/>
      <c r="CO274" s="48"/>
      <c r="CP274" s="48"/>
      <c r="CR274" s="9">
        <v>0</v>
      </c>
      <c r="CS274" s="48"/>
      <c r="CT274" s="48"/>
      <c r="CU274" s="48"/>
      <c r="CX274" s="48"/>
      <c r="CY274" s="48"/>
      <c r="CZ274" s="48"/>
      <c r="DC274" s="48"/>
      <c r="DD274" s="48"/>
      <c r="DE274" s="48"/>
      <c r="DH274" s="48"/>
      <c r="DI274" s="48"/>
    </row>
    <row r="275" spans="1:113" x14ac:dyDescent="0.25">
      <c r="A275" s="4">
        <v>2020</v>
      </c>
      <c r="B275" s="5">
        <f>BD!K277</f>
        <v>270</v>
      </c>
      <c r="I275" s="19" t="s">
        <v>181</v>
      </c>
      <c r="O275" s="161"/>
      <c r="Q275" s="161"/>
      <c r="R275" s="161"/>
      <c r="T275" s="4" t="s">
        <v>181</v>
      </c>
      <c r="AE275" s="4" t="s">
        <v>181</v>
      </c>
      <c r="AP275" s="4" t="s">
        <v>181</v>
      </c>
      <c r="BA275" s="9">
        <f t="shared" si="40"/>
        <v>0</v>
      </c>
      <c r="BB275" s="4" t="s">
        <v>181</v>
      </c>
      <c r="BC275" s="161"/>
      <c r="BE275" s="19">
        <f>Tabla1[[#This Row],[TIEMPO PRORROGADO HASTA
(1)]]-Tabla1[[#This Row],[TIEMPO PRORROGADO DESDE
(1)]]</f>
        <v>0</v>
      </c>
      <c r="BF275" s="161"/>
      <c r="BG275" s="161"/>
      <c r="BH275" s="161"/>
      <c r="BJ275" s="4" t="s">
        <v>181</v>
      </c>
      <c r="BM275" s="4">
        <f t="shared" si="41"/>
        <v>0</v>
      </c>
      <c r="BR275" s="4" t="s">
        <v>181</v>
      </c>
      <c r="BU275" s="19">
        <f t="shared" si="42"/>
        <v>0</v>
      </c>
      <c r="BZ275" s="19">
        <f t="shared" si="43"/>
        <v>0</v>
      </c>
      <c r="CA275" s="19" t="s">
        <v>181</v>
      </c>
      <c r="CB275" s="161"/>
      <c r="CD275" s="161"/>
      <c r="CF275" s="19" t="s">
        <v>181</v>
      </c>
      <c r="CG275" s="161"/>
      <c r="CI275" s="161"/>
      <c r="CJ275" s="161"/>
      <c r="CK275" s="161"/>
      <c r="CL275" s="161"/>
      <c r="CN275" s="48"/>
      <c r="CO275" s="48"/>
      <c r="CP275" s="48"/>
      <c r="CR275" s="9">
        <v>0</v>
      </c>
      <c r="CS275" s="48"/>
      <c r="CT275" s="48"/>
      <c r="CU275" s="48"/>
      <c r="CX275" s="48"/>
      <c r="CY275" s="48"/>
      <c r="CZ275" s="48"/>
      <c r="DC275" s="48"/>
      <c r="DD275" s="48"/>
      <c r="DE275" s="48"/>
      <c r="DH275" s="48"/>
      <c r="DI275" s="48"/>
    </row>
    <row r="276" spans="1:113" x14ac:dyDescent="0.25">
      <c r="A276" s="4">
        <v>2020</v>
      </c>
      <c r="B276" s="5">
        <f>BD!K278</f>
        <v>271</v>
      </c>
      <c r="I276" s="19" t="s">
        <v>181</v>
      </c>
      <c r="O276" s="161"/>
      <c r="Q276" s="161"/>
      <c r="R276" s="161"/>
      <c r="T276" s="4" t="s">
        <v>181</v>
      </c>
      <c r="AE276" s="4" t="s">
        <v>181</v>
      </c>
      <c r="AP276" s="4" t="s">
        <v>181</v>
      </c>
      <c r="BA276" s="9">
        <f t="shared" si="40"/>
        <v>0</v>
      </c>
      <c r="BB276" s="4" t="s">
        <v>181</v>
      </c>
      <c r="BC276" s="161"/>
      <c r="BE276" s="19">
        <f>Tabla1[[#This Row],[TIEMPO PRORROGADO HASTA
(1)]]-Tabla1[[#This Row],[TIEMPO PRORROGADO DESDE
(1)]]</f>
        <v>0</v>
      </c>
      <c r="BF276" s="161"/>
      <c r="BG276" s="161"/>
      <c r="BH276" s="161"/>
      <c r="BJ276" s="4" t="s">
        <v>181</v>
      </c>
      <c r="BM276" s="4">
        <f t="shared" si="41"/>
        <v>0</v>
      </c>
      <c r="BR276" s="4" t="s">
        <v>181</v>
      </c>
      <c r="BU276" s="19">
        <f t="shared" si="42"/>
        <v>0</v>
      </c>
      <c r="BZ276" s="19">
        <f t="shared" si="43"/>
        <v>0</v>
      </c>
      <c r="CA276" s="19" t="s">
        <v>181</v>
      </c>
      <c r="CB276" s="161"/>
      <c r="CD276" s="161"/>
      <c r="CF276" s="19" t="s">
        <v>181</v>
      </c>
      <c r="CG276" s="161"/>
      <c r="CI276" s="161"/>
      <c r="CJ276" s="161"/>
      <c r="CK276" s="161"/>
      <c r="CL276" s="161"/>
      <c r="CN276" s="48"/>
      <c r="CO276" s="48"/>
      <c r="CP276" s="48"/>
      <c r="CR276" s="9">
        <v>0</v>
      </c>
      <c r="CS276" s="48"/>
      <c r="CT276" s="48"/>
      <c r="CU276" s="48"/>
      <c r="CX276" s="48"/>
      <c r="CY276" s="48"/>
      <c r="CZ276" s="48"/>
      <c r="DC276" s="48"/>
      <c r="DD276" s="48"/>
      <c r="DE276" s="48"/>
      <c r="DH276" s="48"/>
      <c r="DI276" s="48"/>
    </row>
    <row r="277" spans="1:113" x14ac:dyDescent="0.25">
      <c r="A277" s="4">
        <v>2020</v>
      </c>
      <c r="B277" s="5">
        <f>BD!K279</f>
        <v>272</v>
      </c>
      <c r="I277" s="19" t="s">
        <v>180</v>
      </c>
      <c r="J277" s="20">
        <v>44176</v>
      </c>
      <c r="K277" s="6" t="s">
        <v>5358</v>
      </c>
      <c r="L277" s="19" t="s">
        <v>209</v>
      </c>
      <c r="M277" s="9">
        <v>2880000</v>
      </c>
      <c r="O277" s="161"/>
      <c r="Q277" s="161"/>
      <c r="R277" s="161"/>
      <c r="S277" s="6" t="s">
        <v>515</v>
      </c>
      <c r="T277" s="4" t="s">
        <v>181</v>
      </c>
      <c r="AE277" s="4" t="s">
        <v>181</v>
      </c>
      <c r="AP277" s="4" t="s">
        <v>181</v>
      </c>
      <c r="BA277" s="9">
        <f t="shared" si="40"/>
        <v>2880000</v>
      </c>
      <c r="BB277" s="4" t="s">
        <v>180</v>
      </c>
      <c r="BC277" s="161">
        <v>44176</v>
      </c>
      <c r="BD277" s="6" t="s">
        <v>5358</v>
      </c>
      <c r="BE277" s="19">
        <f>Tabla1[[#This Row],[TIEMPO PRORROGADO HASTA
(1)]]-Tabla1[[#This Row],[TIEMPO PRORROGADO DESDE
(1)]]</f>
        <v>13</v>
      </c>
      <c r="BF277" s="161">
        <v>44183</v>
      </c>
      <c r="BG277" s="161">
        <v>44196</v>
      </c>
      <c r="BH277" s="161"/>
      <c r="BI277" s="6" t="s">
        <v>515</v>
      </c>
      <c r="BJ277" s="4" t="s">
        <v>181</v>
      </c>
      <c r="BM277" s="4">
        <f t="shared" si="41"/>
        <v>0</v>
      </c>
      <c r="BR277" s="4" t="s">
        <v>181</v>
      </c>
      <c r="BU277" s="19">
        <f t="shared" si="42"/>
        <v>0</v>
      </c>
      <c r="BZ277" s="19">
        <f t="shared" si="43"/>
        <v>13</v>
      </c>
      <c r="CA277" s="19" t="s">
        <v>181</v>
      </c>
      <c r="CB277" s="161"/>
      <c r="CD277" s="161"/>
      <c r="CF277" s="19" t="s">
        <v>181</v>
      </c>
      <c r="CG277" s="161"/>
      <c r="CI277" s="161"/>
      <c r="CJ277" s="161"/>
      <c r="CK277" s="161"/>
      <c r="CL277" s="161"/>
      <c r="CN277" s="48"/>
      <c r="CO277" s="48"/>
      <c r="CP277" s="48"/>
      <c r="CR277" s="9">
        <v>0</v>
      </c>
      <c r="CS277" s="48"/>
      <c r="CT277" s="48"/>
      <c r="CU277" s="48"/>
      <c r="CX277" s="48"/>
      <c r="CY277" s="48"/>
      <c r="CZ277" s="48"/>
      <c r="DC277" s="48"/>
      <c r="DD277" s="48"/>
      <c r="DE277" s="48"/>
      <c r="DH277" s="48"/>
      <c r="DI277" s="48"/>
    </row>
    <row r="278" spans="1:113" x14ac:dyDescent="0.25">
      <c r="A278" s="4">
        <v>2020</v>
      </c>
      <c r="B278" s="5">
        <f>BD!K280</f>
        <v>273</v>
      </c>
      <c r="I278" s="19" t="s">
        <v>180</v>
      </c>
      <c r="J278" s="20">
        <v>44174</v>
      </c>
      <c r="K278" s="6" t="s">
        <v>5358</v>
      </c>
      <c r="L278" s="19" t="s">
        <v>209</v>
      </c>
      <c r="M278" s="9">
        <v>3840000</v>
      </c>
      <c r="O278" s="161"/>
      <c r="Q278" s="161"/>
      <c r="R278" s="161"/>
      <c r="S278" s="6" t="s">
        <v>1432</v>
      </c>
      <c r="T278" s="4" t="s">
        <v>181</v>
      </c>
      <c r="AE278" s="4" t="s">
        <v>181</v>
      </c>
      <c r="AP278" s="4" t="s">
        <v>181</v>
      </c>
      <c r="BA278" s="9">
        <f t="shared" si="40"/>
        <v>3840000</v>
      </c>
      <c r="BB278" s="4" t="s">
        <v>180</v>
      </c>
      <c r="BC278" s="161">
        <v>44174</v>
      </c>
      <c r="BD278" s="6" t="s">
        <v>5358</v>
      </c>
      <c r="BE278" s="19">
        <f>Tabla1[[#This Row],[TIEMPO PRORROGADO HASTA
(1)]]-Tabla1[[#This Row],[TIEMPO PRORROGADO DESDE
(1)]]</f>
        <v>16</v>
      </c>
      <c r="BF278" s="161">
        <v>44179</v>
      </c>
      <c r="BG278" s="161">
        <v>44195</v>
      </c>
      <c r="BH278" s="161"/>
      <c r="BI278" s="6" t="s">
        <v>1432</v>
      </c>
      <c r="BJ278" s="4" t="s">
        <v>181</v>
      </c>
      <c r="BM278" s="4">
        <f t="shared" si="41"/>
        <v>0</v>
      </c>
      <c r="BR278" s="4" t="s">
        <v>181</v>
      </c>
      <c r="BU278" s="19">
        <f t="shared" si="42"/>
        <v>0</v>
      </c>
      <c r="BZ278" s="19">
        <f t="shared" si="43"/>
        <v>16</v>
      </c>
      <c r="CA278" s="19" t="s">
        <v>181</v>
      </c>
      <c r="CB278" s="161"/>
      <c r="CD278" s="161"/>
      <c r="CF278" s="19" t="s">
        <v>181</v>
      </c>
      <c r="CG278" s="161"/>
      <c r="CI278" s="161"/>
      <c r="CJ278" s="161"/>
      <c r="CK278" s="161"/>
      <c r="CL278" s="161"/>
      <c r="CN278" s="48"/>
      <c r="CO278" s="48"/>
      <c r="CP278" s="48"/>
      <c r="CR278" s="9">
        <v>0</v>
      </c>
      <c r="CS278" s="48"/>
      <c r="CT278" s="48"/>
      <c r="CU278" s="48"/>
      <c r="CX278" s="48"/>
      <c r="CY278" s="48"/>
      <c r="CZ278" s="48"/>
      <c r="DC278" s="48"/>
      <c r="DD278" s="48"/>
      <c r="DE278" s="48"/>
      <c r="DH278" s="48"/>
      <c r="DI278" s="48"/>
    </row>
    <row r="279" spans="1:113" x14ac:dyDescent="0.25">
      <c r="A279" s="4">
        <v>2020</v>
      </c>
      <c r="B279" s="5">
        <f>BD!K281</f>
        <v>274</v>
      </c>
      <c r="I279" s="19" t="s">
        <v>180</v>
      </c>
      <c r="J279" s="20">
        <v>44175</v>
      </c>
      <c r="K279" s="6" t="s">
        <v>5358</v>
      </c>
      <c r="L279" s="19" t="s">
        <v>209</v>
      </c>
      <c r="M279" s="9">
        <v>1640000</v>
      </c>
      <c r="O279" s="161"/>
      <c r="Q279" s="161"/>
      <c r="R279" s="161"/>
      <c r="S279" s="6" t="s">
        <v>1436</v>
      </c>
      <c r="T279" s="4" t="s">
        <v>181</v>
      </c>
      <c r="AE279" s="4" t="s">
        <v>181</v>
      </c>
      <c r="AP279" s="4" t="s">
        <v>181</v>
      </c>
      <c r="BA279" s="9">
        <f t="shared" si="40"/>
        <v>1640000</v>
      </c>
      <c r="BB279" s="4" t="s">
        <v>180</v>
      </c>
      <c r="BC279" s="161">
        <v>44175</v>
      </c>
      <c r="BD279" s="6" t="s">
        <v>5358</v>
      </c>
      <c r="BE279" s="19">
        <f>Tabla1[[#This Row],[TIEMPO PRORROGADO HASTA
(1)]]-Tabla1[[#This Row],[TIEMPO PRORROGADO DESDE
(1)]]</f>
        <v>12</v>
      </c>
      <c r="BF279" s="161">
        <v>44183</v>
      </c>
      <c r="BG279" s="161">
        <v>44195</v>
      </c>
      <c r="BH279" s="161"/>
      <c r="BI279" s="6" t="s">
        <v>1436</v>
      </c>
      <c r="BJ279" s="4" t="s">
        <v>181</v>
      </c>
      <c r="BM279" s="4">
        <f t="shared" si="41"/>
        <v>0</v>
      </c>
      <c r="BR279" s="4" t="s">
        <v>181</v>
      </c>
      <c r="BU279" s="19">
        <f t="shared" si="42"/>
        <v>0</v>
      </c>
      <c r="BZ279" s="19">
        <f t="shared" si="43"/>
        <v>12</v>
      </c>
      <c r="CA279" s="19" t="s">
        <v>181</v>
      </c>
      <c r="CB279" s="161"/>
      <c r="CD279" s="161"/>
      <c r="CF279" s="19" t="s">
        <v>181</v>
      </c>
      <c r="CG279" s="161"/>
      <c r="CI279" s="161"/>
      <c r="CJ279" s="161"/>
      <c r="CK279" s="161"/>
      <c r="CL279" s="161"/>
      <c r="CN279" s="48"/>
      <c r="CO279" s="48"/>
      <c r="CP279" s="48"/>
      <c r="CR279" s="9">
        <v>0</v>
      </c>
      <c r="CS279" s="48"/>
      <c r="CT279" s="48"/>
      <c r="CU279" s="48"/>
      <c r="CX279" s="48"/>
      <c r="CY279" s="48"/>
      <c r="CZ279" s="48"/>
      <c r="DC279" s="48"/>
      <c r="DD279" s="48"/>
      <c r="DE279" s="48"/>
      <c r="DH279" s="48"/>
      <c r="DI279" s="48"/>
    </row>
    <row r="280" spans="1:113" x14ac:dyDescent="0.25">
      <c r="A280" s="4">
        <v>2020</v>
      </c>
      <c r="B280" s="5">
        <f>BD!K282</f>
        <v>275</v>
      </c>
      <c r="I280" s="19" t="s">
        <v>180</v>
      </c>
      <c r="J280" s="20">
        <v>44113</v>
      </c>
      <c r="K280" s="6" t="s">
        <v>2454</v>
      </c>
      <c r="L280" s="19" t="s">
        <v>209</v>
      </c>
      <c r="M280" s="9">
        <v>1833333</v>
      </c>
      <c r="O280" s="161"/>
      <c r="Q280" s="161"/>
      <c r="R280" s="161"/>
      <c r="S280" s="6" t="s">
        <v>1436</v>
      </c>
      <c r="T280" s="4" t="s">
        <v>181</v>
      </c>
      <c r="AE280" s="4" t="s">
        <v>181</v>
      </c>
      <c r="AP280" s="4" t="s">
        <v>181</v>
      </c>
      <c r="BA280" s="9">
        <f t="shared" si="40"/>
        <v>1833333</v>
      </c>
      <c r="BB280" s="4" t="s">
        <v>180</v>
      </c>
      <c r="BC280" s="161">
        <v>44113</v>
      </c>
      <c r="BD280" s="6" t="s">
        <v>2454</v>
      </c>
      <c r="BE280" s="19">
        <f>Tabla1[[#This Row],[TIEMPO PRORROGADO HASTA
(1)]]-Tabla1[[#This Row],[TIEMPO PRORROGADO DESDE
(1)]]</f>
        <v>11</v>
      </c>
      <c r="BF280" s="161">
        <v>44185</v>
      </c>
      <c r="BG280" s="161">
        <v>44196</v>
      </c>
      <c r="BH280" s="161"/>
      <c r="BI280" s="6" t="s">
        <v>1436</v>
      </c>
      <c r="BJ280" s="4" t="s">
        <v>181</v>
      </c>
      <c r="BM280" s="4">
        <f t="shared" si="41"/>
        <v>0</v>
      </c>
      <c r="BR280" s="4" t="s">
        <v>181</v>
      </c>
      <c r="BU280" s="19">
        <f t="shared" si="42"/>
        <v>0</v>
      </c>
      <c r="BZ280" s="19">
        <f t="shared" si="43"/>
        <v>11</v>
      </c>
      <c r="CA280" s="19" t="s">
        <v>181</v>
      </c>
      <c r="CB280" s="161"/>
      <c r="CD280" s="161"/>
      <c r="CF280" s="19" t="s">
        <v>181</v>
      </c>
      <c r="CG280" s="161"/>
      <c r="CI280" s="161"/>
      <c r="CJ280" s="161"/>
      <c r="CK280" s="161"/>
      <c r="CL280" s="161"/>
      <c r="CN280" s="48"/>
      <c r="CO280" s="48"/>
      <c r="CP280" s="48"/>
      <c r="CR280" s="9">
        <v>0</v>
      </c>
      <c r="CS280" s="48"/>
      <c r="CT280" s="48"/>
      <c r="CU280" s="48"/>
      <c r="CX280" s="48"/>
      <c r="CY280" s="48"/>
      <c r="CZ280" s="48"/>
      <c r="DC280" s="48"/>
      <c r="DD280" s="48"/>
      <c r="DE280" s="48"/>
      <c r="DH280" s="48"/>
      <c r="DI280" s="48"/>
    </row>
    <row r="281" spans="1:113" x14ac:dyDescent="0.25">
      <c r="A281" s="4">
        <v>2020</v>
      </c>
      <c r="B281" s="5">
        <f>BD!K283</f>
        <v>276</v>
      </c>
      <c r="I281" s="19" t="s">
        <v>180</v>
      </c>
      <c r="J281" s="20">
        <v>44175</v>
      </c>
      <c r="K281" s="6" t="s">
        <v>5358</v>
      </c>
      <c r="L281" s="19" t="s">
        <v>209</v>
      </c>
      <c r="M281" s="9">
        <v>1640000</v>
      </c>
      <c r="O281" s="161"/>
      <c r="Q281" s="161"/>
      <c r="R281" s="161"/>
      <c r="S281" s="6" t="s">
        <v>1436</v>
      </c>
      <c r="T281" s="4" t="s">
        <v>181</v>
      </c>
      <c r="AE281" s="4" t="s">
        <v>181</v>
      </c>
      <c r="AP281" s="4" t="s">
        <v>181</v>
      </c>
      <c r="BA281" s="9">
        <f t="shared" si="40"/>
        <v>1640000</v>
      </c>
      <c r="BB281" s="4" t="s">
        <v>180</v>
      </c>
      <c r="BC281" s="161">
        <v>44175</v>
      </c>
      <c r="BD281" s="6" t="s">
        <v>5358</v>
      </c>
      <c r="BE281" s="19">
        <f>Tabla1[[#This Row],[TIEMPO PRORROGADO HASTA
(1)]]-Tabla1[[#This Row],[TIEMPO PRORROGADO DESDE
(1)]]</f>
        <v>12</v>
      </c>
      <c r="BF281" s="161">
        <v>44182</v>
      </c>
      <c r="BG281" s="161">
        <v>44194</v>
      </c>
      <c r="BH281" s="161"/>
      <c r="BI281" s="6" t="s">
        <v>1436</v>
      </c>
      <c r="BJ281" s="4" t="s">
        <v>181</v>
      </c>
      <c r="BM281" s="4">
        <f t="shared" si="41"/>
        <v>0</v>
      </c>
      <c r="BR281" s="4" t="s">
        <v>181</v>
      </c>
      <c r="BU281" s="19">
        <f t="shared" si="42"/>
        <v>0</v>
      </c>
      <c r="BZ281" s="19">
        <f t="shared" si="43"/>
        <v>12</v>
      </c>
      <c r="CA281" s="19" t="s">
        <v>181</v>
      </c>
      <c r="CB281" s="161"/>
      <c r="CD281" s="161"/>
      <c r="CF281" s="19" t="s">
        <v>181</v>
      </c>
      <c r="CG281" s="161"/>
      <c r="CI281" s="161"/>
      <c r="CJ281" s="161"/>
      <c r="CK281" s="161"/>
      <c r="CL281" s="161"/>
      <c r="CN281" s="48"/>
      <c r="CO281" s="48"/>
      <c r="CP281" s="48"/>
      <c r="CR281" s="9">
        <v>0</v>
      </c>
      <c r="CS281" s="48"/>
      <c r="CT281" s="48"/>
      <c r="CU281" s="48"/>
      <c r="CX281" s="48"/>
      <c r="CY281" s="48"/>
      <c r="CZ281" s="48"/>
      <c r="DC281" s="48"/>
      <c r="DD281" s="48"/>
      <c r="DE281" s="48"/>
      <c r="DH281" s="48"/>
      <c r="DI281" s="48"/>
    </row>
    <row r="282" spans="1:113" x14ac:dyDescent="0.25">
      <c r="A282" s="4">
        <v>2020</v>
      </c>
      <c r="B282" s="5">
        <f>BD!K284</f>
        <v>277</v>
      </c>
      <c r="I282" s="19" t="s">
        <v>181</v>
      </c>
      <c r="O282" s="161"/>
      <c r="Q282" s="161"/>
      <c r="R282" s="161"/>
      <c r="T282" s="4" t="s">
        <v>181</v>
      </c>
      <c r="AE282" s="4" t="s">
        <v>181</v>
      </c>
      <c r="AP282" s="4" t="s">
        <v>181</v>
      </c>
      <c r="BA282" s="9">
        <f t="shared" si="40"/>
        <v>0</v>
      </c>
      <c r="BB282" s="4" t="s">
        <v>181</v>
      </c>
      <c r="BC282" s="161"/>
      <c r="BE282" s="19">
        <f>Tabla1[[#This Row],[TIEMPO PRORROGADO HASTA
(1)]]-Tabla1[[#This Row],[TIEMPO PRORROGADO DESDE
(1)]]</f>
        <v>0</v>
      </c>
      <c r="BF282" s="161"/>
      <c r="BG282" s="161"/>
      <c r="BH282" s="161"/>
      <c r="BJ282" s="4" t="s">
        <v>181</v>
      </c>
      <c r="BM282" s="4">
        <f t="shared" si="41"/>
        <v>0</v>
      </c>
      <c r="BR282" s="4" t="s">
        <v>181</v>
      </c>
      <c r="BU282" s="19">
        <f t="shared" si="42"/>
        <v>0</v>
      </c>
      <c r="BZ282" s="19">
        <f t="shared" si="43"/>
        <v>0</v>
      </c>
      <c r="CA282" s="19" t="s">
        <v>181</v>
      </c>
      <c r="CB282" s="161"/>
      <c r="CD282" s="161"/>
      <c r="CF282" s="19" t="s">
        <v>181</v>
      </c>
      <c r="CG282" s="161"/>
      <c r="CI282" s="161"/>
      <c r="CJ282" s="161"/>
      <c r="CK282" s="161"/>
      <c r="CL282" s="161"/>
      <c r="CN282" s="48"/>
      <c r="CO282" s="48"/>
      <c r="CP282" s="48"/>
      <c r="CR282" s="9">
        <v>0</v>
      </c>
      <c r="CS282" s="48"/>
      <c r="CT282" s="48"/>
      <c r="CU282" s="48"/>
      <c r="CX282" s="48"/>
      <c r="CY282" s="48"/>
      <c r="CZ282" s="48"/>
      <c r="DC282" s="48"/>
      <c r="DD282" s="48"/>
      <c r="DE282" s="48"/>
      <c r="DH282" s="48"/>
      <c r="DI282" s="48"/>
    </row>
    <row r="283" spans="1:113" x14ac:dyDescent="0.25">
      <c r="A283" s="4">
        <v>2020</v>
      </c>
      <c r="B283" s="5">
        <f>BD!K285</f>
        <v>278</v>
      </c>
      <c r="I283" s="19" t="s">
        <v>181</v>
      </c>
      <c r="O283" s="161"/>
      <c r="Q283" s="161"/>
      <c r="R283" s="161"/>
      <c r="T283" s="4" t="s">
        <v>181</v>
      </c>
      <c r="AE283" s="4" t="s">
        <v>181</v>
      </c>
      <c r="AP283" s="4" t="s">
        <v>181</v>
      </c>
      <c r="BA283" s="9">
        <f t="shared" si="40"/>
        <v>0</v>
      </c>
      <c r="BB283" s="4" t="s">
        <v>181</v>
      </c>
      <c r="BC283" s="161"/>
      <c r="BE283" s="19">
        <f>Tabla1[[#This Row],[TIEMPO PRORROGADO HASTA
(1)]]-Tabla1[[#This Row],[TIEMPO PRORROGADO DESDE
(1)]]</f>
        <v>0</v>
      </c>
      <c r="BF283" s="161"/>
      <c r="BG283" s="161"/>
      <c r="BH283" s="161"/>
      <c r="BJ283" s="4" t="s">
        <v>181</v>
      </c>
      <c r="BM283" s="4">
        <f t="shared" si="41"/>
        <v>0</v>
      </c>
      <c r="BR283" s="4" t="s">
        <v>181</v>
      </c>
      <c r="BU283" s="19">
        <f t="shared" si="42"/>
        <v>0</v>
      </c>
      <c r="BZ283" s="19">
        <f t="shared" si="43"/>
        <v>0</v>
      </c>
      <c r="CA283" s="19" t="s">
        <v>181</v>
      </c>
      <c r="CB283" s="161"/>
      <c r="CD283" s="161"/>
      <c r="CF283" s="19" t="s">
        <v>181</v>
      </c>
      <c r="CG283" s="161"/>
      <c r="CI283" s="161"/>
      <c r="CJ283" s="161"/>
      <c r="CK283" s="161"/>
      <c r="CL283" s="161"/>
      <c r="CN283" s="48"/>
      <c r="CO283" s="48"/>
      <c r="CP283" s="48"/>
      <c r="CR283" s="9">
        <v>0</v>
      </c>
      <c r="CS283" s="48"/>
      <c r="CT283" s="48"/>
      <c r="CU283" s="48"/>
      <c r="CX283" s="48"/>
      <c r="CY283" s="48"/>
      <c r="CZ283" s="48"/>
      <c r="DC283" s="48"/>
      <c r="DD283" s="48"/>
      <c r="DE283" s="48"/>
      <c r="DH283" s="48"/>
      <c r="DI283" s="48"/>
    </row>
    <row r="284" spans="1:113" x14ac:dyDescent="0.25">
      <c r="A284" s="4">
        <v>2020</v>
      </c>
      <c r="B284" s="5">
        <f>BD!K286</f>
        <v>279</v>
      </c>
      <c r="I284" s="19" t="s">
        <v>180</v>
      </c>
      <c r="J284" s="20">
        <v>44159</v>
      </c>
      <c r="K284" s="6" t="s">
        <v>5358</v>
      </c>
      <c r="L284" s="19" t="s">
        <v>209</v>
      </c>
      <c r="M284" s="9">
        <v>2640000</v>
      </c>
      <c r="O284" s="161"/>
      <c r="Q284" s="161"/>
      <c r="R284" s="161"/>
      <c r="S284" s="6" t="s">
        <v>1439</v>
      </c>
      <c r="T284" s="4" t="s">
        <v>181</v>
      </c>
      <c r="AE284" s="4" t="s">
        <v>181</v>
      </c>
      <c r="AP284" s="4" t="s">
        <v>181</v>
      </c>
      <c r="BA284" s="9">
        <f t="shared" si="40"/>
        <v>2640000</v>
      </c>
      <c r="BB284" s="4" t="s">
        <v>180</v>
      </c>
      <c r="BC284" s="161">
        <v>44159</v>
      </c>
      <c r="BD284" s="6" t="s">
        <v>5358</v>
      </c>
      <c r="BE284" s="19">
        <f>Tabla1[[#This Row],[TIEMPO PRORROGADO HASTA
(1)]]-Tabla1[[#This Row],[TIEMPO PRORROGADO DESDE
(1)]]</f>
        <v>11</v>
      </c>
      <c r="BF284" s="161">
        <v>44184</v>
      </c>
      <c r="BG284" s="161">
        <v>44195</v>
      </c>
      <c r="BH284" s="161"/>
      <c r="BI284" s="6" t="s">
        <v>1439</v>
      </c>
      <c r="BJ284" s="4" t="s">
        <v>181</v>
      </c>
      <c r="BM284" s="4">
        <f t="shared" si="41"/>
        <v>0</v>
      </c>
      <c r="BR284" s="4" t="s">
        <v>181</v>
      </c>
      <c r="BU284" s="19">
        <f t="shared" si="42"/>
        <v>0</v>
      </c>
      <c r="BZ284" s="19">
        <f t="shared" si="43"/>
        <v>11</v>
      </c>
      <c r="CA284" s="19" t="s">
        <v>181</v>
      </c>
      <c r="CB284" s="161"/>
      <c r="CD284" s="161"/>
      <c r="CF284" s="19" t="s">
        <v>181</v>
      </c>
      <c r="CG284" s="161"/>
      <c r="CI284" s="161"/>
      <c r="CJ284" s="161"/>
      <c r="CK284" s="161"/>
      <c r="CL284" s="161"/>
      <c r="CN284" s="48"/>
      <c r="CO284" s="48"/>
      <c r="CP284" s="48"/>
      <c r="CR284" s="9">
        <v>0</v>
      </c>
      <c r="CS284" s="48"/>
      <c r="CT284" s="48"/>
      <c r="CU284" s="48"/>
      <c r="CX284" s="48"/>
      <c r="CY284" s="48"/>
      <c r="CZ284" s="48"/>
      <c r="DC284" s="48"/>
      <c r="DD284" s="48"/>
      <c r="DE284" s="48"/>
      <c r="DH284" s="48"/>
      <c r="DI284" s="48"/>
    </row>
    <row r="285" spans="1:113" x14ac:dyDescent="0.25">
      <c r="A285" s="4">
        <v>2020</v>
      </c>
      <c r="B285" s="5">
        <f>BD!K287</f>
        <v>280</v>
      </c>
      <c r="I285" s="19" t="s">
        <v>180</v>
      </c>
      <c r="J285" s="20">
        <v>44159</v>
      </c>
      <c r="K285" s="6" t="s">
        <v>5358</v>
      </c>
      <c r="L285" s="19" t="s">
        <v>209</v>
      </c>
      <c r="M285" s="9">
        <v>2640000</v>
      </c>
      <c r="O285" s="161"/>
      <c r="Q285" s="161"/>
      <c r="R285" s="161"/>
      <c r="S285" s="6" t="s">
        <v>1439</v>
      </c>
      <c r="T285" s="4" t="s">
        <v>181</v>
      </c>
      <c r="AE285" s="4" t="s">
        <v>181</v>
      </c>
      <c r="AP285" s="4" t="s">
        <v>181</v>
      </c>
      <c r="BA285" s="9">
        <f t="shared" si="40"/>
        <v>2640000</v>
      </c>
      <c r="BB285" s="4" t="s">
        <v>180</v>
      </c>
      <c r="BC285" s="161">
        <v>44159</v>
      </c>
      <c r="BD285" s="6" t="s">
        <v>5358</v>
      </c>
      <c r="BE285" s="19">
        <f>Tabla1[[#This Row],[TIEMPO PRORROGADO HASTA
(1)]]-Tabla1[[#This Row],[TIEMPO PRORROGADO DESDE
(1)]]</f>
        <v>11</v>
      </c>
      <c r="BF285" s="161">
        <v>44183</v>
      </c>
      <c r="BG285" s="161">
        <v>44194</v>
      </c>
      <c r="BH285" s="161"/>
      <c r="BI285" s="6" t="s">
        <v>1439</v>
      </c>
      <c r="BJ285" s="4" t="s">
        <v>181</v>
      </c>
      <c r="BM285" s="4">
        <f t="shared" si="41"/>
        <v>0</v>
      </c>
      <c r="BR285" s="4" t="s">
        <v>181</v>
      </c>
      <c r="BU285" s="19">
        <f t="shared" si="42"/>
        <v>0</v>
      </c>
      <c r="BZ285" s="19">
        <f t="shared" si="43"/>
        <v>11</v>
      </c>
      <c r="CA285" s="19" t="s">
        <v>181</v>
      </c>
      <c r="CB285" s="161"/>
      <c r="CD285" s="161"/>
      <c r="CF285" s="19" t="s">
        <v>181</v>
      </c>
      <c r="CG285" s="161"/>
      <c r="CI285" s="161"/>
      <c r="CJ285" s="161"/>
      <c r="CK285" s="161"/>
      <c r="CL285" s="161"/>
      <c r="CN285" s="48"/>
      <c r="CO285" s="48"/>
      <c r="CP285" s="48"/>
      <c r="CR285" s="9">
        <v>0</v>
      </c>
      <c r="CS285" s="48"/>
      <c r="CT285" s="48"/>
      <c r="CU285" s="48"/>
      <c r="CX285" s="48"/>
      <c r="CY285" s="48"/>
      <c r="CZ285" s="48"/>
      <c r="DC285" s="48"/>
      <c r="DD285" s="48"/>
      <c r="DE285" s="48"/>
      <c r="DH285" s="48"/>
      <c r="DI285" s="48"/>
    </row>
    <row r="286" spans="1:113" x14ac:dyDescent="0.25">
      <c r="A286" s="4">
        <v>2020</v>
      </c>
      <c r="B286" s="5">
        <f>BD!K288</f>
        <v>281</v>
      </c>
      <c r="I286" s="19" t="s">
        <v>180</v>
      </c>
      <c r="J286" s="20">
        <v>44159</v>
      </c>
      <c r="K286" s="6" t="s">
        <v>5358</v>
      </c>
      <c r="L286" s="19" t="s">
        <v>209</v>
      </c>
      <c r="M286" s="9">
        <v>2453000</v>
      </c>
      <c r="O286" s="161"/>
      <c r="Q286" s="161"/>
      <c r="R286" s="161"/>
      <c r="S286" s="6" t="s">
        <v>1439</v>
      </c>
      <c r="T286" s="4" t="s">
        <v>181</v>
      </c>
      <c r="AE286" s="4" t="s">
        <v>181</v>
      </c>
      <c r="AP286" s="4" t="s">
        <v>181</v>
      </c>
      <c r="BA286" s="9">
        <f t="shared" si="40"/>
        <v>2453000</v>
      </c>
      <c r="BB286" s="4" t="s">
        <v>180</v>
      </c>
      <c r="BC286" s="161">
        <v>44159</v>
      </c>
      <c r="BD286" s="6" t="s">
        <v>5358</v>
      </c>
      <c r="BE286" s="19">
        <f>Tabla1[[#This Row],[TIEMPO PRORROGADO HASTA
(1)]]-Tabla1[[#This Row],[TIEMPO PRORROGADO DESDE
(1)]]</f>
        <v>11</v>
      </c>
      <c r="BF286" s="161">
        <v>44183</v>
      </c>
      <c r="BG286" s="161">
        <v>44194</v>
      </c>
      <c r="BH286" s="161"/>
      <c r="BI286" s="6" t="s">
        <v>1439</v>
      </c>
      <c r="BJ286" s="4" t="s">
        <v>181</v>
      </c>
      <c r="BM286" s="4">
        <f t="shared" si="41"/>
        <v>0</v>
      </c>
      <c r="BR286" s="4" t="s">
        <v>181</v>
      </c>
      <c r="BU286" s="19">
        <f t="shared" si="42"/>
        <v>0</v>
      </c>
      <c r="BZ286" s="19">
        <f t="shared" si="43"/>
        <v>11</v>
      </c>
      <c r="CA286" s="19" t="s">
        <v>181</v>
      </c>
      <c r="CB286" s="161"/>
      <c r="CD286" s="161"/>
      <c r="CF286" s="19" t="s">
        <v>181</v>
      </c>
      <c r="CG286" s="161"/>
      <c r="CI286" s="161"/>
      <c r="CJ286" s="161"/>
      <c r="CK286" s="161"/>
      <c r="CL286" s="161"/>
      <c r="CN286" s="48"/>
      <c r="CO286" s="48"/>
      <c r="CP286" s="48"/>
      <c r="CR286" s="9">
        <v>0</v>
      </c>
      <c r="CS286" s="48"/>
      <c r="CT286" s="48"/>
      <c r="CU286" s="48"/>
      <c r="CX286" s="48"/>
      <c r="CY286" s="48"/>
      <c r="CZ286" s="48"/>
      <c r="DC286" s="48"/>
      <c r="DD286" s="48"/>
      <c r="DE286" s="48"/>
      <c r="DH286" s="48"/>
      <c r="DI286" s="48"/>
    </row>
    <row r="287" spans="1:113" x14ac:dyDescent="0.25">
      <c r="A287" s="4">
        <v>2020</v>
      </c>
      <c r="B287" s="5">
        <f>BD!K289</f>
        <v>282</v>
      </c>
      <c r="I287" s="19" t="s">
        <v>180</v>
      </c>
      <c r="J287" s="20">
        <v>44176</v>
      </c>
      <c r="K287" s="6" t="s">
        <v>5358</v>
      </c>
      <c r="L287" s="19" t="s">
        <v>209</v>
      </c>
      <c r="M287" s="9">
        <v>2472000</v>
      </c>
      <c r="O287" s="161"/>
      <c r="Q287" s="161"/>
      <c r="R287" s="161"/>
      <c r="S287" s="6" t="s">
        <v>1434</v>
      </c>
      <c r="T287" s="4" t="s">
        <v>181</v>
      </c>
      <c r="AE287" s="4" t="s">
        <v>181</v>
      </c>
      <c r="AP287" s="4" t="s">
        <v>181</v>
      </c>
      <c r="BA287" s="9">
        <f t="shared" si="40"/>
        <v>2472000</v>
      </c>
      <c r="BB287" s="4" t="s">
        <v>180</v>
      </c>
      <c r="BC287" s="161">
        <v>44176</v>
      </c>
      <c r="BD287" s="6" t="s">
        <v>5358</v>
      </c>
      <c r="BE287" s="19">
        <f>Tabla1[[#This Row],[TIEMPO PRORROGADO HASTA
(1)]]-Tabla1[[#This Row],[TIEMPO PRORROGADO DESDE
(1)]]</f>
        <v>13</v>
      </c>
      <c r="BF287" s="161">
        <v>44182</v>
      </c>
      <c r="BG287" s="161">
        <v>44195</v>
      </c>
      <c r="BH287" s="161"/>
      <c r="BI287" s="6" t="s">
        <v>1434</v>
      </c>
      <c r="BJ287" s="4" t="s">
        <v>181</v>
      </c>
      <c r="BM287" s="4">
        <f t="shared" si="41"/>
        <v>0</v>
      </c>
      <c r="BR287" s="4" t="s">
        <v>181</v>
      </c>
      <c r="BU287" s="19">
        <f t="shared" si="42"/>
        <v>0</v>
      </c>
      <c r="BZ287" s="19">
        <f t="shared" si="43"/>
        <v>13</v>
      </c>
      <c r="CA287" s="19" t="s">
        <v>181</v>
      </c>
      <c r="CB287" s="161"/>
      <c r="CD287" s="161"/>
      <c r="CF287" s="19" t="s">
        <v>181</v>
      </c>
      <c r="CG287" s="161"/>
      <c r="CI287" s="161"/>
      <c r="CJ287" s="161"/>
      <c r="CK287" s="161"/>
      <c r="CL287" s="161"/>
      <c r="CN287" s="48"/>
      <c r="CO287" s="48"/>
      <c r="CP287" s="48"/>
      <c r="CR287" s="9">
        <v>0</v>
      </c>
      <c r="CS287" s="48"/>
      <c r="CT287" s="48"/>
      <c r="CU287" s="48"/>
      <c r="CX287" s="48"/>
      <c r="CY287" s="48"/>
      <c r="CZ287" s="48"/>
      <c r="DC287" s="48"/>
      <c r="DD287" s="48"/>
      <c r="DE287" s="48"/>
      <c r="DH287" s="48"/>
      <c r="DI287" s="48"/>
    </row>
    <row r="288" spans="1:113" x14ac:dyDescent="0.25">
      <c r="A288" s="4">
        <v>2020</v>
      </c>
      <c r="B288" s="5">
        <f>BD!K290</f>
        <v>283</v>
      </c>
      <c r="I288" s="19" t="s">
        <v>180</v>
      </c>
      <c r="J288" s="20">
        <v>44176</v>
      </c>
      <c r="K288" s="6" t="s">
        <v>5358</v>
      </c>
      <c r="L288" s="19" t="s">
        <v>209</v>
      </c>
      <c r="M288" s="9">
        <v>2060000</v>
      </c>
      <c r="O288" s="161"/>
      <c r="Q288" s="161"/>
      <c r="R288" s="161"/>
      <c r="S288" s="6" t="s">
        <v>1434</v>
      </c>
      <c r="T288" s="4" t="s">
        <v>181</v>
      </c>
      <c r="AE288" s="4" t="s">
        <v>181</v>
      </c>
      <c r="AP288" s="4" t="s">
        <v>181</v>
      </c>
      <c r="BA288" s="9">
        <f t="shared" si="40"/>
        <v>2060000</v>
      </c>
      <c r="BB288" s="4" t="s">
        <v>180</v>
      </c>
      <c r="BC288" s="226">
        <v>44176</v>
      </c>
      <c r="BD288" s="6" t="s">
        <v>5358</v>
      </c>
      <c r="BE288" s="19">
        <f>Tabla1[[#This Row],[TIEMPO PRORROGADO HASTA
(1)]]-Tabla1[[#This Row],[TIEMPO PRORROGADO DESDE
(1)]]</f>
        <v>13</v>
      </c>
      <c r="BF288" s="226">
        <v>44182</v>
      </c>
      <c r="BG288" s="226">
        <v>44195</v>
      </c>
      <c r="BH288" s="226"/>
      <c r="BI288" s="6" t="s">
        <v>1434</v>
      </c>
      <c r="BJ288" s="4" t="s">
        <v>181</v>
      </c>
      <c r="BM288" s="4">
        <f t="shared" si="41"/>
        <v>0</v>
      </c>
      <c r="BR288" s="4" t="s">
        <v>181</v>
      </c>
      <c r="BU288" s="19">
        <f t="shared" si="42"/>
        <v>0</v>
      </c>
      <c r="BZ288" s="19">
        <f t="shared" si="43"/>
        <v>13</v>
      </c>
      <c r="CA288" s="19" t="s">
        <v>181</v>
      </c>
      <c r="CB288" s="161"/>
      <c r="CD288" s="161"/>
      <c r="CF288" s="19" t="s">
        <v>181</v>
      </c>
      <c r="CG288" s="161"/>
      <c r="CI288" s="161"/>
      <c r="CJ288" s="161"/>
      <c r="CK288" s="161"/>
      <c r="CL288" s="161"/>
      <c r="CN288" s="48"/>
      <c r="CO288" s="48"/>
      <c r="CP288" s="48"/>
      <c r="CR288" s="9">
        <v>0</v>
      </c>
      <c r="CS288" s="48"/>
      <c r="CT288" s="48"/>
      <c r="CU288" s="48"/>
      <c r="CX288" s="48"/>
      <c r="CY288" s="48"/>
      <c r="CZ288" s="48"/>
      <c r="DC288" s="48"/>
      <c r="DD288" s="48"/>
      <c r="DE288" s="48"/>
      <c r="DH288" s="48"/>
      <c r="DI288" s="48"/>
    </row>
    <row r="289" spans="1:113" x14ac:dyDescent="0.25">
      <c r="A289" s="4">
        <v>2020</v>
      </c>
      <c r="B289" s="5">
        <f>BD!K291</f>
        <v>284</v>
      </c>
      <c r="I289" s="19" t="s">
        <v>180</v>
      </c>
      <c r="J289" s="20">
        <v>44179</v>
      </c>
      <c r="K289" s="6" t="s">
        <v>5358</v>
      </c>
      <c r="L289" s="19" t="s">
        <v>209</v>
      </c>
      <c r="M289" s="9">
        <v>2472000</v>
      </c>
      <c r="O289" s="161"/>
      <c r="Q289" s="161"/>
      <c r="R289" s="161"/>
      <c r="S289" s="6" t="s">
        <v>515</v>
      </c>
      <c r="T289" s="4" t="s">
        <v>181</v>
      </c>
      <c r="AE289" s="4" t="s">
        <v>181</v>
      </c>
      <c r="AP289" s="4" t="s">
        <v>181</v>
      </c>
      <c r="BA289" s="9">
        <f t="shared" si="40"/>
        <v>2472000</v>
      </c>
      <c r="BB289" s="4" t="s">
        <v>180</v>
      </c>
      <c r="BC289" s="161">
        <v>44179</v>
      </c>
      <c r="BD289" s="6" t="s">
        <v>5358</v>
      </c>
      <c r="BE289" s="19">
        <f>Tabla1[[#This Row],[TIEMPO PRORROGADO HASTA
(1)]]-Tabla1[[#This Row],[TIEMPO PRORROGADO DESDE
(1)]]</f>
        <v>13</v>
      </c>
      <c r="BF289" s="161">
        <v>44182</v>
      </c>
      <c r="BG289" s="161">
        <v>44195</v>
      </c>
      <c r="BH289" s="161"/>
      <c r="BI289" s="6" t="s">
        <v>515</v>
      </c>
      <c r="BJ289" s="4" t="s">
        <v>181</v>
      </c>
      <c r="BM289" s="4">
        <f t="shared" si="41"/>
        <v>0</v>
      </c>
      <c r="BR289" s="4" t="s">
        <v>181</v>
      </c>
      <c r="BU289" s="19">
        <f t="shared" si="42"/>
        <v>0</v>
      </c>
      <c r="BZ289" s="19">
        <f t="shared" si="43"/>
        <v>13</v>
      </c>
      <c r="CA289" s="19" t="s">
        <v>181</v>
      </c>
      <c r="CB289" s="161"/>
      <c r="CD289" s="161"/>
      <c r="CF289" s="19" t="s">
        <v>181</v>
      </c>
      <c r="CG289" s="161"/>
      <c r="CI289" s="161"/>
      <c r="CJ289" s="161"/>
      <c r="CK289" s="161"/>
      <c r="CL289" s="161"/>
      <c r="CN289" s="48"/>
      <c r="CO289" s="48"/>
      <c r="CP289" s="48"/>
      <c r="CR289" s="9">
        <v>0</v>
      </c>
      <c r="CS289" s="48"/>
      <c r="CT289" s="48"/>
      <c r="CU289" s="48"/>
      <c r="CX289" s="48"/>
      <c r="CY289" s="48"/>
      <c r="CZ289" s="48"/>
      <c r="DC289" s="48"/>
      <c r="DD289" s="48"/>
      <c r="DE289" s="48"/>
      <c r="DH289" s="48"/>
      <c r="DI289" s="48"/>
    </row>
    <row r="290" spans="1:113" x14ac:dyDescent="0.25">
      <c r="A290" s="4">
        <v>2020</v>
      </c>
      <c r="B290" s="5">
        <f>BD!K292</f>
        <v>285</v>
      </c>
      <c r="I290" s="19" t="s">
        <v>181</v>
      </c>
      <c r="O290" s="161"/>
      <c r="Q290" s="161"/>
      <c r="R290" s="161"/>
      <c r="T290" s="4" t="s">
        <v>181</v>
      </c>
      <c r="AE290" s="4" t="s">
        <v>181</v>
      </c>
      <c r="AP290" s="4" t="s">
        <v>181</v>
      </c>
      <c r="BA290" s="9">
        <f t="shared" si="40"/>
        <v>0</v>
      </c>
      <c r="BB290" s="4" t="s">
        <v>181</v>
      </c>
      <c r="BC290" s="161"/>
      <c r="BE290" s="19">
        <f>Tabla1[[#This Row],[TIEMPO PRORROGADO HASTA
(1)]]-Tabla1[[#This Row],[TIEMPO PRORROGADO DESDE
(1)]]</f>
        <v>0</v>
      </c>
      <c r="BF290" s="161"/>
      <c r="BG290" s="161"/>
      <c r="BH290" s="161"/>
      <c r="BJ290" s="4" t="s">
        <v>181</v>
      </c>
      <c r="BM290" s="4">
        <f t="shared" si="41"/>
        <v>0</v>
      </c>
      <c r="BR290" s="4" t="s">
        <v>181</v>
      </c>
      <c r="BU290" s="19">
        <f t="shared" si="42"/>
        <v>0</v>
      </c>
      <c r="BZ290" s="19">
        <f t="shared" si="43"/>
        <v>0</v>
      </c>
      <c r="CA290" s="19" t="s">
        <v>181</v>
      </c>
      <c r="CB290" s="161"/>
      <c r="CD290" s="161"/>
      <c r="CF290" s="19" t="s">
        <v>181</v>
      </c>
      <c r="CG290" s="161"/>
      <c r="CI290" s="161"/>
      <c r="CJ290" s="161"/>
      <c r="CK290" s="161"/>
      <c r="CL290" s="161"/>
      <c r="CN290" s="48"/>
      <c r="CO290" s="48"/>
      <c r="CP290" s="48"/>
      <c r="CR290" s="9">
        <v>0</v>
      </c>
      <c r="CS290" s="48"/>
      <c r="CT290" s="48"/>
      <c r="CU290" s="48"/>
      <c r="CX290" s="48"/>
      <c r="CY290" s="48"/>
      <c r="CZ290" s="48"/>
      <c r="DC290" s="48"/>
      <c r="DD290" s="48"/>
      <c r="DE290" s="48"/>
      <c r="DH290" s="48"/>
      <c r="DI290" s="48"/>
    </row>
    <row r="291" spans="1:113" x14ac:dyDescent="0.25">
      <c r="A291" s="4">
        <v>2020</v>
      </c>
      <c r="B291" s="5">
        <f>BD!K293</f>
        <v>286</v>
      </c>
      <c r="I291" s="19" t="s">
        <v>181</v>
      </c>
      <c r="O291" s="161"/>
      <c r="Q291" s="161"/>
      <c r="R291" s="161"/>
      <c r="T291" s="4" t="s">
        <v>181</v>
      </c>
      <c r="AE291" s="4" t="s">
        <v>181</v>
      </c>
      <c r="AP291" s="4" t="s">
        <v>181</v>
      </c>
      <c r="BA291" s="9">
        <f t="shared" si="40"/>
        <v>0</v>
      </c>
      <c r="BB291" s="4" t="s">
        <v>181</v>
      </c>
      <c r="BC291" s="161"/>
      <c r="BE291" s="19">
        <f>Tabla1[[#This Row],[TIEMPO PRORROGADO HASTA
(1)]]-Tabla1[[#This Row],[TIEMPO PRORROGADO DESDE
(1)]]</f>
        <v>0</v>
      </c>
      <c r="BF291" s="161"/>
      <c r="BG291" s="161"/>
      <c r="BH291" s="161"/>
      <c r="BJ291" s="4" t="s">
        <v>181</v>
      </c>
      <c r="BM291" s="4">
        <f t="shared" si="41"/>
        <v>0</v>
      </c>
      <c r="BR291" s="4" t="s">
        <v>181</v>
      </c>
      <c r="BU291" s="19">
        <f t="shared" si="42"/>
        <v>0</v>
      </c>
      <c r="BZ291" s="19">
        <f t="shared" si="43"/>
        <v>0</v>
      </c>
      <c r="CA291" s="19" t="s">
        <v>181</v>
      </c>
      <c r="CB291" s="161"/>
      <c r="CD291" s="161"/>
      <c r="CF291" s="19" t="s">
        <v>181</v>
      </c>
      <c r="CG291" s="161"/>
      <c r="CI291" s="161"/>
      <c r="CJ291" s="161"/>
      <c r="CK291" s="161"/>
      <c r="CL291" s="161"/>
      <c r="CN291" s="48"/>
      <c r="CO291" s="48"/>
      <c r="CP291" s="48"/>
      <c r="CR291" s="9">
        <v>0</v>
      </c>
      <c r="CS291" s="48"/>
      <c r="CT291" s="48"/>
      <c r="CU291" s="48"/>
      <c r="CX291" s="48"/>
      <c r="CY291" s="48"/>
      <c r="CZ291" s="48"/>
      <c r="DC291" s="48"/>
      <c r="DD291" s="48"/>
      <c r="DE291" s="48"/>
      <c r="DH291" s="48"/>
      <c r="DI291" s="48"/>
    </row>
    <row r="292" spans="1:113" x14ac:dyDescent="0.25">
      <c r="A292" s="4">
        <v>2020</v>
      </c>
      <c r="B292" s="5">
        <f>BD!K294</f>
        <v>287</v>
      </c>
      <c r="I292" s="19" t="s">
        <v>181</v>
      </c>
      <c r="O292" s="161"/>
      <c r="Q292" s="161"/>
      <c r="R292" s="161"/>
      <c r="T292" s="4" t="s">
        <v>181</v>
      </c>
      <c r="AE292" s="4" t="s">
        <v>181</v>
      </c>
      <c r="AP292" s="4" t="s">
        <v>181</v>
      </c>
      <c r="BA292" s="9">
        <f t="shared" si="40"/>
        <v>0</v>
      </c>
      <c r="BB292" s="4" t="s">
        <v>181</v>
      </c>
      <c r="BC292" s="161"/>
      <c r="BE292" s="19">
        <f>Tabla1[[#This Row],[TIEMPO PRORROGADO HASTA
(1)]]-Tabla1[[#This Row],[TIEMPO PRORROGADO DESDE
(1)]]</f>
        <v>0</v>
      </c>
      <c r="BF292" s="161"/>
      <c r="BG292" s="161"/>
      <c r="BH292" s="161"/>
      <c r="BJ292" s="4" t="s">
        <v>181</v>
      </c>
      <c r="BM292" s="4">
        <f t="shared" si="41"/>
        <v>0</v>
      </c>
      <c r="BR292" s="4" t="s">
        <v>181</v>
      </c>
      <c r="BU292" s="19">
        <f t="shared" si="42"/>
        <v>0</v>
      </c>
      <c r="BZ292" s="19">
        <f t="shared" si="43"/>
        <v>0</v>
      </c>
      <c r="CA292" s="19" t="s">
        <v>181</v>
      </c>
      <c r="CB292" s="161"/>
      <c r="CD292" s="161"/>
      <c r="CF292" s="19" t="s">
        <v>181</v>
      </c>
      <c r="CG292" s="161"/>
      <c r="CI292" s="161"/>
      <c r="CJ292" s="161"/>
      <c r="CK292" s="161"/>
      <c r="CL292" s="161"/>
      <c r="CN292" s="48"/>
      <c r="CO292" s="48"/>
      <c r="CP292" s="48"/>
      <c r="CR292" s="9">
        <v>0</v>
      </c>
      <c r="CS292" s="48"/>
      <c r="CT292" s="48"/>
      <c r="CU292" s="48"/>
      <c r="CX292" s="48"/>
      <c r="CY292" s="48"/>
      <c r="CZ292" s="48"/>
      <c r="DC292" s="48"/>
      <c r="DD292" s="48"/>
      <c r="DE292" s="48"/>
      <c r="DH292" s="48"/>
      <c r="DI292" s="48"/>
    </row>
    <row r="293" spans="1:113" x14ac:dyDescent="0.25">
      <c r="A293" s="4">
        <v>2020</v>
      </c>
      <c r="B293" s="5">
        <f>BD!K295</f>
        <v>288</v>
      </c>
      <c r="I293" s="19" t="s">
        <v>181</v>
      </c>
      <c r="O293" s="161"/>
      <c r="Q293" s="161"/>
      <c r="R293" s="161"/>
      <c r="T293" s="4" t="s">
        <v>181</v>
      </c>
      <c r="AE293" s="4" t="s">
        <v>181</v>
      </c>
      <c r="AP293" s="4" t="s">
        <v>181</v>
      </c>
      <c r="BA293" s="9">
        <f t="shared" si="40"/>
        <v>0</v>
      </c>
      <c r="BB293" s="4" t="s">
        <v>181</v>
      </c>
      <c r="BC293" s="161"/>
      <c r="BE293" s="19">
        <f>Tabla1[[#This Row],[TIEMPO PRORROGADO HASTA
(1)]]-Tabla1[[#This Row],[TIEMPO PRORROGADO DESDE
(1)]]</f>
        <v>0</v>
      </c>
      <c r="BF293" s="161"/>
      <c r="BG293" s="161"/>
      <c r="BH293" s="161"/>
      <c r="BJ293" s="4" t="s">
        <v>181</v>
      </c>
      <c r="BM293" s="4">
        <f t="shared" si="41"/>
        <v>0</v>
      </c>
      <c r="BR293" s="4" t="s">
        <v>181</v>
      </c>
      <c r="BU293" s="19">
        <f t="shared" si="42"/>
        <v>0</v>
      </c>
      <c r="BZ293" s="19">
        <f t="shared" si="43"/>
        <v>0</v>
      </c>
      <c r="CA293" s="19" t="s">
        <v>181</v>
      </c>
      <c r="CB293" s="161"/>
      <c r="CD293" s="161"/>
      <c r="CF293" s="19" t="s">
        <v>181</v>
      </c>
      <c r="CG293" s="161"/>
      <c r="CI293" s="161"/>
      <c r="CJ293" s="161"/>
      <c r="CK293" s="161"/>
      <c r="CL293" s="161"/>
      <c r="CN293" s="48"/>
      <c r="CO293" s="48"/>
      <c r="CP293" s="48"/>
      <c r="CR293" s="9">
        <v>0</v>
      </c>
      <c r="CS293" s="48"/>
      <c r="CT293" s="48"/>
      <c r="CU293" s="48"/>
      <c r="CX293" s="48"/>
      <c r="CY293" s="48"/>
      <c r="CZ293" s="48"/>
      <c r="DC293" s="48"/>
      <c r="DD293" s="48"/>
      <c r="DE293" s="48"/>
      <c r="DH293" s="48"/>
      <c r="DI293" s="48"/>
    </row>
    <row r="294" spans="1:113" x14ac:dyDescent="0.25">
      <c r="A294" s="4">
        <v>2020</v>
      </c>
      <c r="B294" s="5">
        <f>BD!K296</f>
        <v>289</v>
      </c>
      <c r="I294" s="19" t="s">
        <v>181</v>
      </c>
      <c r="O294" s="161"/>
      <c r="Q294" s="161"/>
      <c r="R294" s="161"/>
      <c r="T294" s="4" t="s">
        <v>181</v>
      </c>
      <c r="AE294" s="4" t="s">
        <v>181</v>
      </c>
      <c r="AP294" s="4" t="s">
        <v>181</v>
      </c>
      <c r="BA294" s="9">
        <f t="shared" si="40"/>
        <v>0</v>
      </c>
      <c r="BB294" s="4" t="s">
        <v>181</v>
      </c>
      <c r="BC294" s="161"/>
      <c r="BE294" s="19">
        <f>Tabla1[[#This Row],[TIEMPO PRORROGADO HASTA
(1)]]-Tabla1[[#This Row],[TIEMPO PRORROGADO DESDE
(1)]]</f>
        <v>0</v>
      </c>
      <c r="BF294" s="161"/>
      <c r="BG294" s="161"/>
      <c r="BH294" s="161"/>
      <c r="BJ294" s="4" t="s">
        <v>181</v>
      </c>
      <c r="BM294" s="4">
        <f t="shared" si="41"/>
        <v>0</v>
      </c>
      <c r="BR294" s="4" t="s">
        <v>181</v>
      </c>
      <c r="BU294" s="19">
        <f t="shared" si="42"/>
        <v>0</v>
      </c>
      <c r="BZ294" s="19">
        <f t="shared" si="43"/>
        <v>0</v>
      </c>
      <c r="CA294" s="19" t="s">
        <v>181</v>
      </c>
      <c r="CB294" s="161"/>
      <c r="CD294" s="161"/>
      <c r="CF294" s="19" t="s">
        <v>181</v>
      </c>
      <c r="CG294" s="161"/>
      <c r="CI294" s="161"/>
      <c r="CJ294" s="161"/>
      <c r="CK294" s="161"/>
      <c r="CL294" s="161"/>
      <c r="CN294" s="48"/>
      <c r="CO294" s="48"/>
      <c r="CP294" s="48"/>
      <c r="CR294" s="9">
        <v>0</v>
      </c>
      <c r="CS294" s="48"/>
      <c r="CT294" s="48"/>
      <c r="CU294" s="48"/>
      <c r="CX294" s="48"/>
      <c r="CY294" s="48"/>
      <c r="CZ294" s="48"/>
      <c r="DC294" s="48"/>
      <c r="DD294" s="48"/>
      <c r="DE294" s="48"/>
      <c r="DH294" s="48"/>
      <c r="DI294" s="48"/>
    </row>
    <row r="295" spans="1:113" x14ac:dyDescent="0.25">
      <c r="A295" s="4">
        <v>2020</v>
      </c>
      <c r="B295" s="5">
        <f>BD!K297</f>
        <v>290</v>
      </c>
      <c r="I295" s="19" t="s">
        <v>181</v>
      </c>
      <c r="O295" s="161"/>
      <c r="Q295" s="161"/>
      <c r="R295" s="161"/>
      <c r="T295" s="4" t="s">
        <v>181</v>
      </c>
      <c r="AE295" s="4" t="s">
        <v>181</v>
      </c>
      <c r="AP295" s="4" t="s">
        <v>181</v>
      </c>
      <c r="BA295" s="9">
        <f t="shared" si="40"/>
        <v>0</v>
      </c>
      <c r="BB295" s="4" t="s">
        <v>181</v>
      </c>
      <c r="BC295" s="161"/>
      <c r="BE295" s="19">
        <f>Tabla1[[#This Row],[TIEMPO PRORROGADO HASTA
(1)]]-Tabla1[[#This Row],[TIEMPO PRORROGADO DESDE
(1)]]</f>
        <v>0</v>
      </c>
      <c r="BF295" s="161"/>
      <c r="BG295" s="161"/>
      <c r="BH295" s="161"/>
      <c r="BJ295" s="4" t="s">
        <v>181</v>
      </c>
      <c r="BM295" s="4">
        <f t="shared" si="41"/>
        <v>0</v>
      </c>
      <c r="BR295" s="4" t="s">
        <v>181</v>
      </c>
      <c r="BU295" s="19">
        <f t="shared" si="42"/>
        <v>0</v>
      </c>
      <c r="BZ295" s="19">
        <f t="shared" si="43"/>
        <v>0</v>
      </c>
      <c r="CA295" s="19" t="s">
        <v>181</v>
      </c>
      <c r="CB295" s="161"/>
      <c r="CD295" s="161"/>
      <c r="CF295" s="19" t="s">
        <v>181</v>
      </c>
      <c r="CG295" s="161"/>
      <c r="CI295" s="161"/>
      <c r="CJ295" s="161"/>
      <c r="CK295" s="161"/>
      <c r="CL295" s="161"/>
      <c r="CN295" s="48"/>
      <c r="CO295" s="48"/>
      <c r="CP295" s="48"/>
      <c r="CR295" s="9">
        <v>0</v>
      </c>
      <c r="CS295" s="48"/>
      <c r="CT295" s="48"/>
      <c r="CU295" s="48"/>
      <c r="CX295" s="48"/>
      <c r="CY295" s="48"/>
      <c r="CZ295" s="48"/>
      <c r="DC295" s="48"/>
      <c r="DD295" s="48"/>
      <c r="DE295" s="48"/>
      <c r="DH295" s="48"/>
      <c r="DI295" s="48"/>
    </row>
    <row r="296" spans="1:113" x14ac:dyDescent="0.25">
      <c r="A296" s="4">
        <v>2020</v>
      </c>
      <c r="B296" s="5">
        <f>BD!K298</f>
        <v>291</v>
      </c>
      <c r="I296" s="19" t="s">
        <v>181</v>
      </c>
      <c r="O296" s="161"/>
      <c r="Q296" s="161"/>
      <c r="R296" s="161"/>
      <c r="T296" s="4" t="s">
        <v>181</v>
      </c>
      <c r="AE296" s="4" t="s">
        <v>181</v>
      </c>
      <c r="AP296" s="4" t="s">
        <v>181</v>
      </c>
      <c r="BA296" s="9">
        <f t="shared" si="40"/>
        <v>0</v>
      </c>
      <c r="BB296" s="4" t="s">
        <v>181</v>
      </c>
      <c r="BC296" s="161"/>
      <c r="BE296" s="19">
        <f>Tabla1[[#This Row],[TIEMPO PRORROGADO HASTA
(1)]]-Tabla1[[#This Row],[TIEMPO PRORROGADO DESDE
(1)]]</f>
        <v>0</v>
      </c>
      <c r="BF296" s="161"/>
      <c r="BG296" s="161"/>
      <c r="BH296" s="161"/>
      <c r="BJ296" s="4" t="s">
        <v>181</v>
      </c>
      <c r="BM296" s="4">
        <f t="shared" si="41"/>
        <v>0</v>
      </c>
      <c r="BR296" s="4" t="s">
        <v>181</v>
      </c>
      <c r="BU296" s="19">
        <f t="shared" si="42"/>
        <v>0</v>
      </c>
      <c r="BZ296" s="19">
        <f t="shared" si="43"/>
        <v>0</v>
      </c>
      <c r="CA296" s="19" t="s">
        <v>181</v>
      </c>
      <c r="CB296" s="161"/>
      <c r="CD296" s="161"/>
      <c r="CF296" s="19" t="s">
        <v>181</v>
      </c>
      <c r="CG296" s="161"/>
      <c r="CI296" s="161"/>
      <c r="CJ296" s="161"/>
      <c r="CK296" s="161"/>
      <c r="CL296" s="161"/>
      <c r="CN296" s="48"/>
      <c r="CO296" s="48"/>
      <c r="CP296" s="48"/>
      <c r="CR296" s="9">
        <v>0</v>
      </c>
      <c r="CS296" s="48"/>
      <c r="CT296" s="48"/>
      <c r="CU296" s="48"/>
      <c r="CX296" s="48"/>
      <c r="CY296" s="48"/>
      <c r="CZ296" s="48"/>
      <c r="DC296" s="48"/>
      <c r="DD296" s="48"/>
      <c r="DE296" s="48"/>
      <c r="DH296" s="48"/>
      <c r="DI296" s="48"/>
    </row>
    <row r="297" spans="1:113" x14ac:dyDescent="0.25">
      <c r="A297" s="4">
        <v>2020</v>
      </c>
      <c r="B297" s="5">
        <f>BD!K299</f>
        <v>292</v>
      </c>
      <c r="I297" s="19" t="s">
        <v>181</v>
      </c>
      <c r="O297" s="161"/>
      <c r="Q297" s="161"/>
      <c r="R297" s="161"/>
      <c r="T297" s="4" t="s">
        <v>181</v>
      </c>
      <c r="AE297" s="4" t="s">
        <v>181</v>
      </c>
      <c r="AP297" s="4" t="s">
        <v>181</v>
      </c>
      <c r="BA297" s="9">
        <f t="shared" si="40"/>
        <v>0</v>
      </c>
      <c r="BB297" s="4" t="s">
        <v>181</v>
      </c>
      <c r="BC297" s="161"/>
      <c r="BE297" s="19">
        <f>Tabla1[[#This Row],[TIEMPO PRORROGADO HASTA
(1)]]-Tabla1[[#This Row],[TIEMPO PRORROGADO DESDE
(1)]]</f>
        <v>0</v>
      </c>
      <c r="BF297" s="161"/>
      <c r="BG297" s="161"/>
      <c r="BH297" s="161"/>
      <c r="BJ297" s="4" t="s">
        <v>181</v>
      </c>
      <c r="BM297" s="4">
        <f t="shared" si="41"/>
        <v>0</v>
      </c>
      <c r="BR297" s="4" t="s">
        <v>181</v>
      </c>
      <c r="BU297" s="19">
        <f t="shared" si="42"/>
        <v>0</v>
      </c>
      <c r="BZ297" s="19">
        <f t="shared" si="43"/>
        <v>0</v>
      </c>
      <c r="CA297" s="19" t="s">
        <v>181</v>
      </c>
      <c r="CB297" s="161"/>
      <c r="CD297" s="161"/>
      <c r="CF297" s="19" t="s">
        <v>181</v>
      </c>
      <c r="CG297" s="161"/>
      <c r="CI297" s="161"/>
      <c r="CJ297" s="161"/>
      <c r="CK297" s="161"/>
      <c r="CL297" s="161"/>
      <c r="CN297" s="48"/>
      <c r="CO297" s="48"/>
      <c r="CP297" s="48"/>
      <c r="CR297" s="9">
        <v>0</v>
      </c>
      <c r="CS297" s="48"/>
      <c r="CT297" s="48"/>
      <c r="CU297" s="48"/>
      <c r="CX297" s="48"/>
      <c r="CY297" s="48"/>
      <c r="CZ297" s="48"/>
      <c r="DC297" s="48"/>
      <c r="DD297" s="48"/>
      <c r="DE297" s="48"/>
      <c r="DH297" s="48"/>
      <c r="DI297" s="48"/>
    </row>
    <row r="298" spans="1:113" x14ac:dyDescent="0.25">
      <c r="A298" s="4">
        <v>2020</v>
      </c>
      <c r="B298" s="5">
        <f>BD!K300</f>
        <v>293</v>
      </c>
      <c r="I298" s="19" t="s">
        <v>181</v>
      </c>
      <c r="O298" s="161"/>
      <c r="Q298" s="161"/>
      <c r="R298" s="161"/>
      <c r="T298" s="4" t="s">
        <v>181</v>
      </c>
      <c r="AE298" s="4" t="s">
        <v>181</v>
      </c>
      <c r="AP298" s="4" t="s">
        <v>181</v>
      </c>
      <c r="BA298" s="9">
        <f t="shared" si="40"/>
        <v>0</v>
      </c>
      <c r="BB298" s="4" t="s">
        <v>181</v>
      </c>
      <c r="BC298" s="161"/>
      <c r="BE298" s="19">
        <f>Tabla1[[#This Row],[TIEMPO PRORROGADO HASTA
(1)]]-Tabla1[[#This Row],[TIEMPO PRORROGADO DESDE
(1)]]</f>
        <v>0</v>
      </c>
      <c r="BF298" s="161"/>
      <c r="BG298" s="161"/>
      <c r="BH298" s="161"/>
      <c r="BJ298" s="4" t="s">
        <v>181</v>
      </c>
      <c r="BM298" s="4">
        <f t="shared" si="41"/>
        <v>0</v>
      </c>
      <c r="BR298" s="4" t="s">
        <v>181</v>
      </c>
      <c r="BU298" s="19">
        <f t="shared" si="42"/>
        <v>0</v>
      </c>
      <c r="BZ298" s="19">
        <f t="shared" si="43"/>
        <v>0</v>
      </c>
      <c r="CA298" s="19" t="s">
        <v>181</v>
      </c>
      <c r="CB298" s="161"/>
      <c r="CD298" s="161"/>
      <c r="CF298" s="19" t="s">
        <v>181</v>
      </c>
      <c r="CG298" s="161"/>
      <c r="CI298" s="161"/>
      <c r="CJ298" s="161"/>
      <c r="CK298" s="161"/>
      <c r="CL298" s="161"/>
      <c r="CN298" s="48"/>
      <c r="CO298" s="48"/>
      <c r="CP298" s="48"/>
      <c r="CR298" s="9">
        <v>0</v>
      </c>
      <c r="CS298" s="48"/>
      <c r="CT298" s="48"/>
      <c r="CU298" s="48"/>
      <c r="CX298" s="48"/>
      <c r="CY298" s="48"/>
      <c r="CZ298" s="48"/>
      <c r="DC298" s="48"/>
      <c r="DD298" s="48"/>
      <c r="DE298" s="48"/>
      <c r="DH298" s="48"/>
      <c r="DI298" s="48"/>
    </row>
    <row r="299" spans="1:113" x14ac:dyDescent="0.25">
      <c r="A299" s="4">
        <v>2020</v>
      </c>
      <c r="B299" s="5">
        <f>BD!K301</f>
        <v>294</v>
      </c>
      <c r="I299" s="19" t="s">
        <v>181</v>
      </c>
      <c r="O299" s="161"/>
      <c r="Q299" s="161"/>
      <c r="R299" s="161"/>
      <c r="T299" s="4" t="s">
        <v>181</v>
      </c>
      <c r="AE299" s="4" t="s">
        <v>181</v>
      </c>
      <c r="AP299" s="4" t="s">
        <v>181</v>
      </c>
      <c r="BA299" s="9">
        <f t="shared" si="40"/>
        <v>0</v>
      </c>
      <c r="BB299" s="4" t="s">
        <v>181</v>
      </c>
      <c r="BC299" s="161"/>
      <c r="BE299" s="19">
        <f>Tabla1[[#This Row],[TIEMPO PRORROGADO HASTA
(1)]]-Tabla1[[#This Row],[TIEMPO PRORROGADO DESDE
(1)]]</f>
        <v>0</v>
      </c>
      <c r="BF299" s="161"/>
      <c r="BG299" s="161"/>
      <c r="BH299" s="161"/>
      <c r="BJ299" s="4" t="s">
        <v>181</v>
      </c>
      <c r="BM299" s="4">
        <f t="shared" si="41"/>
        <v>0</v>
      </c>
      <c r="BR299" s="4" t="s">
        <v>181</v>
      </c>
      <c r="BU299" s="19">
        <f t="shared" si="42"/>
        <v>0</v>
      </c>
      <c r="BZ299" s="19">
        <f t="shared" si="43"/>
        <v>0</v>
      </c>
      <c r="CA299" s="19" t="s">
        <v>181</v>
      </c>
      <c r="CB299" s="161"/>
      <c r="CD299" s="161"/>
      <c r="CF299" s="19" t="s">
        <v>181</v>
      </c>
      <c r="CG299" s="161"/>
      <c r="CI299" s="161"/>
      <c r="CJ299" s="161"/>
      <c r="CK299" s="161"/>
      <c r="CL299" s="161"/>
      <c r="CN299" s="48"/>
      <c r="CO299" s="48"/>
      <c r="CP299" s="48"/>
      <c r="CR299" s="9">
        <v>0</v>
      </c>
      <c r="CS299" s="48"/>
      <c r="CT299" s="48"/>
      <c r="CU299" s="48"/>
      <c r="CX299" s="48"/>
      <c r="CY299" s="48"/>
      <c r="CZ299" s="48"/>
      <c r="DC299" s="48"/>
      <c r="DD299" s="48"/>
      <c r="DE299" s="48"/>
      <c r="DH299" s="48"/>
      <c r="DI299" s="48"/>
    </row>
    <row r="300" spans="1:113" x14ac:dyDescent="0.25">
      <c r="A300" s="4">
        <v>2020</v>
      </c>
      <c r="B300" s="5">
        <f>BD!K302</f>
        <v>295</v>
      </c>
      <c r="I300" s="19" t="s">
        <v>181</v>
      </c>
      <c r="O300" s="161"/>
      <c r="Q300" s="161"/>
      <c r="R300" s="161"/>
      <c r="T300" s="4" t="s">
        <v>181</v>
      </c>
      <c r="AE300" s="4" t="s">
        <v>181</v>
      </c>
      <c r="AP300" s="4" t="s">
        <v>181</v>
      </c>
      <c r="BA300" s="9">
        <f t="shared" si="40"/>
        <v>0</v>
      </c>
      <c r="BB300" s="4" t="s">
        <v>181</v>
      </c>
      <c r="BC300" s="161"/>
      <c r="BE300" s="19">
        <f>Tabla1[[#This Row],[TIEMPO PRORROGADO HASTA
(1)]]-Tabla1[[#This Row],[TIEMPO PRORROGADO DESDE
(1)]]</f>
        <v>0</v>
      </c>
      <c r="BF300" s="161"/>
      <c r="BG300" s="161"/>
      <c r="BH300" s="161"/>
      <c r="BJ300" s="4" t="s">
        <v>181</v>
      </c>
      <c r="BM300" s="4">
        <f t="shared" si="41"/>
        <v>0</v>
      </c>
      <c r="BR300" s="4" t="s">
        <v>181</v>
      </c>
      <c r="BU300" s="19">
        <f t="shared" si="42"/>
        <v>0</v>
      </c>
      <c r="BZ300" s="19">
        <f t="shared" si="43"/>
        <v>0</v>
      </c>
      <c r="CA300" s="19" t="s">
        <v>181</v>
      </c>
      <c r="CB300" s="161"/>
      <c r="CD300" s="161"/>
      <c r="CF300" s="19" t="s">
        <v>181</v>
      </c>
      <c r="CG300" s="161"/>
      <c r="CI300" s="161"/>
      <c r="CJ300" s="161"/>
      <c r="CK300" s="161"/>
      <c r="CL300" s="161"/>
      <c r="CN300" s="48"/>
      <c r="CO300" s="48"/>
      <c r="CP300" s="48"/>
      <c r="CR300" s="9">
        <v>0</v>
      </c>
      <c r="CS300" s="48"/>
      <c r="CT300" s="48"/>
      <c r="CU300" s="48"/>
      <c r="CX300" s="48"/>
      <c r="CY300" s="48"/>
      <c r="CZ300" s="48"/>
      <c r="DC300" s="48"/>
      <c r="DD300" s="48"/>
      <c r="DE300" s="48"/>
      <c r="DH300" s="48"/>
      <c r="DI300" s="48"/>
    </row>
    <row r="301" spans="1:113" x14ac:dyDescent="0.25">
      <c r="A301" s="4">
        <v>2020</v>
      </c>
      <c r="B301" s="5">
        <f>BD!K303</f>
        <v>296</v>
      </c>
      <c r="I301" s="19" t="s">
        <v>181</v>
      </c>
      <c r="O301" s="161"/>
      <c r="Q301" s="161"/>
      <c r="R301" s="161"/>
      <c r="T301" s="4" t="s">
        <v>181</v>
      </c>
      <c r="AE301" s="4" t="s">
        <v>181</v>
      </c>
      <c r="AP301" s="4" t="s">
        <v>181</v>
      </c>
      <c r="BA301" s="9">
        <f t="shared" si="40"/>
        <v>0</v>
      </c>
      <c r="BB301" s="4" t="s">
        <v>181</v>
      </c>
      <c r="BC301" s="161"/>
      <c r="BE301" s="19">
        <f>Tabla1[[#This Row],[TIEMPO PRORROGADO HASTA
(1)]]-Tabla1[[#This Row],[TIEMPO PRORROGADO DESDE
(1)]]</f>
        <v>0</v>
      </c>
      <c r="BF301" s="161"/>
      <c r="BG301" s="161"/>
      <c r="BH301" s="161"/>
      <c r="BJ301" s="4" t="s">
        <v>181</v>
      </c>
      <c r="BM301" s="4">
        <f t="shared" si="41"/>
        <v>0</v>
      </c>
      <c r="BR301" s="4" t="s">
        <v>181</v>
      </c>
      <c r="BU301" s="19">
        <f t="shared" si="42"/>
        <v>0</v>
      </c>
      <c r="BZ301" s="19">
        <f t="shared" si="43"/>
        <v>0</v>
      </c>
      <c r="CA301" s="19" t="s">
        <v>181</v>
      </c>
      <c r="CB301" s="161"/>
      <c r="CD301" s="161"/>
      <c r="CF301" s="19" t="s">
        <v>181</v>
      </c>
      <c r="CG301" s="161"/>
      <c r="CI301" s="161"/>
      <c r="CJ301" s="161"/>
      <c r="CK301" s="161"/>
      <c r="CL301" s="161"/>
      <c r="CN301" s="48"/>
      <c r="CO301" s="48"/>
      <c r="CP301" s="48"/>
      <c r="CR301" s="9">
        <v>0</v>
      </c>
      <c r="CS301" s="48"/>
      <c r="CT301" s="48"/>
      <c r="CU301" s="48"/>
      <c r="CX301" s="48"/>
      <c r="CY301" s="48"/>
      <c r="CZ301" s="48"/>
      <c r="DC301" s="48"/>
      <c r="DD301" s="48"/>
      <c r="DE301" s="48"/>
      <c r="DH301" s="48"/>
      <c r="DI301" s="48"/>
    </row>
    <row r="302" spans="1:113" x14ac:dyDescent="0.25">
      <c r="A302" s="4">
        <v>2020</v>
      </c>
      <c r="B302" s="5">
        <f>BD!K304</f>
        <v>297</v>
      </c>
      <c r="E302" s="9">
        <v>75000000</v>
      </c>
      <c r="I302" s="19" t="s">
        <v>181</v>
      </c>
      <c r="O302" s="161"/>
      <c r="Q302" s="161"/>
      <c r="R302" s="161"/>
      <c r="T302" s="4" t="s">
        <v>181</v>
      </c>
      <c r="AE302" s="4" t="s">
        <v>181</v>
      </c>
      <c r="AP302" s="4" t="s">
        <v>181</v>
      </c>
      <c r="BA302" s="9">
        <f t="shared" si="40"/>
        <v>0</v>
      </c>
      <c r="BB302" s="4" t="s">
        <v>181</v>
      </c>
      <c r="BC302" s="161"/>
      <c r="BE302" s="19">
        <f>Tabla1[[#This Row],[TIEMPO PRORROGADO HASTA
(1)]]-Tabla1[[#This Row],[TIEMPO PRORROGADO DESDE
(1)]]</f>
        <v>-231</v>
      </c>
      <c r="BF302" s="161">
        <v>44190</v>
      </c>
      <c r="BG302" s="161">
        <v>43959</v>
      </c>
      <c r="BH302" s="161"/>
      <c r="BJ302" s="4" t="s">
        <v>181</v>
      </c>
      <c r="BM302" s="4">
        <f t="shared" si="41"/>
        <v>0</v>
      </c>
      <c r="BR302" s="4" t="s">
        <v>181</v>
      </c>
      <c r="BU302" s="19">
        <f t="shared" si="42"/>
        <v>0</v>
      </c>
      <c r="BZ302" s="19">
        <f t="shared" si="43"/>
        <v>-231</v>
      </c>
      <c r="CA302" s="19" t="s">
        <v>181</v>
      </c>
      <c r="CB302" s="161"/>
      <c r="CD302" s="161"/>
      <c r="CF302" s="19" t="s">
        <v>181</v>
      </c>
      <c r="CG302" s="161"/>
      <c r="CI302" s="161"/>
      <c r="CJ302" s="161"/>
      <c r="CK302" s="161"/>
      <c r="CL302" s="161"/>
      <c r="CN302" s="48"/>
      <c r="CO302" s="48"/>
      <c r="CP302" s="48"/>
      <c r="CR302" s="9">
        <v>0</v>
      </c>
      <c r="CS302" s="48"/>
      <c r="CT302" s="48"/>
      <c r="CU302" s="48"/>
      <c r="CX302" s="48"/>
      <c r="CY302" s="48"/>
      <c r="CZ302" s="48"/>
      <c r="DC302" s="48"/>
      <c r="DD302" s="48"/>
      <c r="DE302" s="48"/>
      <c r="DH302" s="48"/>
      <c r="DI302" s="48"/>
    </row>
    <row r="303" spans="1:113" x14ac:dyDescent="0.25">
      <c r="A303" s="4">
        <v>2020</v>
      </c>
      <c r="B303" s="5" t="str">
        <f>BD!K305</f>
        <v>297 - CESION</v>
      </c>
      <c r="I303" s="19" t="s">
        <v>181</v>
      </c>
      <c r="O303" s="161"/>
      <c r="Q303" s="161"/>
      <c r="R303" s="161"/>
      <c r="T303" s="4" t="s">
        <v>181</v>
      </c>
      <c r="AE303" s="4" t="s">
        <v>181</v>
      </c>
      <c r="AP303" s="4" t="s">
        <v>181</v>
      </c>
      <c r="BA303" s="9">
        <f t="shared" ref="BA303" si="44">M303+X303+AI303+AT303</f>
        <v>0</v>
      </c>
      <c r="BB303" s="4" t="s">
        <v>181</v>
      </c>
      <c r="BC303" s="161"/>
      <c r="BE303" s="19">
        <f>Tabla1[[#This Row],[TIEMPO PRORROGADO HASTA
(1)]]-Tabla1[[#This Row],[TIEMPO PRORROGADO DESDE
(1)]]</f>
        <v>0</v>
      </c>
      <c r="BF303" s="161"/>
      <c r="BG303" s="161"/>
      <c r="BH303" s="161"/>
      <c r="BJ303" s="4" t="s">
        <v>181</v>
      </c>
      <c r="BM303" s="4">
        <f t="shared" ref="BM303" si="45">BO303-BN303</f>
        <v>0</v>
      </c>
      <c r="BR303" s="4" t="s">
        <v>181</v>
      </c>
      <c r="BU303" s="19">
        <f t="shared" ref="BU303" si="46">BW303-BV303</f>
        <v>0</v>
      </c>
      <c r="BZ303" s="19">
        <f t="shared" ref="BZ303" si="47">BU303+BM303+BE303</f>
        <v>0</v>
      </c>
      <c r="CA303" s="19" t="s">
        <v>181</v>
      </c>
      <c r="CB303" s="161"/>
      <c r="CD303" s="161"/>
      <c r="CF303" s="19" t="s">
        <v>181</v>
      </c>
      <c r="CG303" s="161"/>
      <c r="CI303" s="161"/>
      <c r="CJ303" s="161"/>
      <c r="CK303" s="161"/>
      <c r="CL303" s="161"/>
      <c r="CN303" s="48"/>
      <c r="CO303" s="48"/>
      <c r="CP303" s="48"/>
      <c r="CR303" s="9">
        <v>0</v>
      </c>
      <c r="CS303" s="48"/>
      <c r="CT303" s="48"/>
      <c r="CU303" s="48"/>
      <c r="CX303" s="48"/>
      <c r="CY303" s="48"/>
      <c r="CZ303" s="48"/>
      <c r="DC303" s="48"/>
      <c r="DD303" s="48"/>
      <c r="DE303" s="48"/>
      <c r="DH303" s="48"/>
      <c r="DI303" s="48"/>
    </row>
    <row r="304" spans="1:113" x14ac:dyDescent="0.25">
      <c r="A304" s="4">
        <v>2020</v>
      </c>
      <c r="B304" s="5">
        <f>BD!K306</f>
        <v>298</v>
      </c>
      <c r="I304" s="19" t="s">
        <v>181</v>
      </c>
      <c r="O304" s="161"/>
      <c r="Q304" s="161"/>
      <c r="R304" s="161"/>
      <c r="T304" s="4" t="s">
        <v>181</v>
      </c>
      <c r="AE304" s="4" t="s">
        <v>181</v>
      </c>
      <c r="AP304" s="4" t="s">
        <v>181</v>
      </c>
      <c r="BA304" s="9">
        <f t="shared" si="40"/>
        <v>0</v>
      </c>
      <c r="BB304" s="4" t="s">
        <v>181</v>
      </c>
      <c r="BC304" s="161"/>
      <c r="BE304" s="19">
        <f>Tabla1[[#This Row],[TIEMPO PRORROGADO HASTA
(1)]]-Tabla1[[#This Row],[TIEMPO PRORROGADO DESDE
(1)]]</f>
        <v>0</v>
      </c>
      <c r="BF304" s="161"/>
      <c r="BG304" s="161"/>
      <c r="BH304" s="161"/>
      <c r="BJ304" s="4" t="s">
        <v>181</v>
      </c>
      <c r="BM304" s="4">
        <f t="shared" si="41"/>
        <v>0</v>
      </c>
      <c r="BR304" s="4" t="s">
        <v>181</v>
      </c>
      <c r="BU304" s="19">
        <f t="shared" si="42"/>
        <v>0</v>
      </c>
      <c r="BZ304" s="19">
        <f t="shared" si="43"/>
        <v>0</v>
      </c>
      <c r="CA304" s="19" t="s">
        <v>181</v>
      </c>
      <c r="CB304" s="161"/>
      <c r="CD304" s="161"/>
      <c r="CF304" s="19" t="s">
        <v>181</v>
      </c>
      <c r="CG304" s="161"/>
      <c r="CI304" s="161"/>
      <c r="CJ304" s="161"/>
      <c r="CK304" s="161"/>
      <c r="CL304" s="161"/>
      <c r="CN304" s="48"/>
      <c r="CO304" s="48"/>
      <c r="CP304" s="48"/>
      <c r="CR304" s="9">
        <v>0</v>
      </c>
      <c r="CS304" s="48"/>
      <c r="CT304" s="48"/>
      <c r="CU304" s="48"/>
      <c r="CX304" s="48"/>
      <c r="CY304" s="48"/>
      <c r="CZ304" s="48"/>
      <c r="DC304" s="48"/>
      <c r="DD304" s="48"/>
      <c r="DE304" s="48"/>
      <c r="DH304" s="48"/>
      <c r="DI304" s="48"/>
    </row>
    <row r="305" spans="1:113" x14ac:dyDescent="0.25">
      <c r="A305" s="4">
        <v>2020</v>
      </c>
      <c r="B305" s="5">
        <f>BD!K307</f>
        <v>299</v>
      </c>
      <c r="I305" s="19" t="s">
        <v>181</v>
      </c>
      <c r="O305" s="161"/>
      <c r="Q305" s="161"/>
      <c r="R305" s="161"/>
      <c r="T305" s="4" t="s">
        <v>181</v>
      </c>
      <c r="AE305" s="4" t="s">
        <v>181</v>
      </c>
      <c r="AP305" s="4" t="s">
        <v>181</v>
      </c>
      <c r="BA305" s="9">
        <f t="shared" si="40"/>
        <v>0</v>
      </c>
      <c r="BB305" s="4" t="s">
        <v>181</v>
      </c>
      <c r="BC305" s="161"/>
      <c r="BE305" s="19">
        <f>Tabla1[[#This Row],[TIEMPO PRORROGADO HASTA
(1)]]-Tabla1[[#This Row],[TIEMPO PRORROGADO DESDE
(1)]]</f>
        <v>0</v>
      </c>
      <c r="BF305" s="161"/>
      <c r="BG305" s="161"/>
      <c r="BH305" s="161"/>
      <c r="BJ305" s="4" t="s">
        <v>181</v>
      </c>
      <c r="BM305" s="4">
        <f t="shared" si="41"/>
        <v>0</v>
      </c>
      <c r="BR305" s="4" t="s">
        <v>181</v>
      </c>
      <c r="BU305" s="19">
        <f t="shared" si="42"/>
        <v>0</v>
      </c>
      <c r="BZ305" s="19">
        <f t="shared" si="43"/>
        <v>0</v>
      </c>
      <c r="CA305" s="19" t="s">
        <v>181</v>
      </c>
      <c r="CB305" s="161"/>
      <c r="CD305" s="161"/>
      <c r="CF305" s="19" t="s">
        <v>181</v>
      </c>
      <c r="CG305" s="161"/>
      <c r="CI305" s="161"/>
      <c r="CJ305" s="161"/>
      <c r="CK305" s="161"/>
      <c r="CL305" s="161"/>
      <c r="CN305" s="48"/>
      <c r="CO305" s="48"/>
      <c r="CP305" s="48"/>
      <c r="CR305" s="9">
        <v>0</v>
      </c>
      <c r="CS305" s="48"/>
      <c r="CT305" s="48"/>
      <c r="CU305" s="48"/>
      <c r="CX305" s="48"/>
      <c r="CY305" s="48"/>
      <c r="CZ305" s="48"/>
      <c r="DC305" s="48"/>
      <c r="DD305" s="48"/>
      <c r="DE305" s="48"/>
      <c r="DH305" s="48"/>
      <c r="DI305" s="48"/>
    </row>
    <row r="306" spans="1:113" x14ac:dyDescent="0.25">
      <c r="A306" s="4">
        <v>2020</v>
      </c>
      <c r="B306" s="5">
        <f>BD!K308</f>
        <v>300</v>
      </c>
      <c r="I306" s="19" t="s">
        <v>181</v>
      </c>
      <c r="O306" s="161"/>
      <c r="Q306" s="161"/>
      <c r="R306" s="161"/>
      <c r="T306" s="4" t="s">
        <v>181</v>
      </c>
      <c r="AE306" s="4" t="s">
        <v>181</v>
      </c>
      <c r="AP306" s="4" t="s">
        <v>181</v>
      </c>
      <c r="BA306" s="9">
        <f t="shared" si="40"/>
        <v>0</v>
      </c>
      <c r="BB306" s="4" t="s">
        <v>181</v>
      </c>
      <c r="BC306" s="161"/>
      <c r="BE306" s="19">
        <f>Tabla1[[#This Row],[TIEMPO PRORROGADO HASTA
(1)]]-Tabla1[[#This Row],[TIEMPO PRORROGADO DESDE
(1)]]</f>
        <v>0</v>
      </c>
      <c r="BF306" s="161"/>
      <c r="BG306" s="161"/>
      <c r="BH306" s="161"/>
      <c r="BJ306" s="4" t="s">
        <v>181</v>
      </c>
      <c r="BM306" s="4">
        <f t="shared" si="41"/>
        <v>0</v>
      </c>
      <c r="BR306" s="4" t="s">
        <v>181</v>
      </c>
      <c r="BU306" s="19">
        <f t="shared" si="42"/>
        <v>0</v>
      </c>
      <c r="BZ306" s="19">
        <f t="shared" si="43"/>
        <v>0</v>
      </c>
      <c r="CA306" s="19" t="s">
        <v>181</v>
      </c>
      <c r="CB306" s="161"/>
      <c r="CD306" s="161"/>
      <c r="CF306" s="19" t="s">
        <v>181</v>
      </c>
      <c r="CG306" s="161"/>
      <c r="CI306" s="161"/>
      <c r="CJ306" s="161"/>
      <c r="CK306" s="161"/>
      <c r="CL306" s="161"/>
      <c r="CN306" s="48"/>
      <c r="CO306" s="48"/>
      <c r="CP306" s="48"/>
      <c r="CR306" s="9">
        <v>0</v>
      </c>
      <c r="CS306" s="48"/>
      <c r="CT306" s="48"/>
      <c r="CU306" s="48"/>
      <c r="CX306" s="48"/>
      <c r="CY306" s="48"/>
      <c r="CZ306" s="48"/>
      <c r="DC306" s="48"/>
      <c r="DD306" s="48"/>
      <c r="DE306" s="48"/>
      <c r="DH306" s="48"/>
      <c r="DI306" s="48"/>
    </row>
    <row r="307" spans="1:113" x14ac:dyDescent="0.25">
      <c r="A307" s="4">
        <v>2020</v>
      </c>
      <c r="B307" s="5">
        <f>BD!K309</f>
        <v>301</v>
      </c>
      <c r="I307" s="19" t="s">
        <v>181</v>
      </c>
      <c r="O307" s="161"/>
      <c r="Q307" s="161"/>
      <c r="R307" s="161"/>
      <c r="T307" s="4" t="s">
        <v>181</v>
      </c>
      <c r="AE307" s="4" t="s">
        <v>181</v>
      </c>
      <c r="AP307" s="4" t="s">
        <v>181</v>
      </c>
      <c r="BA307" s="9">
        <f t="shared" si="40"/>
        <v>0</v>
      </c>
      <c r="BB307" s="4" t="s">
        <v>181</v>
      </c>
      <c r="BC307" s="161"/>
      <c r="BE307" s="19">
        <f>Tabla1[[#This Row],[TIEMPO PRORROGADO HASTA
(1)]]-Tabla1[[#This Row],[TIEMPO PRORROGADO DESDE
(1)]]</f>
        <v>0</v>
      </c>
      <c r="BF307" s="161"/>
      <c r="BG307" s="161"/>
      <c r="BH307" s="161"/>
      <c r="BJ307" s="4" t="s">
        <v>181</v>
      </c>
      <c r="BM307" s="4">
        <f t="shared" si="41"/>
        <v>0</v>
      </c>
      <c r="BR307" s="4" t="s">
        <v>181</v>
      </c>
      <c r="BU307" s="19">
        <f t="shared" si="42"/>
        <v>0</v>
      </c>
      <c r="BZ307" s="19">
        <f t="shared" si="43"/>
        <v>0</v>
      </c>
      <c r="CA307" s="19" t="s">
        <v>181</v>
      </c>
      <c r="CB307" s="161"/>
      <c r="CD307" s="161"/>
      <c r="CF307" s="19" t="s">
        <v>181</v>
      </c>
      <c r="CG307" s="161"/>
      <c r="CI307" s="161"/>
      <c r="CJ307" s="161"/>
      <c r="CK307" s="161"/>
      <c r="CL307" s="161"/>
      <c r="CN307" s="48"/>
      <c r="CO307" s="48"/>
      <c r="CP307" s="48"/>
      <c r="CR307" s="9">
        <v>0</v>
      </c>
      <c r="CS307" s="48"/>
      <c r="CT307" s="48"/>
      <c r="CU307" s="48"/>
      <c r="CX307" s="48"/>
      <c r="CY307" s="48"/>
      <c r="CZ307" s="48"/>
      <c r="DC307" s="48"/>
      <c r="DD307" s="48"/>
      <c r="DE307" s="48"/>
      <c r="DH307" s="48"/>
      <c r="DI307" s="48"/>
    </row>
    <row r="308" spans="1:113" x14ac:dyDescent="0.25">
      <c r="A308" s="4">
        <v>2020</v>
      </c>
      <c r="B308" s="5">
        <f>BD!K310</f>
        <v>302</v>
      </c>
      <c r="I308" s="19" t="s">
        <v>180</v>
      </c>
      <c r="J308" s="20">
        <v>44005</v>
      </c>
      <c r="K308" s="6" t="s">
        <v>2454</v>
      </c>
      <c r="L308" s="19" t="s">
        <v>209</v>
      </c>
      <c r="M308" s="9">
        <v>17258000</v>
      </c>
      <c r="O308" s="161"/>
      <c r="Q308" s="161"/>
      <c r="R308" s="161"/>
      <c r="S308" s="6" t="s">
        <v>1438</v>
      </c>
      <c r="T308" s="4" t="s">
        <v>181</v>
      </c>
      <c r="AE308" s="4" t="s">
        <v>181</v>
      </c>
      <c r="AP308" s="4" t="s">
        <v>181</v>
      </c>
      <c r="BA308" s="9">
        <f t="shared" si="40"/>
        <v>17258000</v>
      </c>
      <c r="BB308" s="4" t="s">
        <v>180</v>
      </c>
      <c r="BC308" s="161">
        <v>44005</v>
      </c>
      <c r="BD308" s="6" t="s">
        <v>2454</v>
      </c>
      <c r="BE308" s="19">
        <f>Tabla1[[#This Row],[TIEMPO PRORROGADO HASTA
(1)]]-Tabla1[[#This Row],[TIEMPO PRORROGADO DESDE
(1)]]</f>
        <v>61</v>
      </c>
      <c r="BF308" s="161">
        <v>44005</v>
      </c>
      <c r="BG308" s="161">
        <v>44066</v>
      </c>
      <c r="BH308" s="161"/>
      <c r="BI308" s="6" t="s">
        <v>1438</v>
      </c>
      <c r="BJ308" s="4" t="s">
        <v>181</v>
      </c>
      <c r="BM308" s="4">
        <f t="shared" si="41"/>
        <v>0</v>
      </c>
      <c r="BR308" s="4" t="s">
        <v>181</v>
      </c>
      <c r="BU308" s="19">
        <f t="shared" si="42"/>
        <v>0</v>
      </c>
      <c r="BZ308" s="19">
        <f t="shared" si="43"/>
        <v>61</v>
      </c>
      <c r="CA308" s="19" t="s">
        <v>181</v>
      </c>
      <c r="CB308" s="161"/>
      <c r="CD308" s="161"/>
      <c r="CF308" s="19" t="s">
        <v>181</v>
      </c>
      <c r="CG308" s="161"/>
      <c r="CI308" s="161"/>
      <c r="CJ308" s="161"/>
      <c r="CK308" s="161"/>
      <c r="CL308" s="161"/>
      <c r="CN308" s="48"/>
      <c r="CO308" s="48"/>
      <c r="CP308" s="48"/>
      <c r="CR308" s="9">
        <v>0</v>
      </c>
      <c r="CS308" s="48"/>
      <c r="CT308" s="48"/>
      <c r="CU308" s="48"/>
      <c r="CX308" s="48"/>
      <c r="CY308" s="48"/>
      <c r="CZ308" s="48"/>
      <c r="DC308" s="48"/>
      <c r="DD308" s="48"/>
      <c r="DE308" s="48"/>
      <c r="DH308" s="48"/>
      <c r="DI308" s="48"/>
    </row>
    <row r="309" spans="1:113" x14ac:dyDescent="0.25">
      <c r="A309" s="4">
        <v>2020</v>
      </c>
      <c r="B309" s="5">
        <f>BD!K311</f>
        <v>303</v>
      </c>
      <c r="I309" s="19" t="s">
        <v>180</v>
      </c>
      <c r="J309" s="20">
        <v>44005</v>
      </c>
      <c r="K309" s="6" t="s">
        <v>2454</v>
      </c>
      <c r="L309" s="19" t="s">
        <v>209</v>
      </c>
      <c r="M309" s="9">
        <v>17258000</v>
      </c>
      <c r="O309" s="161"/>
      <c r="Q309" s="161"/>
      <c r="R309" s="161"/>
      <c r="S309" s="6" t="s">
        <v>1434</v>
      </c>
      <c r="T309" s="4" t="s">
        <v>181</v>
      </c>
      <c r="AE309" s="4" t="s">
        <v>181</v>
      </c>
      <c r="AP309" s="4" t="s">
        <v>181</v>
      </c>
      <c r="BA309" s="9">
        <f t="shared" si="40"/>
        <v>17258000</v>
      </c>
      <c r="BB309" s="4" t="s">
        <v>180</v>
      </c>
      <c r="BC309" s="161">
        <v>44005</v>
      </c>
      <c r="BD309" s="6" t="s">
        <v>2454</v>
      </c>
      <c r="BE309" s="19">
        <f>Tabla1[[#This Row],[TIEMPO PRORROGADO HASTA
(1)]]-Tabla1[[#This Row],[TIEMPO PRORROGADO DESDE
(1)]]</f>
        <v>61</v>
      </c>
      <c r="BF309" s="161">
        <v>44008</v>
      </c>
      <c r="BG309" s="161">
        <v>44069</v>
      </c>
      <c r="BH309" s="161"/>
      <c r="BI309" s="6" t="s">
        <v>1434</v>
      </c>
      <c r="BJ309" s="4" t="s">
        <v>181</v>
      </c>
      <c r="BM309" s="4">
        <f t="shared" si="41"/>
        <v>0</v>
      </c>
      <c r="BR309" s="4" t="s">
        <v>181</v>
      </c>
      <c r="BU309" s="19">
        <f t="shared" si="42"/>
        <v>0</v>
      </c>
      <c r="BZ309" s="19">
        <f t="shared" si="43"/>
        <v>61</v>
      </c>
      <c r="CA309" s="19" t="s">
        <v>181</v>
      </c>
      <c r="CB309" s="161"/>
      <c r="CD309" s="161"/>
      <c r="CF309" s="19" t="s">
        <v>181</v>
      </c>
      <c r="CG309" s="161"/>
      <c r="CI309" s="161"/>
      <c r="CJ309" s="161"/>
      <c r="CK309" s="161"/>
      <c r="CL309" s="161"/>
      <c r="CN309" s="48"/>
      <c r="CO309" s="48"/>
      <c r="CP309" s="48"/>
      <c r="CR309" s="9">
        <v>0</v>
      </c>
      <c r="CS309" s="48"/>
      <c r="CT309" s="48"/>
      <c r="CU309" s="48"/>
      <c r="CX309" s="48"/>
      <c r="CY309" s="48"/>
      <c r="CZ309" s="48"/>
      <c r="DC309" s="48"/>
      <c r="DD309" s="48"/>
      <c r="DE309" s="48"/>
      <c r="DH309" s="48"/>
      <c r="DI309" s="48"/>
    </row>
    <row r="310" spans="1:113" x14ac:dyDescent="0.25">
      <c r="A310" s="4">
        <v>2020</v>
      </c>
      <c r="B310" s="5">
        <f>BD!K312</f>
        <v>304</v>
      </c>
      <c r="I310" s="19" t="s">
        <v>181</v>
      </c>
      <c r="O310" s="161"/>
      <c r="Q310" s="161"/>
      <c r="R310" s="161"/>
      <c r="T310" s="4" t="s">
        <v>181</v>
      </c>
      <c r="AE310" s="4" t="s">
        <v>181</v>
      </c>
      <c r="AP310" s="4" t="s">
        <v>181</v>
      </c>
      <c r="BA310" s="9">
        <f t="shared" si="40"/>
        <v>0</v>
      </c>
      <c r="BB310" s="4" t="s">
        <v>181</v>
      </c>
      <c r="BC310" s="161"/>
      <c r="BE310" s="19">
        <f>Tabla1[[#This Row],[TIEMPO PRORROGADO HASTA
(1)]]-Tabla1[[#This Row],[TIEMPO PRORROGADO DESDE
(1)]]</f>
        <v>0</v>
      </c>
      <c r="BF310" s="161"/>
      <c r="BG310" s="161"/>
      <c r="BH310" s="161"/>
      <c r="BJ310" s="4" t="s">
        <v>181</v>
      </c>
      <c r="BM310" s="4">
        <f t="shared" si="41"/>
        <v>0</v>
      </c>
      <c r="BR310" s="4" t="s">
        <v>181</v>
      </c>
      <c r="BU310" s="19">
        <f t="shared" si="42"/>
        <v>0</v>
      </c>
      <c r="BZ310" s="19">
        <f t="shared" si="43"/>
        <v>0</v>
      </c>
      <c r="CA310" s="19" t="s">
        <v>181</v>
      </c>
      <c r="CB310" s="161"/>
      <c r="CD310" s="161"/>
      <c r="CF310" s="19" t="s">
        <v>181</v>
      </c>
      <c r="CG310" s="161"/>
      <c r="CI310" s="161"/>
      <c r="CJ310" s="161"/>
      <c r="CK310" s="161"/>
      <c r="CL310" s="161"/>
      <c r="CN310" s="48"/>
      <c r="CO310" s="48"/>
      <c r="CP310" s="48"/>
      <c r="CR310" s="9">
        <v>0</v>
      </c>
      <c r="CS310" s="48"/>
      <c r="CT310" s="48"/>
      <c r="CU310" s="48"/>
      <c r="CX310" s="48"/>
      <c r="CY310" s="48"/>
      <c r="CZ310" s="48"/>
      <c r="DC310" s="48"/>
      <c r="DD310" s="48"/>
      <c r="DE310" s="48"/>
      <c r="DH310" s="48"/>
      <c r="DI310" s="48"/>
    </row>
    <row r="311" spans="1:113" x14ac:dyDescent="0.25">
      <c r="A311" s="4">
        <v>2020</v>
      </c>
      <c r="B311" s="5">
        <f>BD!K313</f>
        <v>305</v>
      </c>
      <c r="I311" s="19" t="s">
        <v>181</v>
      </c>
      <c r="O311" s="161"/>
      <c r="Q311" s="161"/>
      <c r="R311" s="161"/>
      <c r="T311" s="4" t="s">
        <v>181</v>
      </c>
      <c r="AE311" s="4" t="s">
        <v>181</v>
      </c>
      <c r="AP311" s="4" t="s">
        <v>181</v>
      </c>
      <c r="BA311" s="9">
        <f t="shared" si="40"/>
        <v>0</v>
      </c>
      <c r="BB311" s="4" t="s">
        <v>181</v>
      </c>
      <c r="BC311" s="161"/>
      <c r="BE311" s="19">
        <f>Tabla1[[#This Row],[TIEMPO PRORROGADO HASTA
(1)]]-Tabla1[[#This Row],[TIEMPO PRORROGADO DESDE
(1)]]</f>
        <v>0</v>
      </c>
      <c r="BF311" s="161"/>
      <c r="BG311" s="161"/>
      <c r="BH311" s="161"/>
      <c r="BJ311" s="4" t="s">
        <v>181</v>
      </c>
      <c r="BM311" s="4">
        <f t="shared" si="41"/>
        <v>0</v>
      </c>
      <c r="BR311" s="4" t="s">
        <v>181</v>
      </c>
      <c r="BU311" s="19">
        <f t="shared" si="42"/>
        <v>0</v>
      </c>
      <c r="BZ311" s="19">
        <f t="shared" si="43"/>
        <v>0</v>
      </c>
      <c r="CA311" s="19" t="s">
        <v>181</v>
      </c>
      <c r="CB311" s="161"/>
      <c r="CD311" s="161"/>
      <c r="CF311" s="19" t="s">
        <v>181</v>
      </c>
      <c r="CG311" s="161"/>
      <c r="CI311" s="161"/>
      <c r="CJ311" s="161"/>
      <c r="CK311" s="161"/>
      <c r="CL311" s="161"/>
      <c r="CN311" s="48"/>
      <c r="CO311" s="48"/>
      <c r="CP311" s="48"/>
      <c r="CR311" s="9">
        <v>0</v>
      </c>
      <c r="CS311" s="48"/>
      <c r="CT311" s="48"/>
      <c r="CU311" s="48"/>
      <c r="CX311" s="48"/>
      <c r="CY311" s="48"/>
      <c r="CZ311" s="48"/>
      <c r="DC311" s="48"/>
      <c r="DD311" s="48"/>
      <c r="DE311" s="48"/>
      <c r="DH311" s="48"/>
      <c r="DI311" s="48"/>
    </row>
    <row r="312" spans="1:113" x14ac:dyDescent="0.25">
      <c r="A312" s="4">
        <v>2020</v>
      </c>
      <c r="B312" s="5">
        <f>BD!K314</f>
        <v>306</v>
      </c>
      <c r="I312" s="19" t="s">
        <v>181</v>
      </c>
      <c r="O312" s="161"/>
      <c r="Q312" s="161"/>
      <c r="R312" s="161"/>
      <c r="T312" s="4" t="s">
        <v>181</v>
      </c>
      <c r="AE312" s="4" t="s">
        <v>181</v>
      </c>
      <c r="AP312" s="4" t="s">
        <v>181</v>
      </c>
      <c r="BA312" s="9">
        <f t="shared" si="40"/>
        <v>0</v>
      </c>
      <c r="BB312" s="4" t="s">
        <v>181</v>
      </c>
      <c r="BC312" s="161"/>
      <c r="BE312" s="19">
        <f>Tabla1[[#This Row],[TIEMPO PRORROGADO HASTA
(1)]]-Tabla1[[#This Row],[TIEMPO PRORROGADO DESDE
(1)]]</f>
        <v>0</v>
      </c>
      <c r="BF312" s="161"/>
      <c r="BG312" s="161"/>
      <c r="BH312" s="161"/>
      <c r="BJ312" s="4" t="s">
        <v>181</v>
      </c>
      <c r="BM312" s="4">
        <f t="shared" si="41"/>
        <v>0</v>
      </c>
      <c r="BR312" s="4" t="s">
        <v>181</v>
      </c>
      <c r="BU312" s="19">
        <f t="shared" si="42"/>
        <v>0</v>
      </c>
      <c r="BZ312" s="19">
        <f t="shared" si="43"/>
        <v>0</v>
      </c>
      <c r="CA312" s="19" t="s">
        <v>181</v>
      </c>
      <c r="CB312" s="161"/>
      <c r="CD312" s="161"/>
      <c r="CF312" s="19" t="s">
        <v>181</v>
      </c>
      <c r="CG312" s="161"/>
      <c r="CI312" s="161"/>
      <c r="CJ312" s="161"/>
      <c r="CK312" s="161"/>
      <c r="CL312" s="161"/>
      <c r="CN312" s="48"/>
      <c r="CO312" s="48"/>
      <c r="CP312" s="48"/>
      <c r="CR312" s="9">
        <v>0</v>
      </c>
      <c r="CS312" s="48"/>
      <c r="CT312" s="48"/>
      <c r="CU312" s="48"/>
      <c r="CX312" s="48"/>
      <c r="CY312" s="48"/>
      <c r="CZ312" s="48"/>
      <c r="DC312" s="48"/>
      <c r="DD312" s="48"/>
      <c r="DE312" s="48"/>
      <c r="DH312" s="48"/>
      <c r="DI312" s="48"/>
    </row>
    <row r="313" spans="1:113" x14ac:dyDescent="0.25">
      <c r="A313" s="4">
        <v>2020</v>
      </c>
      <c r="B313" s="5">
        <f>BD!K315</f>
        <v>307</v>
      </c>
      <c r="I313" s="19" t="s">
        <v>181</v>
      </c>
      <c r="O313" s="161"/>
      <c r="Q313" s="161"/>
      <c r="R313" s="161"/>
      <c r="T313" s="4" t="s">
        <v>181</v>
      </c>
      <c r="AE313" s="4" t="s">
        <v>181</v>
      </c>
      <c r="AP313" s="4" t="s">
        <v>181</v>
      </c>
      <c r="BA313" s="9">
        <f t="shared" si="40"/>
        <v>0</v>
      </c>
      <c r="BB313" s="4" t="s">
        <v>181</v>
      </c>
      <c r="BC313" s="161"/>
      <c r="BE313" s="19">
        <f>Tabla1[[#This Row],[TIEMPO PRORROGADO HASTA
(1)]]-Tabla1[[#This Row],[TIEMPO PRORROGADO DESDE
(1)]]</f>
        <v>0</v>
      </c>
      <c r="BF313" s="161"/>
      <c r="BG313" s="161"/>
      <c r="BH313" s="161"/>
      <c r="BJ313" s="4" t="s">
        <v>181</v>
      </c>
      <c r="BM313" s="4">
        <f t="shared" si="41"/>
        <v>0</v>
      </c>
      <c r="BR313" s="4" t="s">
        <v>181</v>
      </c>
      <c r="BU313" s="19">
        <f t="shared" si="42"/>
        <v>0</v>
      </c>
      <c r="BZ313" s="19">
        <f t="shared" si="43"/>
        <v>0</v>
      </c>
      <c r="CA313" s="19" t="s">
        <v>181</v>
      </c>
      <c r="CB313" s="161"/>
      <c r="CD313" s="161"/>
      <c r="CF313" s="19" t="s">
        <v>181</v>
      </c>
      <c r="CG313" s="161"/>
      <c r="CI313" s="161"/>
      <c r="CJ313" s="161"/>
      <c r="CK313" s="161"/>
      <c r="CL313" s="161"/>
      <c r="CN313" s="48"/>
      <c r="CO313" s="48"/>
      <c r="CP313" s="48"/>
      <c r="CR313" s="9">
        <v>0</v>
      </c>
      <c r="CS313" s="48"/>
      <c r="CT313" s="48"/>
      <c r="CU313" s="48"/>
      <c r="CX313" s="48"/>
      <c r="CY313" s="48"/>
      <c r="CZ313" s="48"/>
      <c r="DC313" s="48"/>
      <c r="DD313" s="48"/>
      <c r="DE313" s="48"/>
      <c r="DH313" s="48"/>
      <c r="DI313" s="48"/>
    </row>
    <row r="314" spans="1:113" x14ac:dyDescent="0.25">
      <c r="A314" s="4">
        <v>2020</v>
      </c>
      <c r="B314" s="5">
        <f>BD!K316</f>
        <v>308</v>
      </c>
      <c r="I314" s="19" t="s">
        <v>180</v>
      </c>
      <c r="J314" s="20">
        <v>44148</v>
      </c>
      <c r="K314" s="6" t="s">
        <v>5358</v>
      </c>
      <c r="L314" s="19" t="s">
        <v>209</v>
      </c>
      <c r="M314" s="9">
        <v>3733333</v>
      </c>
      <c r="O314" s="161"/>
      <c r="Q314" s="161"/>
      <c r="R314" s="161"/>
      <c r="S314" s="6" t="s">
        <v>1435</v>
      </c>
      <c r="T314" s="4" t="s">
        <v>181</v>
      </c>
      <c r="AE314" s="4" t="s">
        <v>181</v>
      </c>
      <c r="AP314" s="4" t="s">
        <v>181</v>
      </c>
      <c r="BA314" s="9">
        <f t="shared" si="40"/>
        <v>3733333</v>
      </c>
      <c r="BB314" s="4" t="s">
        <v>180</v>
      </c>
      <c r="BC314" s="161">
        <v>44148</v>
      </c>
      <c r="BD314" s="6" t="s">
        <v>5358</v>
      </c>
      <c r="BE314" s="19">
        <f>Tabla1[[#This Row],[TIEMPO PRORROGADO HASTA
(1)]]-Tabla1[[#This Row],[TIEMPO PRORROGADO DESDE
(1)]]</f>
        <v>37</v>
      </c>
      <c r="BF314" s="161">
        <v>44159</v>
      </c>
      <c r="BG314" s="161">
        <v>44196</v>
      </c>
      <c r="BH314" s="161"/>
      <c r="BI314" s="6" t="s">
        <v>1435</v>
      </c>
      <c r="BJ314" s="4" t="s">
        <v>181</v>
      </c>
      <c r="BM314" s="4">
        <f t="shared" si="41"/>
        <v>0</v>
      </c>
      <c r="BR314" s="4" t="s">
        <v>181</v>
      </c>
      <c r="BU314" s="19">
        <f t="shared" si="42"/>
        <v>0</v>
      </c>
      <c r="BZ314" s="19">
        <f t="shared" si="43"/>
        <v>37</v>
      </c>
      <c r="CA314" s="19" t="s">
        <v>181</v>
      </c>
      <c r="CB314" s="161"/>
      <c r="CD314" s="161"/>
      <c r="CF314" s="19" t="s">
        <v>181</v>
      </c>
      <c r="CG314" s="161"/>
      <c r="CI314" s="161"/>
      <c r="CJ314" s="161"/>
      <c r="CK314" s="161"/>
      <c r="CL314" s="161"/>
      <c r="CN314" s="48"/>
      <c r="CO314" s="48"/>
      <c r="CP314" s="48"/>
      <c r="CR314" s="9">
        <v>0</v>
      </c>
      <c r="CS314" s="48"/>
      <c r="CT314" s="48"/>
      <c r="CU314" s="48"/>
      <c r="CX314" s="48"/>
      <c r="CY314" s="48"/>
      <c r="CZ314" s="48"/>
      <c r="DC314" s="48"/>
      <c r="DD314" s="48"/>
      <c r="DE314" s="48"/>
      <c r="DH314" s="48"/>
      <c r="DI314" s="48"/>
    </row>
    <row r="315" spans="1:113" x14ac:dyDescent="0.25">
      <c r="A315" s="4">
        <v>2020</v>
      </c>
      <c r="B315" s="5">
        <f>BD!K317</f>
        <v>309</v>
      </c>
      <c r="I315" s="19" t="s">
        <v>181</v>
      </c>
      <c r="O315" s="161"/>
      <c r="Q315" s="161"/>
      <c r="R315" s="161"/>
      <c r="T315" s="4" t="s">
        <v>181</v>
      </c>
      <c r="AE315" s="4" t="s">
        <v>181</v>
      </c>
      <c r="AP315" s="4" t="s">
        <v>181</v>
      </c>
      <c r="BA315" s="9">
        <f t="shared" si="40"/>
        <v>0</v>
      </c>
      <c r="BB315" s="4" t="s">
        <v>181</v>
      </c>
      <c r="BC315" s="161"/>
      <c r="BE315" s="19">
        <f>Tabla1[[#This Row],[TIEMPO PRORROGADO HASTA
(1)]]-Tabla1[[#This Row],[TIEMPO PRORROGADO DESDE
(1)]]</f>
        <v>0</v>
      </c>
      <c r="BF315" s="161"/>
      <c r="BG315" s="161"/>
      <c r="BH315" s="161"/>
      <c r="BJ315" s="4" t="s">
        <v>181</v>
      </c>
      <c r="BM315" s="4">
        <f t="shared" si="41"/>
        <v>0</v>
      </c>
      <c r="BR315" s="4" t="s">
        <v>181</v>
      </c>
      <c r="BU315" s="19">
        <f t="shared" si="42"/>
        <v>0</v>
      </c>
      <c r="BZ315" s="19">
        <f t="shared" si="43"/>
        <v>0</v>
      </c>
      <c r="CA315" s="19" t="s">
        <v>181</v>
      </c>
      <c r="CB315" s="161"/>
      <c r="CD315" s="161"/>
      <c r="CF315" s="19" t="s">
        <v>181</v>
      </c>
      <c r="CG315" s="161"/>
      <c r="CI315" s="161"/>
      <c r="CJ315" s="161"/>
      <c r="CK315" s="161"/>
      <c r="CL315" s="161"/>
      <c r="CN315" s="48"/>
      <c r="CO315" s="48"/>
      <c r="CP315" s="48"/>
      <c r="CR315" s="9">
        <v>0</v>
      </c>
      <c r="CS315" s="48"/>
      <c r="CT315" s="48"/>
      <c r="CU315" s="48"/>
      <c r="CX315" s="48"/>
      <c r="CY315" s="48"/>
      <c r="CZ315" s="48"/>
      <c r="DC315" s="48"/>
      <c r="DD315" s="48"/>
      <c r="DE315" s="48"/>
      <c r="DH315" s="48"/>
      <c r="DI315" s="48"/>
    </row>
    <row r="316" spans="1:113" x14ac:dyDescent="0.25">
      <c r="A316" s="4">
        <v>2020</v>
      </c>
      <c r="B316" s="5">
        <f>BD!K318</f>
        <v>310</v>
      </c>
      <c r="I316" s="19" t="s">
        <v>181</v>
      </c>
      <c r="O316" s="161"/>
      <c r="Q316" s="161"/>
      <c r="R316" s="161"/>
      <c r="T316" s="4" t="s">
        <v>181</v>
      </c>
      <c r="AE316" s="4" t="s">
        <v>181</v>
      </c>
      <c r="AP316" s="4" t="s">
        <v>181</v>
      </c>
      <c r="BA316" s="9">
        <f t="shared" si="40"/>
        <v>0</v>
      </c>
      <c r="BB316" s="4" t="s">
        <v>181</v>
      </c>
      <c r="BC316" s="161"/>
      <c r="BE316" s="19">
        <f>Tabla1[[#This Row],[TIEMPO PRORROGADO HASTA
(1)]]-Tabla1[[#This Row],[TIEMPO PRORROGADO DESDE
(1)]]</f>
        <v>0</v>
      </c>
      <c r="BF316" s="161"/>
      <c r="BG316" s="161"/>
      <c r="BH316" s="161"/>
      <c r="BJ316" s="4" t="s">
        <v>181</v>
      </c>
      <c r="BM316" s="4">
        <f t="shared" si="41"/>
        <v>0</v>
      </c>
      <c r="BR316" s="4" t="s">
        <v>181</v>
      </c>
      <c r="BU316" s="19">
        <f t="shared" si="42"/>
        <v>0</v>
      </c>
      <c r="BZ316" s="19">
        <f t="shared" si="43"/>
        <v>0</v>
      </c>
      <c r="CA316" s="19" t="s">
        <v>181</v>
      </c>
      <c r="CB316" s="161"/>
      <c r="CD316" s="161"/>
      <c r="CF316" s="19" t="s">
        <v>181</v>
      </c>
      <c r="CG316" s="161"/>
      <c r="CI316" s="161"/>
      <c r="CJ316" s="161"/>
      <c r="CK316" s="161"/>
      <c r="CL316" s="161"/>
      <c r="CN316" s="48"/>
      <c r="CO316" s="48"/>
      <c r="CP316" s="48"/>
      <c r="CR316" s="9">
        <v>0</v>
      </c>
      <c r="CS316" s="48"/>
      <c r="CT316" s="48"/>
      <c r="CU316" s="48"/>
      <c r="CX316" s="48"/>
      <c r="CY316" s="48"/>
      <c r="CZ316" s="48"/>
      <c r="DC316" s="48"/>
      <c r="DD316" s="48"/>
      <c r="DE316" s="48"/>
      <c r="DH316" s="48"/>
      <c r="DI316" s="48"/>
    </row>
    <row r="317" spans="1:113" x14ac:dyDescent="0.25">
      <c r="A317" s="4">
        <v>2020</v>
      </c>
      <c r="B317" s="5">
        <f>BD!K319</f>
        <v>311</v>
      </c>
      <c r="I317" s="19" t="s">
        <v>181</v>
      </c>
      <c r="O317" s="161"/>
      <c r="Q317" s="161"/>
      <c r="R317" s="161"/>
      <c r="T317" s="4" t="s">
        <v>181</v>
      </c>
      <c r="AE317" s="4" t="s">
        <v>181</v>
      </c>
      <c r="AP317" s="4" t="s">
        <v>181</v>
      </c>
      <c r="BA317" s="9">
        <f t="shared" si="40"/>
        <v>0</v>
      </c>
      <c r="BB317" s="4" t="s">
        <v>181</v>
      </c>
      <c r="BC317" s="161"/>
      <c r="BE317" s="19">
        <f>Tabla1[[#This Row],[TIEMPO PRORROGADO HASTA
(1)]]-Tabla1[[#This Row],[TIEMPO PRORROGADO DESDE
(1)]]</f>
        <v>0</v>
      </c>
      <c r="BF317" s="161"/>
      <c r="BG317" s="161"/>
      <c r="BH317" s="161"/>
      <c r="BJ317" s="4" t="s">
        <v>181</v>
      </c>
      <c r="BM317" s="4">
        <f t="shared" si="41"/>
        <v>0</v>
      </c>
      <c r="BR317" s="4" t="s">
        <v>181</v>
      </c>
      <c r="BU317" s="19">
        <f t="shared" si="42"/>
        <v>0</v>
      </c>
      <c r="BZ317" s="19">
        <f t="shared" si="43"/>
        <v>0</v>
      </c>
      <c r="CA317" s="19" t="s">
        <v>181</v>
      </c>
      <c r="CB317" s="161"/>
      <c r="CD317" s="161"/>
      <c r="CF317" s="19" t="s">
        <v>181</v>
      </c>
      <c r="CG317" s="161"/>
      <c r="CI317" s="161"/>
      <c r="CJ317" s="161"/>
      <c r="CK317" s="161"/>
      <c r="CL317" s="161"/>
      <c r="CN317" s="48"/>
      <c r="CO317" s="48"/>
      <c r="CP317" s="48"/>
      <c r="CR317" s="9">
        <v>0</v>
      </c>
      <c r="CS317" s="48"/>
      <c r="CT317" s="48"/>
      <c r="CU317" s="48"/>
      <c r="CX317" s="48"/>
      <c r="CY317" s="48"/>
      <c r="CZ317" s="48"/>
      <c r="DC317" s="48"/>
      <c r="DD317" s="48"/>
      <c r="DE317" s="48"/>
      <c r="DH317" s="48"/>
      <c r="DI317" s="48"/>
    </row>
    <row r="318" spans="1:113" x14ac:dyDescent="0.25">
      <c r="A318" s="4">
        <v>2020</v>
      </c>
      <c r="B318" s="5">
        <f>BD!K320</f>
        <v>312</v>
      </c>
      <c r="I318" s="19" t="s">
        <v>181</v>
      </c>
      <c r="O318" s="161"/>
      <c r="Q318" s="161"/>
      <c r="R318" s="161"/>
      <c r="T318" s="4" t="s">
        <v>181</v>
      </c>
      <c r="AE318" s="4" t="s">
        <v>181</v>
      </c>
      <c r="AP318" s="4" t="s">
        <v>181</v>
      </c>
      <c r="BA318" s="9">
        <f t="shared" si="40"/>
        <v>0</v>
      </c>
      <c r="BB318" s="4" t="s">
        <v>181</v>
      </c>
      <c r="BC318" s="161"/>
      <c r="BE318" s="19">
        <f>Tabla1[[#This Row],[TIEMPO PRORROGADO HASTA
(1)]]-Tabla1[[#This Row],[TIEMPO PRORROGADO DESDE
(1)]]</f>
        <v>0</v>
      </c>
      <c r="BF318" s="161"/>
      <c r="BG318" s="161"/>
      <c r="BH318" s="161"/>
      <c r="BJ318" s="4" t="s">
        <v>181</v>
      </c>
      <c r="BM318" s="4">
        <f t="shared" si="41"/>
        <v>0</v>
      </c>
      <c r="BR318" s="4" t="s">
        <v>181</v>
      </c>
      <c r="BU318" s="19">
        <f t="shared" si="42"/>
        <v>0</v>
      </c>
      <c r="BZ318" s="19">
        <f t="shared" si="43"/>
        <v>0</v>
      </c>
      <c r="CA318" s="19" t="s">
        <v>181</v>
      </c>
      <c r="CB318" s="161"/>
      <c r="CD318" s="161"/>
      <c r="CF318" s="19" t="s">
        <v>181</v>
      </c>
      <c r="CG318" s="161"/>
      <c r="CI318" s="161"/>
      <c r="CJ318" s="161"/>
      <c r="CK318" s="161"/>
      <c r="CL318" s="161"/>
      <c r="CN318" s="48"/>
      <c r="CO318" s="48"/>
      <c r="CP318" s="48"/>
      <c r="CR318" s="9">
        <v>0</v>
      </c>
      <c r="CS318" s="48"/>
      <c r="CT318" s="48"/>
      <c r="CU318" s="48"/>
      <c r="CX318" s="48"/>
      <c r="CY318" s="48"/>
      <c r="CZ318" s="48"/>
      <c r="DC318" s="48"/>
      <c r="DD318" s="48"/>
      <c r="DE318" s="48"/>
      <c r="DH318" s="48"/>
      <c r="DI318" s="48"/>
    </row>
    <row r="319" spans="1:113" x14ac:dyDescent="0.25">
      <c r="A319" s="4">
        <v>2020</v>
      </c>
      <c r="B319" s="5">
        <f>BD!K321</f>
        <v>313</v>
      </c>
      <c r="I319" s="19" t="s">
        <v>180</v>
      </c>
      <c r="J319" s="20">
        <v>44104</v>
      </c>
      <c r="K319" s="6" t="s">
        <v>2454</v>
      </c>
      <c r="L319" s="19" t="s">
        <v>209</v>
      </c>
      <c r="M319" s="9">
        <v>690000</v>
      </c>
      <c r="O319" s="161"/>
      <c r="Q319" s="161"/>
      <c r="R319" s="161"/>
      <c r="S319" s="6" t="s">
        <v>1437</v>
      </c>
      <c r="T319" s="4" t="s">
        <v>181</v>
      </c>
      <c r="AE319" s="4" t="s">
        <v>181</v>
      </c>
      <c r="AP319" s="4" t="s">
        <v>181</v>
      </c>
      <c r="BA319" s="9">
        <f t="shared" si="40"/>
        <v>690000</v>
      </c>
      <c r="BB319" s="4" t="s">
        <v>180</v>
      </c>
      <c r="BC319" s="20">
        <v>44104</v>
      </c>
      <c r="BD319" s="6" t="s">
        <v>2454</v>
      </c>
      <c r="BE319" s="19">
        <f>Tabla1[[#This Row],[TIEMPO PRORROGADO HASTA
(1)]]-Tabla1[[#This Row],[TIEMPO PRORROGADO DESDE
(1)]]</f>
        <v>9</v>
      </c>
      <c r="BF319" s="161">
        <v>44186</v>
      </c>
      <c r="BG319" s="161">
        <v>44195</v>
      </c>
      <c r="BH319" s="161"/>
      <c r="BI319" s="6" t="s">
        <v>1437</v>
      </c>
      <c r="BJ319" s="4" t="s">
        <v>181</v>
      </c>
      <c r="BM319" s="4">
        <f t="shared" si="41"/>
        <v>0</v>
      </c>
      <c r="BR319" s="4" t="s">
        <v>181</v>
      </c>
      <c r="BU319" s="19">
        <f t="shared" si="42"/>
        <v>0</v>
      </c>
      <c r="BZ319" s="19">
        <f t="shared" si="43"/>
        <v>9</v>
      </c>
      <c r="CA319" s="19" t="s">
        <v>181</v>
      </c>
      <c r="CB319" s="161"/>
      <c r="CD319" s="161"/>
      <c r="CF319" s="19" t="s">
        <v>181</v>
      </c>
      <c r="CG319" s="161"/>
      <c r="CI319" s="161"/>
      <c r="CJ319" s="161"/>
      <c r="CK319" s="161"/>
      <c r="CL319" s="161"/>
      <c r="CN319" s="48"/>
      <c r="CO319" s="48"/>
      <c r="CP319" s="48"/>
      <c r="CR319" s="9">
        <v>0</v>
      </c>
      <c r="CS319" s="48"/>
      <c r="CT319" s="48"/>
      <c r="CU319" s="48"/>
      <c r="CX319" s="48"/>
      <c r="CY319" s="48"/>
      <c r="CZ319" s="48"/>
      <c r="DC319" s="48"/>
      <c r="DD319" s="48"/>
      <c r="DE319" s="48"/>
      <c r="DH319" s="48"/>
      <c r="DI319" s="48"/>
    </row>
    <row r="320" spans="1:113" x14ac:dyDescent="0.25">
      <c r="A320" s="4">
        <v>2020</v>
      </c>
      <c r="B320" s="5">
        <f>BD!K322</f>
        <v>314</v>
      </c>
      <c r="I320" s="19" t="s">
        <v>181</v>
      </c>
      <c r="O320" s="161"/>
      <c r="Q320" s="161"/>
      <c r="R320" s="161"/>
      <c r="T320" s="4" t="s">
        <v>181</v>
      </c>
      <c r="AE320" s="4" t="s">
        <v>181</v>
      </c>
      <c r="AP320" s="4" t="s">
        <v>181</v>
      </c>
      <c r="BA320" s="9">
        <f t="shared" si="40"/>
        <v>0</v>
      </c>
      <c r="BB320" s="4" t="s">
        <v>181</v>
      </c>
      <c r="BC320" s="161"/>
      <c r="BE320" s="19">
        <f>Tabla1[[#This Row],[TIEMPO PRORROGADO HASTA
(1)]]-Tabla1[[#This Row],[TIEMPO PRORROGADO DESDE
(1)]]</f>
        <v>0</v>
      </c>
      <c r="BF320" s="161"/>
      <c r="BG320" s="161"/>
      <c r="BH320" s="161"/>
      <c r="BJ320" s="4" t="s">
        <v>181</v>
      </c>
      <c r="BM320" s="4">
        <f t="shared" si="41"/>
        <v>0</v>
      </c>
      <c r="BR320" s="4" t="s">
        <v>181</v>
      </c>
      <c r="BU320" s="19">
        <f t="shared" si="42"/>
        <v>0</v>
      </c>
      <c r="BZ320" s="19">
        <f t="shared" si="43"/>
        <v>0</v>
      </c>
      <c r="CA320" s="19" t="s">
        <v>181</v>
      </c>
      <c r="CB320" s="161"/>
      <c r="CD320" s="161"/>
      <c r="CF320" s="19" t="s">
        <v>181</v>
      </c>
      <c r="CG320" s="161"/>
      <c r="CI320" s="161"/>
      <c r="CJ320" s="161"/>
      <c r="CK320" s="161"/>
      <c r="CL320" s="161"/>
      <c r="CN320" s="48"/>
      <c r="CO320" s="48"/>
      <c r="CP320" s="48"/>
      <c r="CR320" s="9">
        <v>0</v>
      </c>
      <c r="CS320" s="48"/>
      <c r="CT320" s="48"/>
      <c r="CU320" s="48"/>
      <c r="CX320" s="48"/>
      <c r="CY320" s="48"/>
      <c r="CZ320" s="48"/>
      <c r="DC320" s="48"/>
      <c r="DD320" s="48"/>
      <c r="DE320" s="48"/>
      <c r="DH320" s="48"/>
      <c r="DI320" s="48"/>
    </row>
    <row r="321" spans="1:113" x14ac:dyDescent="0.25">
      <c r="A321" s="4">
        <v>2020</v>
      </c>
      <c r="B321" s="5">
        <f>BD!K323</f>
        <v>315</v>
      </c>
      <c r="I321" s="19" t="s">
        <v>181</v>
      </c>
      <c r="O321" s="161"/>
      <c r="Q321" s="161"/>
      <c r="R321" s="161"/>
      <c r="T321" s="4" t="s">
        <v>181</v>
      </c>
      <c r="AE321" s="4" t="s">
        <v>181</v>
      </c>
      <c r="AP321" s="4" t="s">
        <v>181</v>
      </c>
      <c r="BA321" s="9">
        <f t="shared" si="40"/>
        <v>0</v>
      </c>
      <c r="BB321" s="4" t="s">
        <v>181</v>
      </c>
      <c r="BC321" s="161"/>
      <c r="BE321" s="19">
        <f>Tabla1[[#This Row],[TIEMPO PRORROGADO HASTA
(1)]]-Tabla1[[#This Row],[TIEMPO PRORROGADO DESDE
(1)]]</f>
        <v>0</v>
      </c>
      <c r="BF321" s="161"/>
      <c r="BG321" s="161"/>
      <c r="BH321" s="161"/>
      <c r="BJ321" s="4" t="s">
        <v>181</v>
      </c>
      <c r="BM321" s="4">
        <f t="shared" si="41"/>
        <v>0</v>
      </c>
      <c r="BR321" s="4" t="s">
        <v>181</v>
      </c>
      <c r="BU321" s="19">
        <f t="shared" si="42"/>
        <v>0</v>
      </c>
      <c r="BZ321" s="19">
        <f t="shared" si="43"/>
        <v>0</v>
      </c>
      <c r="CA321" s="19" t="s">
        <v>181</v>
      </c>
      <c r="CB321" s="161"/>
      <c r="CD321" s="161"/>
      <c r="CF321" s="19" t="s">
        <v>181</v>
      </c>
      <c r="CG321" s="161"/>
      <c r="CI321" s="161"/>
      <c r="CJ321" s="161"/>
      <c r="CK321" s="161"/>
      <c r="CL321" s="161"/>
      <c r="CN321" s="48"/>
      <c r="CO321" s="48"/>
      <c r="CP321" s="48"/>
      <c r="CR321" s="9">
        <v>0</v>
      </c>
      <c r="CS321" s="48"/>
      <c r="CT321" s="48"/>
      <c r="CU321" s="48"/>
      <c r="CX321" s="48"/>
      <c r="CY321" s="48"/>
      <c r="CZ321" s="48"/>
      <c r="DC321" s="48"/>
      <c r="DD321" s="48"/>
      <c r="DE321" s="48"/>
      <c r="DH321" s="48"/>
      <c r="DI321" s="48"/>
    </row>
    <row r="322" spans="1:113" x14ac:dyDescent="0.25">
      <c r="A322" s="4">
        <v>2020</v>
      </c>
      <c r="B322" s="5">
        <f>BD!K324</f>
        <v>316</v>
      </c>
      <c r="I322" s="19" t="s">
        <v>181</v>
      </c>
      <c r="O322" s="161"/>
      <c r="Q322" s="161"/>
      <c r="R322" s="161"/>
      <c r="T322" s="4" t="s">
        <v>181</v>
      </c>
      <c r="AE322" s="4" t="s">
        <v>181</v>
      </c>
      <c r="AP322" s="4" t="s">
        <v>181</v>
      </c>
      <c r="BA322" s="9">
        <f t="shared" si="40"/>
        <v>0</v>
      </c>
      <c r="BB322" s="4" t="s">
        <v>181</v>
      </c>
      <c r="BC322" s="161"/>
      <c r="BE322" s="19">
        <f>Tabla1[[#This Row],[TIEMPO PRORROGADO HASTA
(1)]]-Tabla1[[#This Row],[TIEMPO PRORROGADO DESDE
(1)]]</f>
        <v>0</v>
      </c>
      <c r="BF322" s="161"/>
      <c r="BG322" s="161"/>
      <c r="BH322" s="161"/>
      <c r="BJ322" s="4" t="s">
        <v>181</v>
      </c>
      <c r="BM322" s="4">
        <f t="shared" si="41"/>
        <v>0</v>
      </c>
      <c r="BR322" s="4" t="s">
        <v>181</v>
      </c>
      <c r="BU322" s="19">
        <f t="shared" si="42"/>
        <v>0</v>
      </c>
      <c r="BZ322" s="19">
        <f t="shared" si="43"/>
        <v>0</v>
      </c>
      <c r="CA322" s="19" t="s">
        <v>181</v>
      </c>
      <c r="CB322" s="161"/>
      <c r="CD322" s="161"/>
      <c r="CF322" s="19" t="s">
        <v>181</v>
      </c>
      <c r="CG322" s="161"/>
      <c r="CI322" s="161"/>
      <c r="CJ322" s="161"/>
      <c r="CK322" s="161"/>
      <c r="CL322" s="161"/>
      <c r="CN322" s="48"/>
      <c r="CO322" s="48"/>
      <c r="CP322" s="48"/>
      <c r="CR322" s="9">
        <v>0</v>
      </c>
      <c r="CS322" s="48"/>
      <c r="CT322" s="48"/>
      <c r="CU322" s="48"/>
      <c r="CX322" s="48"/>
      <c r="CY322" s="48"/>
      <c r="CZ322" s="48"/>
      <c r="DC322" s="48"/>
      <c r="DD322" s="48"/>
      <c r="DE322" s="48"/>
      <c r="DH322" s="48"/>
      <c r="DI322" s="48"/>
    </row>
    <row r="323" spans="1:113" x14ac:dyDescent="0.25">
      <c r="A323" s="4">
        <v>2020</v>
      </c>
      <c r="B323" s="5">
        <f>BD!K325</f>
        <v>317</v>
      </c>
      <c r="I323" s="19" t="s">
        <v>181</v>
      </c>
      <c r="O323" s="161"/>
      <c r="Q323" s="161"/>
      <c r="R323" s="161"/>
      <c r="T323" s="4" t="s">
        <v>181</v>
      </c>
      <c r="AE323" s="4" t="s">
        <v>181</v>
      </c>
      <c r="AP323" s="4" t="s">
        <v>181</v>
      </c>
      <c r="BA323" s="9">
        <f t="shared" si="40"/>
        <v>0</v>
      </c>
      <c r="BB323" s="4" t="s">
        <v>181</v>
      </c>
      <c r="BC323" s="161"/>
      <c r="BE323" s="19">
        <f>Tabla1[[#This Row],[TIEMPO PRORROGADO HASTA
(1)]]-Tabla1[[#This Row],[TIEMPO PRORROGADO DESDE
(1)]]</f>
        <v>0</v>
      </c>
      <c r="BF323" s="161"/>
      <c r="BG323" s="161"/>
      <c r="BH323" s="161"/>
      <c r="BJ323" s="4" t="s">
        <v>181</v>
      </c>
      <c r="BM323" s="4">
        <f t="shared" si="41"/>
        <v>0</v>
      </c>
      <c r="BR323" s="4" t="s">
        <v>181</v>
      </c>
      <c r="BU323" s="19">
        <f t="shared" si="42"/>
        <v>0</v>
      </c>
      <c r="BZ323" s="19">
        <f t="shared" si="43"/>
        <v>0</v>
      </c>
      <c r="CA323" s="19" t="s">
        <v>181</v>
      </c>
      <c r="CB323" s="161"/>
      <c r="CD323" s="161"/>
      <c r="CF323" s="19" t="s">
        <v>181</v>
      </c>
      <c r="CG323" s="161"/>
      <c r="CI323" s="161"/>
      <c r="CJ323" s="161"/>
      <c r="CK323" s="161"/>
      <c r="CL323" s="161"/>
      <c r="CN323" s="48"/>
      <c r="CO323" s="48"/>
      <c r="CP323" s="48"/>
      <c r="CR323" s="9">
        <v>0</v>
      </c>
      <c r="CS323" s="48"/>
      <c r="CT323" s="48"/>
      <c r="CU323" s="48"/>
      <c r="CX323" s="48"/>
      <c r="CY323" s="48"/>
      <c r="CZ323" s="48"/>
      <c r="DC323" s="48"/>
      <c r="DD323" s="48"/>
      <c r="DE323" s="48"/>
      <c r="DH323" s="48"/>
      <c r="DI323" s="48"/>
    </row>
    <row r="324" spans="1:113" x14ac:dyDescent="0.25">
      <c r="A324" s="4">
        <v>2020</v>
      </c>
      <c r="B324" s="5">
        <f>BD!K326</f>
        <v>318</v>
      </c>
      <c r="I324" s="19" t="s">
        <v>181</v>
      </c>
      <c r="O324" s="161"/>
      <c r="Q324" s="161"/>
      <c r="R324" s="161"/>
      <c r="T324" s="4" t="s">
        <v>181</v>
      </c>
      <c r="AE324" s="4" t="s">
        <v>181</v>
      </c>
      <c r="AP324" s="4" t="s">
        <v>181</v>
      </c>
      <c r="BA324" s="9">
        <f t="shared" si="40"/>
        <v>0</v>
      </c>
      <c r="BB324" s="4" t="s">
        <v>181</v>
      </c>
      <c r="BC324" s="161"/>
      <c r="BE324" s="19">
        <f>Tabla1[[#This Row],[TIEMPO PRORROGADO HASTA
(1)]]-Tabla1[[#This Row],[TIEMPO PRORROGADO DESDE
(1)]]</f>
        <v>0</v>
      </c>
      <c r="BF324" s="161"/>
      <c r="BG324" s="161"/>
      <c r="BH324" s="161"/>
      <c r="BJ324" s="4" t="s">
        <v>181</v>
      </c>
      <c r="BM324" s="4">
        <f t="shared" si="41"/>
        <v>0</v>
      </c>
      <c r="BR324" s="4" t="s">
        <v>181</v>
      </c>
      <c r="BU324" s="19">
        <f t="shared" si="42"/>
        <v>0</v>
      </c>
      <c r="BZ324" s="19">
        <f t="shared" si="43"/>
        <v>0</v>
      </c>
      <c r="CA324" s="19" t="s">
        <v>181</v>
      </c>
      <c r="CB324" s="161"/>
      <c r="CD324" s="161"/>
      <c r="CF324" s="19" t="s">
        <v>181</v>
      </c>
      <c r="CG324" s="161"/>
      <c r="CI324" s="161"/>
      <c r="CJ324" s="161"/>
      <c r="CK324" s="161"/>
      <c r="CL324" s="161"/>
      <c r="CN324" s="48"/>
      <c r="CO324" s="48"/>
      <c r="CP324" s="48"/>
      <c r="CR324" s="9">
        <v>0</v>
      </c>
      <c r="CS324" s="48"/>
      <c r="CT324" s="48"/>
      <c r="CU324" s="48"/>
      <c r="CX324" s="48"/>
      <c r="CY324" s="48"/>
      <c r="CZ324" s="48"/>
      <c r="DC324" s="48"/>
      <c r="DD324" s="48"/>
      <c r="DE324" s="48"/>
      <c r="DH324" s="48"/>
      <c r="DI324" s="48"/>
    </row>
    <row r="325" spans="1:113" x14ac:dyDescent="0.25">
      <c r="A325" s="4">
        <v>2020</v>
      </c>
      <c r="B325" s="5">
        <f>BD!K327</f>
        <v>319</v>
      </c>
      <c r="I325" s="19" t="s">
        <v>181</v>
      </c>
      <c r="O325" s="161"/>
      <c r="Q325" s="161"/>
      <c r="R325" s="161"/>
      <c r="T325" s="4" t="s">
        <v>181</v>
      </c>
      <c r="AE325" s="4" t="s">
        <v>181</v>
      </c>
      <c r="AP325" s="4" t="s">
        <v>181</v>
      </c>
      <c r="BA325" s="9">
        <f t="shared" si="40"/>
        <v>0</v>
      </c>
      <c r="BB325" s="4" t="s">
        <v>181</v>
      </c>
      <c r="BC325" s="161"/>
      <c r="BE325" s="19">
        <f>Tabla1[[#This Row],[TIEMPO PRORROGADO HASTA
(1)]]-Tabla1[[#This Row],[TIEMPO PRORROGADO DESDE
(1)]]</f>
        <v>0</v>
      </c>
      <c r="BF325" s="161"/>
      <c r="BG325" s="161"/>
      <c r="BH325" s="161"/>
      <c r="BJ325" s="4" t="s">
        <v>181</v>
      </c>
      <c r="BM325" s="4">
        <f t="shared" si="41"/>
        <v>0</v>
      </c>
      <c r="BR325" s="4" t="s">
        <v>181</v>
      </c>
      <c r="BU325" s="19">
        <f t="shared" si="42"/>
        <v>0</v>
      </c>
      <c r="BZ325" s="19">
        <f t="shared" si="43"/>
        <v>0</v>
      </c>
      <c r="CA325" s="19" t="s">
        <v>181</v>
      </c>
      <c r="CB325" s="161"/>
      <c r="CD325" s="161"/>
      <c r="CF325" s="19" t="s">
        <v>181</v>
      </c>
      <c r="CG325" s="161"/>
      <c r="CI325" s="161"/>
      <c r="CJ325" s="161"/>
      <c r="CK325" s="161"/>
      <c r="CL325" s="161"/>
      <c r="CN325" s="48"/>
      <c r="CO325" s="48"/>
      <c r="CP325" s="48"/>
      <c r="CR325" s="9">
        <v>0</v>
      </c>
      <c r="CS325" s="48"/>
      <c r="CT325" s="48"/>
      <c r="CU325" s="48"/>
      <c r="CX325" s="48"/>
      <c r="CY325" s="48"/>
      <c r="CZ325" s="48"/>
      <c r="DC325" s="48"/>
      <c r="DD325" s="48"/>
      <c r="DE325" s="48"/>
      <c r="DH325" s="48"/>
      <c r="DI325" s="48"/>
    </row>
    <row r="326" spans="1:113" x14ac:dyDescent="0.25">
      <c r="A326" s="4">
        <v>2020</v>
      </c>
      <c r="B326" s="5">
        <f>BD!K328</f>
        <v>320</v>
      </c>
      <c r="E326" s="9">
        <v>22800000</v>
      </c>
      <c r="I326" s="19" t="s">
        <v>181</v>
      </c>
      <c r="O326" s="161"/>
      <c r="Q326" s="161"/>
      <c r="R326" s="161"/>
      <c r="T326" s="4" t="s">
        <v>181</v>
      </c>
      <c r="AE326" s="4" t="s">
        <v>181</v>
      </c>
      <c r="AP326" s="4" t="s">
        <v>181</v>
      </c>
      <c r="BA326" s="9">
        <f t="shared" si="40"/>
        <v>0</v>
      </c>
      <c r="BB326" s="4" t="s">
        <v>181</v>
      </c>
      <c r="BC326" s="161"/>
      <c r="BE326" s="19">
        <f>Tabla1[[#This Row],[TIEMPO PRORROGADO HASTA
(1)]]-Tabla1[[#This Row],[TIEMPO PRORROGADO DESDE
(1)]]</f>
        <v>-116</v>
      </c>
      <c r="BF326" s="161">
        <v>44038</v>
      </c>
      <c r="BG326" s="161">
        <v>43922</v>
      </c>
      <c r="BH326" s="161"/>
      <c r="BJ326" s="4" t="s">
        <v>181</v>
      </c>
      <c r="BM326" s="4">
        <f t="shared" si="41"/>
        <v>0</v>
      </c>
      <c r="BR326" s="4" t="s">
        <v>181</v>
      </c>
      <c r="BU326" s="19">
        <f t="shared" si="42"/>
        <v>0</v>
      </c>
      <c r="BZ326" s="19">
        <f t="shared" si="43"/>
        <v>-116</v>
      </c>
      <c r="CA326" s="19" t="s">
        <v>181</v>
      </c>
      <c r="CB326" s="161"/>
      <c r="CD326" s="161"/>
      <c r="CF326" s="19" t="s">
        <v>180</v>
      </c>
      <c r="CG326" s="161">
        <v>43922</v>
      </c>
      <c r="CH326" s="6" t="s">
        <v>2454</v>
      </c>
      <c r="CI326" s="161">
        <v>43922</v>
      </c>
      <c r="CJ326" s="161"/>
      <c r="CK326" s="161" t="s">
        <v>1434</v>
      </c>
      <c r="CL326" s="161"/>
      <c r="CN326" s="48"/>
      <c r="CO326" s="48"/>
      <c r="CP326" s="48"/>
      <c r="CR326" s="9">
        <v>0</v>
      </c>
      <c r="CS326" s="48"/>
      <c r="CT326" s="48"/>
      <c r="CU326" s="48"/>
      <c r="CX326" s="48"/>
      <c r="CY326" s="48"/>
      <c r="CZ326" s="48"/>
      <c r="DC326" s="48"/>
      <c r="DD326" s="48"/>
      <c r="DE326" s="48"/>
      <c r="DH326" s="48"/>
      <c r="DI326" s="48"/>
    </row>
    <row r="327" spans="1:113" x14ac:dyDescent="0.25">
      <c r="A327" s="4">
        <v>2020</v>
      </c>
      <c r="B327" s="5">
        <f>BD!K329</f>
        <v>321</v>
      </c>
      <c r="I327" s="19" t="s">
        <v>181</v>
      </c>
      <c r="O327" s="161"/>
      <c r="Q327" s="161"/>
      <c r="R327" s="161"/>
      <c r="T327" s="4" t="s">
        <v>181</v>
      </c>
      <c r="AE327" s="4" t="s">
        <v>181</v>
      </c>
      <c r="AP327" s="4" t="s">
        <v>181</v>
      </c>
      <c r="BA327" s="9">
        <f t="shared" si="40"/>
        <v>0</v>
      </c>
      <c r="BB327" s="4" t="s">
        <v>181</v>
      </c>
      <c r="BC327" s="161"/>
      <c r="BE327" s="19">
        <f>Tabla1[[#This Row],[TIEMPO PRORROGADO HASTA
(1)]]-Tabla1[[#This Row],[TIEMPO PRORROGADO DESDE
(1)]]</f>
        <v>0</v>
      </c>
      <c r="BF327" s="161"/>
      <c r="BG327" s="161"/>
      <c r="BH327" s="161"/>
      <c r="BJ327" s="4" t="s">
        <v>181</v>
      </c>
      <c r="BM327" s="4">
        <f t="shared" si="41"/>
        <v>0</v>
      </c>
      <c r="BR327" s="4" t="s">
        <v>181</v>
      </c>
      <c r="BU327" s="19">
        <f t="shared" si="42"/>
        <v>0</v>
      </c>
      <c r="BZ327" s="19">
        <f t="shared" si="43"/>
        <v>0</v>
      </c>
      <c r="CA327" s="19" t="s">
        <v>181</v>
      </c>
      <c r="CB327" s="161"/>
      <c r="CD327" s="161"/>
      <c r="CF327" s="19" t="s">
        <v>181</v>
      </c>
      <c r="CG327" s="161"/>
      <c r="CI327" s="161"/>
      <c r="CJ327" s="161"/>
      <c r="CK327" s="161"/>
      <c r="CL327" s="161"/>
      <c r="CN327" s="48"/>
      <c r="CO327" s="48"/>
      <c r="CP327" s="48"/>
      <c r="CR327" s="9">
        <v>0</v>
      </c>
      <c r="CS327" s="48"/>
      <c r="CT327" s="48"/>
      <c r="CU327" s="48"/>
      <c r="CX327" s="48"/>
      <c r="CY327" s="48"/>
      <c r="CZ327" s="48"/>
      <c r="DC327" s="48"/>
      <c r="DD327" s="48"/>
      <c r="DE327" s="48"/>
      <c r="DH327" s="48"/>
      <c r="DI327" s="48"/>
    </row>
    <row r="328" spans="1:113" x14ac:dyDescent="0.25">
      <c r="A328" s="4">
        <v>2020</v>
      </c>
      <c r="B328" s="5">
        <f>BD!K330</f>
        <v>322</v>
      </c>
      <c r="I328" s="19" t="s">
        <v>181</v>
      </c>
      <c r="O328" s="161"/>
      <c r="Q328" s="161"/>
      <c r="R328" s="161"/>
      <c r="T328" s="4" t="s">
        <v>181</v>
      </c>
      <c r="AE328" s="4" t="s">
        <v>181</v>
      </c>
      <c r="AP328" s="4" t="s">
        <v>181</v>
      </c>
      <c r="BA328" s="9">
        <f t="shared" si="40"/>
        <v>0</v>
      </c>
      <c r="BB328" s="4" t="s">
        <v>181</v>
      </c>
      <c r="BC328" s="161"/>
      <c r="BE328" s="19">
        <f>Tabla1[[#This Row],[TIEMPO PRORROGADO HASTA
(1)]]-Tabla1[[#This Row],[TIEMPO PRORROGADO DESDE
(1)]]</f>
        <v>0</v>
      </c>
      <c r="BF328" s="161"/>
      <c r="BG328" s="161"/>
      <c r="BH328" s="161"/>
      <c r="BJ328" s="4" t="s">
        <v>181</v>
      </c>
      <c r="BM328" s="4">
        <f t="shared" si="41"/>
        <v>0</v>
      </c>
      <c r="BR328" s="4" t="s">
        <v>181</v>
      </c>
      <c r="BU328" s="19">
        <f t="shared" si="42"/>
        <v>0</v>
      </c>
      <c r="BZ328" s="19">
        <f t="shared" si="43"/>
        <v>0</v>
      </c>
      <c r="CA328" s="19" t="s">
        <v>181</v>
      </c>
      <c r="CB328" s="161"/>
      <c r="CD328" s="161"/>
      <c r="CF328" s="19" t="s">
        <v>181</v>
      </c>
      <c r="CG328" s="161"/>
      <c r="CI328" s="161"/>
      <c r="CJ328" s="161"/>
      <c r="CK328" s="161"/>
      <c r="CL328" s="161"/>
      <c r="CN328" s="48"/>
      <c r="CO328" s="48"/>
      <c r="CP328" s="48"/>
      <c r="CR328" s="9">
        <v>0</v>
      </c>
      <c r="CS328" s="48"/>
      <c r="CT328" s="48"/>
      <c r="CU328" s="48"/>
      <c r="CX328" s="48"/>
      <c r="CY328" s="48"/>
      <c r="CZ328" s="48"/>
      <c r="DC328" s="48"/>
      <c r="DD328" s="48"/>
      <c r="DE328" s="48"/>
      <c r="DH328" s="48"/>
      <c r="DI328" s="48"/>
    </row>
    <row r="329" spans="1:113" x14ac:dyDescent="0.25">
      <c r="A329" s="4">
        <v>2020</v>
      </c>
      <c r="B329" s="5">
        <f>BD!K331</f>
        <v>323</v>
      </c>
      <c r="I329" s="19" t="s">
        <v>181</v>
      </c>
      <c r="O329" s="161"/>
      <c r="Q329" s="161"/>
      <c r="R329" s="161"/>
      <c r="T329" s="4" t="s">
        <v>181</v>
      </c>
      <c r="AE329" s="4" t="s">
        <v>181</v>
      </c>
      <c r="AP329" s="4" t="s">
        <v>181</v>
      </c>
      <c r="BA329" s="9">
        <f t="shared" si="40"/>
        <v>0</v>
      </c>
      <c r="BB329" s="4" t="s">
        <v>181</v>
      </c>
      <c r="BC329" s="161"/>
      <c r="BE329" s="19">
        <f>Tabla1[[#This Row],[TIEMPO PRORROGADO HASTA
(1)]]-Tabla1[[#This Row],[TIEMPO PRORROGADO DESDE
(1)]]</f>
        <v>0</v>
      </c>
      <c r="BF329" s="161"/>
      <c r="BG329" s="161"/>
      <c r="BH329" s="161"/>
      <c r="BJ329" s="4" t="s">
        <v>181</v>
      </c>
      <c r="BM329" s="4">
        <f t="shared" si="41"/>
        <v>0</v>
      </c>
      <c r="BR329" s="4" t="s">
        <v>181</v>
      </c>
      <c r="BU329" s="19">
        <f t="shared" si="42"/>
        <v>0</v>
      </c>
      <c r="BZ329" s="19">
        <f t="shared" si="43"/>
        <v>0</v>
      </c>
      <c r="CA329" s="19" t="s">
        <v>181</v>
      </c>
      <c r="CB329" s="161"/>
      <c r="CD329" s="161"/>
      <c r="CF329" s="19" t="s">
        <v>181</v>
      </c>
      <c r="CG329" s="161"/>
      <c r="CI329" s="161"/>
      <c r="CJ329" s="161"/>
      <c r="CK329" s="161"/>
      <c r="CL329" s="161"/>
      <c r="CN329" s="48"/>
      <c r="CO329" s="48"/>
      <c r="CP329" s="48"/>
      <c r="CR329" s="9">
        <v>0</v>
      </c>
      <c r="CS329" s="48"/>
      <c r="CT329" s="48"/>
      <c r="CU329" s="48"/>
      <c r="CX329" s="48"/>
      <c r="CY329" s="48"/>
      <c r="CZ329" s="48"/>
      <c r="DC329" s="48"/>
      <c r="DD329" s="48"/>
      <c r="DE329" s="48"/>
      <c r="DH329" s="48"/>
      <c r="DI329" s="48"/>
    </row>
    <row r="330" spans="1:113" x14ac:dyDescent="0.25">
      <c r="A330" s="4">
        <v>2020</v>
      </c>
      <c r="B330" s="5">
        <f>BD!K332</f>
        <v>324</v>
      </c>
      <c r="I330" s="19" t="s">
        <v>181</v>
      </c>
      <c r="O330" s="161"/>
      <c r="Q330" s="161"/>
      <c r="R330" s="161"/>
      <c r="T330" s="4" t="s">
        <v>181</v>
      </c>
      <c r="AE330" s="4" t="s">
        <v>181</v>
      </c>
      <c r="AP330" s="4" t="s">
        <v>181</v>
      </c>
      <c r="BA330" s="9">
        <f t="shared" si="40"/>
        <v>0</v>
      </c>
      <c r="BB330" s="4" t="s">
        <v>181</v>
      </c>
      <c r="BC330" s="161"/>
      <c r="BE330" s="19">
        <f>Tabla1[[#This Row],[TIEMPO PRORROGADO HASTA
(1)]]-Tabla1[[#This Row],[TIEMPO PRORROGADO DESDE
(1)]]</f>
        <v>0</v>
      </c>
      <c r="BF330" s="161"/>
      <c r="BG330" s="161"/>
      <c r="BH330" s="161"/>
      <c r="BJ330" s="4" t="s">
        <v>181</v>
      </c>
      <c r="BM330" s="4">
        <f t="shared" si="41"/>
        <v>0</v>
      </c>
      <c r="BR330" s="4" t="s">
        <v>181</v>
      </c>
      <c r="BU330" s="19">
        <f t="shared" si="42"/>
        <v>0</v>
      </c>
      <c r="BZ330" s="19">
        <f t="shared" si="43"/>
        <v>0</v>
      </c>
      <c r="CA330" s="19" t="s">
        <v>181</v>
      </c>
      <c r="CB330" s="161"/>
      <c r="CD330" s="161"/>
      <c r="CF330" s="19" t="s">
        <v>181</v>
      </c>
      <c r="CG330" s="161"/>
      <c r="CI330" s="161"/>
      <c r="CJ330" s="161"/>
      <c r="CK330" s="161"/>
      <c r="CL330" s="161"/>
      <c r="CN330" s="48"/>
      <c r="CO330" s="48"/>
      <c r="CP330" s="48"/>
      <c r="CR330" s="9">
        <v>0</v>
      </c>
      <c r="CS330" s="48"/>
      <c r="CT330" s="48"/>
      <c r="CU330" s="48"/>
      <c r="CX330" s="48"/>
      <c r="CY330" s="48"/>
      <c r="CZ330" s="48"/>
      <c r="DC330" s="48"/>
      <c r="DD330" s="48"/>
      <c r="DE330" s="48"/>
      <c r="DH330" s="48"/>
      <c r="DI330" s="48"/>
    </row>
    <row r="331" spans="1:113" x14ac:dyDescent="0.25">
      <c r="A331" s="4">
        <v>2020</v>
      </c>
      <c r="B331" s="5">
        <f>BD!K333</f>
        <v>325</v>
      </c>
      <c r="I331" s="19" t="s">
        <v>181</v>
      </c>
      <c r="O331" s="161"/>
      <c r="Q331" s="161"/>
      <c r="R331" s="161"/>
      <c r="T331" s="4" t="s">
        <v>181</v>
      </c>
      <c r="AE331" s="4" t="s">
        <v>181</v>
      </c>
      <c r="AP331" s="4" t="s">
        <v>181</v>
      </c>
      <c r="BA331" s="9">
        <f t="shared" si="40"/>
        <v>0</v>
      </c>
      <c r="BB331" s="4" t="s">
        <v>181</v>
      </c>
      <c r="BC331" s="161"/>
      <c r="BE331" s="19">
        <f>Tabla1[[#This Row],[TIEMPO PRORROGADO HASTA
(1)]]-Tabla1[[#This Row],[TIEMPO PRORROGADO DESDE
(1)]]</f>
        <v>0</v>
      </c>
      <c r="BF331" s="161"/>
      <c r="BG331" s="161"/>
      <c r="BH331" s="161"/>
      <c r="BJ331" s="4" t="s">
        <v>181</v>
      </c>
      <c r="BM331" s="4">
        <f t="shared" si="41"/>
        <v>0</v>
      </c>
      <c r="BR331" s="4" t="s">
        <v>181</v>
      </c>
      <c r="BU331" s="19">
        <f t="shared" si="42"/>
        <v>0</v>
      </c>
      <c r="BZ331" s="19">
        <f t="shared" si="43"/>
        <v>0</v>
      </c>
      <c r="CA331" s="19" t="s">
        <v>181</v>
      </c>
      <c r="CB331" s="161"/>
      <c r="CD331" s="161"/>
      <c r="CF331" s="19" t="s">
        <v>181</v>
      </c>
      <c r="CG331" s="161"/>
      <c r="CI331" s="161"/>
      <c r="CJ331" s="161"/>
      <c r="CK331" s="161"/>
      <c r="CL331" s="161"/>
      <c r="CN331" s="48"/>
      <c r="CO331" s="48"/>
      <c r="CP331" s="48"/>
      <c r="CR331" s="9">
        <v>0</v>
      </c>
      <c r="CS331" s="48"/>
      <c r="CT331" s="48"/>
      <c r="CU331" s="48"/>
      <c r="CX331" s="48"/>
      <c r="CY331" s="48"/>
      <c r="CZ331" s="48"/>
      <c r="DC331" s="48"/>
      <c r="DD331" s="48"/>
      <c r="DE331" s="48"/>
      <c r="DH331" s="48"/>
      <c r="DI331" s="48"/>
    </row>
    <row r="332" spans="1:113" x14ac:dyDescent="0.25">
      <c r="A332" s="4">
        <v>2020</v>
      </c>
      <c r="B332" s="5">
        <f>BD!K334</f>
        <v>326</v>
      </c>
      <c r="I332" s="19" t="s">
        <v>181</v>
      </c>
      <c r="O332" s="161"/>
      <c r="Q332" s="161"/>
      <c r="R332" s="161"/>
      <c r="T332" s="4" t="s">
        <v>181</v>
      </c>
      <c r="AE332" s="4" t="s">
        <v>181</v>
      </c>
      <c r="AP332" s="4" t="s">
        <v>181</v>
      </c>
      <c r="BA332" s="9">
        <f t="shared" si="40"/>
        <v>0</v>
      </c>
      <c r="BB332" s="4" t="s">
        <v>181</v>
      </c>
      <c r="BC332" s="161"/>
      <c r="BE332" s="19">
        <f>Tabla1[[#This Row],[TIEMPO PRORROGADO HASTA
(1)]]-Tabla1[[#This Row],[TIEMPO PRORROGADO DESDE
(1)]]</f>
        <v>0</v>
      </c>
      <c r="BF332" s="161"/>
      <c r="BG332" s="161"/>
      <c r="BH332" s="161"/>
      <c r="BJ332" s="4" t="s">
        <v>181</v>
      </c>
      <c r="BM332" s="4">
        <f t="shared" si="41"/>
        <v>0</v>
      </c>
      <c r="BR332" s="4" t="s">
        <v>181</v>
      </c>
      <c r="BU332" s="19">
        <f t="shared" si="42"/>
        <v>0</v>
      </c>
      <c r="BZ332" s="19">
        <f t="shared" si="43"/>
        <v>0</v>
      </c>
      <c r="CA332" s="19" t="s">
        <v>181</v>
      </c>
      <c r="CB332" s="161"/>
      <c r="CD332" s="161"/>
      <c r="CF332" s="19" t="s">
        <v>181</v>
      </c>
      <c r="CG332" s="161"/>
      <c r="CI332" s="161"/>
      <c r="CJ332" s="161"/>
      <c r="CK332" s="161"/>
      <c r="CL332" s="161"/>
      <c r="CN332" s="48"/>
      <c r="CO332" s="48"/>
      <c r="CP332" s="48"/>
      <c r="CR332" s="9">
        <v>0</v>
      </c>
      <c r="CS332" s="48"/>
      <c r="CT332" s="48"/>
      <c r="CU332" s="48"/>
      <c r="CX332" s="48"/>
      <c r="CY332" s="48"/>
      <c r="CZ332" s="48"/>
      <c r="DC332" s="48"/>
      <c r="DD332" s="48"/>
      <c r="DE332" s="48"/>
      <c r="DH332" s="48"/>
      <c r="DI332" s="48"/>
    </row>
    <row r="333" spans="1:113" x14ac:dyDescent="0.25">
      <c r="A333" s="4">
        <v>2020</v>
      </c>
      <c r="B333" s="5">
        <f>BD!K335</f>
        <v>327</v>
      </c>
      <c r="I333" s="19" t="s">
        <v>181</v>
      </c>
      <c r="O333" s="161"/>
      <c r="Q333" s="161"/>
      <c r="R333" s="161"/>
      <c r="T333" s="4" t="s">
        <v>181</v>
      </c>
      <c r="AE333" s="4" t="s">
        <v>181</v>
      </c>
      <c r="AP333" s="4" t="s">
        <v>181</v>
      </c>
      <c r="BA333" s="9">
        <f t="shared" si="40"/>
        <v>0</v>
      </c>
      <c r="BB333" s="4" t="s">
        <v>181</v>
      </c>
      <c r="BC333" s="161"/>
      <c r="BE333" s="19">
        <f>Tabla1[[#This Row],[TIEMPO PRORROGADO HASTA
(1)]]-Tabla1[[#This Row],[TIEMPO PRORROGADO DESDE
(1)]]</f>
        <v>0</v>
      </c>
      <c r="BF333" s="161"/>
      <c r="BG333" s="161"/>
      <c r="BH333" s="161"/>
      <c r="BJ333" s="4" t="s">
        <v>181</v>
      </c>
      <c r="BM333" s="4">
        <f t="shared" si="41"/>
        <v>0</v>
      </c>
      <c r="BR333" s="4" t="s">
        <v>181</v>
      </c>
      <c r="BU333" s="19">
        <f t="shared" si="42"/>
        <v>0</v>
      </c>
      <c r="BZ333" s="19">
        <f t="shared" si="43"/>
        <v>0</v>
      </c>
      <c r="CA333" s="19" t="s">
        <v>181</v>
      </c>
      <c r="CB333" s="161"/>
      <c r="CD333" s="161"/>
      <c r="CF333" s="19" t="s">
        <v>181</v>
      </c>
      <c r="CG333" s="161"/>
      <c r="CI333" s="161"/>
      <c r="CJ333" s="161"/>
      <c r="CK333" s="161"/>
      <c r="CL333" s="161"/>
      <c r="CN333" s="48"/>
      <c r="CO333" s="48"/>
      <c r="CP333" s="48"/>
      <c r="CR333" s="9">
        <v>0</v>
      </c>
      <c r="CS333" s="48"/>
      <c r="CT333" s="48"/>
      <c r="CU333" s="48"/>
      <c r="CX333" s="48"/>
      <c r="CY333" s="48"/>
      <c r="CZ333" s="48"/>
      <c r="DC333" s="48"/>
      <c r="DD333" s="48"/>
      <c r="DE333" s="48"/>
      <c r="DH333" s="48"/>
      <c r="DI333" s="48"/>
    </row>
    <row r="334" spans="1:113" x14ac:dyDescent="0.25">
      <c r="A334" s="4">
        <v>2020</v>
      </c>
      <c r="B334" s="5">
        <f>BD!K336</f>
        <v>328</v>
      </c>
      <c r="I334" s="19" t="s">
        <v>181</v>
      </c>
      <c r="O334" s="161"/>
      <c r="Q334" s="161"/>
      <c r="R334" s="161"/>
      <c r="T334" s="4" t="s">
        <v>181</v>
      </c>
      <c r="AE334" s="4" t="s">
        <v>181</v>
      </c>
      <c r="AP334" s="4" t="s">
        <v>181</v>
      </c>
      <c r="BA334" s="9">
        <f t="shared" ref="BA334:BA397" si="48">M334+X334+AI334+AT334</f>
        <v>0</v>
      </c>
      <c r="BB334" s="4" t="s">
        <v>181</v>
      </c>
      <c r="BC334" s="161"/>
      <c r="BE334" s="19">
        <f>Tabla1[[#This Row],[TIEMPO PRORROGADO HASTA
(1)]]-Tabla1[[#This Row],[TIEMPO PRORROGADO DESDE
(1)]]</f>
        <v>0</v>
      </c>
      <c r="BF334" s="161"/>
      <c r="BG334" s="161"/>
      <c r="BH334" s="161"/>
      <c r="BJ334" s="4" t="s">
        <v>181</v>
      </c>
      <c r="BM334" s="4">
        <f t="shared" ref="BM334:BM397" si="49">BO334-BN334</f>
        <v>0</v>
      </c>
      <c r="BR334" s="4" t="s">
        <v>181</v>
      </c>
      <c r="BU334" s="19">
        <f t="shared" ref="BU334:BU397" si="50">BW334-BV334</f>
        <v>0</v>
      </c>
      <c r="BZ334" s="19">
        <f t="shared" ref="BZ334:BZ397" si="51">BU334+BM334+BE334</f>
        <v>0</v>
      </c>
      <c r="CA334" s="19" t="s">
        <v>181</v>
      </c>
      <c r="CB334" s="161"/>
      <c r="CD334" s="161"/>
      <c r="CF334" s="19" t="s">
        <v>181</v>
      </c>
      <c r="CG334" s="161"/>
      <c r="CI334" s="161"/>
      <c r="CJ334" s="161"/>
      <c r="CK334" s="161"/>
      <c r="CL334" s="161"/>
      <c r="CN334" s="48"/>
      <c r="CO334" s="48"/>
      <c r="CP334" s="48"/>
      <c r="CR334" s="9">
        <v>0</v>
      </c>
      <c r="CS334" s="48"/>
      <c r="CT334" s="48"/>
      <c r="CU334" s="48"/>
      <c r="CX334" s="48"/>
      <c r="CY334" s="48"/>
      <c r="CZ334" s="48"/>
      <c r="DC334" s="48"/>
      <c r="DD334" s="48"/>
      <c r="DE334" s="48"/>
      <c r="DH334" s="48"/>
      <c r="DI334" s="48"/>
    </row>
    <row r="335" spans="1:113" x14ac:dyDescent="0.25">
      <c r="A335" s="4">
        <v>2020</v>
      </c>
      <c r="B335" s="5">
        <f>BD!K337</f>
        <v>329</v>
      </c>
      <c r="I335" s="19" t="s">
        <v>181</v>
      </c>
      <c r="O335" s="161"/>
      <c r="Q335" s="161"/>
      <c r="R335" s="161"/>
      <c r="T335" s="4" t="s">
        <v>181</v>
      </c>
      <c r="AE335" s="4" t="s">
        <v>181</v>
      </c>
      <c r="AP335" s="4" t="s">
        <v>181</v>
      </c>
      <c r="BA335" s="9">
        <f t="shared" si="48"/>
        <v>0</v>
      </c>
      <c r="BB335" s="4" t="s">
        <v>181</v>
      </c>
      <c r="BC335" s="161"/>
      <c r="BE335" s="19">
        <f>Tabla1[[#This Row],[TIEMPO PRORROGADO HASTA
(1)]]-Tabla1[[#This Row],[TIEMPO PRORROGADO DESDE
(1)]]</f>
        <v>0</v>
      </c>
      <c r="BF335" s="161"/>
      <c r="BG335" s="161"/>
      <c r="BH335" s="161"/>
      <c r="BJ335" s="4" t="s">
        <v>181</v>
      </c>
      <c r="BM335" s="4">
        <f t="shared" si="49"/>
        <v>0</v>
      </c>
      <c r="BR335" s="4" t="s">
        <v>181</v>
      </c>
      <c r="BU335" s="19">
        <f t="shared" si="50"/>
        <v>0</v>
      </c>
      <c r="BZ335" s="19">
        <f t="shared" si="51"/>
        <v>0</v>
      </c>
      <c r="CA335" s="19" t="s">
        <v>181</v>
      </c>
      <c r="CB335" s="161"/>
      <c r="CD335" s="161"/>
      <c r="CF335" s="19" t="s">
        <v>181</v>
      </c>
      <c r="CG335" s="161"/>
      <c r="CI335" s="161"/>
      <c r="CJ335" s="161"/>
      <c r="CK335" s="161"/>
      <c r="CL335" s="161"/>
      <c r="CN335" s="48"/>
      <c r="CO335" s="48"/>
      <c r="CP335" s="48"/>
      <c r="CR335" s="9">
        <v>0</v>
      </c>
      <c r="CS335" s="48"/>
      <c r="CT335" s="48"/>
      <c r="CU335" s="48"/>
      <c r="CX335" s="48"/>
      <c r="CY335" s="48"/>
      <c r="CZ335" s="48"/>
      <c r="DC335" s="48"/>
      <c r="DD335" s="48"/>
      <c r="DE335" s="48"/>
      <c r="DH335" s="48"/>
      <c r="DI335" s="48"/>
    </row>
    <row r="336" spans="1:113" x14ac:dyDescent="0.25">
      <c r="A336" s="4">
        <v>2020</v>
      </c>
      <c r="B336" s="5">
        <f>BD!K338</f>
        <v>330</v>
      </c>
      <c r="C336" s="161">
        <v>43956</v>
      </c>
      <c r="D336" s="6" t="s">
        <v>2454</v>
      </c>
      <c r="E336" s="9">
        <v>1800001</v>
      </c>
      <c r="H336" s="6" t="s">
        <v>1433</v>
      </c>
      <c r="I336" s="19" t="s">
        <v>181</v>
      </c>
      <c r="O336" s="161"/>
      <c r="Q336" s="161"/>
      <c r="R336" s="161"/>
      <c r="T336" s="4" t="s">
        <v>181</v>
      </c>
      <c r="AE336" s="4" t="s">
        <v>181</v>
      </c>
      <c r="AP336" s="4" t="s">
        <v>181</v>
      </c>
      <c r="BA336" s="9">
        <f t="shared" si="48"/>
        <v>0</v>
      </c>
      <c r="BB336" s="4" t="s">
        <v>181</v>
      </c>
      <c r="BC336" s="161"/>
      <c r="BE336" s="19">
        <f>Tabla1[[#This Row],[TIEMPO PRORROGADO HASTA
(1)]]-Tabla1[[#This Row],[TIEMPO PRORROGADO DESDE
(1)]]</f>
        <v>0</v>
      </c>
      <c r="BF336" s="161"/>
      <c r="BG336" s="161"/>
      <c r="BH336" s="161"/>
      <c r="BJ336" s="4" t="s">
        <v>181</v>
      </c>
      <c r="BM336" s="4">
        <f t="shared" si="49"/>
        <v>0</v>
      </c>
      <c r="BR336" s="4" t="s">
        <v>181</v>
      </c>
      <c r="BU336" s="19">
        <f t="shared" si="50"/>
        <v>0</v>
      </c>
      <c r="BZ336" s="19">
        <f t="shared" si="51"/>
        <v>0</v>
      </c>
      <c r="CA336" s="19" t="s">
        <v>181</v>
      </c>
      <c r="CB336" s="161"/>
      <c r="CD336" s="161"/>
      <c r="CF336" s="19" t="s">
        <v>181</v>
      </c>
      <c r="CG336" s="161"/>
      <c r="CI336" s="161"/>
      <c r="CJ336" s="161"/>
      <c r="CK336" s="161"/>
      <c r="CL336" s="161"/>
      <c r="CN336" s="48"/>
      <c r="CO336" s="48"/>
      <c r="CP336" s="48"/>
      <c r="CR336" s="9">
        <v>0</v>
      </c>
      <c r="CS336" s="48"/>
      <c r="CT336" s="48"/>
      <c r="CU336" s="48"/>
      <c r="CX336" s="48"/>
      <c r="CY336" s="48"/>
      <c r="CZ336" s="48"/>
      <c r="DC336" s="48"/>
      <c r="DD336" s="48"/>
      <c r="DE336" s="48"/>
      <c r="DH336" s="48"/>
      <c r="DI336" s="48"/>
    </row>
    <row r="337" spans="1:113" x14ac:dyDescent="0.25">
      <c r="A337" s="4">
        <v>2020</v>
      </c>
      <c r="B337" s="5">
        <f>BD!K339</f>
        <v>331</v>
      </c>
      <c r="I337" s="19" t="s">
        <v>181</v>
      </c>
      <c r="O337" s="161"/>
      <c r="Q337" s="161"/>
      <c r="R337" s="161"/>
      <c r="T337" s="4" t="s">
        <v>181</v>
      </c>
      <c r="AE337" s="4" t="s">
        <v>181</v>
      </c>
      <c r="AP337" s="4" t="s">
        <v>181</v>
      </c>
      <c r="BA337" s="9">
        <f t="shared" si="48"/>
        <v>0</v>
      </c>
      <c r="BB337" s="4" t="s">
        <v>181</v>
      </c>
      <c r="BC337" s="161"/>
      <c r="BE337" s="19">
        <f>Tabla1[[#This Row],[TIEMPO PRORROGADO HASTA
(1)]]-Tabla1[[#This Row],[TIEMPO PRORROGADO DESDE
(1)]]</f>
        <v>0</v>
      </c>
      <c r="BF337" s="161"/>
      <c r="BG337" s="161"/>
      <c r="BH337" s="161"/>
      <c r="BJ337" s="4" t="s">
        <v>181</v>
      </c>
      <c r="BM337" s="4">
        <f t="shared" si="49"/>
        <v>0</v>
      </c>
      <c r="BR337" s="4" t="s">
        <v>181</v>
      </c>
      <c r="BU337" s="19">
        <f t="shared" si="50"/>
        <v>0</v>
      </c>
      <c r="BZ337" s="19">
        <f t="shared" si="51"/>
        <v>0</v>
      </c>
      <c r="CA337" s="19" t="s">
        <v>181</v>
      </c>
      <c r="CB337" s="161"/>
      <c r="CD337" s="161"/>
      <c r="CF337" s="19" t="s">
        <v>181</v>
      </c>
      <c r="CG337" s="161"/>
      <c r="CI337" s="161"/>
      <c r="CJ337" s="161"/>
      <c r="CK337" s="161"/>
      <c r="CL337" s="161"/>
      <c r="CN337" s="48"/>
      <c r="CO337" s="48"/>
      <c r="CP337" s="48"/>
      <c r="CR337" s="9">
        <v>0</v>
      </c>
      <c r="CS337" s="48"/>
      <c r="CT337" s="48"/>
      <c r="CU337" s="48"/>
      <c r="CX337" s="48"/>
      <c r="CY337" s="48"/>
      <c r="CZ337" s="48"/>
      <c r="DC337" s="48"/>
      <c r="DD337" s="48"/>
      <c r="DE337" s="48"/>
      <c r="DH337" s="48"/>
      <c r="DI337" s="48"/>
    </row>
    <row r="338" spans="1:113" x14ac:dyDescent="0.25">
      <c r="A338" s="4">
        <v>2020</v>
      </c>
      <c r="B338" s="5">
        <f>BD!K340</f>
        <v>332</v>
      </c>
      <c r="I338" s="19" t="s">
        <v>181</v>
      </c>
      <c r="O338" s="161"/>
      <c r="Q338" s="161"/>
      <c r="R338" s="161"/>
      <c r="T338" s="4" t="s">
        <v>181</v>
      </c>
      <c r="AE338" s="4" t="s">
        <v>181</v>
      </c>
      <c r="AP338" s="4" t="s">
        <v>181</v>
      </c>
      <c r="BA338" s="9">
        <f t="shared" si="48"/>
        <v>0</v>
      </c>
      <c r="BB338" s="4" t="s">
        <v>181</v>
      </c>
      <c r="BC338" s="161"/>
      <c r="BE338" s="19">
        <f>Tabla1[[#This Row],[TIEMPO PRORROGADO HASTA
(1)]]-Tabla1[[#This Row],[TIEMPO PRORROGADO DESDE
(1)]]</f>
        <v>0</v>
      </c>
      <c r="BF338" s="161"/>
      <c r="BG338" s="161"/>
      <c r="BH338" s="161"/>
      <c r="BJ338" s="4" t="s">
        <v>181</v>
      </c>
      <c r="BM338" s="4">
        <f t="shared" si="49"/>
        <v>0</v>
      </c>
      <c r="BR338" s="4" t="s">
        <v>181</v>
      </c>
      <c r="BU338" s="19">
        <f t="shared" si="50"/>
        <v>0</v>
      </c>
      <c r="BZ338" s="19">
        <f t="shared" si="51"/>
        <v>0</v>
      </c>
      <c r="CA338" s="19" t="s">
        <v>181</v>
      </c>
      <c r="CB338" s="161"/>
      <c r="CD338" s="161"/>
      <c r="CF338" s="19" t="s">
        <v>181</v>
      </c>
      <c r="CG338" s="161"/>
      <c r="CI338" s="161"/>
      <c r="CJ338" s="161"/>
      <c r="CK338" s="161"/>
      <c r="CL338" s="161"/>
      <c r="CN338" s="48"/>
      <c r="CO338" s="48"/>
      <c r="CP338" s="48"/>
      <c r="CR338" s="9">
        <v>0</v>
      </c>
      <c r="CS338" s="48"/>
      <c r="CT338" s="48"/>
      <c r="CU338" s="48"/>
      <c r="CX338" s="48"/>
      <c r="CY338" s="48"/>
      <c r="CZ338" s="48"/>
      <c r="DC338" s="48"/>
      <c r="DD338" s="48"/>
      <c r="DE338" s="48"/>
      <c r="DH338" s="48"/>
      <c r="DI338" s="48"/>
    </row>
    <row r="339" spans="1:113" x14ac:dyDescent="0.25">
      <c r="A339" s="4">
        <v>2020</v>
      </c>
      <c r="B339" s="5">
        <f>BD!K341</f>
        <v>333</v>
      </c>
      <c r="C339" s="161">
        <v>43896</v>
      </c>
      <c r="D339" s="6" t="s">
        <v>2454</v>
      </c>
      <c r="E339" s="9">
        <v>366667</v>
      </c>
      <c r="H339" s="6" t="s">
        <v>516</v>
      </c>
      <c r="I339" s="19" t="s">
        <v>181</v>
      </c>
      <c r="O339" s="161"/>
      <c r="Q339" s="161"/>
      <c r="R339" s="161"/>
      <c r="T339" s="4" t="s">
        <v>181</v>
      </c>
      <c r="AE339" s="4" t="s">
        <v>181</v>
      </c>
      <c r="AP339" s="4" t="s">
        <v>181</v>
      </c>
      <c r="BA339" s="9">
        <f t="shared" si="48"/>
        <v>0</v>
      </c>
      <c r="BB339" s="4" t="s">
        <v>181</v>
      </c>
      <c r="BC339" s="161"/>
      <c r="BE339" s="19">
        <f>Tabla1[[#This Row],[TIEMPO PRORROGADO HASTA
(1)]]-Tabla1[[#This Row],[TIEMPO PRORROGADO DESDE
(1)]]</f>
        <v>0</v>
      </c>
      <c r="BF339" s="161"/>
      <c r="BG339" s="161"/>
      <c r="BH339" s="161"/>
      <c r="BJ339" s="4" t="s">
        <v>181</v>
      </c>
      <c r="BM339" s="4">
        <f t="shared" si="49"/>
        <v>0</v>
      </c>
      <c r="BR339" s="4" t="s">
        <v>181</v>
      </c>
      <c r="BU339" s="19">
        <f t="shared" si="50"/>
        <v>0</v>
      </c>
      <c r="BZ339" s="19">
        <f t="shared" si="51"/>
        <v>0</v>
      </c>
      <c r="CA339" s="19" t="s">
        <v>181</v>
      </c>
      <c r="CB339" s="161"/>
      <c r="CD339" s="161"/>
      <c r="CF339" s="19" t="s">
        <v>181</v>
      </c>
      <c r="CG339" s="161"/>
      <c r="CI339" s="161"/>
      <c r="CJ339" s="161"/>
      <c r="CK339" s="161"/>
      <c r="CL339" s="161"/>
      <c r="CN339" s="48"/>
      <c r="CO339" s="48"/>
      <c r="CP339" s="48"/>
      <c r="CR339" s="9">
        <v>0</v>
      </c>
      <c r="CS339" s="48"/>
      <c r="CT339" s="48"/>
      <c r="CU339" s="48"/>
      <c r="CX339" s="48"/>
      <c r="CY339" s="48"/>
      <c r="CZ339" s="48"/>
      <c r="DC339" s="48"/>
      <c r="DD339" s="48"/>
      <c r="DE339" s="48"/>
      <c r="DH339" s="48"/>
      <c r="DI339" s="48"/>
    </row>
    <row r="340" spans="1:113" x14ac:dyDescent="0.25">
      <c r="A340" s="4">
        <v>2020</v>
      </c>
      <c r="B340" s="5">
        <f>BD!K342</f>
        <v>334</v>
      </c>
      <c r="C340" s="161">
        <v>43896</v>
      </c>
      <c r="D340" s="6" t="s">
        <v>2454</v>
      </c>
      <c r="E340" s="9">
        <v>240000</v>
      </c>
      <c r="H340" s="6" t="s">
        <v>516</v>
      </c>
      <c r="I340" s="19" t="s">
        <v>181</v>
      </c>
      <c r="O340" s="161"/>
      <c r="Q340" s="161"/>
      <c r="R340" s="161"/>
      <c r="T340" s="4" t="s">
        <v>181</v>
      </c>
      <c r="AE340" s="4" t="s">
        <v>181</v>
      </c>
      <c r="AP340" s="4" t="s">
        <v>181</v>
      </c>
      <c r="BA340" s="9">
        <f t="shared" si="48"/>
        <v>0</v>
      </c>
      <c r="BB340" s="4" t="s">
        <v>181</v>
      </c>
      <c r="BC340" s="161"/>
      <c r="BE340" s="19">
        <f>Tabla1[[#This Row],[TIEMPO PRORROGADO HASTA
(1)]]-Tabla1[[#This Row],[TIEMPO PRORROGADO DESDE
(1)]]</f>
        <v>0</v>
      </c>
      <c r="BF340" s="161"/>
      <c r="BG340" s="161"/>
      <c r="BH340" s="161"/>
      <c r="BJ340" s="4" t="s">
        <v>181</v>
      </c>
      <c r="BM340" s="4">
        <f t="shared" si="49"/>
        <v>0</v>
      </c>
      <c r="BR340" s="4" t="s">
        <v>181</v>
      </c>
      <c r="BU340" s="19">
        <f t="shared" si="50"/>
        <v>0</v>
      </c>
      <c r="BZ340" s="19">
        <f t="shared" si="51"/>
        <v>0</v>
      </c>
      <c r="CA340" s="19" t="s">
        <v>181</v>
      </c>
      <c r="CB340" s="161"/>
      <c r="CD340" s="161"/>
      <c r="CF340" s="19" t="s">
        <v>181</v>
      </c>
      <c r="CG340" s="161"/>
      <c r="CI340" s="161"/>
      <c r="CJ340" s="161"/>
      <c r="CK340" s="161"/>
      <c r="CL340" s="161"/>
      <c r="CN340" s="48"/>
      <c r="CO340" s="48"/>
      <c r="CP340" s="48"/>
      <c r="CR340" s="9">
        <v>0</v>
      </c>
      <c r="CS340" s="48"/>
      <c r="CT340" s="48"/>
      <c r="CU340" s="48"/>
      <c r="CX340" s="48"/>
      <c r="CY340" s="48"/>
      <c r="CZ340" s="48"/>
      <c r="DC340" s="48"/>
      <c r="DD340" s="48"/>
      <c r="DE340" s="48"/>
      <c r="DH340" s="48"/>
      <c r="DI340" s="48"/>
    </row>
    <row r="341" spans="1:113" x14ac:dyDescent="0.25">
      <c r="A341" s="4">
        <v>2020</v>
      </c>
      <c r="B341" s="5">
        <f>BD!K343</f>
        <v>335</v>
      </c>
      <c r="I341" s="19" t="s">
        <v>181</v>
      </c>
      <c r="O341" s="161"/>
      <c r="Q341" s="161"/>
      <c r="R341" s="161"/>
      <c r="T341" s="4" t="s">
        <v>181</v>
      </c>
      <c r="AE341" s="4" t="s">
        <v>181</v>
      </c>
      <c r="AP341" s="4" t="s">
        <v>181</v>
      </c>
      <c r="BA341" s="9">
        <f t="shared" si="48"/>
        <v>0</v>
      </c>
      <c r="BB341" s="4" t="s">
        <v>181</v>
      </c>
      <c r="BC341" s="161"/>
      <c r="BE341" s="19">
        <f>Tabla1[[#This Row],[TIEMPO PRORROGADO HASTA
(1)]]-Tabla1[[#This Row],[TIEMPO PRORROGADO DESDE
(1)]]</f>
        <v>0</v>
      </c>
      <c r="BF341" s="161"/>
      <c r="BG341" s="161"/>
      <c r="BH341" s="161"/>
      <c r="BJ341" s="4" t="s">
        <v>181</v>
      </c>
      <c r="BM341" s="4">
        <f t="shared" si="49"/>
        <v>0</v>
      </c>
      <c r="BR341" s="4" t="s">
        <v>181</v>
      </c>
      <c r="BU341" s="19">
        <f t="shared" si="50"/>
        <v>0</v>
      </c>
      <c r="BZ341" s="19">
        <f t="shared" si="51"/>
        <v>0</v>
      </c>
      <c r="CA341" s="19" t="s">
        <v>181</v>
      </c>
      <c r="CB341" s="161"/>
      <c r="CD341" s="161"/>
      <c r="CF341" s="19" t="s">
        <v>181</v>
      </c>
      <c r="CG341" s="161"/>
      <c r="CI341" s="161"/>
      <c r="CJ341" s="161"/>
      <c r="CK341" s="161"/>
      <c r="CL341" s="161"/>
      <c r="CN341" s="48"/>
      <c r="CO341" s="48"/>
      <c r="CP341" s="48"/>
      <c r="CR341" s="9">
        <v>0</v>
      </c>
      <c r="CS341" s="48"/>
      <c r="CT341" s="48"/>
      <c r="CU341" s="48"/>
      <c r="CX341" s="48"/>
      <c r="CY341" s="48"/>
      <c r="CZ341" s="48"/>
      <c r="DC341" s="48"/>
      <c r="DD341" s="48"/>
      <c r="DE341" s="48"/>
      <c r="DH341" s="48"/>
      <c r="DI341" s="48"/>
    </row>
    <row r="342" spans="1:113" x14ac:dyDescent="0.25">
      <c r="A342" s="4">
        <v>2020</v>
      </c>
      <c r="B342" s="5">
        <f>BD!K344</f>
        <v>336</v>
      </c>
      <c r="I342" s="19" t="s">
        <v>181</v>
      </c>
      <c r="O342" s="161"/>
      <c r="Q342" s="161"/>
      <c r="R342" s="161"/>
      <c r="T342" s="4" t="s">
        <v>181</v>
      </c>
      <c r="AE342" s="4" t="s">
        <v>181</v>
      </c>
      <c r="AP342" s="4" t="s">
        <v>181</v>
      </c>
      <c r="BA342" s="9">
        <f t="shared" si="48"/>
        <v>0</v>
      </c>
      <c r="BB342" s="4" t="s">
        <v>181</v>
      </c>
      <c r="BC342" s="161"/>
      <c r="BE342" s="19">
        <f>Tabla1[[#This Row],[TIEMPO PRORROGADO HASTA
(1)]]-Tabla1[[#This Row],[TIEMPO PRORROGADO DESDE
(1)]]</f>
        <v>0</v>
      </c>
      <c r="BF342" s="161"/>
      <c r="BG342" s="161"/>
      <c r="BH342" s="161"/>
      <c r="BJ342" s="4" t="s">
        <v>181</v>
      </c>
      <c r="BM342" s="4">
        <f t="shared" si="49"/>
        <v>0</v>
      </c>
      <c r="BR342" s="4" t="s">
        <v>181</v>
      </c>
      <c r="BU342" s="19">
        <f t="shared" si="50"/>
        <v>0</v>
      </c>
      <c r="BZ342" s="19">
        <f t="shared" si="51"/>
        <v>0</v>
      </c>
      <c r="CA342" s="19" t="s">
        <v>181</v>
      </c>
      <c r="CB342" s="161"/>
      <c r="CD342" s="161"/>
      <c r="CF342" s="19" t="s">
        <v>181</v>
      </c>
      <c r="CG342" s="161"/>
      <c r="CI342" s="161"/>
      <c r="CJ342" s="161"/>
      <c r="CK342" s="161"/>
      <c r="CL342" s="161"/>
      <c r="CN342" s="48"/>
      <c r="CO342" s="48"/>
      <c r="CP342" s="48"/>
      <c r="CR342" s="9">
        <v>0</v>
      </c>
      <c r="CS342" s="48"/>
      <c r="CT342" s="48"/>
      <c r="CU342" s="48"/>
      <c r="CX342" s="48"/>
      <c r="CY342" s="48"/>
      <c r="CZ342" s="48"/>
      <c r="DC342" s="48"/>
      <c r="DD342" s="48"/>
      <c r="DE342" s="48"/>
      <c r="DH342" s="48"/>
      <c r="DI342" s="48"/>
    </row>
    <row r="343" spans="1:113" x14ac:dyDescent="0.25">
      <c r="A343" s="4">
        <v>2020</v>
      </c>
      <c r="B343" s="5">
        <f>BD!K345</f>
        <v>337</v>
      </c>
      <c r="I343" s="19" t="s">
        <v>181</v>
      </c>
      <c r="O343" s="161"/>
      <c r="Q343" s="161"/>
      <c r="R343" s="161"/>
      <c r="T343" s="4" t="s">
        <v>181</v>
      </c>
      <c r="AE343" s="4" t="s">
        <v>181</v>
      </c>
      <c r="AP343" s="4" t="s">
        <v>181</v>
      </c>
      <c r="BA343" s="9">
        <f t="shared" si="48"/>
        <v>0</v>
      </c>
      <c r="BB343" s="4" t="s">
        <v>181</v>
      </c>
      <c r="BC343" s="161"/>
      <c r="BE343" s="19">
        <f>Tabla1[[#This Row],[TIEMPO PRORROGADO HASTA
(1)]]-Tabla1[[#This Row],[TIEMPO PRORROGADO DESDE
(1)]]</f>
        <v>0</v>
      </c>
      <c r="BF343" s="161"/>
      <c r="BG343" s="161"/>
      <c r="BH343" s="161"/>
      <c r="BJ343" s="4" t="s">
        <v>181</v>
      </c>
      <c r="BM343" s="4">
        <f t="shared" si="49"/>
        <v>0</v>
      </c>
      <c r="BR343" s="4" t="s">
        <v>181</v>
      </c>
      <c r="BU343" s="19">
        <f t="shared" si="50"/>
        <v>0</v>
      </c>
      <c r="BZ343" s="19">
        <f t="shared" si="51"/>
        <v>0</v>
      </c>
      <c r="CA343" s="19" t="s">
        <v>181</v>
      </c>
      <c r="CB343" s="161"/>
      <c r="CD343" s="161"/>
      <c r="CF343" s="19" t="s">
        <v>181</v>
      </c>
      <c r="CG343" s="161"/>
      <c r="CI343" s="161"/>
      <c r="CJ343" s="161"/>
      <c r="CK343" s="161"/>
      <c r="CL343" s="161"/>
      <c r="CN343" s="48"/>
      <c r="CO343" s="48"/>
      <c r="CP343" s="48"/>
      <c r="CR343" s="9">
        <v>0</v>
      </c>
      <c r="CS343" s="48"/>
      <c r="CT343" s="48"/>
      <c r="CU343" s="48"/>
      <c r="CX343" s="48"/>
      <c r="CY343" s="48"/>
      <c r="CZ343" s="48"/>
      <c r="DC343" s="48"/>
      <c r="DD343" s="48"/>
      <c r="DE343" s="48"/>
      <c r="DH343" s="48"/>
      <c r="DI343" s="48"/>
    </row>
    <row r="344" spans="1:113" x14ac:dyDescent="0.25">
      <c r="A344" s="4">
        <v>2020</v>
      </c>
      <c r="B344" s="5">
        <f>BD!K346</f>
        <v>338</v>
      </c>
      <c r="I344" s="19" t="s">
        <v>181</v>
      </c>
      <c r="O344" s="161"/>
      <c r="Q344" s="161"/>
      <c r="R344" s="161"/>
      <c r="T344" s="4" t="s">
        <v>181</v>
      </c>
      <c r="AE344" s="4" t="s">
        <v>181</v>
      </c>
      <c r="AP344" s="4" t="s">
        <v>181</v>
      </c>
      <c r="BA344" s="9">
        <f t="shared" si="48"/>
        <v>0</v>
      </c>
      <c r="BB344" s="4" t="s">
        <v>181</v>
      </c>
      <c r="BC344" s="161"/>
      <c r="BE344" s="19">
        <f>Tabla1[[#This Row],[TIEMPO PRORROGADO HASTA
(1)]]-Tabla1[[#This Row],[TIEMPO PRORROGADO DESDE
(1)]]</f>
        <v>0</v>
      </c>
      <c r="BF344" s="161"/>
      <c r="BG344" s="161"/>
      <c r="BH344" s="161"/>
      <c r="BJ344" s="4" t="s">
        <v>181</v>
      </c>
      <c r="BM344" s="4">
        <f t="shared" si="49"/>
        <v>0</v>
      </c>
      <c r="BR344" s="4" t="s">
        <v>181</v>
      </c>
      <c r="BU344" s="19">
        <f t="shared" si="50"/>
        <v>0</v>
      </c>
      <c r="BZ344" s="19">
        <f t="shared" si="51"/>
        <v>0</v>
      </c>
      <c r="CA344" s="19" t="s">
        <v>181</v>
      </c>
      <c r="CB344" s="161"/>
      <c r="CD344" s="161"/>
      <c r="CF344" s="19" t="s">
        <v>181</v>
      </c>
      <c r="CG344" s="161"/>
      <c r="CI344" s="161"/>
      <c r="CJ344" s="161"/>
      <c r="CK344" s="161"/>
      <c r="CL344" s="161"/>
      <c r="CN344" s="48"/>
      <c r="CO344" s="48"/>
      <c r="CP344" s="48"/>
      <c r="CR344" s="9">
        <v>0</v>
      </c>
      <c r="CS344" s="48"/>
      <c r="CT344" s="48"/>
      <c r="CU344" s="48"/>
      <c r="CX344" s="48"/>
      <c r="CY344" s="48"/>
      <c r="CZ344" s="48"/>
      <c r="DC344" s="48"/>
      <c r="DD344" s="48"/>
      <c r="DE344" s="48"/>
      <c r="DH344" s="48"/>
      <c r="DI344" s="48"/>
    </row>
    <row r="345" spans="1:113" x14ac:dyDescent="0.25">
      <c r="A345" s="4">
        <v>2020</v>
      </c>
      <c r="B345" s="5">
        <f>BD!K347</f>
        <v>339</v>
      </c>
      <c r="I345" s="19" t="s">
        <v>181</v>
      </c>
      <c r="O345" s="161"/>
      <c r="Q345" s="161"/>
      <c r="R345" s="161"/>
      <c r="T345" s="4" t="s">
        <v>181</v>
      </c>
      <c r="AE345" s="4" t="s">
        <v>181</v>
      </c>
      <c r="AP345" s="4" t="s">
        <v>181</v>
      </c>
      <c r="BA345" s="9">
        <f t="shared" si="48"/>
        <v>0</v>
      </c>
      <c r="BB345" s="4" t="s">
        <v>181</v>
      </c>
      <c r="BC345" s="161"/>
      <c r="BE345" s="19">
        <f>Tabla1[[#This Row],[TIEMPO PRORROGADO HASTA
(1)]]-Tabla1[[#This Row],[TIEMPO PRORROGADO DESDE
(1)]]</f>
        <v>0</v>
      </c>
      <c r="BF345" s="161"/>
      <c r="BG345" s="161"/>
      <c r="BH345" s="161"/>
      <c r="BJ345" s="4" t="s">
        <v>181</v>
      </c>
      <c r="BM345" s="4">
        <f t="shared" si="49"/>
        <v>0</v>
      </c>
      <c r="BR345" s="4" t="s">
        <v>181</v>
      </c>
      <c r="BU345" s="19">
        <f t="shared" si="50"/>
        <v>0</v>
      </c>
      <c r="BZ345" s="19">
        <f t="shared" si="51"/>
        <v>0</v>
      </c>
      <c r="CA345" s="19" t="s">
        <v>181</v>
      </c>
      <c r="CB345" s="161"/>
      <c r="CD345" s="161"/>
      <c r="CF345" s="19" t="s">
        <v>181</v>
      </c>
      <c r="CG345" s="161"/>
      <c r="CI345" s="161"/>
      <c r="CJ345" s="161"/>
      <c r="CK345" s="161"/>
      <c r="CL345" s="161"/>
      <c r="CN345" s="48"/>
      <c r="CO345" s="48"/>
      <c r="CP345" s="48"/>
      <c r="CR345" s="9">
        <v>0</v>
      </c>
      <c r="CS345" s="48"/>
      <c r="CT345" s="48"/>
      <c r="CU345" s="48"/>
      <c r="CX345" s="48"/>
      <c r="CY345" s="48"/>
      <c r="CZ345" s="48"/>
      <c r="DC345" s="48"/>
      <c r="DD345" s="48"/>
      <c r="DE345" s="48"/>
      <c r="DH345" s="48"/>
      <c r="DI345" s="48"/>
    </row>
    <row r="346" spans="1:113" x14ac:dyDescent="0.25">
      <c r="A346" s="4">
        <v>2020</v>
      </c>
      <c r="B346" s="5">
        <f>BD!K348</f>
        <v>340</v>
      </c>
      <c r="I346" s="19" t="s">
        <v>180</v>
      </c>
      <c r="J346" s="20">
        <v>44175</v>
      </c>
      <c r="K346" s="6" t="s">
        <v>5358</v>
      </c>
      <c r="L346" s="19" t="s">
        <v>209</v>
      </c>
      <c r="M346" s="9">
        <v>2453000</v>
      </c>
      <c r="O346" s="161"/>
      <c r="Q346" s="161"/>
      <c r="R346" s="161"/>
      <c r="S346" s="6" t="s">
        <v>4825</v>
      </c>
      <c r="T346" s="4" t="s">
        <v>181</v>
      </c>
      <c r="AE346" s="4" t="s">
        <v>181</v>
      </c>
      <c r="AP346" s="4" t="s">
        <v>181</v>
      </c>
      <c r="BA346" s="9">
        <f t="shared" si="48"/>
        <v>2453000</v>
      </c>
      <c r="BB346" s="4" t="s">
        <v>180</v>
      </c>
      <c r="BC346" s="161">
        <v>44175</v>
      </c>
      <c r="BD346" s="6" t="s">
        <v>5358</v>
      </c>
      <c r="BE346" s="19">
        <f>Tabla1[[#This Row],[TIEMPO PRORROGADO HASTA
(1)]]-Tabla1[[#This Row],[TIEMPO PRORROGADO DESDE
(1)]]</f>
        <v>23</v>
      </c>
      <c r="BF346" s="161">
        <v>44171</v>
      </c>
      <c r="BG346" s="161">
        <v>44194</v>
      </c>
      <c r="BH346" s="161"/>
      <c r="BI346" s="6" t="s">
        <v>4825</v>
      </c>
      <c r="BJ346" s="4" t="s">
        <v>181</v>
      </c>
      <c r="BM346" s="4">
        <f t="shared" si="49"/>
        <v>0</v>
      </c>
      <c r="BR346" s="4" t="s">
        <v>181</v>
      </c>
      <c r="BU346" s="19">
        <f t="shared" si="50"/>
        <v>0</v>
      </c>
      <c r="BZ346" s="19">
        <f t="shared" si="51"/>
        <v>23</v>
      </c>
      <c r="CA346" s="19" t="s">
        <v>181</v>
      </c>
      <c r="CB346" s="161"/>
      <c r="CD346" s="161"/>
      <c r="CF346" s="19" t="s">
        <v>181</v>
      </c>
      <c r="CG346" s="161"/>
      <c r="CI346" s="161"/>
      <c r="CJ346" s="161"/>
      <c r="CK346" s="161"/>
      <c r="CL346" s="161"/>
      <c r="CN346" s="48"/>
      <c r="CO346" s="48"/>
      <c r="CP346" s="48"/>
      <c r="CR346" s="9">
        <v>0</v>
      </c>
      <c r="CS346" s="48"/>
      <c r="CT346" s="48"/>
      <c r="CU346" s="48"/>
      <c r="CX346" s="48"/>
      <c r="CY346" s="48"/>
      <c r="CZ346" s="48"/>
      <c r="DC346" s="48"/>
      <c r="DD346" s="48"/>
      <c r="DE346" s="48"/>
      <c r="DH346" s="48"/>
      <c r="DI346" s="48"/>
    </row>
    <row r="347" spans="1:113" x14ac:dyDescent="0.25">
      <c r="A347" s="4">
        <v>2020</v>
      </c>
      <c r="B347" s="5">
        <f>BD!K349</f>
        <v>341</v>
      </c>
      <c r="I347" s="19" t="s">
        <v>181</v>
      </c>
      <c r="O347" s="161"/>
      <c r="Q347" s="161"/>
      <c r="R347" s="161"/>
      <c r="T347" s="4" t="s">
        <v>181</v>
      </c>
      <c r="AE347" s="4" t="s">
        <v>181</v>
      </c>
      <c r="AP347" s="4" t="s">
        <v>181</v>
      </c>
      <c r="BA347" s="9">
        <f t="shared" si="48"/>
        <v>0</v>
      </c>
      <c r="BB347" s="4" t="s">
        <v>181</v>
      </c>
      <c r="BC347" s="161"/>
      <c r="BE347" s="19">
        <f>Tabla1[[#This Row],[TIEMPO PRORROGADO HASTA
(1)]]-Tabla1[[#This Row],[TIEMPO PRORROGADO DESDE
(1)]]</f>
        <v>0</v>
      </c>
      <c r="BF347" s="161"/>
      <c r="BG347" s="161"/>
      <c r="BH347" s="161"/>
      <c r="BJ347" s="4" t="s">
        <v>181</v>
      </c>
      <c r="BM347" s="4">
        <f t="shared" si="49"/>
        <v>0</v>
      </c>
      <c r="BR347" s="4" t="s">
        <v>181</v>
      </c>
      <c r="BU347" s="19">
        <f t="shared" si="50"/>
        <v>0</v>
      </c>
      <c r="BZ347" s="19">
        <f t="shared" si="51"/>
        <v>0</v>
      </c>
      <c r="CA347" s="19" t="s">
        <v>181</v>
      </c>
      <c r="CB347" s="161"/>
      <c r="CD347" s="161"/>
      <c r="CF347" s="19" t="s">
        <v>181</v>
      </c>
      <c r="CG347" s="161"/>
      <c r="CI347" s="161"/>
      <c r="CJ347" s="161"/>
      <c r="CK347" s="161"/>
      <c r="CL347" s="161"/>
      <c r="CN347" s="48"/>
      <c r="CO347" s="48"/>
      <c r="CP347" s="48"/>
      <c r="CR347" s="9">
        <v>0</v>
      </c>
      <c r="CS347" s="48"/>
      <c r="CT347" s="48"/>
      <c r="CU347" s="48"/>
      <c r="CX347" s="48"/>
      <c r="CY347" s="48"/>
      <c r="CZ347" s="48"/>
      <c r="DC347" s="48"/>
      <c r="DD347" s="48"/>
      <c r="DE347" s="48"/>
      <c r="DH347" s="48"/>
      <c r="DI347" s="48"/>
    </row>
    <row r="348" spans="1:113" x14ac:dyDescent="0.25">
      <c r="A348" s="4">
        <v>2020</v>
      </c>
      <c r="B348" s="5">
        <f>BD!K350</f>
        <v>342</v>
      </c>
      <c r="I348" s="19" t="s">
        <v>180</v>
      </c>
      <c r="J348" s="20">
        <v>44000</v>
      </c>
      <c r="K348" s="6" t="s">
        <v>2454</v>
      </c>
      <c r="L348" s="19" t="s">
        <v>209</v>
      </c>
      <c r="M348" s="9">
        <v>3700000</v>
      </c>
      <c r="O348" s="161"/>
      <c r="Q348" s="161"/>
      <c r="R348" s="161"/>
      <c r="S348" s="6" t="s">
        <v>515</v>
      </c>
      <c r="T348" s="4" t="s">
        <v>181</v>
      </c>
      <c r="AE348" s="4" t="s">
        <v>181</v>
      </c>
      <c r="AP348" s="4" t="s">
        <v>181</v>
      </c>
      <c r="BA348" s="9">
        <f t="shared" si="48"/>
        <v>3700000</v>
      </c>
      <c r="BB348" s="4" t="s">
        <v>180</v>
      </c>
      <c r="BC348" s="161">
        <v>44000</v>
      </c>
      <c r="BD348" s="6" t="s">
        <v>2454</v>
      </c>
      <c r="BE348" s="19">
        <f>Tabla1[[#This Row],[TIEMPO PRORROGADO HASTA
(1)]]-Tabla1[[#This Row],[TIEMPO PRORROGADO DESDE
(1)]]</f>
        <v>62</v>
      </c>
      <c r="BF348" s="161">
        <v>44017</v>
      </c>
      <c r="BG348" s="161">
        <v>44079</v>
      </c>
      <c r="BH348" s="161"/>
      <c r="BI348" s="6" t="s">
        <v>515</v>
      </c>
      <c r="BJ348" s="4" t="s">
        <v>181</v>
      </c>
      <c r="BM348" s="4">
        <f t="shared" si="49"/>
        <v>0</v>
      </c>
      <c r="BR348" s="4" t="s">
        <v>181</v>
      </c>
      <c r="BU348" s="19">
        <f t="shared" si="50"/>
        <v>0</v>
      </c>
      <c r="BZ348" s="19">
        <f t="shared" si="51"/>
        <v>62</v>
      </c>
      <c r="CA348" s="19" t="s">
        <v>181</v>
      </c>
      <c r="CB348" s="161"/>
      <c r="CD348" s="161"/>
      <c r="CF348" s="19" t="s">
        <v>181</v>
      </c>
      <c r="CG348" s="161"/>
      <c r="CI348" s="161"/>
      <c r="CJ348" s="161"/>
      <c r="CK348" s="161"/>
      <c r="CL348" s="161"/>
      <c r="CN348" s="48"/>
      <c r="CO348" s="48"/>
      <c r="CP348" s="48"/>
      <c r="CR348" s="9">
        <v>0</v>
      </c>
      <c r="CS348" s="48"/>
      <c r="CT348" s="48"/>
      <c r="CU348" s="48"/>
      <c r="CX348" s="48"/>
      <c r="CY348" s="48"/>
      <c r="CZ348" s="48"/>
      <c r="DC348" s="48"/>
      <c r="DD348" s="48"/>
      <c r="DE348" s="48"/>
      <c r="DH348" s="48"/>
      <c r="DI348" s="48"/>
    </row>
    <row r="349" spans="1:113" x14ac:dyDescent="0.25">
      <c r="A349" s="4">
        <v>2020</v>
      </c>
      <c r="B349" s="5">
        <f>BD!K351</f>
        <v>343</v>
      </c>
      <c r="I349" s="19" t="s">
        <v>181</v>
      </c>
      <c r="O349" s="161"/>
      <c r="Q349" s="161"/>
      <c r="R349" s="161"/>
      <c r="T349" s="4" t="s">
        <v>181</v>
      </c>
      <c r="AE349" s="4" t="s">
        <v>181</v>
      </c>
      <c r="AP349" s="4" t="s">
        <v>181</v>
      </c>
      <c r="BA349" s="9">
        <f t="shared" si="48"/>
        <v>0</v>
      </c>
      <c r="BB349" s="4" t="s">
        <v>181</v>
      </c>
      <c r="BC349" s="161"/>
      <c r="BE349" s="19">
        <f>Tabla1[[#This Row],[TIEMPO PRORROGADO HASTA
(1)]]-Tabla1[[#This Row],[TIEMPO PRORROGADO DESDE
(1)]]</f>
        <v>0</v>
      </c>
      <c r="BF349" s="161"/>
      <c r="BG349" s="161"/>
      <c r="BH349" s="161"/>
      <c r="BJ349" s="4" t="s">
        <v>181</v>
      </c>
      <c r="BM349" s="4">
        <f t="shared" si="49"/>
        <v>0</v>
      </c>
      <c r="BR349" s="4" t="s">
        <v>181</v>
      </c>
      <c r="BU349" s="19">
        <f t="shared" si="50"/>
        <v>0</v>
      </c>
      <c r="BZ349" s="19">
        <f t="shared" si="51"/>
        <v>0</v>
      </c>
      <c r="CA349" s="19" t="s">
        <v>181</v>
      </c>
      <c r="CB349" s="161"/>
      <c r="CD349" s="161"/>
      <c r="CF349" s="19" t="s">
        <v>181</v>
      </c>
      <c r="CG349" s="161"/>
      <c r="CI349" s="161"/>
      <c r="CJ349" s="161"/>
      <c r="CK349" s="161"/>
      <c r="CL349" s="161"/>
      <c r="CN349" s="48"/>
      <c r="CO349" s="48"/>
      <c r="CP349" s="48"/>
      <c r="CR349" s="9">
        <v>0</v>
      </c>
      <c r="CS349" s="48"/>
      <c r="CT349" s="48"/>
      <c r="CU349" s="48"/>
      <c r="CX349" s="48"/>
      <c r="CY349" s="48"/>
      <c r="CZ349" s="48"/>
      <c r="DC349" s="48"/>
      <c r="DD349" s="48"/>
      <c r="DE349" s="48"/>
      <c r="DH349" s="48"/>
      <c r="DI349" s="48"/>
    </row>
    <row r="350" spans="1:113" x14ac:dyDescent="0.25">
      <c r="A350" s="4">
        <v>2020</v>
      </c>
      <c r="B350" s="5">
        <f>BD!K352</f>
        <v>344</v>
      </c>
      <c r="I350" s="19" t="s">
        <v>181</v>
      </c>
      <c r="O350" s="161"/>
      <c r="Q350" s="161"/>
      <c r="R350" s="161"/>
      <c r="T350" s="4" t="s">
        <v>181</v>
      </c>
      <c r="AE350" s="4" t="s">
        <v>181</v>
      </c>
      <c r="AP350" s="4" t="s">
        <v>181</v>
      </c>
      <c r="BA350" s="9">
        <f t="shared" si="48"/>
        <v>0</v>
      </c>
      <c r="BB350" s="4" t="s">
        <v>181</v>
      </c>
      <c r="BC350" s="161"/>
      <c r="BE350" s="19">
        <f>Tabla1[[#This Row],[TIEMPO PRORROGADO HASTA
(1)]]-Tabla1[[#This Row],[TIEMPO PRORROGADO DESDE
(1)]]</f>
        <v>0</v>
      </c>
      <c r="BF350" s="161"/>
      <c r="BG350" s="161"/>
      <c r="BH350" s="161"/>
      <c r="BJ350" s="4" t="s">
        <v>181</v>
      </c>
      <c r="BM350" s="4">
        <f t="shared" si="49"/>
        <v>0</v>
      </c>
      <c r="BR350" s="4" t="s">
        <v>181</v>
      </c>
      <c r="BU350" s="19">
        <f t="shared" si="50"/>
        <v>0</v>
      </c>
      <c r="BZ350" s="19">
        <f t="shared" si="51"/>
        <v>0</v>
      </c>
      <c r="CA350" s="19" t="s">
        <v>181</v>
      </c>
      <c r="CB350" s="161"/>
      <c r="CD350" s="161"/>
      <c r="CF350" s="19" t="s">
        <v>181</v>
      </c>
      <c r="CG350" s="161"/>
      <c r="CI350" s="161"/>
      <c r="CJ350" s="161"/>
      <c r="CK350" s="161"/>
      <c r="CL350" s="161"/>
      <c r="CN350" s="48"/>
      <c r="CO350" s="48"/>
      <c r="CP350" s="48"/>
      <c r="CR350" s="9">
        <v>0</v>
      </c>
      <c r="CS350" s="48"/>
      <c r="CT350" s="48"/>
      <c r="CU350" s="48"/>
      <c r="CX350" s="48"/>
      <c r="CY350" s="48"/>
      <c r="CZ350" s="48"/>
      <c r="DC350" s="48"/>
      <c r="DD350" s="48"/>
      <c r="DE350" s="48"/>
      <c r="DH350" s="48"/>
      <c r="DI350" s="48"/>
    </row>
    <row r="351" spans="1:113" x14ac:dyDescent="0.25">
      <c r="A351" s="4">
        <v>2020</v>
      </c>
      <c r="B351" s="5">
        <f>BD!K353</f>
        <v>345</v>
      </c>
      <c r="I351" s="19" t="s">
        <v>181</v>
      </c>
      <c r="O351" s="161"/>
      <c r="Q351" s="161"/>
      <c r="R351" s="161"/>
      <c r="T351" s="4" t="s">
        <v>181</v>
      </c>
      <c r="AE351" s="4" t="s">
        <v>181</v>
      </c>
      <c r="AP351" s="4" t="s">
        <v>181</v>
      </c>
      <c r="BA351" s="9">
        <f t="shared" si="48"/>
        <v>0</v>
      </c>
      <c r="BB351" s="4" t="s">
        <v>181</v>
      </c>
      <c r="BC351" s="161"/>
      <c r="BE351" s="19">
        <f>Tabla1[[#This Row],[TIEMPO PRORROGADO HASTA
(1)]]-Tabla1[[#This Row],[TIEMPO PRORROGADO DESDE
(1)]]</f>
        <v>0</v>
      </c>
      <c r="BF351" s="161"/>
      <c r="BG351" s="161"/>
      <c r="BH351" s="161"/>
      <c r="BJ351" s="4" t="s">
        <v>181</v>
      </c>
      <c r="BM351" s="4">
        <f t="shared" si="49"/>
        <v>0</v>
      </c>
      <c r="BR351" s="4" t="s">
        <v>181</v>
      </c>
      <c r="BU351" s="19">
        <f t="shared" si="50"/>
        <v>0</v>
      </c>
      <c r="BZ351" s="19">
        <f t="shared" si="51"/>
        <v>0</v>
      </c>
      <c r="CA351" s="19" t="s">
        <v>181</v>
      </c>
      <c r="CB351" s="161"/>
      <c r="CD351" s="161"/>
      <c r="CF351" s="19" t="s">
        <v>181</v>
      </c>
      <c r="CG351" s="161"/>
      <c r="CI351" s="161"/>
      <c r="CJ351" s="161"/>
      <c r="CK351" s="161"/>
      <c r="CL351" s="161"/>
      <c r="CN351" s="48"/>
      <c r="CO351" s="48"/>
      <c r="CP351" s="48"/>
      <c r="CR351" s="9">
        <v>0</v>
      </c>
      <c r="CS351" s="48"/>
      <c r="CT351" s="48"/>
      <c r="CU351" s="48"/>
      <c r="CX351" s="48"/>
      <c r="CY351" s="48"/>
      <c r="CZ351" s="48"/>
      <c r="DC351" s="48"/>
      <c r="DD351" s="48"/>
      <c r="DE351" s="48"/>
      <c r="DH351" s="48"/>
      <c r="DI351" s="48"/>
    </row>
    <row r="352" spans="1:113" x14ac:dyDescent="0.25">
      <c r="A352" s="4">
        <v>2020</v>
      </c>
      <c r="B352" s="5">
        <f>BD!K354</f>
        <v>346</v>
      </c>
      <c r="I352" s="19" t="s">
        <v>180</v>
      </c>
      <c r="J352" s="20">
        <v>44040</v>
      </c>
      <c r="K352" s="6" t="s">
        <v>2454</v>
      </c>
      <c r="L352" s="19" t="s">
        <v>209</v>
      </c>
      <c r="M352" s="9">
        <v>7204000</v>
      </c>
      <c r="O352" s="161"/>
      <c r="Q352" s="161"/>
      <c r="R352" s="161"/>
      <c r="S352" s="6" t="s">
        <v>1438</v>
      </c>
      <c r="T352" s="4" t="s">
        <v>181</v>
      </c>
      <c r="AE352" s="4" t="s">
        <v>181</v>
      </c>
      <c r="AP352" s="4" t="s">
        <v>181</v>
      </c>
      <c r="BA352" s="9">
        <f t="shared" si="48"/>
        <v>7204000</v>
      </c>
      <c r="BB352" s="4" t="s">
        <v>180</v>
      </c>
      <c r="BC352" s="161">
        <v>44040</v>
      </c>
      <c r="BD352" s="6" t="s">
        <v>2454</v>
      </c>
      <c r="BE352" s="19">
        <f>Tabla1[[#This Row],[TIEMPO PRORROGADO HASTA
(1)]]-Tabla1[[#This Row],[TIEMPO PRORROGADO DESDE
(1)]]</f>
        <v>61</v>
      </c>
      <c r="BF352" s="161">
        <v>44046</v>
      </c>
      <c r="BG352" s="161">
        <v>44107</v>
      </c>
      <c r="BH352" s="161"/>
      <c r="BI352" s="6" t="s">
        <v>1438</v>
      </c>
      <c r="BJ352" s="4" t="s">
        <v>181</v>
      </c>
      <c r="BM352" s="4">
        <f t="shared" si="49"/>
        <v>0</v>
      </c>
      <c r="BR352" s="4" t="s">
        <v>181</v>
      </c>
      <c r="BU352" s="19">
        <f t="shared" si="50"/>
        <v>0</v>
      </c>
      <c r="BZ352" s="19">
        <f t="shared" si="51"/>
        <v>61</v>
      </c>
      <c r="CA352" s="19" t="s">
        <v>181</v>
      </c>
      <c r="CB352" s="161"/>
      <c r="CD352" s="161"/>
      <c r="CF352" s="19" t="s">
        <v>181</v>
      </c>
      <c r="CG352" s="161"/>
      <c r="CI352" s="161"/>
      <c r="CJ352" s="161"/>
      <c r="CK352" s="161"/>
      <c r="CL352" s="161"/>
      <c r="CN352" s="48"/>
      <c r="CO352" s="48"/>
      <c r="CP352" s="48"/>
      <c r="CR352" s="9">
        <v>0</v>
      </c>
      <c r="CS352" s="48"/>
      <c r="CT352" s="48"/>
      <c r="CU352" s="48"/>
      <c r="CX352" s="48"/>
      <c r="CY352" s="48"/>
      <c r="CZ352" s="48"/>
      <c r="DC352" s="48"/>
      <c r="DD352" s="48"/>
      <c r="DE352" s="48"/>
      <c r="DH352" s="48"/>
      <c r="DI352" s="48"/>
    </row>
    <row r="353" spans="1:113" x14ac:dyDescent="0.25">
      <c r="A353" s="4">
        <v>2020</v>
      </c>
      <c r="B353" s="5">
        <f>BD!K355</f>
        <v>347</v>
      </c>
      <c r="I353" s="19" t="s">
        <v>181</v>
      </c>
      <c r="O353" s="161"/>
      <c r="Q353" s="161"/>
      <c r="R353" s="161"/>
      <c r="T353" s="4" t="s">
        <v>181</v>
      </c>
      <c r="AE353" s="4" t="s">
        <v>181</v>
      </c>
      <c r="AP353" s="4" t="s">
        <v>181</v>
      </c>
      <c r="BA353" s="9">
        <f t="shared" si="48"/>
        <v>0</v>
      </c>
      <c r="BB353" s="4" t="s">
        <v>181</v>
      </c>
      <c r="BC353" s="161"/>
      <c r="BE353" s="19">
        <f>Tabla1[[#This Row],[TIEMPO PRORROGADO HASTA
(1)]]-Tabla1[[#This Row],[TIEMPO PRORROGADO DESDE
(1)]]</f>
        <v>0</v>
      </c>
      <c r="BF353" s="161"/>
      <c r="BG353" s="161"/>
      <c r="BH353" s="161"/>
      <c r="BJ353" s="4" t="s">
        <v>181</v>
      </c>
      <c r="BM353" s="4">
        <f t="shared" si="49"/>
        <v>0</v>
      </c>
      <c r="BR353" s="4" t="s">
        <v>181</v>
      </c>
      <c r="BU353" s="19">
        <f t="shared" si="50"/>
        <v>0</v>
      </c>
      <c r="BZ353" s="19">
        <f t="shared" si="51"/>
        <v>0</v>
      </c>
      <c r="CA353" s="19" t="s">
        <v>181</v>
      </c>
      <c r="CB353" s="161"/>
      <c r="CD353" s="161"/>
      <c r="CF353" s="19" t="s">
        <v>181</v>
      </c>
      <c r="CG353" s="161"/>
      <c r="CI353" s="161"/>
      <c r="CJ353" s="161"/>
      <c r="CK353" s="161"/>
      <c r="CL353" s="161"/>
      <c r="CN353" s="48"/>
      <c r="CO353" s="48"/>
      <c r="CP353" s="48"/>
      <c r="CR353" s="9">
        <v>0</v>
      </c>
      <c r="CS353" s="48"/>
      <c r="CT353" s="48"/>
      <c r="CU353" s="48"/>
      <c r="CX353" s="48"/>
      <c r="CY353" s="48"/>
      <c r="CZ353" s="48"/>
      <c r="DC353" s="48"/>
      <c r="DD353" s="48"/>
      <c r="DE353" s="48"/>
      <c r="DH353" s="48"/>
      <c r="DI353" s="48"/>
    </row>
    <row r="354" spans="1:113" x14ac:dyDescent="0.25">
      <c r="A354" s="4">
        <v>2020</v>
      </c>
      <c r="B354" s="5">
        <f>BD!K356</f>
        <v>348</v>
      </c>
      <c r="I354" s="19" t="s">
        <v>181</v>
      </c>
      <c r="O354" s="161"/>
      <c r="Q354" s="161"/>
      <c r="R354" s="161"/>
      <c r="T354" s="4" t="s">
        <v>181</v>
      </c>
      <c r="AE354" s="4" t="s">
        <v>181</v>
      </c>
      <c r="AP354" s="4" t="s">
        <v>181</v>
      </c>
      <c r="BA354" s="9">
        <f t="shared" si="48"/>
        <v>0</v>
      </c>
      <c r="BB354" s="4" t="s">
        <v>181</v>
      </c>
      <c r="BC354" s="161"/>
      <c r="BE354" s="19">
        <f>Tabla1[[#This Row],[TIEMPO PRORROGADO HASTA
(1)]]-Tabla1[[#This Row],[TIEMPO PRORROGADO DESDE
(1)]]</f>
        <v>0</v>
      </c>
      <c r="BF354" s="161"/>
      <c r="BG354" s="161"/>
      <c r="BH354" s="161"/>
      <c r="BJ354" s="4" t="s">
        <v>181</v>
      </c>
      <c r="BM354" s="4">
        <f t="shared" si="49"/>
        <v>0</v>
      </c>
      <c r="BR354" s="4" t="s">
        <v>181</v>
      </c>
      <c r="BU354" s="19">
        <f t="shared" si="50"/>
        <v>0</v>
      </c>
      <c r="BZ354" s="19">
        <f t="shared" si="51"/>
        <v>0</v>
      </c>
      <c r="CA354" s="19" t="s">
        <v>181</v>
      </c>
      <c r="CB354" s="161"/>
      <c r="CD354" s="161"/>
      <c r="CF354" s="19" t="s">
        <v>181</v>
      </c>
      <c r="CG354" s="161"/>
      <c r="CI354" s="161"/>
      <c r="CJ354" s="161"/>
      <c r="CK354" s="161"/>
      <c r="CL354" s="161"/>
      <c r="CN354" s="48"/>
      <c r="CO354" s="48"/>
      <c r="CP354" s="48"/>
      <c r="CR354" s="9">
        <v>0</v>
      </c>
      <c r="CS354" s="48"/>
      <c r="CT354" s="48"/>
      <c r="CU354" s="48"/>
      <c r="CX354" s="48"/>
      <c r="CY354" s="48"/>
      <c r="CZ354" s="48"/>
      <c r="DC354" s="48"/>
      <c r="DD354" s="48"/>
      <c r="DE354" s="48"/>
      <c r="DH354" s="48"/>
      <c r="DI354" s="48"/>
    </row>
    <row r="355" spans="1:113" x14ac:dyDescent="0.25">
      <c r="A355" s="4">
        <v>2020</v>
      </c>
      <c r="B355" s="5">
        <f>BD!K357</f>
        <v>349</v>
      </c>
      <c r="E355" s="9">
        <v>28000000</v>
      </c>
      <c r="I355" s="19" t="s">
        <v>181</v>
      </c>
      <c r="O355" s="161"/>
      <c r="Q355" s="161"/>
      <c r="R355" s="161"/>
      <c r="T355" s="4" t="s">
        <v>181</v>
      </c>
      <c r="AE355" s="4" t="s">
        <v>181</v>
      </c>
      <c r="AP355" s="4" t="s">
        <v>181</v>
      </c>
      <c r="BA355" s="9">
        <f t="shared" si="48"/>
        <v>0</v>
      </c>
      <c r="BB355" s="4" t="s">
        <v>181</v>
      </c>
      <c r="BC355" s="161"/>
      <c r="BE355" s="19">
        <f>Tabla1[[#This Row],[TIEMPO PRORROGADO HASTA
(1)]]-Tabla1[[#This Row],[TIEMPO PRORROGADO DESDE
(1)]]</f>
        <v>-124</v>
      </c>
      <c r="BF355" s="161">
        <v>44196</v>
      </c>
      <c r="BG355" s="161">
        <v>44072</v>
      </c>
      <c r="BH355" s="161"/>
      <c r="BJ355" s="4" t="s">
        <v>181</v>
      </c>
      <c r="BM355" s="4">
        <f t="shared" si="49"/>
        <v>0</v>
      </c>
      <c r="BR355" s="4" t="s">
        <v>181</v>
      </c>
      <c r="BU355" s="19">
        <f t="shared" si="50"/>
        <v>0</v>
      </c>
      <c r="BZ355" s="19">
        <f t="shared" si="51"/>
        <v>-124</v>
      </c>
      <c r="CA355" s="19" t="s">
        <v>181</v>
      </c>
      <c r="CB355" s="161"/>
      <c r="CD355" s="161"/>
      <c r="CF355" s="19" t="s">
        <v>181</v>
      </c>
      <c r="CG355" s="161"/>
      <c r="CI355" s="161"/>
      <c r="CJ355" s="161"/>
      <c r="CK355" s="161"/>
      <c r="CL355" s="161"/>
      <c r="CN355" s="48"/>
      <c r="CO355" s="48"/>
      <c r="CP355" s="48"/>
      <c r="CR355" s="9">
        <v>0</v>
      </c>
      <c r="CS355" s="48"/>
      <c r="CT355" s="48"/>
      <c r="CU355" s="48"/>
      <c r="CX355" s="48"/>
      <c r="CY355" s="48"/>
      <c r="CZ355" s="48"/>
      <c r="DC355" s="48"/>
      <c r="DD355" s="48"/>
      <c r="DE355" s="48"/>
      <c r="DH355" s="48"/>
      <c r="DI355" s="48"/>
    </row>
    <row r="356" spans="1:113" x14ac:dyDescent="0.25">
      <c r="A356" s="4">
        <v>2020</v>
      </c>
      <c r="B356" s="5" t="str">
        <f>BD!K358</f>
        <v>349 - CESION</v>
      </c>
      <c r="I356" s="19" t="s">
        <v>181</v>
      </c>
      <c r="O356" s="161"/>
      <c r="Q356" s="161"/>
      <c r="R356" s="161"/>
      <c r="T356" s="4" t="s">
        <v>181</v>
      </c>
      <c r="AE356" s="4" t="s">
        <v>181</v>
      </c>
      <c r="AP356" s="4" t="s">
        <v>181</v>
      </c>
      <c r="BA356" s="9">
        <f t="shared" ref="BA356" si="52">M356+X356+AI356+AT356</f>
        <v>0</v>
      </c>
      <c r="BB356" s="4" t="s">
        <v>181</v>
      </c>
      <c r="BC356" s="161"/>
      <c r="BE356" s="19">
        <f>Tabla1[[#This Row],[TIEMPO PRORROGADO HASTA
(1)]]-Tabla1[[#This Row],[TIEMPO PRORROGADO DESDE
(1)]]</f>
        <v>0</v>
      </c>
      <c r="BF356" s="161"/>
      <c r="BG356" s="161"/>
      <c r="BH356" s="161"/>
      <c r="BJ356" s="4" t="s">
        <v>181</v>
      </c>
      <c r="BM356" s="4">
        <f t="shared" ref="BM356" si="53">BO356-BN356</f>
        <v>0</v>
      </c>
      <c r="BR356" s="4" t="s">
        <v>181</v>
      </c>
      <c r="BU356" s="19">
        <f t="shared" ref="BU356" si="54">BW356-BV356</f>
        <v>0</v>
      </c>
      <c r="BZ356" s="19">
        <f t="shared" ref="BZ356" si="55">BU356+BM356+BE356</f>
        <v>0</v>
      </c>
      <c r="CA356" s="19" t="s">
        <v>181</v>
      </c>
      <c r="CB356" s="161"/>
      <c r="CD356" s="161"/>
      <c r="CF356" s="19" t="s">
        <v>181</v>
      </c>
      <c r="CG356" s="161"/>
      <c r="CI356" s="161"/>
      <c r="CJ356" s="161"/>
      <c r="CK356" s="161"/>
      <c r="CL356" s="161"/>
      <c r="CN356" s="48"/>
      <c r="CO356" s="48"/>
      <c r="CP356" s="48"/>
      <c r="CR356" s="9">
        <v>0</v>
      </c>
      <c r="CS356" s="48"/>
      <c r="CT356" s="48"/>
      <c r="CU356" s="48"/>
      <c r="CX356" s="48"/>
      <c r="CY356" s="48"/>
      <c r="CZ356" s="48"/>
      <c r="DC356" s="48"/>
      <c r="DD356" s="48"/>
      <c r="DE356" s="48"/>
      <c r="DH356" s="48"/>
      <c r="DI356" s="48"/>
    </row>
    <row r="357" spans="1:113" x14ac:dyDescent="0.25">
      <c r="A357" s="4">
        <v>2020</v>
      </c>
      <c r="B357" s="5">
        <f>BD!K359</f>
        <v>350</v>
      </c>
      <c r="I357" s="19" t="s">
        <v>181</v>
      </c>
      <c r="O357" s="161"/>
      <c r="Q357" s="161"/>
      <c r="R357" s="161"/>
      <c r="T357" s="4" t="s">
        <v>181</v>
      </c>
      <c r="AE357" s="4" t="s">
        <v>181</v>
      </c>
      <c r="AP357" s="4" t="s">
        <v>181</v>
      </c>
      <c r="BA357" s="9">
        <f t="shared" si="48"/>
        <v>0</v>
      </c>
      <c r="BB357" s="4" t="s">
        <v>181</v>
      </c>
      <c r="BC357" s="161"/>
      <c r="BE357" s="19">
        <f>Tabla1[[#This Row],[TIEMPO PRORROGADO HASTA
(1)]]-Tabla1[[#This Row],[TIEMPO PRORROGADO DESDE
(1)]]</f>
        <v>0</v>
      </c>
      <c r="BF357" s="161"/>
      <c r="BG357" s="161"/>
      <c r="BH357" s="161"/>
      <c r="BJ357" s="4" t="s">
        <v>181</v>
      </c>
      <c r="BM357" s="4">
        <f t="shared" si="49"/>
        <v>0</v>
      </c>
      <c r="BR357" s="4" t="s">
        <v>181</v>
      </c>
      <c r="BU357" s="19">
        <f t="shared" si="50"/>
        <v>0</v>
      </c>
      <c r="BZ357" s="19">
        <f t="shared" si="51"/>
        <v>0</v>
      </c>
      <c r="CA357" s="19" t="s">
        <v>181</v>
      </c>
      <c r="CB357" s="161"/>
      <c r="CD357" s="161"/>
      <c r="CF357" s="19" t="s">
        <v>181</v>
      </c>
      <c r="CG357" s="161"/>
      <c r="CI357" s="161"/>
      <c r="CJ357" s="161"/>
      <c r="CK357" s="161"/>
      <c r="CL357" s="161"/>
      <c r="CN357" s="48"/>
      <c r="CO357" s="48"/>
      <c r="CP357" s="48"/>
      <c r="CR357" s="9">
        <v>0</v>
      </c>
      <c r="CS357" s="48"/>
      <c r="CT357" s="48"/>
      <c r="CU357" s="48"/>
      <c r="CX357" s="48"/>
      <c r="CY357" s="48"/>
      <c r="CZ357" s="48"/>
      <c r="DC357" s="48"/>
      <c r="DD357" s="48"/>
      <c r="DE357" s="48"/>
      <c r="DH357" s="48"/>
      <c r="DI357" s="48"/>
    </row>
    <row r="358" spans="1:113" x14ac:dyDescent="0.25">
      <c r="A358" s="4">
        <v>2020</v>
      </c>
      <c r="B358" s="5">
        <f>BD!K360</f>
        <v>351</v>
      </c>
      <c r="I358" s="19" t="s">
        <v>181</v>
      </c>
      <c r="O358" s="161"/>
      <c r="Q358" s="161"/>
      <c r="R358" s="161"/>
      <c r="T358" s="4" t="s">
        <v>181</v>
      </c>
      <c r="AE358" s="4" t="s">
        <v>181</v>
      </c>
      <c r="AP358" s="4" t="s">
        <v>181</v>
      </c>
      <c r="BA358" s="9">
        <f t="shared" si="48"/>
        <v>0</v>
      </c>
      <c r="BB358" s="4" t="s">
        <v>181</v>
      </c>
      <c r="BC358" s="161"/>
      <c r="BE358" s="19">
        <f>Tabla1[[#This Row],[TIEMPO PRORROGADO HASTA
(1)]]-Tabla1[[#This Row],[TIEMPO PRORROGADO DESDE
(1)]]</f>
        <v>0</v>
      </c>
      <c r="BF358" s="161"/>
      <c r="BG358" s="161"/>
      <c r="BH358" s="161"/>
      <c r="BJ358" s="4" t="s">
        <v>181</v>
      </c>
      <c r="BM358" s="4">
        <f t="shared" si="49"/>
        <v>0</v>
      </c>
      <c r="BR358" s="4" t="s">
        <v>181</v>
      </c>
      <c r="BU358" s="19">
        <f t="shared" si="50"/>
        <v>0</v>
      </c>
      <c r="BZ358" s="19">
        <f t="shared" si="51"/>
        <v>0</v>
      </c>
      <c r="CA358" s="19" t="s">
        <v>181</v>
      </c>
      <c r="CB358" s="161"/>
      <c r="CD358" s="161"/>
      <c r="CF358" s="19" t="s">
        <v>181</v>
      </c>
      <c r="CG358" s="161"/>
      <c r="CI358" s="161"/>
      <c r="CJ358" s="161"/>
      <c r="CK358" s="161"/>
      <c r="CL358" s="161"/>
      <c r="CN358" s="48"/>
      <c r="CO358" s="48"/>
      <c r="CP358" s="48"/>
      <c r="CR358" s="9">
        <v>0</v>
      </c>
      <c r="CS358" s="48"/>
      <c r="CT358" s="48"/>
      <c r="CU358" s="48"/>
      <c r="CX358" s="48"/>
      <c r="CY358" s="48"/>
      <c r="CZ358" s="48"/>
      <c r="DC358" s="48"/>
      <c r="DD358" s="48"/>
      <c r="DE358" s="48"/>
      <c r="DH358" s="48"/>
      <c r="DI358" s="48"/>
    </row>
    <row r="359" spans="1:113" x14ac:dyDescent="0.25">
      <c r="A359" s="4">
        <v>2020</v>
      </c>
      <c r="B359" s="5">
        <f>BD!K361</f>
        <v>352</v>
      </c>
      <c r="I359" s="19" t="s">
        <v>181</v>
      </c>
      <c r="O359" s="161"/>
      <c r="Q359" s="161"/>
      <c r="R359" s="161"/>
      <c r="T359" s="4" t="s">
        <v>181</v>
      </c>
      <c r="AE359" s="4" t="s">
        <v>181</v>
      </c>
      <c r="AP359" s="4" t="s">
        <v>181</v>
      </c>
      <c r="BA359" s="9">
        <f t="shared" si="48"/>
        <v>0</v>
      </c>
      <c r="BB359" s="4" t="s">
        <v>181</v>
      </c>
      <c r="BC359" s="161"/>
      <c r="BE359" s="19">
        <f>Tabla1[[#This Row],[TIEMPO PRORROGADO HASTA
(1)]]-Tabla1[[#This Row],[TIEMPO PRORROGADO DESDE
(1)]]</f>
        <v>0</v>
      </c>
      <c r="BF359" s="161"/>
      <c r="BG359" s="161"/>
      <c r="BH359" s="161"/>
      <c r="BJ359" s="4" t="s">
        <v>181</v>
      </c>
      <c r="BM359" s="4">
        <f t="shared" si="49"/>
        <v>0</v>
      </c>
      <c r="BR359" s="4" t="s">
        <v>181</v>
      </c>
      <c r="BU359" s="19">
        <f t="shared" si="50"/>
        <v>0</v>
      </c>
      <c r="BZ359" s="19">
        <f t="shared" si="51"/>
        <v>0</v>
      </c>
      <c r="CA359" s="19" t="s">
        <v>181</v>
      </c>
      <c r="CB359" s="161"/>
      <c r="CD359" s="161"/>
      <c r="CF359" s="19" t="s">
        <v>181</v>
      </c>
      <c r="CG359" s="161"/>
      <c r="CI359" s="161"/>
      <c r="CJ359" s="161"/>
      <c r="CK359" s="161"/>
      <c r="CL359" s="161"/>
      <c r="CN359" s="48"/>
      <c r="CO359" s="48"/>
      <c r="CP359" s="48"/>
      <c r="CR359" s="9">
        <v>0</v>
      </c>
      <c r="CS359" s="48"/>
      <c r="CT359" s="48"/>
      <c r="CU359" s="48"/>
      <c r="CX359" s="48"/>
      <c r="CY359" s="48"/>
      <c r="CZ359" s="48"/>
      <c r="DC359" s="48"/>
      <c r="DD359" s="48"/>
      <c r="DE359" s="48"/>
      <c r="DH359" s="48"/>
      <c r="DI359" s="48"/>
    </row>
    <row r="360" spans="1:113" x14ac:dyDescent="0.25">
      <c r="A360" s="4">
        <v>2020</v>
      </c>
      <c r="B360" s="5">
        <f>BD!K362</f>
        <v>353</v>
      </c>
      <c r="I360" s="19" t="s">
        <v>181</v>
      </c>
      <c r="O360" s="161"/>
      <c r="Q360" s="161"/>
      <c r="R360" s="161"/>
      <c r="T360" s="4" t="s">
        <v>181</v>
      </c>
      <c r="AE360" s="4" t="s">
        <v>181</v>
      </c>
      <c r="AP360" s="4" t="s">
        <v>181</v>
      </c>
      <c r="BA360" s="9">
        <f t="shared" si="48"/>
        <v>0</v>
      </c>
      <c r="BB360" s="4" t="s">
        <v>181</v>
      </c>
      <c r="BC360" s="161"/>
      <c r="BE360" s="19">
        <f>Tabla1[[#This Row],[TIEMPO PRORROGADO HASTA
(1)]]-Tabla1[[#This Row],[TIEMPO PRORROGADO DESDE
(1)]]</f>
        <v>0</v>
      </c>
      <c r="BF360" s="161"/>
      <c r="BG360" s="161"/>
      <c r="BH360" s="161"/>
      <c r="BJ360" s="4" t="s">
        <v>181</v>
      </c>
      <c r="BM360" s="4">
        <f t="shared" si="49"/>
        <v>0</v>
      </c>
      <c r="BR360" s="4" t="s">
        <v>181</v>
      </c>
      <c r="BU360" s="19">
        <f t="shared" si="50"/>
        <v>0</v>
      </c>
      <c r="BZ360" s="19">
        <f t="shared" si="51"/>
        <v>0</v>
      </c>
      <c r="CA360" s="19" t="s">
        <v>181</v>
      </c>
      <c r="CB360" s="161"/>
      <c r="CD360" s="161"/>
      <c r="CF360" s="19" t="s">
        <v>181</v>
      </c>
      <c r="CG360" s="161"/>
      <c r="CI360" s="161"/>
      <c r="CJ360" s="161"/>
      <c r="CK360" s="161"/>
      <c r="CL360" s="161"/>
      <c r="CN360" s="48"/>
      <c r="CO360" s="48"/>
      <c r="CP360" s="48"/>
      <c r="CR360" s="9">
        <v>0</v>
      </c>
      <c r="CS360" s="48"/>
      <c r="CT360" s="48"/>
      <c r="CU360" s="48"/>
      <c r="CX360" s="48"/>
      <c r="CY360" s="48"/>
      <c r="CZ360" s="48"/>
      <c r="DC360" s="48"/>
      <c r="DD360" s="48"/>
      <c r="DE360" s="48"/>
      <c r="DH360" s="48"/>
      <c r="DI360" s="48"/>
    </row>
    <row r="361" spans="1:113" x14ac:dyDescent="0.25">
      <c r="A361" s="4">
        <v>2020</v>
      </c>
      <c r="B361" s="5">
        <f>BD!K363</f>
        <v>354</v>
      </c>
      <c r="I361" s="19" t="s">
        <v>181</v>
      </c>
      <c r="O361" s="161"/>
      <c r="Q361" s="161"/>
      <c r="R361" s="161"/>
      <c r="T361" s="4" t="s">
        <v>181</v>
      </c>
      <c r="AE361" s="4" t="s">
        <v>181</v>
      </c>
      <c r="AP361" s="4" t="s">
        <v>181</v>
      </c>
      <c r="BA361" s="9">
        <f t="shared" si="48"/>
        <v>0</v>
      </c>
      <c r="BB361" s="4" t="s">
        <v>181</v>
      </c>
      <c r="BC361" s="161"/>
      <c r="BE361" s="19">
        <f>Tabla1[[#This Row],[TIEMPO PRORROGADO HASTA
(1)]]-Tabla1[[#This Row],[TIEMPO PRORROGADO DESDE
(1)]]</f>
        <v>0</v>
      </c>
      <c r="BF361" s="161"/>
      <c r="BG361" s="161"/>
      <c r="BH361" s="161"/>
      <c r="BJ361" s="4" t="s">
        <v>181</v>
      </c>
      <c r="BM361" s="4">
        <f t="shared" si="49"/>
        <v>0</v>
      </c>
      <c r="BR361" s="4" t="s">
        <v>181</v>
      </c>
      <c r="BU361" s="19">
        <f t="shared" si="50"/>
        <v>0</v>
      </c>
      <c r="BZ361" s="19">
        <f t="shared" si="51"/>
        <v>0</v>
      </c>
      <c r="CA361" s="19" t="s">
        <v>181</v>
      </c>
      <c r="CB361" s="161"/>
      <c r="CD361" s="161"/>
      <c r="CF361" s="19" t="s">
        <v>181</v>
      </c>
      <c r="CG361" s="161"/>
      <c r="CI361" s="161"/>
      <c r="CJ361" s="161"/>
      <c r="CK361" s="161"/>
      <c r="CL361" s="161"/>
      <c r="CN361" s="48"/>
      <c r="CO361" s="48"/>
      <c r="CP361" s="48"/>
      <c r="CR361" s="9">
        <v>0</v>
      </c>
      <c r="CS361" s="48"/>
      <c r="CT361" s="48"/>
      <c r="CU361" s="48"/>
      <c r="CX361" s="48"/>
      <c r="CY361" s="48"/>
      <c r="CZ361" s="48"/>
      <c r="DC361" s="48"/>
      <c r="DD361" s="48"/>
      <c r="DE361" s="48"/>
      <c r="DH361" s="48"/>
      <c r="DI361" s="48"/>
    </row>
    <row r="362" spans="1:113" x14ac:dyDescent="0.25">
      <c r="A362" s="4">
        <v>2020</v>
      </c>
      <c r="B362" s="5">
        <f>BD!K364</f>
        <v>355</v>
      </c>
      <c r="I362" s="19" t="s">
        <v>181</v>
      </c>
      <c r="O362" s="161"/>
      <c r="Q362" s="161"/>
      <c r="R362" s="161"/>
      <c r="T362" s="4" t="s">
        <v>181</v>
      </c>
      <c r="AE362" s="4" t="s">
        <v>181</v>
      </c>
      <c r="AP362" s="4" t="s">
        <v>181</v>
      </c>
      <c r="BA362" s="9">
        <f t="shared" si="48"/>
        <v>0</v>
      </c>
      <c r="BB362" s="4" t="s">
        <v>181</v>
      </c>
      <c r="BC362" s="161"/>
      <c r="BE362" s="19">
        <f>Tabla1[[#This Row],[TIEMPO PRORROGADO HASTA
(1)]]-Tabla1[[#This Row],[TIEMPO PRORROGADO DESDE
(1)]]</f>
        <v>0</v>
      </c>
      <c r="BF362" s="161"/>
      <c r="BG362" s="161"/>
      <c r="BH362" s="161"/>
      <c r="BJ362" s="4" t="s">
        <v>181</v>
      </c>
      <c r="BM362" s="4">
        <f t="shared" si="49"/>
        <v>0</v>
      </c>
      <c r="BR362" s="4" t="s">
        <v>181</v>
      </c>
      <c r="BU362" s="19">
        <f t="shared" si="50"/>
        <v>0</v>
      </c>
      <c r="BZ362" s="19">
        <f t="shared" si="51"/>
        <v>0</v>
      </c>
      <c r="CA362" s="19" t="s">
        <v>181</v>
      </c>
      <c r="CB362" s="161"/>
      <c r="CD362" s="161"/>
      <c r="CF362" s="19" t="s">
        <v>181</v>
      </c>
      <c r="CG362" s="161"/>
      <c r="CI362" s="161"/>
      <c r="CJ362" s="161"/>
      <c r="CK362" s="161"/>
      <c r="CL362" s="161"/>
      <c r="CN362" s="48"/>
      <c r="CO362" s="48"/>
      <c r="CP362" s="48"/>
      <c r="CR362" s="9">
        <v>0</v>
      </c>
      <c r="CS362" s="48"/>
      <c r="CT362" s="48"/>
      <c r="CU362" s="48"/>
      <c r="CX362" s="48"/>
      <c r="CY362" s="48"/>
      <c r="CZ362" s="48"/>
      <c r="DC362" s="48"/>
      <c r="DD362" s="48"/>
      <c r="DE362" s="48"/>
      <c r="DH362" s="48"/>
      <c r="DI362" s="48"/>
    </row>
    <row r="363" spans="1:113" x14ac:dyDescent="0.25">
      <c r="A363" s="4">
        <v>2020</v>
      </c>
      <c r="B363" s="5">
        <f>BD!K365</f>
        <v>356</v>
      </c>
      <c r="I363" s="19" t="s">
        <v>181</v>
      </c>
      <c r="O363" s="161"/>
      <c r="Q363" s="161"/>
      <c r="R363" s="161"/>
      <c r="T363" s="4" t="s">
        <v>181</v>
      </c>
      <c r="AE363" s="4" t="s">
        <v>181</v>
      </c>
      <c r="AP363" s="4" t="s">
        <v>181</v>
      </c>
      <c r="BA363" s="9">
        <f t="shared" si="48"/>
        <v>0</v>
      </c>
      <c r="BB363" s="4" t="s">
        <v>181</v>
      </c>
      <c r="BC363" s="161"/>
      <c r="BE363" s="19">
        <f>Tabla1[[#This Row],[TIEMPO PRORROGADO HASTA
(1)]]-Tabla1[[#This Row],[TIEMPO PRORROGADO DESDE
(1)]]</f>
        <v>0</v>
      </c>
      <c r="BF363" s="161"/>
      <c r="BG363" s="161"/>
      <c r="BH363" s="161"/>
      <c r="BJ363" s="4" t="s">
        <v>181</v>
      </c>
      <c r="BM363" s="4">
        <f t="shared" si="49"/>
        <v>0</v>
      </c>
      <c r="BR363" s="4" t="s">
        <v>181</v>
      </c>
      <c r="BU363" s="19">
        <f t="shared" si="50"/>
        <v>0</v>
      </c>
      <c r="BZ363" s="19">
        <f t="shared" si="51"/>
        <v>0</v>
      </c>
      <c r="CA363" s="19" t="s">
        <v>181</v>
      </c>
      <c r="CB363" s="161"/>
      <c r="CD363" s="161"/>
      <c r="CF363" s="19" t="s">
        <v>181</v>
      </c>
      <c r="CG363" s="161"/>
      <c r="CI363" s="161"/>
      <c r="CJ363" s="161"/>
      <c r="CK363" s="161"/>
      <c r="CL363" s="161"/>
      <c r="CN363" s="48"/>
      <c r="CO363" s="48"/>
      <c r="CP363" s="48"/>
      <c r="CR363" s="9">
        <v>0</v>
      </c>
      <c r="CS363" s="48"/>
      <c r="CT363" s="48"/>
      <c r="CU363" s="48"/>
      <c r="CX363" s="48"/>
      <c r="CY363" s="48"/>
      <c r="CZ363" s="48"/>
      <c r="DC363" s="48"/>
      <c r="DD363" s="48"/>
      <c r="DE363" s="48"/>
      <c r="DH363" s="48"/>
      <c r="DI363" s="48"/>
    </row>
    <row r="364" spans="1:113" x14ac:dyDescent="0.25">
      <c r="A364" s="4">
        <v>2020</v>
      </c>
      <c r="B364" s="5">
        <f>BD!K366</f>
        <v>357</v>
      </c>
      <c r="I364" s="19" t="s">
        <v>181</v>
      </c>
      <c r="O364" s="161"/>
      <c r="Q364" s="161"/>
      <c r="R364" s="161"/>
      <c r="T364" s="4" t="s">
        <v>181</v>
      </c>
      <c r="AE364" s="4" t="s">
        <v>181</v>
      </c>
      <c r="AP364" s="4" t="s">
        <v>181</v>
      </c>
      <c r="BA364" s="9">
        <f t="shared" si="48"/>
        <v>0</v>
      </c>
      <c r="BB364" s="4" t="s">
        <v>181</v>
      </c>
      <c r="BC364" s="161"/>
      <c r="BE364" s="19">
        <f>Tabla1[[#This Row],[TIEMPO PRORROGADO HASTA
(1)]]-Tabla1[[#This Row],[TIEMPO PRORROGADO DESDE
(1)]]</f>
        <v>0</v>
      </c>
      <c r="BF364" s="161"/>
      <c r="BG364" s="161"/>
      <c r="BH364" s="161"/>
      <c r="BJ364" s="4" t="s">
        <v>181</v>
      </c>
      <c r="BM364" s="4">
        <f t="shared" si="49"/>
        <v>0</v>
      </c>
      <c r="BR364" s="4" t="s">
        <v>181</v>
      </c>
      <c r="BU364" s="19">
        <f t="shared" si="50"/>
        <v>0</v>
      </c>
      <c r="BZ364" s="19">
        <f t="shared" si="51"/>
        <v>0</v>
      </c>
      <c r="CA364" s="19" t="s">
        <v>181</v>
      </c>
      <c r="CB364" s="161"/>
      <c r="CD364" s="161"/>
      <c r="CF364" s="19" t="s">
        <v>181</v>
      </c>
      <c r="CG364" s="161"/>
      <c r="CI364" s="161"/>
      <c r="CJ364" s="161"/>
      <c r="CK364" s="161"/>
      <c r="CL364" s="161"/>
      <c r="CN364" s="48"/>
      <c r="CO364" s="48"/>
      <c r="CP364" s="48"/>
      <c r="CR364" s="9">
        <v>0</v>
      </c>
      <c r="CS364" s="48"/>
      <c r="CT364" s="48"/>
      <c r="CU364" s="48"/>
      <c r="CX364" s="48"/>
      <c r="CY364" s="48"/>
      <c r="CZ364" s="48"/>
      <c r="DC364" s="48"/>
      <c r="DD364" s="48"/>
      <c r="DE364" s="48"/>
      <c r="DH364" s="48"/>
      <c r="DI364" s="48"/>
    </row>
    <row r="365" spans="1:113" x14ac:dyDescent="0.25">
      <c r="A365" s="4">
        <v>2020</v>
      </c>
      <c r="B365" s="5">
        <f>BD!K367</f>
        <v>358</v>
      </c>
      <c r="I365" s="19" t="s">
        <v>181</v>
      </c>
      <c r="O365" s="161"/>
      <c r="Q365" s="161"/>
      <c r="R365" s="161"/>
      <c r="T365" s="4" t="s">
        <v>181</v>
      </c>
      <c r="AE365" s="4" t="s">
        <v>181</v>
      </c>
      <c r="AP365" s="4" t="s">
        <v>181</v>
      </c>
      <c r="BA365" s="9">
        <f t="shared" si="48"/>
        <v>0</v>
      </c>
      <c r="BB365" s="4" t="s">
        <v>181</v>
      </c>
      <c r="BC365" s="161"/>
      <c r="BE365" s="19">
        <f>Tabla1[[#This Row],[TIEMPO PRORROGADO HASTA
(1)]]-Tabla1[[#This Row],[TIEMPO PRORROGADO DESDE
(1)]]</f>
        <v>0</v>
      </c>
      <c r="BF365" s="161"/>
      <c r="BG365" s="161"/>
      <c r="BH365" s="161"/>
      <c r="BJ365" s="4" t="s">
        <v>181</v>
      </c>
      <c r="BM365" s="4">
        <f t="shared" si="49"/>
        <v>0</v>
      </c>
      <c r="BR365" s="4" t="s">
        <v>181</v>
      </c>
      <c r="BU365" s="19">
        <f t="shared" si="50"/>
        <v>0</v>
      </c>
      <c r="BZ365" s="19">
        <f t="shared" si="51"/>
        <v>0</v>
      </c>
      <c r="CA365" s="19" t="s">
        <v>181</v>
      </c>
      <c r="CB365" s="161"/>
      <c r="CD365" s="161"/>
      <c r="CF365" s="19" t="s">
        <v>181</v>
      </c>
      <c r="CG365" s="161"/>
      <c r="CI365" s="161"/>
      <c r="CJ365" s="161"/>
      <c r="CK365" s="161"/>
      <c r="CL365" s="161"/>
      <c r="CN365" s="48"/>
      <c r="CO365" s="48"/>
      <c r="CP365" s="48"/>
      <c r="CR365" s="9">
        <v>0</v>
      </c>
      <c r="CS365" s="48"/>
      <c r="CT365" s="48"/>
      <c r="CU365" s="48"/>
      <c r="CX365" s="48"/>
      <c r="CY365" s="48"/>
      <c r="CZ365" s="48"/>
      <c r="DC365" s="48"/>
      <c r="DD365" s="48"/>
      <c r="DE365" s="48"/>
      <c r="DH365" s="48"/>
      <c r="DI365" s="48"/>
    </row>
    <row r="366" spans="1:113" x14ac:dyDescent="0.25">
      <c r="A366" s="4">
        <v>2020</v>
      </c>
      <c r="B366" s="5">
        <f>BD!K368</f>
        <v>359</v>
      </c>
      <c r="I366" s="19" t="s">
        <v>181</v>
      </c>
      <c r="O366" s="161"/>
      <c r="Q366" s="161"/>
      <c r="R366" s="161"/>
      <c r="T366" s="4" t="s">
        <v>181</v>
      </c>
      <c r="AE366" s="4" t="s">
        <v>181</v>
      </c>
      <c r="AP366" s="4" t="s">
        <v>181</v>
      </c>
      <c r="BA366" s="9">
        <f t="shared" si="48"/>
        <v>0</v>
      </c>
      <c r="BB366" s="4" t="s">
        <v>181</v>
      </c>
      <c r="BC366" s="161"/>
      <c r="BE366" s="19">
        <f>Tabla1[[#This Row],[TIEMPO PRORROGADO HASTA
(1)]]-Tabla1[[#This Row],[TIEMPO PRORROGADO DESDE
(1)]]</f>
        <v>0</v>
      </c>
      <c r="BF366" s="161"/>
      <c r="BG366" s="161"/>
      <c r="BH366" s="161"/>
      <c r="BJ366" s="4" t="s">
        <v>181</v>
      </c>
      <c r="BM366" s="4">
        <f t="shared" si="49"/>
        <v>0</v>
      </c>
      <c r="BR366" s="4" t="s">
        <v>181</v>
      </c>
      <c r="BU366" s="19">
        <f t="shared" si="50"/>
        <v>0</v>
      </c>
      <c r="BZ366" s="19">
        <f t="shared" si="51"/>
        <v>0</v>
      </c>
      <c r="CA366" s="19" t="s">
        <v>181</v>
      </c>
      <c r="CB366" s="161"/>
      <c r="CD366" s="161"/>
      <c r="CF366" s="19" t="s">
        <v>181</v>
      </c>
      <c r="CG366" s="161"/>
      <c r="CI366" s="161"/>
      <c r="CJ366" s="161"/>
      <c r="CK366" s="161"/>
      <c r="CL366" s="161"/>
      <c r="CN366" s="48"/>
      <c r="CO366" s="48"/>
      <c r="CP366" s="48"/>
      <c r="CR366" s="9">
        <v>0</v>
      </c>
      <c r="CS366" s="48"/>
      <c r="CT366" s="48"/>
      <c r="CU366" s="48"/>
      <c r="CX366" s="48"/>
      <c r="CY366" s="48"/>
      <c r="CZ366" s="48"/>
      <c r="DC366" s="48"/>
      <c r="DD366" s="48"/>
      <c r="DE366" s="48"/>
      <c r="DH366" s="48"/>
      <c r="DI366" s="48"/>
    </row>
    <row r="367" spans="1:113" x14ac:dyDescent="0.25">
      <c r="A367" s="4">
        <v>2020</v>
      </c>
      <c r="B367" s="5">
        <f>BD!K369</f>
        <v>360</v>
      </c>
      <c r="I367" s="19" t="s">
        <v>181</v>
      </c>
      <c r="O367" s="161"/>
      <c r="Q367" s="161"/>
      <c r="R367" s="161"/>
      <c r="T367" s="4" t="s">
        <v>181</v>
      </c>
      <c r="AE367" s="4" t="s">
        <v>181</v>
      </c>
      <c r="AP367" s="4" t="s">
        <v>181</v>
      </c>
      <c r="BA367" s="9">
        <f t="shared" si="48"/>
        <v>0</v>
      </c>
      <c r="BB367" s="4" t="s">
        <v>181</v>
      </c>
      <c r="BC367" s="161"/>
      <c r="BE367" s="19">
        <f>Tabla1[[#This Row],[TIEMPO PRORROGADO HASTA
(1)]]-Tabla1[[#This Row],[TIEMPO PRORROGADO DESDE
(1)]]</f>
        <v>0</v>
      </c>
      <c r="BF367" s="161"/>
      <c r="BG367" s="161"/>
      <c r="BH367" s="161"/>
      <c r="BJ367" s="4" t="s">
        <v>181</v>
      </c>
      <c r="BM367" s="4">
        <f t="shared" si="49"/>
        <v>0</v>
      </c>
      <c r="BR367" s="4" t="s">
        <v>181</v>
      </c>
      <c r="BU367" s="19">
        <f t="shared" si="50"/>
        <v>0</v>
      </c>
      <c r="BZ367" s="19">
        <f t="shared" si="51"/>
        <v>0</v>
      </c>
      <c r="CA367" s="19" t="s">
        <v>181</v>
      </c>
      <c r="CB367" s="161"/>
      <c r="CD367" s="161"/>
      <c r="CF367" s="19" t="s">
        <v>181</v>
      </c>
      <c r="CG367" s="161"/>
      <c r="CI367" s="161"/>
      <c r="CJ367" s="161"/>
      <c r="CK367" s="161"/>
      <c r="CL367" s="161"/>
      <c r="CN367" s="48"/>
      <c r="CO367" s="48"/>
      <c r="CP367" s="48"/>
      <c r="CR367" s="9">
        <v>0</v>
      </c>
      <c r="CS367" s="48"/>
      <c r="CT367" s="48"/>
      <c r="CU367" s="48"/>
      <c r="CX367" s="48"/>
      <c r="CY367" s="48"/>
      <c r="CZ367" s="48"/>
      <c r="DC367" s="48"/>
      <c r="DD367" s="48"/>
      <c r="DE367" s="48"/>
      <c r="DH367" s="48"/>
      <c r="DI367" s="48"/>
    </row>
    <row r="368" spans="1:113" x14ac:dyDescent="0.25">
      <c r="A368" s="4">
        <v>2020</v>
      </c>
      <c r="B368" s="5">
        <f>BD!K370</f>
        <v>361</v>
      </c>
      <c r="I368" s="19" t="s">
        <v>181</v>
      </c>
      <c r="O368" s="161"/>
      <c r="Q368" s="161"/>
      <c r="R368" s="161"/>
      <c r="T368" s="4" t="s">
        <v>181</v>
      </c>
      <c r="AE368" s="4" t="s">
        <v>181</v>
      </c>
      <c r="AP368" s="4" t="s">
        <v>181</v>
      </c>
      <c r="BA368" s="9">
        <f t="shared" si="48"/>
        <v>0</v>
      </c>
      <c r="BB368" s="4" t="s">
        <v>181</v>
      </c>
      <c r="BC368" s="161"/>
      <c r="BE368" s="19">
        <f>Tabla1[[#This Row],[TIEMPO PRORROGADO HASTA
(1)]]-Tabla1[[#This Row],[TIEMPO PRORROGADO DESDE
(1)]]</f>
        <v>0</v>
      </c>
      <c r="BF368" s="161"/>
      <c r="BG368" s="161"/>
      <c r="BH368" s="161"/>
      <c r="BJ368" s="4" t="s">
        <v>181</v>
      </c>
      <c r="BM368" s="4">
        <f t="shared" si="49"/>
        <v>0</v>
      </c>
      <c r="BR368" s="4" t="s">
        <v>181</v>
      </c>
      <c r="BU368" s="19">
        <f t="shared" si="50"/>
        <v>0</v>
      </c>
      <c r="BZ368" s="19">
        <f t="shared" si="51"/>
        <v>0</v>
      </c>
      <c r="CA368" s="19" t="s">
        <v>181</v>
      </c>
      <c r="CB368" s="161"/>
      <c r="CD368" s="161"/>
      <c r="CF368" s="19" t="s">
        <v>181</v>
      </c>
      <c r="CG368" s="161"/>
      <c r="CI368" s="161"/>
      <c r="CJ368" s="161"/>
      <c r="CK368" s="161"/>
      <c r="CL368" s="161"/>
      <c r="CN368" s="48"/>
      <c r="CO368" s="48"/>
      <c r="CP368" s="48"/>
      <c r="CR368" s="9">
        <v>0</v>
      </c>
      <c r="CS368" s="48"/>
      <c r="CT368" s="48"/>
      <c r="CU368" s="48"/>
      <c r="CX368" s="48"/>
      <c r="CY368" s="48"/>
      <c r="CZ368" s="48"/>
      <c r="DC368" s="48"/>
      <c r="DD368" s="48"/>
      <c r="DE368" s="48"/>
      <c r="DH368" s="48"/>
      <c r="DI368" s="48"/>
    </row>
    <row r="369" spans="1:113" x14ac:dyDescent="0.25">
      <c r="A369" s="4">
        <v>2020</v>
      </c>
      <c r="B369" s="5">
        <f>BD!K371</f>
        <v>362</v>
      </c>
      <c r="I369" s="19" t="s">
        <v>181</v>
      </c>
      <c r="O369" s="161"/>
      <c r="Q369" s="161"/>
      <c r="R369" s="161"/>
      <c r="T369" s="4" t="s">
        <v>181</v>
      </c>
      <c r="AE369" s="4" t="s">
        <v>181</v>
      </c>
      <c r="AP369" s="4" t="s">
        <v>181</v>
      </c>
      <c r="BA369" s="9">
        <f t="shared" si="48"/>
        <v>0</v>
      </c>
      <c r="BB369" s="4" t="s">
        <v>181</v>
      </c>
      <c r="BC369" s="161"/>
      <c r="BE369" s="19">
        <f>Tabla1[[#This Row],[TIEMPO PRORROGADO HASTA
(1)]]-Tabla1[[#This Row],[TIEMPO PRORROGADO DESDE
(1)]]</f>
        <v>0</v>
      </c>
      <c r="BF369" s="161"/>
      <c r="BG369" s="161"/>
      <c r="BH369" s="161"/>
      <c r="BJ369" s="4" t="s">
        <v>181</v>
      </c>
      <c r="BM369" s="4">
        <f t="shared" si="49"/>
        <v>0</v>
      </c>
      <c r="BR369" s="4" t="s">
        <v>181</v>
      </c>
      <c r="BU369" s="19">
        <f t="shared" si="50"/>
        <v>0</v>
      </c>
      <c r="BZ369" s="19">
        <f t="shared" si="51"/>
        <v>0</v>
      </c>
      <c r="CA369" s="19" t="s">
        <v>181</v>
      </c>
      <c r="CB369" s="161"/>
      <c r="CD369" s="161"/>
      <c r="CF369" s="19" t="s">
        <v>181</v>
      </c>
      <c r="CG369" s="161"/>
      <c r="CI369" s="161"/>
      <c r="CJ369" s="161"/>
      <c r="CK369" s="161"/>
      <c r="CL369" s="161"/>
      <c r="CN369" s="48"/>
      <c r="CO369" s="48"/>
      <c r="CP369" s="48"/>
      <c r="CR369" s="9">
        <v>0</v>
      </c>
      <c r="CS369" s="48"/>
      <c r="CT369" s="48"/>
      <c r="CU369" s="48"/>
      <c r="CX369" s="48"/>
      <c r="CY369" s="48"/>
      <c r="CZ369" s="48"/>
      <c r="DC369" s="48"/>
      <c r="DD369" s="48"/>
      <c r="DE369" s="48"/>
      <c r="DH369" s="48"/>
      <c r="DI369" s="48"/>
    </row>
    <row r="370" spans="1:113" x14ac:dyDescent="0.25">
      <c r="A370" s="4">
        <v>2020</v>
      </c>
      <c r="B370" s="5">
        <f>BD!K372</f>
        <v>363</v>
      </c>
      <c r="I370" s="19" t="s">
        <v>181</v>
      </c>
      <c r="O370" s="161"/>
      <c r="Q370" s="161"/>
      <c r="R370" s="161"/>
      <c r="T370" s="4" t="s">
        <v>181</v>
      </c>
      <c r="AE370" s="4" t="s">
        <v>181</v>
      </c>
      <c r="AP370" s="4" t="s">
        <v>181</v>
      </c>
      <c r="BA370" s="9">
        <f t="shared" si="48"/>
        <v>0</v>
      </c>
      <c r="BB370" s="4" t="s">
        <v>181</v>
      </c>
      <c r="BC370" s="161"/>
      <c r="BE370" s="19">
        <f>Tabla1[[#This Row],[TIEMPO PRORROGADO HASTA
(1)]]-Tabla1[[#This Row],[TIEMPO PRORROGADO DESDE
(1)]]</f>
        <v>0</v>
      </c>
      <c r="BF370" s="161"/>
      <c r="BG370" s="161"/>
      <c r="BH370" s="161"/>
      <c r="BJ370" s="4" t="s">
        <v>181</v>
      </c>
      <c r="BM370" s="4">
        <f t="shared" si="49"/>
        <v>0</v>
      </c>
      <c r="BR370" s="4" t="s">
        <v>181</v>
      </c>
      <c r="BU370" s="19">
        <f t="shared" si="50"/>
        <v>0</v>
      </c>
      <c r="BZ370" s="19">
        <f t="shared" si="51"/>
        <v>0</v>
      </c>
      <c r="CA370" s="19" t="s">
        <v>181</v>
      </c>
      <c r="CB370" s="161"/>
      <c r="CD370" s="161"/>
      <c r="CF370" s="19" t="s">
        <v>181</v>
      </c>
      <c r="CG370" s="161"/>
      <c r="CI370" s="161"/>
      <c r="CJ370" s="161"/>
      <c r="CK370" s="161"/>
      <c r="CL370" s="161"/>
      <c r="CN370" s="48"/>
      <c r="CO370" s="48"/>
      <c r="CP370" s="48"/>
      <c r="CR370" s="9">
        <v>0</v>
      </c>
      <c r="CS370" s="48"/>
      <c r="CT370" s="48"/>
      <c r="CU370" s="48"/>
      <c r="CX370" s="48"/>
      <c r="CY370" s="48"/>
      <c r="CZ370" s="48"/>
      <c r="DC370" s="48"/>
      <c r="DD370" s="48"/>
      <c r="DE370" s="48"/>
      <c r="DH370" s="48"/>
      <c r="DI370" s="48"/>
    </row>
    <row r="371" spans="1:113" x14ac:dyDescent="0.25">
      <c r="A371" s="4">
        <v>2020</v>
      </c>
      <c r="B371" s="5">
        <f>BD!K373</f>
        <v>364</v>
      </c>
      <c r="I371" s="19" t="s">
        <v>181</v>
      </c>
      <c r="O371" s="161"/>
      <c r="Q371" s="161"/>
      <c r="R371" s="161"/>
      <c r="T371" s="4" t="s">
        <v>181</v>
      </c>
      <c r="AE371" s="4" t="s">
        <v>181</v>
      </c>
      <c r="AP371" s="4" t="s">
        <v>181</v>
      </c>
      <c r="BA371" s="9">
        <f t="shared" si="48"/>
        <v>0</v>
      </c>
      <c r="BB371" s="4" t="s">
        <v>181</v>
      </c>
      <c r="BC371" s="161"/>
      <c r="BE371" s="19">
        <f>Tabla1[[#This Row],[TIEMPO PRORROGADO HASTA
(1)]]-Tabla1[[#This Row],[TIEMPO PRORROGADO DESDE
(1)]]</f>
        <v>0</v>
      </c>
      <c r="BF371" s="161"/>
      <c r="BG371" s="161"/>
      <c r="BH371" s="161"/>
      <c r="BJ371" s="4" t="s">
        <v>181</v>
      </c>
      <c r="BM371" s="4">
        <f t="shared" si="49"/>
        <v>0</v>
      </c>
      <c r="BR371" s="4" t="s">
        <v>181</v>
      </c>
      <c r="BU371" s="19">
        <f t="shared" si="50"/>
        <v>0</v>
      </c>
      <c r="BZ371" s="19">
        <f t="shared" si="51"/>
        <v>0</v>
      </c>
      <c r="CA371" s="19" t="s">
        <v>181</v>
      </c>
      <c r="CB371" s="161"/>
      <c r="CD371" s="161"/>
      <c r="CF371" s="19" t="s">
        <v>181</v>
      </c>
      <c r="CG371" s="161"/>
      <c r="CI371" s="161"/>
      <c r="CJ371" s="161"/>
      <c r="CK371" s="161"/>
      <c r="CL371" s="161"/>
      <c r="CN371" s="48"/>
      <c r="CO371" s="48"/>
      <c r="CP371" s="48"/>
      <c r="CR371" s="9">
        <v>0</v>
      </c>
      <c r="CS371" s="48"/>
      <c r="CT371" s="48"/>
      <c r="CU371" s="48"/>
      <c r="CX371" s="48"/>
      <c r="CY371" s="48"/>
      <c r="CZ371" s="48"/>
      <c r="DC371" s="48"/>
      <c r="DD371" s="48"/>
      <c r="DE371" s="48"/>
      <c r="DH371" s="48"/>
      <c r="DI371" s="48"/>
    </row>
    <row r="372" spans="1:113" x14ac:dyDescent="0.25">
      <c r="A372" s="4">
        <v>2020</v>
      </c>
      <c r="B372" s="5">
        <f>BD!K374</f>
        <v>365</v>
      </c>
      <c r="I372" s="19" t="s">
        <v>181</v>
      </c>
      <c r="O372" s="161"/>
      <c r="Q372" s="161"/>
      <c r="R372" s="161"/>
      <c r="T372" s="4" t="s">
        <v>181</v>
      </c>
      <c r="AE372" s="4" t="s">
        <v>181</v>
      </c>
      <c r="AP372" s="4" t="s">
        <v>181</v>
      </c>
      <c r="BA372" s="9">
        <f t="shared" si="48"/>
        <v>0</v>
      </c>
      <c r="BB372" s="4" t="s">
        <v>181</v>
      </c>
      <c r="BC372" s="161"/>
      <c r="BE372" s="19">
        <f>Tabla1[[#This Row],[TIEMPO PRORROGADO HASTA
(1)]]-Tabla1[[#This Row],[TIEMPO PRORROGADO DESDE
(1)]]</f>
        <v>0</v>
      </c>
      <c r="BF372" s="161"/>
      <c r="BG372" s="161"/>
      <c r="BH372" s="161"/>
      <c r="BJ372" s="4" t="s">
        <v>181</v>
      </c>
      <c r="BM372" s="4">
        <f t="shared" si="49"/>
        <v>0</v>
      </c>
      <c r="BR372" s="4" t="s">
        <v>181</v>
      </c>
      <c r="BU372" s="19">
        <f t="shared" si="50"/>
        <v>0</v>
      </c>
      <c r="BZ372" s="19">
        <f t="shared" si="51"/>
        <v>0</v>
      </c>
      <c r="CA372" s="19" t="s">
        <v>181</v>
      </c>
      <c r="CB372" s="161"/>
      <c r="CD372" s="161"/>
      <c r="CF372" s="19" t="s">
        <v>181</v>
      </c>
      <c r="CG372" s="161"/>
      <c r="CI372" s="161"/>
      <c r="CJ372" s="161"/>
      <c r="CK372" s="161"/>
      <c r="CL372" s="161"/>
      <c r="CN372" s="48"/>
      <c r="CO372" s="48"/>
      <c r="CP372" s="48"/>
      <c r="CR372" s="9">
        <v>0</v>
      </c>
      <c r="CS372" s="48"/>
      <c r="CT372" s="48"/>
      <c r="CU372" s="48"/>
      <c r="CX372" s="48"/>
      <c r="CY372" s="48"/>
      <c r="CZ372" s="48"/>
      <c r="DC372" s="48"/>
      <c r="DD372" s="48"/>
      <c r="DE372" s="48"/>
      <c r="DH372" s="48"/>
      <c r="DI372" s="48"/>
    </row>
    <row r="373" spans="1:113" x14ac:dyDescent="0.25">
      <c r="A373" s="4">
        <v>2020</v>
      </c>
      <c r="B373" s="5">
        <f>BD!K375</f>
        <v>366</v>
      </c>
      <c r="I373" s="19" t="s">
        <v>181</v>
      </c>
      <c r="O373" s="161"/>
      <c r="Q373" s="161"/>
      <c r="R373" s="161"/>
      <c r="T373" s="4" t="s">
        <v>181</v>
      </c>
      <c r="AE373" s="4" t="s">
        <v>181</v>
      </c>
      <c r="AP373" s="4" t="s">
        <v>181</v>
      </c>
      <c r="BA373" s="9">
        <f t="shared" si="48"/>
        <v>0</v>
      </c>
      <c r="BB373" s="4" t="s">
        <v>181</v>
      </c>
      <c r="BC373" s="161"/>
      <c r="BE373" s="19">
        <f>Tabla1[[#This Row],[TIEMPO PRORROGADO HASTA
(1)]]-Tabla1[[#This Row],[TIEMPO PRORROGADO DESDE
(1)]]</f>
        <v>0</v>
      </c>
      <c r="BF373" s="161"/>
      <c r="BG373" s="161"/>
      <c r="BH373" s="161"/>
      <c r="BJ373" s="4" t="s">
        <v>181</v>
      </c>
      <c r="BM373" s="4">
        <f t="shared" si="49"/>
        <v>0</v>
      </c>
      <c r="BR373" s="4" t="s">
        <v>181</v>
      </c>
      <c r="BU373" s="19">
        <f t="shared" si="50"/>
        <v>0</v>
      </c>
      <c r="BZ373" s="19">
        <f t="shared" si="51"/>
        <v>0</v>
      </c>
      <c r="CA373" s="19" t="s">
        <v>181</v>
      </c>
      <c r="CB373" s="161"/>
      <c r="CD373" s="161"/>
      <c r="CF373" s="19" t="s">
        <v>181</v>
      </c>
      <c r="CG373" s="161"/>
      <c r="CI373" s="161"/>
      <c r="CJ373" s="161"/>
      <c r="CK373" s="161"/>
      <c r="CL373" s="161"/>
      <c r="CN373" s="48"/>
      <c r="CO373" s="48"/>
      <c r="CP373" s="48"/>
      <c r="CR373" s="9">
        <v>0</v>
      </c>
      <c r="CS373" s="48"/>
      <c r="CT373" s="48"/>
      <c r="CU373" s="48"/>
      <c r="CX373" s="48"/>
      <c r="CY373" s="48"/>
      <c r="CZ373" s="48"/>
      <c r="DC373" s="48"/>
      <c r="DD373" s="48"/>
      <c r="DE373" s="48"/>
      <c r="DH373" s="48"/>
      <c r="DI373" s="48"/>
    </row>
    <row r="374" spans="1:113" x14ac:dyDescent="0.25">
      <c r="A374" s="4">
        <v>2020</v>
      </c>
      <c r="B374" s="5">
        <f>BD!K376</f>
        <v>367</v>
      </c>
      <c r="I374" s="19" t="s">
        <v>180</v>
      </c>
      <c r="J374" s="20">
        <v>44012</v>
      </c>
      <c r="K374" s="6" t="s">
        <v>2454</v>
      </c>
      <c r="L374" s="19" t="s">
        <v>209</v>
      </c>
      <c r="M374" s="9">
        <v>12000000</v>
      </c>
      <c r="O374" s="161"/>
      <c r="Q374" s="161"/>
      <c r="R374" s="161"/>
      <c r="S374" s="6" t="s">
        <v>1438</v>
      </c>
      <c r="T374" s="4" t="s">
        <v>181</v>
      </c>
      <c r="AE374" s="4" t="s">
        <v>181</v>
      </c>
      <c r="AP374" s="4" t="s">
        <v>181</v>
      </c>
      <c r="BA374" s="9">
        <f t="shared" si="48"/>
        <v>12000000</v>
      </c>
      <c r="BB374" s="4" t="s">
        <v>180</v>
      </c>
      <c r="BC374" s="161">
        <v>44012</v>
      </c>
      <c r="BD374" s="6" t="s">
        <v>2454</v>
      </c>
      <c r="BE374" s="19">
        <f>Tabla1[[#This Row],[TIEMPO PRORROGADO HASTA
(1)]]-Tabla1[[#This Row],[TIEMPO PRORROGADO DESDE
(1)]]</f>
        <v>62</v>
      </c>
      <c r="BF374" s="161">
        <v>44021</v>
      </c>
      <c r="BG374" s="161">
        <v>44083</v>
      </c>
      <c r="BH374" s="161"/>
      <c r="BI374" s="6" t="s">
        <v>1438</v>
      </c>
      <c r="BJ374" s="4" t="s">
        <v>181</v>
      </c>
      <c r="BM374" s="4">
        <f t="shared" si="49"/>
        <v>0</v>
      </c>
      <c r="BR374" s="4" t="s">
        <v>181</v>
      </c>
      <c r="BU374" s="19">
        <f t="shared" si="50"/>
        <v>0</v>
      </c>
      <c r="BZ374" s="19">
        <f t="shared" si="51"/>
        <v>62</v>
      </c>
      <c r="CA374" s="19" t="s">
        <v>181</v>
      </c>
      <c r="CB374" s="161"/>
      <c r="CD374" s="161"/>
      <c r="CF374" s="19" t="s">
        <v>181</v>
      </c>
      <c r="CG374" s="161"/>
      <c r="CI374" s="161"/>
      <c r="CJ374" s="161"/>
      <c r="CK374" s="161"/>
      <c r="CL374" s="161"/>
      <c r="CN374" s="48"/>
      <c r="CO374" s="48"/>
      <c r="CP374" s="48"/>
      <c r="CR374" s="9">
        <v>0</v>
      </c>
      <c r="CS374" s="48"/>
      <c r="CT374" s="48"/>
      <c r="CU374" s="48"/>
      <c r="CX374" s="48"/>
      <c r="CY374" s="48"/>
      <c r="CZ374" s="48"/>
      <c r="DC374" s="48"/>
      <c r="DD374" s="48"/>
      <c r="DE374" s="48"/>
      <c r="DH374" s="48"/>
      <c r="DI374" s="48"/>
    </row>
    <row r="375" spans="1:113" x14ac:dyDescent="0.25">
      <c r="A375" s="4">
        <v>2020</v>
      </c>
      <c r="B375" s="5">
        <f>BD!K377</f>
        <v>368</v>
      </c>
      <c r="I375" s="19" t="s">
        <v>181</v>
      </c>
      <c r="O375" s="161"/>
      <c r="Q375" s="161"/>
      <c r="R375" s="161"/>
      <c r="T375" s="4" t="s">
        <v>181</v>
      </c>
      <c r="AE375" s="4" t="s">
        <v>181</v>
      </c>
      <c r="AP375" s="4" t="s">
        <v>181</v>
      </c>
      <c r="BA375" s="9">
        <f t="shared" si="48"/>
        <v>0</v>
      </c>
      <c r="BB375" s="4" t="s">
        <v>181</v>
      </c>
      <c r="BC375" s="161"/>
      <c r="BE375" s="19">
        <f>Tabla1[[#This Row],[TIEMPO PRORROGADO HASTA
(1)]]-Tabla1[[#This Row],[TIEMPO PRORROGADO DESDE
(1)]]</f>
        <v>0</v>
      </c>
      <c r="BF375" s="161"/>
      <c r="BG375" s="161"/>
      <c r="BH375" s="161"/>
      <c r="BJ375" s="4" t="s">
        <v>181</v>
      </c>
      <c r="BM375" s="4">
        <f t="shared" si="49"/>
        <v>0</v>
      </c>
      <c r="BR375" s="4" t="s">
        <v>181</v>
      </c>
      <c r="BU375" s="19">
        <f t="shared" si="50"/>
        <v>0</v>
      </c>
      <c r="BZ375" s="19">
        <f t="shared" si="51"/>
        <v>0</v>
      </c>
      <c r="CA375" s="19" t="s">
        <v>181</v>
      </c>
      <c r="CB375" s="161"/>
      <c r="CD375" s="161"/>
      <c r="CF375" s="19" t="s">
        <v>181</v>
      </c>
      <c r="CG375" s="161"/>
      <c r="CI375" s="161"/>
      <c r="CJ375" s="161"/>
      <c r="CK375" s="161"/>
      <c r="CL375" s="161"/>
      <c r="CN375" s="48"/>
      <c r="CO375" s="48"/>
      <c r="CP375" s="48"/>
      <c r="CR375" s="9">
        <v>0</v>
      </c>
      <c r="CS375" s="48"/>
      <c r="CT375" s="48"/>
      <c r="CU375" s="48"/>
      <c r="CX375" s="48"/>
      <c r="CY375" s="48"/>
      <c r="CZ375" s="48"/>
      <c r="DC375" s="48"/>
      <c r="DD375" s="48"/>
      <c r="DE375" s="48"/>
      <c r="DH375" s="48"/>
      <c r="DI375" s="48"/>
    </row>
    <row r="376" spans="1:113" x14ac:dyDescent="0.25">
      <c r="A376" s="4">
        <v>2020</v>
      </c>
      <c r="B376" s="5">
        <f>BD!K378</f>
        <v>369</v>
      </c>
      <c r="I376" s="19" t="s">
        <v>180</v>
      </c>
      <c r="J376" s="20">
        <v>44169</v>
      </c>
      <c r="K376" s="6" t="s">
        <v>5358</v>
      </c>
      <c r="L376" s="19" t="s">
        <v>209</v>
      </c>
      <c r="M376" s="9">
        <v>1640000</v>
      </c>
      <c r="O376" s="161"/>
      <c r="Q376" s="161"/>
      <c r="R376" s="161"/>
      <c r="S376" s="6" t="s">
        <v>1434</v>
      </c>
      <c r="T376" s="4" t="s">
        <v>181</v>
      </c>
      <c r="AE376" s="4" t="s">
        <v>181</v>
      </c>
      <c r="AP376" s="4" t="s">
        <v>181</v>
      </c>
      <c r="BA376" s="9">
        <f t="shared" si="48"/>
        <v>1640000</v>
      </c>
      <c r="BB376" s="4" t="s">
        <v>180</v>
      </c>
      <c r="BC376" s="161">
        <v>44169</v>
      </c>
      <c r="BD376" s="6" t="s">
        <v>5358</v>
      </c>
      <c r="BE376" s="19">
        <f>Tabla1[[#This Row],[TIEMPO PRORROGADO HASTA
(1)]]-Tabla1[[#This Row],[TIEMPO PRORROGADO DESDE
(1)]]</f>
        <v>8</v>
      </c>
      <c r="BF376" s="161">
        <v>44175</v>
      </c>
      <c r="BG376" s="161">
        <v>44183</v>
      </c>
      <c r="BH376" s="161"/>
      <c r="BI376" s="6" t="s">
        <v>1434</v>
      </c>
      <c r="BJ376" s="4" t="s">
        <v>181</v>
      </c>
      <c r="BM376" s="4">
        <f t="shared" si="49"/>
        <v>0</v>
      </c>
      <c r="BR376" s="4" t="s">
        <v>181</v>
      </c>
      <c r="BU376" s="19">
        <f t="shared" si="50"/>
        <v>0</v>
      </c>
      <c r="BZ376" s="19">
        <f t="shared" si="51"/>
        <v>8</v>
      </c>
      <c r="CA376" s="19" t="s">
        <v>181</v>
      </c>
      <c r="CB376" s="161"/>
      <c r="CD376" s="161"/>
      <c r="CF376" s="19" t="s">
        <v>181</v>
      </c>
      <c r="CG376" s="161"/>
      <c r="CI376" s="161"/>
      <c r="CJ376" s="161"/>
      <c r="CK376" s="161"/>
      <c r="CL376" s="161"/>
      <c r="CN376" s="48"/>
      <c r="CO376" s="48"/>
      <c r="CP376" s="48"/>
      <c r="CR376" s="9">
        <v>0</v>
      </c>
      <c r="CS376" s="48"/>
      <c r="CT376" s="48"/>
      <c r="CU376" s="48"/>
      <c r="CX376" s="48"/>
      <c r="CY376" s="48"/>
      <c r="CZ376" s="48"/>
      <c r="DC376" s="48"/>
      <c r="DD376" s="48"/>
      <c r="DE376" s="48"/>
      <c r="DH376" s="48"/>
      <c r="DI376" s="48"/>
    </row>
    <row r="377" spans="1:113" x14ac:dyDescent="0.25">
      <c r="A377" s="4">
        <v>2020</v>
      </c>
      <c r="B377" s="5">
        <f>BD!K379</f>
        <v>370</v>
      </c>
      <c r="I377" s="19" t="s">
        <v>180</v>
      </c>
      <c r="J377" s="20">
        <v>44168</v>
      </c>
      <c r="K377" s="6" t="s">
        <v>5358</v>
      </c>
      <c r="L377" s="19" t="s">
        <v>209</v>
      </c>
      <c r="M377" s="9">
        <v>14466666</v>
      </c>
      <c r="O377" s="161"/>
      <c r="Q377" s="161"/>
      <c r="R377" s="161"/>
      <c r="S377" s="6" t="s">
        <v>515</v>
      </c>
      <c r="T377" s="4" t="s">
        <v>181</v>
      </c>
      <c r="AE377" s="4" t="s">
        <v>181</v>
      </c>
      <c r="AP377" s="4" t="s">
        <v>181</v>
      </c>
      <c r="BA377" s="9">
        <f t="shared" si="48"/>
        <v>14466666</v>
      </c>
      <c r="BB377" s="4" t="s">
        <v>180</v>
      </c>
      <c r="BC377" s="161">
        <v>44168</v>
      </c>
      <c r="BD377" s="6" t="s">
        <v>5358</v>
      </c>
      <c r="BE377" s="19">
        <f>Tabla1[[#This Row],[TIEMPO PRORROGADO HASTA
(1)]]-Tabla1[[#This Row],[TIEMPO PRORROGADO DESDE
(1)]]</f>
        <v>28</v>
      </c>
      <c r="BF377" s="161">
        <v>44168</v>
      </c>
      <c r="BG377" s="161">
        <v>44196</v>
      </c>
      <c r="BH377" s="161"/>
      <c r="BI377" s="6" t="s">
        <v>515</v>
      </c>
      <c r="BJ377" s="4" t="s">
        <v>181</v>
      </c>
      <c r="BM377" s="4">
        <f t="shared" si="49"/>
        <v>0</v>
      </c>
      <c r="BR377" s="4" t="s">
        <v>181</v>
      </c>
      <c r="BU377" s="19">
        <f t="shared" si="50"/>
        <v>0</v>
      </c>
      <c r="BZ377" s="19">
        <f t="shared" si="51"/>
        <v>28</v>
      </c>
      <c r="CA377" s="19" t="s">
        <v>181</v>
      </c>
      <c r="CB377" s="161"/>
      <c r="CD377" s="161"/>
      <c r="CF377" s="19" t="s">
        <v>181</v>
      </c>
      <c r="CG377" s="161"/>
      <c r="CI377" s="161"/>
      <c r="CJ377" s="161"/>
      <c r="CK377" s="161"/>
      <c r="CL377" s="161"/>
      <c r="CN377" s="48"/>
      <c r="CO377" s="48"/>
      <c r="CP377" s="48"/>
      <c r="CR377" s="9">
        <v>0</v>
      </c>
      <c r="CS377" s="48"/>
      <c r="CT377" s="48"/>
      <c r="CU377" s="48"/>
      <c r="CX377" s="48"/>
      <c r="CY377" s="48"/>
      <c r="CZ377" s="48"/>
      <c r="DC377" s="48"/>
      <c r="DD377" s="48"/>
      <c r="DE377" s="48"/>
      <c r="DH377" s="48"/>
      <c r="DI377" s="48"/>
    </row>
    <row r="378" spans="1:113" x14ac:dyDescent="0.25">
      <c r="A378" s="4">
        <v>2020</v>
      </c>
      <c r="B378" s="5">
        <f>BD!K380</f>
        <v>371</v>
      </c>
      <c r="I378" s="19" t="s">
        <v>180</v>
      </c>
      <c r="J378" s="20">
        <v>44179</v>
      </c>
      <c r="K378" s="6" t="s">
        <v>5358</v>
      </c>
      <c r="L378" s="19" t="s">
        <v>209</v>
      </c>
      <c r="M378" s="9">
        <v>2555667</v>
      </c>
      <c r="O378" s="161"/>
      <c r="Q378" s="161"/>
      <c r="R378" s="161"/>
      <c r="S378" s="6" t="s">
        <v>4825</v>
      </c>
      <c r="T378" s="4" t="s">
        <v>181</v>
      </c>
      <c r="AE378" s="4" t="s">
        <v>181</v>
      </c>
      <c r="AP378" s="4" t="s">
        <v>181</v>
      </c>
      <c r="BA378" s="9">
        <f t="shared" si="48"/>
        <v>2555667</v>
      </c>
      <c r="BB378" s="4" t="s">
        <v>180</v>
      </c>
      <c r="BC378" s="161">
        <v>44179</v>
      </c>
      <c r="BD378" s="6" t="s">
        <v>5358</v>
      </c>
      <c r="BE378" s="19">
        <f>Tabla1[[#This Row],[TIEMPO PRORROGADO HASTA
(1)]]-Tabla1[[#This Row],[TIEMPO PRORROGADO DESDE
(1)]]</f>
        <v>17</v>
      </c>
      <c r="BF378" s="161">
        <v>44179</v>
      </c>
      <c r="BG378" s="161">
        <v>44196</v>
      </c>
      <c r="BH378" s="161"/>
      <c r="BI378" s="6" t="s">
        <v>4825</v>
      </c>
      <c r="BJ378" s="4" t="s">
        <v>181</v>
      </c>
      <c r="BM378" s="4">
        <f t="shared" si="49"/>
        <v>0</v>
      </c>
      <c r="BR378" s="4" t="s">
        <v>181</v>
      </c>
      <c r="BU378" s="19">
        <f t="shared" si="50"/>
        <v>0</v>
      </c>
      <c r="BZ378" s="19">
        <f t="shared" si="51"/>
        <v>17</v>
      </c>
      <c r="CA378" s="19" t="s">
        <v>181</v>
      </c>
      <c r="CB378" s="161"/>
      <c r="CD378" s="161"/>
      <c r="CF378" s="19" t="s">
        <v>181</v>
      </c>
      <c r="CG378" s="161"/>
      <c r="CI378" s="161"/>
      <c r="CJ378" s="161"/>
      <c r="CK378" s="161"/>
      <c r="CL378" s="161"/>
      <c r="CN378" s="48"/>
      <c r="CO378" s="48"/>
      <c r="CP378" s="48"/>
      <c r="CR378" s="9">
        <v>0</v>
      </c>
      <c r="CS378" s="48"/>
      <c r="CT378" s="48"/>
      <c r="CU378" s="48"/>
      <c r="CX378" s="48"/>
      <c r="CY378" s="48"/>
      <c r="CZ378" s="48"/>
      <c r="DC378" s="48"/>
      <c r="DD378" s="48"/>
      <c r="DE378" s="48"/>
      <c r="DH378" s="48"/>
      <c r="DI378" s="48"/>
    </row>
    <row r="379" spans="1:113" x14ac:dyDescent="0.25">
      <c r="A379" s="4">
        <v>2020</v>
      </c>
      <c r="B379" s="5">
        <f>BD!K381</f>
        <v>372</v>
      </c>
      <c r="I379" s="19" t="s">
        <v>181</v>
      </c>
      <c r="O379" s="161"/>
      <c r="Q379" s="161"/>
      <c r="R379" s="161"/>
      <c r="T379" s="4" t="s">
        <v>181</v>
      </c>
      <c r="AE379" s="4" t="s">
        <v>181</v>
      </c>
      <c r="AP379" s="4" t="s">
        <v>181</v>
      </c>
      <c r="BA379" s="9">
        <f t="shared" si="48"/>
        <v>0</v>
      </c>
      <c r="BB379" s="4" t="s">
        <v>181</v>
      </c>
      <c r="BC379" s="161"/>
      <c r="BE379" s="19">
        <f>Tabla1[[#This Row],[TIEMPO PRORROGADO HASTA
(1)]]-Tabla1[[#This Row],[TIEMPO PRORROGADO DESDE
(1)]]</f>
        <v>0</v>
      </c>
      <c r="BF379" s="161"/>
      <c r="BG379" s="161"/>
      <c r="BH379" s="161"/>
      <c r="BJ379" s="4" t="s">
        <v>181</v>
      </c>
      <c r="BM379" s="4">
        <f t="shared" si="49"/>
        <v>0</v>
      </c>
      <c r="BR379" s="4" t="s">
        <v>181</v>
      </c>
      <c r="BU379" s="19">
        <f t="shared" si="50"/>
        <v>0</v>
      </c>
      <c r="BZ379" s="19">
        <f t="shared" si="51"/>
        <v>0</v>
      </c>
      <c r="CA379" s="19" t="s">
        <v>181</v>
      </c>
      <c r="CB379" s="161"/>
      <c r="CD379" s="161"/>
      <c r="CF379" s="19" t="s">
        <v>181</v>
      </c>
      <c r="CG379" s="161"/>
      <c r="CI379" s="161"/>
      <c r="CJ379" s="161"/>
      <c r="CK379" s="161"/>
      <c r="CL379" s="161"/>
      <c r="CN379" s="48"/>
      <c r="CO379" s="48"/>
      <c r="CP379" s="48"/>
      <c r="CR379" s="9">
        <v>0</v>
      </c>
      <c r="CS379" s="48"/>
      <c r="CT379" s="48"/>
      <c r="CU379" s="48"/>
      <c r="CX379" s="48"/>
      <c r="CY379" s="48"/>
      <c r="CZ379" s="48"/>
      <c r="DC379" s="48"/>
      <c r="DD379" s="48"/>
      <c r="DE379" s="48"/>
      <c r="DH379" s="48"/>
      <c r="DI379" s="48"/>
    </row>
    <row r="380" spans="1:113" x14ac:dyDescent="0.25">
      <c r="A380" s="4">
        <v>2020</v>
      </c>
      <c r="B380" s="5">
        <f>BD!K382</f>
        <v>373</v>
      </c>
      <c r="I380" s="19" t="s">
        <v>181</v>
      </c>
      <c r="O380" s="161"/>
      <c r="Q380" s="161"/>
      <c r="R380" s="161"/>
      <c r="T380" s="4" t="s">
        <v>181</v>
      </c>
      <c r="AE380" s="4" t="s">
        <v>181</v>
      </c>
      <c r="AP380" s="4" t="s">
        <v>181</v>
      </c>
      <c r="BA380" s="9">
        <f t="shared" si="48"/>
        <v>0</v>
      </c>
      <c r="BB380" s="4" t="s">
        <v>181</v>
      </c>
      <c r="BC380" s="161"/>
      <c r="BE380" s="19">
        <f>Tabla1[[#This Row],[TIEMPO PRORROGADO HASTA
(1)]]-Tabla1[[#This Row],[TIEMPO PRORROGADO DESDE
(1)]]</f>
        <v>0</v>
      </c>
      <c r="BF380" s="161"/>
      <c r="BG380" s="161"/>
      <c r="BH380" s="161"/>
      <c r="BJ380" s="4" t="s">
        <v>181</v>
      </c>
      <c r="BM380" s="4">
        <f t="shared" si="49"/>
        <v>0</v>
      </c>
      <c r="BR380" s="4" t="s">
        <v>181</v>
      </c>
      <c r="BU380" s="19">
        <f t="shared" si="50"/>
        <v>0</v>
      </c>
      <c r="BZ380" s="19">
        <f t="shared" si="51"/>
        <v>0</v>
      </c>
      <c r="CA380" s="19" t="s">
        <v>181</v>
      </c>
      <c r="CB380" s="161"/>
      <c r="CD380" s="161"/>
      <c r="CF380" s="19" t="s">
        <v>181</v>
      </c>
      <c r="CG380" s="161"/>
      <c r="CI380" s="161"/>
      <c r="CJ380" s="161"/>
      <c r="CK380" s="161"/>
      <c r="CL380" s="161"/>
      <c r="CN380" s="48"/>
      <c r="CO380" s="48"/>
      <c r="CP380" s="48"/>
      <c r="CR380" s="9">
        <v>0</v>
      </c>
      <c r="CS380" s="48"/>
      <c r="CT380" s="48"/>
      <c r="CU380" s="48"/>
      <c r="CX380" s="48"/>
      <c r="CY380" s="48"/>
      <c r="CZ380" s="48"/>
      <c r="DC380" s="48"/>
      <c r="DD380" s="48"/>
      <c r="DE380" s="48"/>
      <c r="DH380" s="48"/>
      <c r="DI380" s="48"/>
    </row>
    <row r="381" spans="1:113" x14ac:dyDescent="0.25">
      <c r="A381" s="4">
        <v>2020</v>
      </c>
      <c r="B381" s="5">
        <f>BD!K383</f>
        <v>374</v>
      </c>
      <c r="I381" s="19" t="s">
        <v>180</v>
      </c>
      <c r="J381" s="20">
        <v>44109</v>
      </c>
      <c r="K381" s="6" t="s">
        <v>2454</v>
      </c>
      <c r="L381" s="19" t="s">
        <v>209</v>
      </c>
      <c r="M381" s="9">
        <v>5850000</v>
      </c>
      <c r="O381" s="161"/>
      <c r="Q381" s="161"/>
      <c r="R381" s="161"/>
      <c r="S381" s="6" t="s">
        <v>1436</v>
      </c>
      <c r="T381" s="4" t="s">
        <v>181</v>
      </c>
      <c r="AE381" s="4" t="s">
        <v>181</v>
      </c>
      <c r="AP381" s="4" t="s">
        <v>181</v>
      </c>
      <c r="BA381" s="9">
        <f t="shared" si="48"/>
        <v>5850000</v>
      </c>
      <c r="BB381" s="4" t="s">
        <v>180</v>
      </c>
      <c r="BC381" s="161">
        <v>44109</v>
      </c>
      <c r="BD381" s="6" t="s">
        <v>2454</v>
      </c>
      <c r="BE381" s="19">
        <f>Tabla1[[#This Row],[TIEMPO PRORROGADO HASTA
(1)]]-Tabla1[[#This Row],[TIEMPO PRORROGADO DESDE
(1)]]</f>
        <v>27</v>
      </c>
      <c r="BF381" s="161">
        <v>44168</v>
      </c>
      <c r="BG381" s="161">
        <v>44195</v>
      </c>
      <c r="BH381" s="161"/>
      <c r="BI381" s="6" t="s">
        <v>1436</v>
      </c>
      <c r="BJ381" s="4" t="s">
        <v>181</v>
      </c>
      <c r="BM381" s="4">
        <f t="shared" si="49"/>
        <v>0</v>
      </c>
      <c r="BR381" s="4" t="s">
        <v>181</v>
      </c>
      <c r="BU381" s="19">
        <f t="shared" si="50"/>
        <v>0</v>
      </c>
      <c r="BZ381" s="19">
        <f t="shared" si="51"/>
        <v>27</v>
      </c>
      <c r="CA381" s="19" t="s">
        <v>181</v>
      </c>
      <c r="CB381" s="161"/>
      <c r="CD381" s="161"/>
      <c r="CF381" s="19" t="s">
        <v>181</v>
      </c>
      <c r="CG381" s="161"/>
      <c r="CI381" s="161"/>
      <c r="CJ381" s="161"/>
      <c r="CK381" s="161"/>
      <c r="CL381" s="161"/>
      <c r="CN381" s="48"/>
      <c r="CO381" s="48"/>
      <c r="CP381" s="48"/>
      <c r="CR381" s="9">
        <v>0</v>
      </c>
      <c r="CS381" s="48"/>
      <c r="CT381" s="48"/>
      <c r="CU381" s="48"/>
      <c r="CX381" s="48"/>
      <c r="CY381" s="48"/>
      <c r="CZ381" s="48"/>
      <c r="DC381" s="48"/>
      <c r="DD381" s="48"/>
      <c r="DE381" s="48"/>
      <c r="DH381" s="48"/>
      <c r="DI381" s="48"/>
    </row>
    <row r="382" spans="1:113" x14ac:dyDescent="0.25">
      <c r="A382" s="4">
        <v>2020</v>
      </c>
      <c r="B382" s="5">
        <f>BD!K384</f>
        <v>375</v>
      </c>
      <c r="I382" s="19" t="s">
        <v>181</v>
      </c>
      <c r="O382" s="161"/>
      <c r="Q382" s="161"/>
      <c r="R382" s="161"/>
      <c r="T382" s="4" t="s">
        <v>181</v>
      </c>
      <c r="AE382" s="4" t="s">
        <v>181</v>
      </c>
      <c r="AP382" s="4" t="s">
        <v>181</v>
      </c>
      <c r="BA382" s="9">
        <f t="shared" si="48"/>
        <v>0</v>
      </c>
      <c r="BB382" s="4" t="s">
        <v>181</v>
      </c>
      <c r="BC382" s="161"/>
      <c r="BE382" s="19">
        <f>Tabla1[[#This Row],[TIEMPO PRORROGADO HASTA
(1)]]-Tabla1[[#This Row],[TIEMPO PRORROGADO DESDE
(1)]]</f>
        <v>0</v>
      </c>
      <c r="BF382" s="161"/>
      <c r="BG382" s="161"/>
      <c r="BH382" s="161"/>
      <c r="BJ382" s="4" t="s">
        <v>181</v>
      </c>
      <c r="BM382" s="4">
        <f t="shared" si="49"/>
        <v>0</v>
      </c>
      <c r="BR382" s="4" t="s">
        <v>181</v>
      </c>
      <c r="BU382" s="19">
        <f t="shared" si="50"/>
        <v>0</v>
      </c>
      <c r="BZ382" s="19">
        <f t="shared" si="51"/>
        <v>0</v>
      </c>
      <c r="CA382" s="19" t="s">
        <v>181</v>
      </c>
      <c r="CB382" s="161"/>
      <c r="CD382" s="161"/>
      <c r="CF382" s="19" t="s">
        <v>181</v>
      </c>
      <c r="CG382" s="161"/>
      <c r="CI382" s="161"/>
      <c r="CJ382" s="161"/>
      <c r="CK382" s="161"/>
      <c r="CL382" s="161"/>
      <c r="CN382" s="48"/>
      <c r="CO382" s="48"/>
      <c r="CP382" s="48"/>
      <c r="CR382" s="9">
        <v>0</v>
      </c>
      <c r="CS382" s="48"/>
      <c r="CT382" s="48"/>
      <c r="CU382" s="48"/>
      <c r="CX382" s="48"/>
      <c r="CY382" s="48"/>
      <c r="CZ382" s="48"/>
      <c r="DC382" s="48"/>
      <c r="DD382" s="48"/>
      <c r="DE382" s="48"/>
      <c r="DH382" s="48"/>
      <c r="DI382" s="48"/>
    </row>
    <row r="383" spans="1:113" x14ac:dyDescent="0.25">
      <c r="A383" s="4">
        <v>2020</v>
      </c>
      <c r="B383" s="5">
        <f>BD!K385</f>
        <v>376</v>
      </c>
      <c r="E383" s="9">
        <v>31931000</v>
      </c>
      <c r="I383" s="19" t="s">
        <v>181</v>
      </c>
      <c r="O383" s="161"/>
      <c r="Q383" s="161"/>
      <c r="R383" s="161"/>
      <c r="T383" s="4" t="s">
        <v>181</v>
      </c>
      <c r="AE383" s="4" t="s">
        <v>181</v>
      </c>
      <c r="AP383" s="4" t="s">
        <v>181</v>
      </c>
      <c r="BA383" s="9">
        <f t="shared" si="48"/>
        <v>0</v>
      </c>
      <c r="BB383" s="4" t="s">
        <v>181</v>
      </c>
      <c r="BC383" s="161"/>
      <c r="BE383" s="19">
        <f>Tabla1[[#This Row],[TIEMPO PRORROGADO HASTA
(1)]]-Tabla1[[#This Row],[TIEMPO PRORROGADO DESDE
(1)]]</f>
        <v>-95</v>
      </c>
      <c r="BF383" s="161">
        <v>44177</v>
      </c>
      <c r="BG383" s="161">
        <v>44082</v>
      </c>
      <c r="BH383" s="161"/>
      <c r="BJ383" s="4" t="s">
        <v>181</v>
      </c>
      <c r="BM383" s="4">
        <f t="shared" si="49"/>
        <v>0</v>
      </c>
      <c r="BR383" s="4" t="s">
        <v>181</v>
      </c>
      <c r="BU383" s="19">
        <f t="shared" si="50"/>
        <v>0</v>
      </c>
      <c r="BZ383" s="19">
        <f t="shared" si="51"/>
        <v>-95</v>
      </c>
      <c r="CA383" s="19" t="s">
        <v>181</v>
      </c>
      <c r="CB383" s="161"/>
      <c r="CD383" s="161"/>
      <c r="CF383" s="19" t="s">
        <v>180</v>
      </c>
      <c r="CG383" s="161">
        <v>44081</v>
      </c>
      <c r="CH383" s="6" t="s">
        <v>2454</v>
      </c>
      <c r="CI383" s="161">
        <v>44082</v>
      </c>
      <c r="CJ383" s="161"/>
      <c r="CK383" s="161" t="s">
        <v>1440</v>
      </c>
      <c r="CL383" s="161"/>
      <c r="CN383" s="48"/>
      <c r="CO383" s="48"/>
      <c r="CP383" s="48"/>
      <c r="CR383" s="9">
        <v>0</v>
      </c>
      <c r="CS383" s="48"/>
      <c r="CT383" s="48"/>
      <c r="CU383" s="48"/>
      <c r="CX383" s="48"/>
      <c r="CY383" s="48"/>
      <c r="CZ383" s="48"/>
      <c r="DC383" s="48"/>
      <c r="DD383" s="48"/>
      <c r="DE383" s="48"/>
      <c r="DH383" s="48"/>
      <c r="DI383" s="48"/>
    </row>
    <row r="384" spans="1:113" x14ac:dyDescent="0.25">
      <c r="A384" s="4">
        <v>2020</v>
      </c>
      <c r="B384" s="5">
        <f>BD!K386</f>
        <v>377</v>
      </c>
      <c r="I384" s="19" t="s">
        <v>181</v>
      </c>
      <c r="O384" s="161"/>
      <c r="Q384" s="161"/>
      <c r="R384" s="161"/>
      <c r="T384" s="4" t="s">
        <v>181</v>
      </c>
      <c r="AE384" s="4" t="s">
        <v>181</v>
      </c>
      <c r="AP384" s="4" t="s">
        <v>181</v>
      </c>
      <c r="BA384" s="9">
        <f t="shared" si="48"/>
        <v>0</v>
      </c>
      <c r="BB384" s="4" t="s">
        <v>181</v>
      </c>
      <c r="BC384" s="161"/>
      <c r="BE384" s="19">
        <f>Tabla1[[#This Row],[TIEMPO PRORROGADO HASTA
(1)]]-Tabla1[[#This Row],[TIEMPO PRORROGADO DESDE
(1)]]</f>
        <v>0</v>
      </c>
      <c r="BF384" s="161"/>
      <c r="BG384" s="161"/>
      <c r="BH384" s="161"/>
      <c r="BJ384" s="4" t="s">
        <v>181</v>
      </c>
      <c r="BM384" s="4">
        <f t="shared" si="49"/>
        <v>0</v>
      </c>
      <c r="BR384" s="4" t="s">
        <v>181</v>
      </c>
      <c r="BU384" s="19">
        <f t="shared" si="50"/>
        <v>0</v>
      </c>
      <c r="BZ384" s="19">
        <f t="shared" si="51"/>
        <v>0</v>
      </c>
      <c r="CA384" s="19" t="s">
        <v>181</v>
      </c>
      <c r="CB384" s="161"/>
      <c r="CD384" s="161"/>
      <c r="CF384" s="19" t="s">
        <v>181</v>
      </c>
      <c r="CG384" s="161"/>
      <c r="CI384" s="161"/>
      <c r="CJ384" s="161"/>
      <c r="CK384" s="161"/>
      <c r="CL384" s="161"/>
      <c r="CN384" s="48"/>
      <c r="CO384" s="48"/>
      <c r="CP384" s="48"/>
      <c r="CR384" s="9">
        <v>0</v>
      </c>
      <c r="CS384" s="48"/>
      <c r="CT384" s="48"/>
      <c r="CU384" s="48"/>
      <c r="CX384" s="48"/>
      <c r="CY384" s="48"/>
      <c r="CZ384" s="48"/>
      <c r="DC384" s="48"/>
      <c r="DD384" s="48"/>
      <c r="DE384" s="48"/>
      <c r="DH384" s="48"/>
      <c r="DI384" s="48"/>
    </row>
    <row r="385" spans="1:113" x14ac:dyDescent="0.25">
      <c r="A385" s="4">
        <v>2020</v>
      </c>
      <c r="B385" s="5">
        <f>BD!K387</f>
        <v>378</v>
      </c>
      <c r="I385" s="19" t="s">
        <v>180</v>
      </c>
      <c r="J385" s="20">
        <v>44146</v>
      </c>
      <c r="K385" s="6" t="s">
        <v>5358</v>
      </c>
      <c r="L385" s="19" t="s">
        <v>209</v>
      </c>
      <c r="M385" s="9">
        <v>9450000</v>
      </c>
      <c r="O385" s="161"/>
      <c r="Q385" s="161"/>
      <c r="R385" s="161"/>
      <c r="S385" s="6" t="s">
        <v>1437</v>
      </c>
      <c r="T385" s="4" t="s">
        <v>181</v>
      </c>
      <c r="AE385" s="4" t="s">
        <v>181</v>
      </c>
      <c r="AP385" s="4" t="s">
        <v>181</v>
      </c>
      <c r="BA385" s="9">
        <f t="shared" si="48"/>
        <v>9450000</v>
      </c>
      <c r="BB385" s="4" t="s">
        <v>180</v>
      </c>
      <c r="BC385" s="161">
        <v>44146</v>
      </c>
      <c r="BD385" s="6" t="s">
        <v>5358</v>
      </c>
      <c r="BE385" s="19">
        <f>Tabla1[[#This Row],[TIEMPO PRORROGADO HASTA
(1)]]-Tabla1[[#This Row],[TIEMPO PRORROGADO DESDE
(1)]]</f>
        <v>31</v>
      </c>
      <c r="BF385" s="161">
        <v>44148</v>
      </c>
      <c r="BG385" s="161">
        <v>44179</v>
      </c>
      <c r="BH385" s="161"/>
      <c r="BI385" s="6" t="s">
        <v>1437</v>
      </c>
      <c r="BJ385" s="4" t="s">
        <v>181</v>
      </c>
      <c r="BM385" s="4">
        <f t="shared" si="49"/>
        <v>0</v>
      </c>
      <c r="BR385" s="4" t="s">
        <v>181</v>
      </c>
      <c r="BU385" s="19">
        <f t="shared" si="50"/>
        <v>0</v>
      </c>
      <c r="BZ385" s="19">
        <f t="shared" si="51"/>
        <v>31</v>
      </c>
      <c r="CA385" s="19" t="s">
        <v>181</v>
      </c>
      <c r="CB385" s="161"/>
      <c r="CD385" s="161"/>
      <c r="CF385" s="19" t="s">
        <v>181</v>
      </c>
      <c r="CG385" s="161"/>
      <c r="CI385" s="161"/>
      <c r="CJ385" s="161"/>
      <c r="CK385" s="161"/>
      <c r="CL385" s="161"/>
      <c r="CN385" s="48"/>
      <c r="CO385" s="48"/>
      <c r="CP385" s="48"/>
      <c r="CR385" s="9">
        <v>0</v>
      </c>
      <c r="CS385" s="48"/>
      <c r="CT385" s="48"/>
      <c r="CU385" s="48"/>
      <c r="CX385" s="48"/>
      <c r="CY385" s="48"/>
      <c r="CZ385" s="48"/>
      <c r="DC385" s="48"/>
      <c r="DD385" s="48"/>
      <c r="DE385" s="48"/>
      <c r="DH385" s="48"/>
      <c r="DI385" s="48"/>
    </row>
    <row r="386" spans="1:113" x14ac:dyDescent="0.25">
      <c r="A386" s="4">
        <v>2020</v>
      </c>
      <c r="B386" s="5">
        <f>BD!K388</f>
        <v>379</v>
      </c>
      <c r="I386" s="19" t="s">
        <v>181</v>
      </c>
      <c r="O386" s="161"/>
      <c r="Q386" s="161"/>
      <c r="R386" s="161"/>
      <c r="T386" s="4" t="s">
        <v>181</v>
      </c>
      <c r="AE386" s="4" t="s">
        <v>181</v>
      </c>
      <c r="AP386" s="4" t="s">
        <v>181</v>
      </c>
      <c r="BA386" s="9">
        <f t="shared" si="48"/>
        <v>0</v>
      </c>
      <c r="BB386" s="4" t="s">
        <v>181</v>
      </c>
      <c r="BC386" s="161"/>
      <c r="BE386" s="19">
        <f>Tabla1[[#This Row],[TIEMPO PRORROGADO HASTA
(1)]]-Tabla1[[#This Row],[TIEMPO PRORROGADO DESDE
(1)]]</f>
        <v>0</v>
      </c>
      <c r="BF386" s="161"/>
      <c r="BG386" s="161"/>
      <c r="BH386" s="161"/>
      <c r="BJ386" s="4" t="s">
        <v>181</v>
      </c>
      <c r="BM386" s="4">
        <f t="shared" si="49"/>
        <v>0</v>
      </c>
      <c r="BR386" s="4" t="s">
        <v>181</v>
      </c>
      <c r="BU386" s="19">
        <f t="shared" si="50"/>
        <v>0</v>
      </c>
      <c r="BZ386" s="19">
        <f t="shared" si="51"/>
        <v>0</v>
      </c>
      <c r="CA386" s="19" t="s">
        <v>181</v>
      </c>
      <c r="CB386" s="161"/>
      <c r="CD386" s="161"/>
      <c r="CF386" s="19" t="s">
        <v>181</v>
      </c>
      <c r="CG386" s="161"/>
      <c r="CI386" s="161"/>
      <c r="CJ386" s="161"/>
      <c r="CK386" s="161"/>
      <c r="CL386" s="161"/>
      <c r="CN386" s="48"/>
      <c r="CO386" s="48"/>
      <c r="CP386" s="48"/>
      <c r="CR386" s="9">
        <v>0</v>
      </c>
      <c r="CS386" s="48"/>
      <c r="CT386" s="48"/>
      <c r="CU386" s="48"/>
      <c r="CX386" s="48"/>
      <c r="CY386" s="48"/>
      <c r="CZ386" s="48"/>
      <c r="DC386" s="48"/>
      <c r="DD386" s="48"/>
      <c r="DE386" s="48"/>
      <c r="DH386" s="48"/>
      <c r="DI386" s="48"/>
    </row>
    <row r="387" spans="1:113" x14ac:dyDescent="0.25">
      <c r="A387" s="4">
        <v>2020</v>
      </c>
      <c r="B387" s="5">
        <f>BD!K389</f>
        <v>380</v>
      </c>
      <c r="I387" s="19" t="s">
        <v>180</v>
      </c>
      <c r="J387" s="20">
        <v>44146</v>
      </c>
      <c r="K387" s="6" t="s">
        <v>5358</v>
      </c>
      <c r="L387" s="19" t="s">
        <v>209</v>
      </c>
      <c r="M387" s="9">
        <v>9304215</v>
      </c>
      <c r="O387" s="161"/>
      <c r="Q387" s="161"/>
      <c r="R387" s="161"/>
      <c r="S387" s="6" t="s">
        <v>1433</v>
      </c>
      <c r="T387" s="4" t="s">
        <v>181</v>
      </c>
      <c r="AE387" s="4" t="s">
        <v>181</v>
      </c>
      <c r="AP387" s="4" t="s">
        <v>181</v>
      </c>
      <c r="BA387" s="9">
        <f t="shared" si="48"/>
        <v>9304215</v>
      </c>
      <c r="BB387" s="4" t="s">
        <v>180</v>
      </c>
      <c r="BC387" s="161">
        <v>44146</v>
      </c>
      <c r="BD387" s="6" t="s">
        <v>5358</v>
      </c>
      <c r="BE387" s="19">
        <f>Tabla1[[#This Row],[TIEMPO PRORROGADO HASTA
(1)]]-Tabla1[[#This Row],[TIEMPO PRORROGADO DESDE
(1)]]</f>
        <v>50</v>
      </c>
      <c r="BF387" s="161">
        <v>44146</v>
      </c>
      <c r="BG387" s="161">
        <v>44196</v>
      </c>
      <c r="BH387" s="161"/>
      <c r="BI387" s="6" t="s">
        <v>1433</v>
      </c>
      <c r="BJ387" s="4" t="s">
        <v>181</v>
      </c>
      <c r="BM387" s="4">
        <f t="shared" si="49"/>
        <v>0</v>
      </c>
      <c r="BR387" s="4" t="s">
        <v>181</v>
      </c>
      <c r="BU387" s="19">
        <f t="shared" si="50"/>
        <v>0</v>
      </c>
      <c r="BZ387" s="19">
        <f t="shared" si="51"/>
        <v>50</v>
      </c>
      <c r="CA387" s="19" t="s">
        <v>181</v>
      </c>
      <c r="CB387" s="161"/>
      <c r="CD387" s="161"/>
      <c r="CF387" s="19" t="s">
        <v>181</v>
      </c>
      <c r="CG387" s="161"/>
      <c r="CI387" s="161"/>
      <c r="CJ387" s="161"/>
      <c r="CK387" s="161"/>
      <c r="CL387" s="161"/>
      <c r="CN387" s="48"/>
      <c r="CO387" s="48"/>
      <c r="CP387" s="48"/>
      <c r="CR387" s="9">
        <v>0</v>
      </c>
      <c r="CS387" s="48"/>
      <c r="CT387" s="48"/>
      <c r="CU387" s="48"/>
      <c r="CX387" s="48"/>
      <c r="CY387" s="48"/>
      <c r="CZ387" s="48"/>
      <c r="DC387" s="48"/>
      <c r="DD387" s="48"/>
      <c r="DE387" s="48"/>
      <c r="DH387" s="48"/>
      <c r="DI387" s="48"/>
    </row>
    <row r="388" spans="1:113" x14ac:dyDescent="0.25">
      <c r="A388" s="4">
        <v>2020</v>
      </c>
      <c r="B388" s="5">
        <f>BD!K390</f>
        <v>381</v>
      </c>
      <c r="I388" s="19" t="s">
        <v>180</v>
      </c>
      <c r="J388" s="20">
        <v>44113</v>
      </c>
      <c r="K388" s="6" t="s">
        <v>2454</v>
      </c>
      <c r="L388" s="19" t="s">
        <v>209</v>
      </c>
      <c r="M388" s="9">
        <v>9000002</v>
      </c>
      <c r="O388" s="161"/>
      <c r="Q388" s="161"/>
      <c r="R388" s="161"/>
      <c r="S388" s="6" t="s">
        <v>1435</v>
      </c>
      <c r="T388" s="4" t="s">
        <v>180</v>
      </c>
      <c r="U388" s="226">
        <v>44172</v>
      </c>
      <c r="V388" s="6" t="s">
        <v>5358</v>
      </c>
      <c r="W388" s="19" t="s">
        <v>209</v>
      </c>
      <c r="X388" s="230">
        <v>2850000</v>
      </c>
      <c r="AD388" s="6" t="s">
        <v>1435</v>
      </c>
      <c r="AE388" s="4" t="s">
        <v>181</v>
      </c>
      <c r="AP388" s="4" t="s">
        <v>181</v>
      </c>
      <c r="BA388" s="9">
        <f t="shared" si="48"/>
        <v>11850002</v>
      </c>
      <c r="BB388" s="4" t="s">
        <v>180</v>
      </c>
      <c r="BC388" s="161">
        <v>44113</v>
      </c>
      <c r="BD388" s="6" t="s">
        <v>2454</v>
      </c>
      <c r="BE388" s="19">
        <f>Tabla1[[#This Row],[TIEMPO PRORROGADO HASTA
(1)]]-Tabla1[[#This Row],[TIEMPO PRORROGADO DESDE
(1)]]</f>
        <v>30</v>
      </c>
      <c r="BF388" s="161">
        <v>44146</v>
      </c>
      <c r="BG388" s="161">
        <v>44176</v>
      </c>
      <c r="BH388" s="161"/>
      <c r="BI388" s="6" t="s">
        <v>1435</v>
      </c>
      <c r="BJ388" s="4" t="s">
        <v>180</v>
      </c>
      <c r="BK388" s="226">
        <v>44172</v>
      </c>
      <c r="BL388" s="6" t="s">
        <v>5358</v>
      </c>
      <c r="BM388" s="4">
        <f t="shared" si="49"/>
        <v>19</v>
      </c>
      <c r="BN388" s="226">
        <v>44176</v>
      </c>
      <c r="BO388" s="226">
        <v>44195</v>
      </c>
      <c r="BQ388" s="6" t="s">
        <v>1435</v>
      </c>
      <c r="BR388" s="4" t="s">
        <v>181</v>
      </c>
      <c r="BU388" s="19">
        <f t="shared" si="50"/>
        <v>0</v>
      </c>
      <c r="BZ388" s="19">
        <f t="shared" si="51"/>
        <v>49</v>
      </c>
      <c r="CA388" s="19" t="s">
        <v>181</v>
      </c>
      <c r="CB388" s="161"/>
      <c r="CD388" s="161"/>
      <c r="CF388" s="19" t="s">
        <v>181</v>
      </c>
      <c r="CG388" s="161"/>
      <c r="CI388" s="161"/>
      <c r="CJ388" s="161"/>
      <c r="CK388" s="161"/>
      <c r="CL388" s="161"/>
      <c r="CN388" s="48"/>
      <c r="CO388" s="48"/>
      <c r="CP388" s="48"/>
      <c r="CR388" s="9">
        <v>0</v>
      </c>
      <c r="CS388" s="48"/>
      <c r="CT388" s="48"/>
      <c r="CU388" s="48"/>
      <c r="CX388" s="48"/>
      <c r="CY388" s="48"/>
      <c r="CZ388" s="48"/>
      <c r="DC388" s="48"/>
      <c r="DD388" s="48"/>
      <c r="DE388" s="48"/>
      <c r="DH388" s="48"/>
      <c r="DI388" s="48"/>
    </row>
    <row r="389" spans="1:113" x14ac:dyDescent="0.25">
      <c r="A389" s="4">
        <v>2020</v>
      </c>
      <c r="B389" s="5">
        <f>BD!K391</f>
        <v>382</v>
      </c>
      <c r="I389" s="19" t="s">
        <v>181</v>
      </c>
      <c r="O389" s="161"/>
      <c r="Q389" s="161"/>
      <c r="R389" s="161"/>
      <c r="T389" s="4" t="s">
        <v>181</v>
      </c>
      <c r="AE389" s="4" t="s">
        <v>181</v>
      </c>
      <c r="AP389" s="4" t="s">
        <v>181</v>
      </c>
      <c r="BA389" s="9">
        <f t="shared" si="48"/>
        <v>0</v>
      </c>
      <c r="BB389" s="4" t="s">
        <v>181</v>
      </c>
      <c r="BC389" s="161"/>
      <c r="BE389" s="19">
        <f>Tabla1[[#This Row],[TIEMPO PRORROGADO HASTA
(1)]]-Tabla1[[#This Row],[TIEMPO PRORROGADO DESDE
(1)]]</f>
        <v>0</v>
      </c>
      <c r="BF389" s="161"/>
      <c r="BG389" s="161"/>
      <c r="BH389" s="161"/>
      <c r="BJ389" s="4" t="s">
        <v>181</v>
      </c>
      <c r="BM389" s="4">
        <f t="shared" si="49"/>
        <v>0</v>
      </c>
      <c r="BR389" s="4" t="s">
        <v>181</v>
      </c>
      <c r="BU389" s="19">
        <f t="shared" si="50"/>
        <v>0</v>
      </c>
      <c r="BZ389" s="19">
        <f t="shared" si="51"/>
        <v>0</v>
      </c>
      <c r="CA389" s="19" t="s">
        <v>181</v>
      </c>
      <c r="CB389" s="161"/>
      <c r="CD389" s="161"/>
      <c r="CF389" s="19" t="s">
        <v>181</v>
      </c>
      <c r="CG389" s="161"/>
      <c r="CI389" s="161"/>
      <c r="CJ389" s="161"/>
      <c r="CK389" s="161"/>
      <c r="CL389" s="161"/>
      <c r="CN389" s="48"/>
      <c r="CO389" s="48"/>
      <c r="CP389" s="48"/>
      <c r="CR389" s="9">
        <v>0</v>
      </c>
      <c r="CS389" s="48"/>
      <c r="CT389" s="48"/>
      <c r="CU389" s="48"/>
      <c r="CX389" s="48"/>
      <c r="CY389" s="48"/>
      <c r="CZ389" s="48"/>
      <c r="DC389" s="48"/>
      <c r="DD389" s="48"/>
      <c r="DE389" s="48"/>
      <c r="DH389" s="48"/>
      <c r="DI389" s="48"/>
    </row>
    <row r="390" spans="1:113" x14ac:dyDescent="0.25">
      <c r="A390" s="4">
        <v>2020</v>
      </c>
      <c r="B390" s="5">
        <f>BD!K392</f>
        <v>383</v>
      </c>
      <c r="E390" s="9">
        <v>17955000</v>
      </c>
      <c r="I390" s="19" t="s">
        <v>181</v>
      </c>
      <c r="O390" s="161"/>
      <c r="Q390" s="161"/>
      <c r="R390" s="161"/>
      <c r="T390" s="4" t="s">
        <v>181</v>
      </c>
      <c r="AE390" s="4" t="s">
        <v>181</v>
      </c>
      <c r="AP390" s="4" t="s">
        <v>181</v>
      </c>
      <c r="BA390" s="9">
        <f t="shared" si="48"/>
        <v>0</v>
      </c>
      <c r="BB390" s="4" t="s">
        <v>181</v>
      </c>
      <c r="BC390" s="161"/>
      <c r="BE390" s="19">
        <f>Tabla1[[#This Row],[TIEMPO PRORROGADO HASTA
(1)]]-Tabla1[[#This Row],[TIEMPO PRORROGADO DESDE
(1)]]</f>
        <v>0</v>
      </c>
      <c r="BF390" s="161"/>
      <c r="BG390" s="161"/>
      <c r="BH390" s="161"/>
      <c r="BJ390" s="4" t="s">
        <v>181</v>
      </c>
      <c r="BM390" s="4">
        <f t="shared" si="49"/>
        <v>0</v>
      </c>
      <c r="BR390" s="4" t="s">
        <v>181</v>
      </c>
      <c r="BU390" s="19">
        <f t="shared" si="50"/>
        <v>-58</v>
      </c>
      <c r="BV390" s="161">
        <v>44148</v>
      </c>
      <c r="BW390" s="161">
        <v>44090</v>
      </c>
      <c r="BZ390" s="19">
        <f t="shared" si="51"/>
        <v>-58</v>
      </c>
      <c r="CA390" s="19" t="s">
        <v>181</v>
      </c>
      <c r="CB390" s="161"/>
      <c r="CD390" s="161"/>
      <c r="CF390" s="19" t="s">
        <v>180</v>
      </c>
      <c r="CG390" s="161">
        <v>44148</v>
      </c>
      <c r="CH390" s="6" t="s">
        <v>5358</v>
      </c>
      <c r="CI390" s="161">
        <v>44090</v>
      </c>
      <c r="CJ390" s="161">
        <v>44148</v>
      </c>
      <c r="CK390" s="161" t="s">
        <v>1438</v>
      </c>
      <c r="CL390" s="161"/>
      <c r="CN390" s="48"/>
      <c r="CO390" s="48"/>
      <c r="CP390" s="48"/>
      <c r="CR390" s="9">
        <v>0</v>
      </c>
      <c r="CS390" s="48"/>
      <c r="CT390" s="48"/>
      <c r="CU390" s="48"/>
      <c r="CX390" s="48"/>
      <c r="CY390" s="48"/>
      <c r="CZ390" s="48"/>
      <c r="DC390" s="48"/>
      <c r="DD390" s="48"/>
      <c r="DE390" s="48"/>
      <c r="DH390" s="48"/>
      <c r="DI390" s="48"/>
    </row>
    <row r="391" spans="1:113" x14ac:dyDescent="0.25">
      <c r="A391" s="4">
        <v>2020</v>
      </c>
      <c r="B391" s="5">
        <f>BD!K393</f>
        <v>384</v>
      </c>
      <c r="I391" s="19" t="s">
        <v>181</v>
      </c>
      <c r="O391" s="161"/>
      <c r="Q391" s="161"/>
      <c r="R391" s="161"/>
      <c r="T391" s="4" t="s">
        <v>181</v>
      </c>
      <c r="AE391" s="4" t="s">
        <v>181</v>
      </c>
      <c r="AP391" s="4" t="s">
        <v>181</v>
      </c>
      <c r="BA391" s="9">
        <f t="shared" si="48"/>
        <v>0</v>
      </c>
      <c r="BB391" s="4" t="s">
        <v>181</v>
      </c>
      <c r="BC391" s="161"/>
      <c r="BE391" s="19">
        <f>Tabla1[[#This Row],[TIEMPO PRORROGADO HASTA
(1)]]-Tabla1[[#This Row],[TIEMPO PRORROGADO DESDE
(1)]]</f>
        <v>0</v>
      </c>
      <c r="BF391" s="161"/>
      <c r="BG391" s="161"/>
      <c r="BH391" s="161"/>
      <c r="BJ391" s="4" t="s">
        <v>181</v>
      </c>
      <c r="BM391" s="4">
        <f t="shared" si="49"/>
        <v>0</v>
      </c>
      <c r="BR391" s="4" t="s">
        <v>181</v>
      </c>
      <c r="BU391" s="19">
        <f t="shared" si="50"/>
        <v>0</v>
      </c>
      <c r="BZ391" s="19">
        <f t="shared" si="51"/>
        <v>0</v>
      </c>
      <c r="CA391" s="19" t="s">
        <v>181</v>
      </c>
      <c r="CB391" s="161"/>
      <c r="CD391" s="161"/>
      <c r="CF391" s="19" t="s">
        <v>181</v>
      </c>
      <c r="CG391" s="161"/>
      <c r="CI391" s="161"/>
      <c r="CJ391" s="161"/>
      <c r="CK391" s="161"/>
      <c r="CL391" s="161"/>
      <c r="CN391" s="48"/>
      <c r="CO391" s="48"/>
      <c r="CP391" s="48"/>
      <c r="CR391" s="9">
        <v>0</v>
      </c>
      <c r="CS391" s="48"/>
      <c r="CT391" s="48"/>
      <c r="CU391" s="48"/>
      <c r="CX391" s="48"/>
      <c r="CY391" s="48"/>
      <c r="CZ391" s="48"/>
      <c r="DC391" s="48"/>
      <c r="DD391" s="48"/>
      <c r="DE391" s="48"/>
      <c r="DH391" s="48"/>
      <c r="DI391" s="48"/>
    </row>
    <row r="392" spans="1:113" x14ac:dyDescent="0.25">
      <c r="A392" s="4">
        <v>2020</v>
      </c>
      <c r="B392" s="5">
        <f>BD!K394</f>
        <v>385</v>
      </c>
      <c r="I392" s="19" t="s">
        <v>181</v>
      </c>
      <c r="O392" s="161"/>
      <c r="Q392" s="161"/>
      <c r="R392" s="161"/>
      <c r="T392" s="4" t="s">
        <v>181</v>
      </c>
      <c r="AE392" s="4" t="s">
        <v>181</v>
      </c>
      <c r="AP392" s="4" t="s">
        <v>181</v>
      </c>
      <c r="BA392" s="9">
        <f t="shared" si="48"/>
        <v>0</v>
      </c>
      <c r="BB392" s="4" t="s">
        <v>181</v>
      </c>
      <c r="BC392" s="161"/>
      <c r="BE392" s="19">
        <f>Tabla1[[#This Row],[TIEMPO PRORROGADO HASTA
(1)]]-Tabla1[[#This Row],[TIEMPO PRORROGADO DESDE
(1)]]</f>
        <v>0</v>
      </c>
      <c r="BF392" s="161"/>
      <c r="BG392" s="161"/>
      <c r="BH392" s="161"/>
      <c r="BJ392" s="4" t="s">
        <v>181</v>
      </c>
      <c r="BM392" s="4">
        <f t="shared" si="49"/>
        <v>0</v>
      </c>
      <c r="BR392" s="4" t="s">
        <v>181</v>
      </c>
      <c r="BU392" s="19">
        <f t="shared" si="50"/>
        <v>0</v>
      </c>
      <c r="BZ392" s="19">
        <f t="shared" si="51"/>
        <v>0</v>
      </c>
      <c r="CA392" s="19" t="s">
        <v>181</v>
      </c>
      <c r="CB392" s="161"/>
      <c r="CD392" s="161"/>
      <c r="CF392" s="19" t="s">
        <v>181</v>
      </c>
      <c r="CG392" s="161"/>
      <c r="CI392" s="161"/>
      <c r="CJ392" s="161"/>
      <c r="CK392" s="161"/>
      <c r="CL392" s="161"/>
      <c r="CN392" s="48"/>
      <c r="CO392" s="48"/>
      <c r="CP392" s="48"/>
      <c r="CR392" s="9">
        <v>0</v>
      </c>
      <c r="CS392" s="48"/>
      <c r="CT392" s="48"/>
      <c r="CU392" s="48"/>
      <c r="CX392" s="48"/>
      <c r="CY392" s="48"/>
      <c r="CZ392" s="48"/>
      <c r="DC392" s="48"/>
      <c r="DD392" s="48"/>
      <c r="DE392" s="48"/>
      <c r="DH392" s="48"/>
      <c r="DI392" s="48"/>
    </row>
    <row r="393" spans="1:113" x14ac:dyDescent="0.25">
      <c r="A393" s="4">
        <v>2020</v>
      </c>
      <c r="B393" s="5">
        <f>BD!K395</f>
        <v>386</v>
      </c>
      <c r="I393" s="19" t="s">
        <v>181</v>
      </c>
      <c r="O393" s="161"/>
      <c r="Q393" s="161"/>
      <c r="R393" s="161"/>
      <c r="T393" s="4" t="s">
        <v>181</v>
      </c>
      <c r="AE393" s="4" t="s">
        <v>181</v>
      </c>
      <c r="AP393" s="4" t="s">
        <v>181</v>
      </c>
      <c r="BA393" s="9">
        <f t="shared" si="48"/>
        <v>0</v>
      </c>
      <c r="BB393" s="4" t="s">
        <v>181</v>
      </c>
      <c r="BC393" s="161"/>
      <c r="BE393" s="19">
        <f>Tabla1[[#This Row],[TIEMPO PRORROGADO HASTA
(1)]]-Tabla1[[#This Row],[TIEMPO PRORROGADO DESDE
(1)]]</f>
        <v>0</v>
      </c>
      <c r="BF393" s="161"/>
      <c r="BG393" s="161"/>
      <c r="BH393" s="161"/>
      <c r="BJ393" s="4" t="s">
        <v>181</v>
      </c>
      <c r="BM393" s="4">
        <f t="shared" si="49"/>
        <v>0</v>
      </c>
      <c r="BR393" s="4" t="s">
        <v>181</v>
      </c>
      <c r="BU393" s="19">
        <f t="shared" si="50"/>
        <v>0</v>
      </c>
      <c r="BZ393" s="19">
        <f t="shared" si="51"/>
        <v>0</v>
      </c>
      <c r="CA393" s="19" t="s">
        <v>181</v>
      </c>
      <c r="CB393" s="161"/>
      <c r="CD393" s="161"/>
      <c r="CF393" s="19" t="s">
        <v>181</v>
      </c>
      <c r="CG393" s="161"/>
      <c r="CI393" s="161"/>
      <c r="CJ393" s="161"/>
      <c r="CK393" s="161"/>
      <c r="CL393" s="161"/>
      <c r="CN393" s="48"/>
      <c r="CO393" s="48"/>
      <c r="CP393" s="48"/>
      <c r="CR393" s="9">
        <v>0</v>
      </c>
      <c r="CS393" s="48"/>
      <c r="CT393" s="48"/>
      <c r="CU393" s="48"/>
      <c r="CX393" s="48"/>
      <c r="CY393" s="48"/>
      <c r="CZ393" s="48"/>
      <c r="DC393" s="48"/>
      <c r="DD393" s="48"/>
      <c r="DE393" s="48"/>
      <c r="DH393" s="48"/>
      <c r="DI393" s="48"/>
    </row>
    <row r="394" spans="1:113" x14ac:dyDescent="0.25">
      <c r="A394" s="4">
        <v>2020</v>
      </c>
      <c r="B394" s="5">
        <f>BD!K396</f>
        <v>387</v>
      </c>
      <c r="I394" s="19" t="s">
        <v>180</v>
      </c>
      <c r="J394" s="20">
        <v>44180</v>
      </c>
      <c r="K394" s="6" t="s">
        <v>5358</v>
      </c>
      <c r="L394" s="19" t="s">
        <v>209</v>
      </c>
      <c r="M394" s="9">
        <v>1430000</v>
      </c>
      <c r="O394" s="161"/>
      <c r="Q394" s="161"/>
      <c r="R394" s="161"/>
      <c r="S394" s="6" t="s">
        <v>1436</v>
      </c>
      <c r="T394" s="4" t="s">
        <v>181</v>
      </c>
      <c r="AE394" s="4" t="s">
        <v>181</v>
      </c>
      <c r="AP394" s="4" t="s">
        <v>181</v>
      </c>
      <c r="BA394" s="9">
        <f t="shared" si="48"/>
        <v>1430000</v>
      </c>
      <c r="BB394" s="4" t="s">
        <v>180</v>
      </c>
      <c r="BC394" s="20">
        <v>44180</v>
      </c>
      <c r="BD394" s="6" t="s">
        <v>5358</v>
      </c>
      <c r="BE394" s="19">
        <f>Tabla1[[#This Row],[TIEMPO PRORROGADO HASTA
(1)]]-Tabla1[[#This Row],[TIEMPO PRORROGADO DESDE
(1)]]</f>
        <v>11</v>
      </c>
      <c r="BF394" s="161">
        <v>44185</v>
      </c>
      <c r="BG394" s="161">
        <v>44196</v>
      </c>
      <c r="BH394" s="161"/>
      <c r="BI394" s="6" t="s">
        <v>1436</v>
      </c>
      <c r="BJ394" s="4" t="s">
        <v>181</v>
      </c>
      <c r="BM394" s="4">
        <f t="shared" si="49"/>
        <v>0</v>
      </c>
      <c r="BR394" s="4" t="s">
        <v>181</v>
      </c>
      <c r="BU394" s="19">
        <f t="shared" si="50"/>
        <v>0</v>
      </c>
      <c r="BZ394" s="19">
        <f t="shared" si="51"/>
        <v>11</v>
      </c>
      <c r="CA394" s="19" t="s">
        <v>181</v>
      </c>
      <c r="CB394" s="161"/>
      <c r="CD394" s="161"/>
      <c r="CF394" s="19" t="s">
        <v>181</v>
      </c>
      <c r="CG394" s="161"/>
      <c r="CI394" s="161"/>
      <c r="CJ394" s="161"/>
      <c r="CK394" s="161"/>
      <c r="CL394" s="161"/>
      <c r="CN394" s="48"/>
      <c r="CO394" s="48"/>
      <c r="CP394" s="48"/>
      <c r="CR394" s="9">
        <v>0</v>
      </c>
      <c r="CS394" s="48"/>
      <c r="CT394" s="48"/>
      <c r="CU394" s="48"/>
      <c r="CX394" s="48"/>
      <c r="CY394" s="48"/>
      <c r="CZ394" s="48"/>
      <c r="DC394" s="48"/>
      <c r="DD394" s="48"/>
      <c r="DE394" s="48"/>
      <c r="DH394" s="48"/>
      <c r="DI394" s="48"/>
    </row>
    <row r="395" spans="1:113" x14ac:dyDescent="0.25">
      <c r="A395" s="4">
        <v>2020</v>
      </c>
      <c r="B395" s="5">
        <f>BD!K397</f>
        <v>388</v>
      </c>
      <c r="I395" s="19" t="s">
        <v>181</v>
      </c>
      <c r="O395" s="161"/>
      <c r="Q395" s="161"/>
      <c r="R395" s="161"/>
      <c r="T395" s="4" t="s">
        <v>181</v>
      </c>
      <c r="AE395" s="4" t="s">
        <v>181</v>
      </c>
      <c r="AP395" s="4" t="s">
        <v>181</v>
      </c>
      <c r="BA395" s="9">
        <f t="shared" si="48"/>
        <v>0</v>
      </c>
      <c r="BB395" s="4" t="s">
        <v>181</v>
      </c>
      <c r="BC395" s="161"/>
      <c r="BE395" s="19">
        <f>Tabla1[[#This Row],[TIEMPO PRORROGADO HASTA
(1)]]-Tabla1[[#This Row],[TIEMPO PRORROGADO DESDE
(1)]]</f>
        <v>0</v>
      </c>
      <c r="BF395" s="161"/>
      <c r="BG395" s="161"/>
      <c r="BH395" s="161"/>
      <c r="BJ395" s="4" t="s">
        <v>181</v>
      </c>
      <c r="BM395" s="4">
        <f t="shared" si="49"/>
        <v>0</v>
      </c>
      <c r="BR395" s="4" t="s">
        <v>181</v>
      </c>
      <c r="BU395" s="19">
        <f t="shared" si="50"/>
        <v>0</v>
      </c>
      <c r="BZ395" s="19">
        <f t="shared" si="51"/>
        <v>0</v>
      </c>
      <c r="CA395" s="19" t="s">
        <v>181</v>
      </c>
      <c r="CB395" s="161"/>
      <c r="CD395" s="161"/>
      <c r="CF395" s="19" t="s">
        <v>181</v>
      </c>
      <c r="CG395" s="161"/>
      <c r="CI395" s="161"/>
      <c r="CJ395" s="161"/>
      <c r="CK395" s="161"/>
      <c r="CL395" s="161"/>
      <c r="CN395" s="48"/>
      <c r="CO395" s="48"/>
      <c r="CP395" s="48"/>
      <c r="CR395" s="9">
        <v>0</v>
      </c>
      <c r="CS395" s="48"/>
      <c r="CT395" s="48"/>
      <c r="CU395" s="48"/>
      <c r="CX395" s="48"/>
      <c r="CY395" s="48"/>
      <c r="CZ395" s="48"/>
      <c r="DC395" s="48"/>
      <c r="DD395" s="48"/>
      <c r="DE395" s="48"/>
      <c r="DH395" s="48"/>
      <c r="DI395" s="48"/>
    </row>
    <row r="396" spans="1:113" x14ac:dyDescent="0.25">
      <c r="A396" s="4">
        <v>2020</v>
      </c>
      <c r="B396" s="5">
        <f>BD!K398</f>
        <v>389</v>
      </c>
      <c r="I396" s="19" t="s">
        <v>181</v>
      </c>
      <c r="O396" s="161"/>
      <c r="Q396" s="161"/>
      <c r="R396" s="161"/>
      <c r="T396" s="4" t="s">
        <v>181</v>
      </c>
      <c r="AE396" s="4" t="s">
        <v>181</v>
      </c>
      <c r="AP396" s="4" t="s">
        <v>181</v>
      </c>
      <c r="BA396" s="9">
        <f t="shared" si="48"/>
        <v>0</v>
      </c>
      <c r="BB396" s="4" t="s">
        <v>181</v>
      </c>
      <c r="BC396" s="161"/>
      <c r="BE396" s="19">
        <f>Tabla1[[#This Row],[TIEMPO PRORROGADO HASTA
(1)]]-Tabla1[[#This Row],[TIEMPO PRORROGADO DESDE
(1)]]</f>
        <v>0</v>
      </c>
      <c r="BF396" s="161"/>
      <c r="BG396" s="161"/>
      <c r="BH396" s="161"/>
      <c r="BJ396" s="4" t="s">
        <v>181</v>
      </c>
      <c r="BM396" s="4">
        <f t="shared" si="49"/>
        <v>0</v>
      </c>
      <c r="BR396" s="4" t="s">
        <v>181</v>
      </c>
      <c r="BU396" s="19">
        <f t="shared" si="50"/>
        <v>0</v>
      </c>
      <c r="BZ396" s="19">
        <f t="shared" si="51"/>
        <v>0</v>
      </c>
      <c r="CA396" s="19" t="s">
        <v>181</v>
      </c>
      <c r="CB396" s="161"/>
      <c r="CD396" s="161"/>
      <c r="CF396" s="19" t="s">
        <v>181</v>
      </c>
      <c r="CG396" s="161"/>
      <c r="CI396" s="161"/>
      <c r="CJ396" s="161"/>
      <c r="CK396" s="161"/>
      <c r="CL396" s="161"/>
      <c r="CN396" s="48"/>
      <c r="CO396" s="48"/>
      <c r="CP396" s="48"/>
      <c r="CR396" s="9">
        <v>0</v>
      </c>
      <c r="CS396" s="48"/>
      <c r="CT396" s="48"/>
      <c r="CU396" s="48"/>
      <c r="CX396" s="48"/>
      <c r="CY396" s="48"/>
      <c r="CZ396" s="48"/>
      <c r="DC396" s="48"/>
      <c r="DD396" s="48"/>
      <c r="DE396" s="48"/>
      <c r="DH396" s="48"/>
      <c r="DI396" s="48"/>
    </row>
    <row r="397" spans="1:113" x14ac:dyDescent="0.25">
      <c r="A397" s="4">
        <v>2020</v>
      </c>
      <c r="B397" s="5">
        <f>BD!K399</f>
        <v>390</v>
      </c>
      <c r="I397" s="19" t="s">
        <v>181</v>
      </c>
      <c r="O397" s="161"/>
      <c r="Q397" s="161"/>
      <c r="R397" s="161"/>
      <c r="T397" s="4" t="s">
        <v>181</v>
      </c>
      <c r="AE397" s="4" t="s">
        <v>181</v>
      </c>
      <c r="AP397" s="4" t="s">
        <v>181</v>
      </c>
      <c r="BA397" s="9">
        <f t="shared" si="48"/>
        <v>0</v>
      </c>
      <c r="BB397" s="4" t="s">
        <v>181</v>
      </c>
      <c r="BC397" s="161"/>
      <c r="BE397" s="19">
        <f>Tabla1[[#This Row],[TIEMPO PRORROGADO HASTA
(1)]]-Tabla1[[#This Row],[TIEMPO PRORROGADO DESDE
(1)]]</f>
        <v>0</v>
      </c>
      <c r="BF397" s="161"/>
      <c r="BG397" s="161"/>
      <c r="BH397" s="161"/>
      <c r="BJ397" s="4" t="s">
        <v>181</v>
      </c>
      <c r="BM397" s="4">
        <f t="shared" si="49"/>
        <v>0</v>
      </c>
      <c r="BR397" s="4" t="s">
        <v>181</v>
      </c>
      <c r="BU397" s="19">
        <f t="shared" si="50"/>
        <v>0</v>
      </c>
      <c r="BZ397" s="19">
        <f t="shared" si="51"/>
        <v>0</v>
      </c>
      <c r="CA397" s="19" t="s">
        <v>181</v>
      </c>
      <c r="CB397" s="161"/>
      <c r="CD397" s="161"/>
      <c r="CF397" s="19" t="s">
        <v>181</v>
      </c>
      <c r="CG397" s="161"/>
      <c r="CI397" s="161"/>
      <c r="CJ397" s="161"/>
      <c r="CK397" s="161"/>
      <c r="CL397" s="161"/>
      <c r="CN397" s="48"/>
      <c r="CO397" s="48"/>
      <c r="CP397" s="48"/>
      <c r="CR397" s="9">
        <v>0</v>
      </c>
      <c r="CS397" s="48"/>
      <c r="CT397" s="48"/>
      <c r="CU397" s="48"/>
      <c r="CX397" s="48"/>
      <c r="CY397" s="48"/>
      <c r="CZ397" s="48"/>
      <c r="DC397" s="48"/>
      <c r="DD397" s="48"/>
      <c r="DE397" s="48"/>
      <c r="DH397" s="48"/>
      <c r="DI397" s="48"/>
    </row>
    <row r="398" spans="1:113" x14ac:dyDescent="0.25">
      <c r="A398" s="4">
        <v>2020</v>
      </c>
      <c r="B398" s="5">
        <f>BD!K400</f>
        <v>391</v>
      </c>
      <c r="I398" s="19" t="s">
        <v>181</v>
      </c>
      <c r="O398" s="161"/>
      <c r="Q398" s="161"/>
      <c r="R398" s="161"/>
      <c r="T398" s="4" t="s">
        <v>181</v>
      </c>
      <c r="AE398" s="4" t="s">
        <v>181</v>
      </c>
      <c r="AP398" s="4" t="s">
        <v>181</v>
      </c>
      <c r="BA398" s="9">
        <f t="shared" ref="BA398:BA412" si="56">M398+X398+AI398+AT398</f>
        <v>0</v>
      </c>
      <c r="BB398" s="4" t="s">
        <v>181</v>
      </c>
      <c r="BC398" s="161"/>
      <c r="BE398" s="19">
        <f>Tabla1[[#This Row],[TIEMPO PRORROGADO HASTA
(1)]]-Tabla1[[#This Row],[TIEMPO PRORROGADO DESDE
(1)]]</f>
        <v>0</v>
      </c>
      <c r="BF398" s="161"/>
      <c r="BG398" s="161"/>
      <c r="BH398" s="161"/>
      <c r="BJ398" s="4" t="s">
        <v>181</v>
      </c>
      <c r="BM398" s="4">
        <f t="shared" ref="BM398:BM412" si="57">BO398-BN398</f>
        <v>0</v>
      </c>
      <c r="BR398" s="4" t="s">
        <v>181</v>
      </c>
      <c r="BU398" s="19">
        <f t="shared" ref="BU398:BU412" si="58">BW398-BV398</f>
        <v>0</v>
      </c>
      <c r="BZ398" s="19">
        <f t="shared" ref="BZ398:BZ412" si="59">BU398+BM398+BE398</f>
        <v>0</v>
      </c>
      <c r="CA398" s="19" t="s">
        <v>181</v>
      </c>
      <c r="CB398" s="161"/>
      <c r="CD398" s="161"/>
      <c r="CF398" s="19" t="s">
        <v>181</v>
      </c>
      <c r="CG398" s="161"/>
      <c r="CI398" s="161"/>
      <c r="CJ398" s="161"/>
      <c r="CK398" s="161"/>
      <c r="CL398" s="161"/>
      <c r="CN398" s="48"/>
      <c r="CO398" s="48"/>
      <c r="CP398" s="48"/>
      <c r="CR398" s="9">
        <v>0</v>
      </c>
      <c r="CS398" s="48"/>
      <c r="CT398" s="48"/>
      <c r="CU398" s="48"/>
      <c r="CX398" s="48"/>
      <c r="CY398" s="48"/>
      <c r="CZ398" s="48"/>
      <c r="DC398" s="48"/>
      <c r="DD398" s="48"/>
      <c r="DE398" s="48"/>
      <c r="DH398" s="48"/>
      <c r="DI398" s="48"/>
    </row>
    <row r="399" spans="1:113" x14ac:dyDescent="0.25">
      <c r="A399" s="4">
        <v>2020</v>
      </c>
      <c r="B399" s="5">
        <f>BD!K401</f>
        <v>392</v>
      </c>
      <c r="I399" s="19" t="s">
        <v>181</v>
      </c>
      <c r="O399" s="161"/>
      <c r="Q399" s="161"/>
      <c r="R399" s="161"/>
      <c r="T399" s="4" t="s">
        <v>181</v>
      </c>
      <c r="AE399" s="4" t="s">
        <v>181</v>
      </c>
      <c r="AP399" s="4" t="s">
        <v>181</v>
      </c>
      <c r="BA399" s="9">
        <f t="shared" si="56"/>
        <v>0</v>
      </c>
      <c r="BB399" s="4" t="s">
        <v>181</v>
      </c>
      <c r="BC399" s="161"/>
      <c r="BE399" s="19">
        <f>Tabla1[[#This Row],[TIEMPO PRORROGADO HASTA
(1)]]-Tabla1[[#This Row],[TIEMPO PRORROGADO DESDE
(1)]]</f>
        <v>0</v>
      </c>
      <c r="BF399" s="161"/>
      <c r="BG399" s="161"/>
      <c r="BH399" s="161"/>
      <c r="BJ399" s="4" t="s">
        <v>181</v>
      </c>
      <c r="BM399" s="4">
        <f t="shared" si="57"/>
        <v>0</v>
      </c>
      <c r="BR399" s="4" t="s">
        <v>181</v>
      </c>
      <c r="BU399" s="19">
        <f t="shared" si="58"/>
        <v>0</v>
      </c>
      <c r="BZ399" s="19">
        <f t="shared" si="59"/>
        <v>0</v>
      </c>
      <c r="CA399" s="19" t="s">
        <v>181</v>
      </c>
      <c r="CB399" s="161"/>
      <c r="CD399" s="161"/>
      <c r="CF399" s="19" t="s">
        <v>181</v>
      </c>
      <c r="CG399" s="161"/>
      <c r="CI399" s="161"/>
      <c r="CJ399" s="161"/>
      <c r="CK399" s="161"/>
      <c r="CL399" s="161"/>
      <c r="CN399" s="48"/>
      <c r="CO399" s="48"/>
      <c r="CP399" s="48"/>
      <c r="CR399" s="9">
        <v>0</v>
      </c>
      <c r="CS399" s="48"/>
      <c r="CT399" s="48"/>
      <c r="CU399" s="48"/>
      <c r="CX399" s="48"/>
      <c r="CY399" s="48"/>
      <c r="CZ399" s="48"/>
      <c r="DC399" s="48"/>
      <c r="DD399" s="48"/>
      <c r="DE399" s="48"/>
      <c r="DH399" s="48"/>
      <c r="DI399" s="48"/>
    </row>
    <row r="400" spans="1:113" x14ac:dyDescent="0.25">
      <c r="A400" s="4">
        <v>2020</v>
      </c>
      <c r="B400" s="5">
        <f>BD!K402</f>
        <v>393</v>
      </c>
      <c r="I400" s="19" t="s">
        <v>180</v>
      </c>
      <c r="J400" s="20">
        <v>44105</v>
      </c>
      <c r="K400" s="6" t="s">
        <v>2454</v>
      </c>
      <c r="L400" s="19" t="s">
        <v>209</v>
      </c>
      <c r="M400" s="9">
        <v>12000000</v>
      </c>
      <c r="O400" s="161"/>
      <c r="Q400" s="161"/>
      <c r="R400" s="161"/>
      <c r="S400" s="6" t="s">
        <v>515</v>
      </c>
      <c r="T400" s="4" t="s">
        <v>181</v>
      </c>
      <c r="AE400" s="4" t="s">
        <v>181</v>
      </c>
      <c r="AP400" s="4" t="s">
        <v>181</v>
      </c>
      <c r="BA400" s="9">
        <f t="shared" si="56"/>
        <v>12000000</v>
      </c>
      <c r="BB400" s="4" t="s">
        <v>180</v>
      </c>
      <c r="BC400" s="161">
        <v>44105</v>
      </c>
      <c r="BD400" s="6" t="s">
        <v>2454</v>
      </c>
      <c r="BE400" s="19">
        <f>Tabla1[[#This Row],[TIEMPO PRORROGADO HASTA
(1)]]-Tabla1[[#This Row],[TIEMPO PRORROGADO DESDE
(1)]]</f>
        <v>61</v>
      </c>
      <c r="BF400" s="161">
        <v>44122</v>
      </c>
      <c r="BG400" s="161">
        <v>44183</v>
      </c>
      <c r="BH400" s="161"/>
      <c r="BI400" s="6" t="s">
        <v>515</v>
      </c>
      <c r="BJ400" s="4" t="s">
        <v>181</v>
      </c>
      <c r="BM400" s="4">
        <f t="shared" si="57"/>
        <v>0</v>
      </c>
      <c r="BR400" s="4" t="s">
        <v>181</v>
      </c>
      <c r="BU400" s="19">
        <f t="shared" si="58"/>
        <v>0</v>
      </c>
      <c r="BZ400" s="19">
        <f t="shared" si="59"/>
        <v>61</v>
      </c>
      <c r="CA400" s="19" t="s">
        <v>181</v>
      </c>
      <c r="CB400" s="161"/>
      <c r="CD400" s="161"/>
      <c r="CF400" s="19" t="s">
        <v>181</v>
      </c>
      <c r="CG400" s="161"/>
      <c r="CI400" s="161"/>
      <c r="CJ400" s="161"/>
      <c r="CK400" s="161"/>
      <c r="CL400" s="161"/>
      <c r="CN400" s="48"/>
      <c r="CO400" s="48"/>
      <c r="CP400" s="48"/>
      <c r="CR400" s="9">
        <v>0</v>
      </c>
      <c r="CS400" s="48"/>
      <c r="CT400" s="48"/>
      <c r="CU400" s="48"/>
      <c r="CX400" s="48"/>
      <c r="CY400" s="48"/>
      <c r="CZ400" s="48"/>
      <c r="DC400" s="48"/>
      <c r="DD400" s="48"/>
      <c r="DE400" s="48"/>
      <c r="DH400" s="48"/>
      <c r="DI400" s="48"/>
    </row>
    <row r="401" spans="1:113" x14ac:dyDescent="0.25">
      <c r="A401" s="4">
        <v>2020</v>
      </c>
      <c r="B401" s="5">
        <f>BD!K403</f>
        <v>394</v>
      </c>
      <c r="I401" s="19" t="s">
        <v>180</v>
      </c>
      <c r="J401" s="20">
        <v>44105</v>
      </c>
      <c r="K401" s="6" t="s">
        <v>2454</v>
      </c>
      <c r="L401" s="19" t="s">
        <v>209</v>
      </c>
      <c r="M401" s="9">
        <v>3810000</v>
      </c>
      <c r="O401" s="161"/>
      <c r="Q401" s="161"/>
      <c r="R401" s="161"/>
      <c r="S401" s="6" t="s">
        <v>515</v>
      </c>
      <c r="T401" s="4" t="s">
        <v>181</v>
      </c>
      <c r="AE401" s="4" t="s">
        <v>181</v>
      </c>
      <c r="AP401" s="4" t="s">
        <v>181</v>
      </c>
      <c r="BA401" s="9">
        <f t="shared" si="56"/>
        <v>3810000</v>
      </c>
      <c r="BB401" s="4" t="s">
        <v>180</v>
      </c>
      <c r="BC401" s="161">
        <v>44105</v>
      </c>
      <c r="BD401" s="6" t="s">
        <v>2454</v>
      </c>
      <c r="BE401" s="19">
        <f>Tabla1[[#This Row],[TIEMPO PRORROGADO HASTA
(1)]]-Tabla1[[#This Row],[TIEMPO PRORROGADO DESDE
(1)]]</f>
        <v>30</v>
      </c>
      <c r="BF401" s="161">
        <v>44153</v>
      </c>
      <c r="BG401" s="161">
        <v>44183</v>
      </c>
      <c r="BH401" s="161"/>
      <c r="BI401" s="6" t="s">
        <v>515</v>
      </c>
      <c r="BJ401" s="4" t="s">
        <v>181</v>
      </c>
      <c r="BM401" s="4">
        <f t="shared" si="57"/>
        <v>0</v>
      </c>
      <c r="BR401" s="4" t="s">
        <v>181</v>
      </c>
      <c r="BU401" s="19">
        <f t="shared" si="58"/>
        <v>0</v>
      </c>
      <c r="BZ401" s="19">
        <f t="shared" si="59"/>
        <v>30</v>
      </c>
      <c r="CA401" s="19" t="s">
        <v>181</v>
      </c>
      <c r="CB401" s="161"/>
      <c r="CD401" s="161"/>
      <c r="CF401" s="19" t="s">
        <v>181</v>
      </c>
      <c r="CG401" s="161"/>
      <c r="CI401" s="161"/>
      <c r="CJ401" s="161"/>
      <c r="CK401" s="161"/>
      <c r="CL401" s="161"/>
      <c r="CN401" s="48"/>
      <c r="CO401" s="48"/>
      <c r="CP401" s="48"/>
      <c r="CR401" s="9">
        <v>0</v>
      </c>
      <c r="CS401" s="48"/>
      <c r="CT401" s="48"/>
      <c r="CU401" s="48"/>
      <c r="CX401" s="48"/>
      <c r="CY401" s="48"/>
      <c r="CZ401" s="48"/>
      <c r="DC401" s="48"/>
      <c r="DD401" s="48"/>
      <c r="DE401" s="48"/>
      <c r="DH401" s="48"/>
      <c r="DI401" s="48"/>
    </row>
    <row r="402" spans="1:113" x14ac:dyDescent="0.25">
      <c r="A402" s="4">
        <v>2020</v>
      </c>
      <c r="B402" s="5">
        <f>BD!K404</f>
        <v>395</v>
      </c>
      <c r="I402" s="19" t="s">
        <v>180</v>
      </c>
      <c r="J402" s="20">
        <v>44105</v>
      </c>
      <c r="K402" s="6" t="s">
        <v>2454</v>
      </c>
      <c r="L402" s="19" t="s">
        <v>209</v>
      </c>
      <c r="M402" s="9">
        <v>4860000</v>
      </c>
      <c r="O402" s="161"/>
      <c r="Q402" s="161"/>
      <c r="R402" s="161"/>
      <c r="S402" s="6" t="s">
        <v>515</v>
      </c>
      <c r="T402" s="4" t="s">
        <v>181</v>
      </c>
      <c r="AE402" s="4" t="s">
        <v>181</v>
      </c>
      <c r="AP402" s="4" t="s">
        <v>181</v>
      </c>
      <c r="BA402" s="9">
        <f t="shared" si="56"/>
        <v>4860000</v>
      </c>
      <c r="BB402" s="4" t="s">
        <v>180</v>
      </c>
      <c r="BC402" s="161">
        <v>44105</v>
      </c>
      <c r="BD402" s="6" t="s">
        <v>2454</v>
      </c>
      <c r="BE402" s="19">
        <f>Tabla1[[#This Row],[TIEMPO PRORROGADO HASTA
(1)]]-Tabla1[[#This Row],[TIEMPO PRORROGADO DESDE
(1)]]</f>
        <v>61</v>
      </c>
      <c r="BF402" s="161">
        <v>44122</v>
      </c>
      <c r="BG402" s="161">
        <v>44183</v>
      </c>
      <c r="BH402" s="161"/>
      <c r="BI402" s="6" t="s">
        <v>515</v>
      </c>
      <c r="BJ402" s="4" t="s">
        <v>181</v>
      </c>
      <c r="BM402" s="4">
        <f t="shared" si="57"/>
        <v>0</v>
      </c>
      <c r="BR402" s="4" t="s">
        <v>181</v>
      </c>
      <c r="BU402" s="19">
        <f t="shared" si="58"/>
        <v>0</v>
      </c>
      <c r="BZ402" s="19">
        <f t="shared" si="59"/>
        <v>61</v>
      </c>
      <c r="CA402" s="19" t="s">
        <v>181</v>
      </c>
      <c r="CB402" s="161"/>
      <c r="CD402" s="161"/>
      <c r="CF402" s="19" t="s">
        <v>181</v>
      </c>
      <c r="CG402" s="161"/>
      <c r="CI402" s="161"/>
      <c r="CJ402" s="161"/>
      <c r="CK402" s="161"/>
      <c r="CL402" s="161"/>
      <c r="CN402" s="48"/>
      <c r="CO402" s="48"/>
      <c r="CP402" s="48"/>
      <c r="CR402" s="9">
        <v>0</v>
      </c>
      <c r="CS402" s="48"/>
      <c r="CT402" s="48"/>
      <c r="CU402" s="48"/>
      <c r="CX402" s="48"/>
      <c r="CY402" s="48"/>
      <c r="CZ402" s="48"/>
      <c r="DC402" s="48"/>
      <c r="DD402" s="48"/>
      <c r="DE402" s="48"/>
      <c r="DH402" s="48"/>
      <c r="DI402" s="48"/>
    </row>
    <row r="403" spans="1:113" x14ac:dyDescent="0.25">
      <c r="A403" s="4">
        <v>2020</v>
      </c>
      <c r="B403" s="5">
        <f>BD!K405</f>
        <v>396</v>
      </c>
      <c r="I403" s="19" t="s">
        <v>180</v>
      </c>
      <c r="J403" s="20">
        <v>44105</v>
      </c>
      <c r="K403" s="6" t="s">
        <v>2454</v>
      </c>
      <c r="L403" s="19" t="s">
        <v>209</v>
      </c>
      <c r="M403" s="9">
        <v>6540000</v>
      </c>
      <c r="O403" s="161"/>
      <c r="Q403" s="161"/>
      <c r="R403" s="161"/>
      <c r="S403" s="6" t="s">
        <v>515</v>
      </c>
      <c r="T403" s="4" t="s">
        <v>181</v>
      </c>
      <c r="AE403" s="4" t="s">
        <v>181</v>
      </c>
      <c r="AP403" s="4" t="s">
        <v>181</v>
      </c>
      <c r="BA403" s="9">
        <f t="shared" si="56"/>
        <v>6540000</v>
      </c>
      <c r="BB403" s="4" t="s">
        <v>180</v>
      </c>
      <c r="BC403" s="161">
        <v>44105</v>
      </c>
      <c r="BD403" s="6" t="s">
        <v>2454</v>
      </c>
      <c r="BE403" s="19">
        <f>Tabla1[[#This Row],[TIEMPO PRORROGADO HASTA
(1)]]-Tabla1[[#This Row],[TIEMPO PRORROGADO DESDE
(1)]]</f>
        <v>30</v>
      </c>
      <c r="BF403" s="161">
        <v>44154</v>
      </c>
      <c r="BG403" s="161">
        <v>44184</v>
      </c>
      <c r="BH403" s="161"/>
      <c r="BI403" s="6" t="s">
        <v>515</v>
      </c>
      <c r="BJ403" s="4" t="s">
        <v>181</v>
      </c>
      <c r="BM403" s="4">
        <f t="shared" si="57"/>
        <v>0</v>
      </c>
      <c r="BR403" s="4" t="s">
        <v>181</v>
      </c>
      <c r="BU403" s="19">
        <f t="shared" si="58"/>
        <v>0</v>
      </c>
      <c r="BZ403" s="19">
        <f t="shared" si="59"/>
        <v>30</v>
      </c>
      <c r="CA403" s="19" t="s">
        <v>181</v>
      </c>
      <c r="CB403" s="161"/>
      <c r="CD403" s="161"/>
      <c r="CF403" s="19" t="s">
        <v>181</v>
      </c>
      <c r="CG403" s="161"/>
      <c r="CI403" s="161"/>
      <c r="CJ403" s="161"/>
      <c r="CK403" s="161"/>
      <c r="CL403" s="161"/>
      <c r="CN403" s="48"/>
      <c r="CO403" s="48"/>
      <c r="CP403" s="48"/>
      <c r="CR403" s="9">
        <v>0</v>
      </c>
      <c r="CS403" s="48"/>
      <c r="CT403" s="48"/>
      <c r="CU403" s="48"/>
      <c r="CX403" s="48"/>
      <c r="CY403" s="48"/>
      <c r="CZ403" s="48"/>
      <c r="DC403" s="48"/>
      <c r="DD403" s="48"/>
      <c r="DE403" s="48"/>
      <c r="DH403" s="48"/>
      <c r="DI403" s="48"/>
    </row>
    <row r="404" spans="1:113" x14ac:dyDescent="0.25">
      <c r="A404" s="4">
        <v>2020</v>
      </c>
      <c r="B404" s="5">
        <f>BD!K406</f>
        <v>397</v>
      </c>
      <c r="I404" s="19" t="s">
        <v>181</v>
      </c>
      <c r="O404" s="161"/>
      <c r="Q404" s="161"/>
      <c r="R404" s="161"/>
      <c r="T404" s="4" t="s">
        <v>181</v>
      </c>
      <c r="AE404" s="4" t="s">
        <v>181</v>
      </c>
      <c r="AP404" s="4" t="s">
        <v>181</v>
      </c>
      <c r="BA404" s="9">
        <f t="shared" si="56"/>
        <v>0</v>
      </c>
      <c r="BB404" s="4" t="s">
        <v>181</v>
      </c>
      <c r="BC404" s="161"/>
      <c r="BE404" s="19">
        <f>Tabla1[[#This Row],[TIEMPO PRORROGADO HASTA
(1)]]-Tabla1[[#This Row],[TIEMPO PRORROGADO DESDE
(1)]]</f>
        <v>0</v>
      </c>
      <c r="BF404" s="161"/>
      <c r="BG404" s="161"/>
      <c r="BH404" s="161"/>
      <c r="BJ404" s="4" t="s">
        <v>181</v>
      </c>
      <c r="BM404" s="4">
        <f t="shared" si="57"/>
        <v>0</v>
      </c>
      <c r="BR404" s="4" t="s">
        <v>181</v>
      </c>
      <c r="BU404" s="19">
        <f t="shared" si="58"/>
        <v>0</v>
      </c>
      <c r="BZ404" s="19">
        <f t="shared" si="59"/>
        <v>0</v>
      </c>
      <c r="CA404" s="19" t="s">
        <v>181</v>
      </c>
      <c r="CB404" s="161"/>
      <c r="CD404" s="161"/>
      <c r="CF404" s="19" t="s">
        <v>181</v>
      </c>
      <c r="CG404" s="161"/>
      <c r="CI404" s="161"/>
      <c r="CJ404" s="161"/>
      <c r="CK404" s="161"/>
      <c r="CL404" s="161"/>
      <c r="CN404" s="48"/>
      <c r="CO404" s="48"/>
      <c r="CP404" s="48"/>
      <c r="CR404" s="9">
        <v>0</v>
      </c>
      <c r="CS404" s="48"/>
      <c r="CT404" s="48"/>
      <c r="CU404" s="48"/>
      <c r="CX404" s="48"/>
      <c r="CY404" s="48"/>
      <c r="CZ404" s="48"/>
      <c r="DC404" s="48"/>
      <c r="DD404" s="48"/>
      <c r="DE404" s="48"/>
      <c r="DH404" s="48"/>
      <c r="DI404" s="48"/>
    </row>
    <row r="405" spans="1:113" x14ac:dyDescent="0.25">
      <c r="A405" s="4">
        <v>2020</v>
      </c>
      <c r="B405" s="5">
        <f>BD!K407</f>
        <v>398</v>
      </c>
      <c r="I405" s="19" t="s">
        <v>181</v>
      </c>
      <c r="O405" s="161"/>
      <c r="Q405" s="161"/>
      <c r="R405" s="161"/>
      <c r="T405" s="4" t="s">
        <v>181</v>
      </c>
      <c r="AE405" s="4" t="s">
        <v>181</v>
      </c>
      <c r="AP405" s="4" t="s">
        <v>181</v>
      </c>
      <c r="BA405" s="9">
        <f t="shared" si="56"/>
        <v>0</v>
      </c>
      <c r="BB405" s="4" t="s">
        <v>181</v>
      </c>
      <c r="BC405" s="161"/>
      <c r="BE405" s="19">
        <f>Tabla1[[#This Row],[TIEMPO PRORROGADO HASTA
(1)]]-Tabla1[[#This Row],[TIEMPO PRORROGADO DESDE
(1)]]</f>
        <v>0</v>
      </c>
      <c r="BF405" s="161"/>
      <c r="BG405" s="161"/>
      <c r="BH405" s="161"/>
      <c r="BJ405" s="4" t="s">
        <v>181</v>
      </c>
      <c r="BM405" s="4">
        <f t="shared" si="57"/>
        <v>0</v>
      </c>
      <c r="BR405" s="4" t="s">
        <v>181</v>
      </c>
      <c r="BU405" s="19">
        <f t="shared" si="58"/>
        <v>0</v>
      </c>
      <c r="BZ405" s="19">
        <f t="shared" si="59"/>
        <v>0</v>
      </c>
      <c r="CA405" s="19" t="s">
        <v>181</v>
      </c>
      <c r="CB405" s="161"/>
      <c r="CD405" s="161"/>
      <c r="CF405" s="19" t="s">
        <v>181</v>
      </c>
      <c r="CG405" s="161"/>
      <c r="CI405" s="161"/>
      <c r="CJ405" s="161"/>
      <c r="CK405" s="161"/>
      <c r="CL405" s="161"/>
      <c r="CN405" s="48"/>
      <c r="CO405" s="48"/>
      <c r="CP405" s="48"/>
      <c r="CR405" s="9">
        <v>0</v>
      </c>
      <c r="CS405" s="48"/>
      <c r="CT405" s="48"/>
      <c r="CU405" s="48"/>
      <c r="CX405" s="48"/>
      <c r="CY405" s="48"/>
      <c r="CZ405" s="48"/>
      <c r="DC405" s="48"/>
      <c r="DD405" s="48"/>
      <c r="DE405" s="48"/>
      <c r="DH405" s="48"/>
      <c r="DI405" s="48"/>
    </row>
    <row r="406" spans="1:113" x14ac:dyDescent="0.25">
      <c r="A406" s="4">
        <v>2020</v>
      </c>
      <c r="B406" s="5">
        <f>BD!K408</f>
        <v>399</v>
      </c>
      <c r="I406" s="19" t="s">
        <v>181</v>
      </c>
      <c r="O406" s="161"/>
      <c r="Q406" s="161"/>
      <c r="R406" s="161"/>
      <c r="T406" s="4" t="s">
        <v>181</v>
      </c>
      <c r="AE406" s="4" t="s">
        <v>181</v>
      </c>
      <c r="AP406" s="4" t="s">
        <v>181</v>
      </c>
      <c r="BA406" s="9">
        <f t="shared" si="56"/>
        <v>0</v>
      </c>
      <c r="BB406" s="4" t="s">
        <v>181</v>
      </c>
      <c r="BC406" s="161"/>
      <c r="BE406" s="19">
        <f>Tabla1[[#This Row],[TIEMPO PRORROGADO HASTA
(1)]]-Tabla1[[#This Row],[TIEMPO PRORROGADO DESDE
(1)]]</f>
        <v>0</v>
      </c>
      <c r="BF406" s="161"/>
      <c r="BG406" s="161"/>
      <c r="BH406" s="161"/>
      <c r="BJ406" s="4" t="s">
        <v>181</v>
      </c>
      <c r="BM406" s="4">
        <f t="shared" si="57"/>
        <v>0</v>
      </c>
      <c r="BR406" s="4" t="s">
        <v>181</v>
      </c>
      <c r="BU406" s="19">
        <f t="shared" si="58"/>
        <v>0</v>
      </c>
      <c r="BZ406" s="19">
        <f t="shared" si="59"/>
        <v>0</v>
      </c>
      <c r="CA406" s="19" t="s">
        <v>181</v>
      </c>
      <c r="CB406" s="161"/>
      <c r="CD406" s="161"/>
      <c r="CF406" s="19" t="s">
        <v>181</v>
      </c>
      <c r="CG406" s="161"/>
      <c r="CI406" s="161"/>
      <c r="CJ406" s="161"/>
      <c r="CK406" s="161"/>
      <c r="CL406" s="161"/>
      <c r="CN406" s="48"/>
      <c r="CO406" s="48"/>
      <c r="CP406" s="48"/>
      <c r="CR406" s="9">
        <v>0</v>
      </c>
      <c r="CS406" s="48"/>
      <c r="CT406" s="48"/>
      <c r="CU406" s="48"/>
      <c r="CX406" s="48"/>
      <c r="CY406" s="48"/>
      <c r="CZ406" s="48"/>
      <c r="DC406" s="48"/>
      <c r="DD406" s="48"/>
      <c r="DE406" s="48"/>
      <c r="DH406" s="48"/>
      <c r="DI406" s="48"/>
    </row>
    <row r="407" spans="1:113" x14ac:dyDescent="0.25">
      <c r="A407" s="4">
        <v>2020</v>
      </c>
      <c r="B407" s="5">
        <f>BD!K409</f>
        <v>400</v>
      </c>
      <c r="I407" s="19" t="s">
        <v>180</v>
      </c>
      <c r="J407" s="20">
        <v>44089</v>
      </c>
      <c r="K407" s="6" t="s">
        <v>2454</v>
      </c>
      <c r="L407" s="19" t="s">
        <v>209</v>
      </c>
      <c r="M407" s="9">
        <v>3200000</v>
      </c>
      <c r="O407" s="161"/>
      <c r="Q407" s="161"/>
      <c r="R407" s="161"/>
      <c r="S407" s="6" t="s">
        <v>1434</v>
      </c>
      <c r="T407" s="4" t="s">
        <v>181</v>
      </c>
      <c r="AE407" s="4" t="s">
        <v>181</v>
      </c>
      <c r="AP407" s="4" t="s">
        <v>181</v>
      </c>
      <c r="BA407" s="9">
        <f t="shared" si="56"/>
        <v>3200000</v>
      </c>
      <c r="BB407" s="4" t="s">
        <v>180</v>
      </c>
      <c r="BC407" s="161">
        <v>44089</v>
      </c>
      <c r="BD407" s="6" t="s">
        <v>2454</v>
      </c>
      <c r="BE407" s="19">
        <f>Tabla1[[#This Row],[TIEMPO PRORROGADO HASTA
(1)]]-Tabla1[[#This Row],[TIEMPO PRORROGADO DESDE
(1)]]</f>
        <v>30</v>
      </c>
      <c r="BF407" s="161">
        <v>44158</v>
      </c>
      <c r="BG407" s="161">
        <v>44188</v>
      </c>
      <c r="BH407" s="161"/>
      <c r="BI407" s="6" t="s">
        <v>1434</v>
      </c>
      <c r="BJ407" s="4" t="s">
        <v>181</v>
      </c>
      <c r="BM407" s="4">
        <f t="shared" si="57"/>
        <v>0</v>
      </c>
      <c r="BR407" s="4" t="s">
        <v>181</v>
      </c>
      <c r="BU407" s="19">
        <f t="shared" si="58"/>
        <v>0</v>
      </c>
      <c r="BZ407" s="19">
        <f t="shared" si="59"/>
        <v>30</v>
      </c>
      <c r="CA407" s="19" t="s">
        <v>181</v>
      </c>
      <c r="CB407" s="161"/>
      <c r="CD407" s="161"/>
      <c r="CF407" s="19" t="s">
        <v>181</v>
      </c>
      <c r="CG407" s="161"/>
      <c r="CI407" s="161"/>
      <c r="CJ407" s="161"/>
      <c r="CK407" s="161"/>
      <c r="CL407" s="161"/>
      <c r="CN407" s="48"/>
      <c r="CO407" s="48"/>
      <c r="CP407" s="48"/>
      <c r="CR407" s="9">
        <v>0</v>
      </c>
      <c r="CS407" s="48"/>
      <c r="CT407" s="48"/>
      <c r="CU407" s="48"/>
      <c r="CX407" s="48"/>
      <c r="CY407" s="48"/>
      <c r="CZ407" s="48"/>
      <c r="DC407" s="48"/>
      <c r="DD407" s="48"/>
      <c r="DE407" s="48"/>
      <c r="DH407" s="48"/>
      <c r="DI407" s="48"/>
    </row>
    <row r="408" spans="1:113" x14ac:dyDescent="0.25">
      <c r="A408" s="4">
        <v>2020</v>
      </c>
      <c r="B408" s="5">
        <f>BD!K410</f>
        <v>401</v>
      </c>
      <c r="I408" s="19" t="s">
        <v>181</v>
      </c>
      <c r="O408" s="161"/>
      <c r="Q408" s="161"/>
      <c r="R408" s="161"/>
      <c r="T408" s="4" t="s">
        <v>181</v>
      </c>
      <c r="AE408" s="4" t="s">
        <v>181</v>
      </c>
      <c r="AP408" s="4" t="s">
        <v>181</v>
      </c>
      <c r="BA408" s="9">
        <f t="shared" si="56"/>
        <v>0</v>
      </c>
      <c r="BB408" s="4" t="s">
        <v>181</v>
      </c>
      <c r="BC408" s="161"/>
      <c r="BE408" s="19">
        <f>Tabla1[[#This Row],[TIEMPO PRORROGADO HASTA
(1)]]-Tabla1[[#This Row],[TIEMPO PRORROGADO DESDE
(1)]]</f>
        <v>0</v>
      </c>
      <c r="BF408" s="161"/>
      <c r="BG408" s="161"/>
      <c r="BH408" s="161"/>
      <c r="BJ408" s="4" t="s">
        <v>181</v>
      </c>
      <c r="BM408" s="4">
        <f t="shared" si="57"/>
        <v>0</v>
      </c>
      <c r="BR408" s="4" t="s">
        <v>181</v>
      </c>
      <c r="BU408" s="19">
        <f t="shared" si="58"/>
        <v>0</v>
      </c>
      <c r="BZ408" s="19">
        <f t="shared" si="59"/>
        <v>0</v>
      </c>
      <c r="CA408" s="19" t="s">
        <v>181</v>
      </c>
      <c r="CB408" s="161"/>
      <c r="CD408" s="161"/>
      <c r="CF408" s="19" t="s">
        <v>181</v>
      </c>
      <c r="CG408" s="161"/>
      <c r="CI408" s="161"/>
      <c r="CJ408" s="161"/>
      <c r="CK408" s="161"/>
      <c r="CL408" s="161"/>
      <c r="CN408" s="48"/>
      <c r="CO408" s="48"/>
      <c r="CP408" s="48"/>
      <c r="CR408" s="9">
        <v>0</v>
      </c>
      <c r="CS408" s="48"/>
      <c r="CT408" s="48"/>
      <c r="CU408" s="48"/>
      <c r="CX408" s="48"/>
      <c r="CY408" s="48"/>
      <c r="CZ408" s="48"/>
      <c r="DC408" s="48"/>
      <c r="DD408" s="48"/>
      <c r="DE408" s="48"/>
      <c r="DH408" s="48"/>
      <c r="DI408" s="48"/>
    </row>
    <row r="409" spans="1:113" x14ac:dyDescent="0.25">
      <c r="A409" s="4">
        <v>2020</v>
      </c>
      <c r="B409" s="5">
        <f>BD!K411</f>
        <v>402</v>
      </c>
      <c r="I409" s="19" t="s">
        <v>180</v>
      </c>
      <c r="J409" s="20">
        <v>44159</v>
      </c>
      <c r="K409" s="6" t="s">
        <v>5358</v>
      </c>
      <c r="L409" s="19" t="s">
        <v>209</v>
      </c>
      <c r="M409" s="9">
        <v>3486000</v>
      </c>
      <c r="O409" s="161"/>
      <c r="Q409" s="161"/>
      <c r="R409" s="161"/>
      <c r="S409" s="6" t="s">
        <v>1439</v>
      </c>
      <c r="T409" s="4" t="s">
        <v>181</v>
      </c>
      <c r="AE409" s="4" t="s">
        <v>181</v>
      </c>
      <c r="AP409" s="4" t="s">
        <v>181</v>
      </c>
      <c r="BA409" s="9">
        <f t="shared" si="56"/>
        <v>3486000</v>
      </c>
      <c r="BB409" s="4" t="s">
        <v>180</v>
      </c>
      <c r="BC409" s="161">
        <v>44159</v>
      </c>
      <c r="BD409" s="6" t="s">
        <v>5358</v>
      </c>
      <c r="BE409" s="19">
        <f>Tabla1[[#This Row],[TIEMPO PRORROGADO HASTA
(1)]]-Tabla1[[#This Row],[TIEMPO PRORROGADO DESDE
(1)]]</f>
        <v>18</v>
      </c>
      <c r="BF409" s="161">
        <v>44177</v>
      </c>
      <c r="BG409" s="161">
        <v>44195</v>
      </c>
      <c r="BH409" s="161"/>
      <c r="BI409" s="6" t="s">
        <v>1439</v>
      </c>
      <c r="BJ409" s="4" t="s">
        <v>181</v>
      </c>
      <c r="BM409" s="4">
        <f t="shared" si="57"/>
        <v>0</v>
      </c>
      <c r="BR409" s="4" t="s">
        <v>181</v>
      </c>
      <c r="BU409" s="19">
        <f t="shared" si="58"/>
        <v>0</v>
      </c>
      <c r="BZ409" s="19">
        <f t="shared" si="59"/>
        <v>18</v>
      </c>
      <c r="CA409" s="19" t="s">
        <v>181</v>
      </c>
      <c r="CB409" s="161"/>
      <c r="CD409" s="161"/>
      <c r="CF409" s="19" t="s">
        <v>181</v>
      </c>
      <c r="CG409" s="161"/>
      <c r="CI409" s="161"/>
      <c r="CJ409" s="161"/>
      <c r="CK409" s="161"/>
      <c r="CL409" s="161"/>
      <c r="CN409" s="48"/>
      <c r="CO409" s="48"/>
      <c r="CP409" s="48"/>
      <c r="CR409" s="9">
        <v>0</v>
      </c>
      <c r="CS409" s="48"/>
      <c r="CT409" s="48"/>
      <c r="CU409" s="48"/>
      <c r="CX409" s="48"/>
      <c r="CY409" s="48"/>
      <c r="CZ409" s="48"/>
      <c r="DC409" s="48"/>
      <c r="DD409" s="48"/>
      <c r="DE409" s="48"/>
      <c r="DH409" s="48"/>
      <c r="DI409" s="48"/>
    </row>
    <row r="410" spans="1:113" x14ac:dyDescent="0.25">
      <c r="A410" s="4">
        <v>2020</v>
      </c>
      <c r="B410" s="5">
        <f>BD!K412</f>
        <v>403</v>
      </c>
      <c r="I410" s="19" t="s">
        <v>181</v>
      </c>
      <c r="O410" s="161"/>
      <c r="Q410" s="161"/>
      <c r="R410" s="161"/>
      <c r="T410" s="4" t="s">
        <v>181</v>
      </c>
      <c r="AE410" s="4" t="s">
        <v>181</v>
      </c>
      <c r="AP410" s="4" t="s">
        <v>181</v>
      </c>
      <c r="BA410" s="9">
        <f t="shared" si="56"/>
        <v>0</v>
      </c>
      <c r="BB410" s="4" t="s">
        <v>181</v>
      </c>
      <c r="BC410" s="161"/>
      <c r="BE410" s="19">
        <f>Tabla1[[#This Row],[TIEMPO PRORROGADO HASTA
(1)]]-Tabla1[[#This Row],[TIEMPO PRORROGADO DESDE
(1)]]</f>
        <v>0</v>
      </c>
      <c r="BF410" s="161"/>
      <c r="BG410" s="161"/>
      <c r="BH410" s="161"/>
      <c r="BJ410" s="4" t="s">
        <v>181</v>
      </c>
      <c r="BM410" s="4">
        <f t="shared" si="57"/>
        <v>0</v>
      </c>
      <c r="BR410" s="4" t="s">
        <v>181</v>
      </c>
      <c r="BU410" s="19">
        <f t="shared" si="58"/>
        <v>0</v>
      </c>
      <c r="BZ410" s="19">
        <f t="shared" si="59"/>
        <v>0</v>
      </c>
      <c r="CA410" s="19" t="s">
        <v>181</v>
      </c>
      <c r="CB410" s="161"/>
      <c r="CD410" s="161"/>
      <c r="CF410" s="19" t="s">
        <v>181</v>
      </c>
      <c r="CG410" s="161"/>
      <c r="CI410" s="161"/>
      <c r="CJ410" s="161"/>
      <c r="CK410" s="161"/>
      <c r="CL410" s="161"/>
      <c r="CN410" s="48"/>
      <c r="CO410" s="48"/>
      <c r="CP410" s="48"/>
      <c r="CR410" s="9">
        <v>0</v>
      </c>
      <c r="CS410" s="48"/>
      <c r="CT410" s="48"/>
      <c r="CU410" s="48"/>
      <c r="CX410" s="48"/>
      <c r="CY410" s="48"/>
      <c r="CZ410" s="48"/>
      <c r="DC410" s="48"/>
      <c r="DD410" s="48"/>
      <c r="DE410" s="48"/>
      <c r="DH410" s="48"/>
      <c r="DI410" s="48"/>
    </row>
    <row r="411" spans="1:113" x14ac:dyDescent="0.25">
      <c r="A411" s="4">
        <v>2020</v>
      </c>
      <c r="B411" s="5">
        <f>BD!K413</f>
        <v>404</v>
      </c>
      <c r="I411" s="19" t="s">
        <v>181</v>
      </c>
      <c r="O411" s="161"/>
      <c r="Q411" s="161"/>
      <c r="R411" s="161"/>
      <c r="T411" s="4" t="s">
        <v>181</v>
      </c>
      <c r="AE411" s="4" t="s">
        <v>181</v>
      </c>
      <c r="AP411" s="4" t="s">
        <v>181</v>
      </c>
      <c r="BA411" s="9">
        <f t="shared" si="56"/>
        <v>0</v>
      </c>
      <c r="BB411" s="4" t="s">
        <v>181</v>
      </c>
      <c r="BC411" s="161"/>
      <c r="BE411" s="19">
        <f>Tabla1[[#This Row],[TIEMPO PRORROGADO HASTA
(1)]]-Tabla1[[#This Row],[TIEMPO PRORROGADO DESDE
(1)]]</f>
        <v>0</v>
      </c>
      <c r="BF411" s="161"/>
      <c r="BG411" s="161"/>
      <c r="BH411" s="161"/>
      <c r="BJ411" s="4" t="s">
        <v>181</v>
      </c>
      <c r="BM411" s="4">
        <f t="shared" si="57"/>
        <v>0</v>
      </c>
      <c r="BR411" s="4" t="s">
        <v>181</v>
      </c>
      <c r="BU411" s="19">
        <f t="shared" si="58"/>
        <v>0</v>
      </c>
      <c r="BZ411" s="19">
        <f t="shared" si="59"/>
        <v>0</v>
      </c>
      <c r="CA411" s="19" t="s">
        <v>181</v>
      </c>
      <c r="CB411" s="161"/>
      <c r="CD411" s="161"/>
      <c r="CF411" s="19" t="s">
        <v>181</v>
      </c>
      <c r="CG411" s="161"/>
      <c r="CI411" s="161"/>
      <c r="CJ411" s="161"/>
      <c r="CK411" s="161"/>
      <c r="CL411" s="161"/>
      <c r="CN411" s="48"/>
      <c r="CO411" s="48"/>
      <c r="CP411" s="48"/>
      <c r="CR411" s="9">
        <v>0</v>
      </c>
      <c r="CS411" s="48"/>
      <c r="CT411" s="48"/>
      <c r="CU411" s="48"/>
      <c r="CX411" s="48"/>
      <c r="CY411" s="48"/>
      <c r="CZ411" s="48"/>
      <c r="DC411" s="48"/>
      <c r="DD411" s="48"/>
      <c r="DE411" s="48"/>
      <c r="DH411" s="48"/>
      <c r="DI411" s="48"/>
    </row>
    <row r="412" spans="1:113" x14ac:dyDescent="0.25">
      <c r="A412" s="4">
        <v>2020</v>
      </c>
      <c r="B412" s="5">
        <f>BD!K414</f>
        <v>405</v>
      </c>
      <c r="C412" s="226">
        <v>44034</v>
      </c>
      <c r="D412" s="6" t="s">
        <v>2454</v>
      </c>
      <c r="E412" s="9">
        <v>1084000</v>
      </c>
      <c r="H412" s="6" t="s">
        <v>1440</v>
      </c>
      <c r="I412" s="19" t="s">
        <v>181</v>
      </c>
      <c r="O412" s="161"/>
      <c r="Q412" s="161"/>
      <c r="R412" s="161"/>
      <c r="T412" s="4" t="s">
        <v>181</v>
      </c>
      <c r="AE412" s="4" t="s">
        <v>181</v>
      </c>
      <c r="AP412" s="4" t="s">
        <v>181</v>
      </c>
      <c r="BA412" s="9">
        <f t="shared" si="56"/>
        <v>0</v>
      </c>
      <c r="BB412" s="4" t="s">
        <v>181</v>
      </c>
      <c r="BC412" s="161"/>
      <c r="BE412" s="19">
        <f>Tabla1[[#This Row],[TIEMPO PRORROGADO HASTA
(1)]]-Tabla1[[#This Row],[TIEMPO PRORROGADO DESDE
(1)]]</f>
        <v>0</v>
      </c>
      <c r="BF412" s="161"/>
      <c r="BG412" s="161"/>
      <c r="BH412" s="161"/>
      <c r="BJ412" s="4" t="s">
        <v>181</v>
      </c>
      <c r="BM412" s="4">
        <f t="shared" si="57"/>
        <v>0</v>
      </c>
      <c r="BR412" s="4" t="s">
        <v>181</v>
      </c>
      <c r="BU412" s="19">
        <f t="shared" si="58"/>
        <v>0</v>
      </c>
      <c r="BZ412" s="19">
        <f t="shared" si="59"/>
        <v>0</v>
      </c>
      <c r="CA412" s="19" t="s">
        <v>181</v>
      </c>
      <c r="CB412" s="161"/>
      <c r="CD412" s="161"/>
      <c r="CF412" s="19" t="s">
        <v>181</v>
      </c>
      <c r="CG412" s="161"/>
      <c r="CI412" s="161"/>
      <c r="CJ412" s="161"/>
      <c r="CK412" s="161"/>
      <c r="CL412" s="161"/>
      <c r="CN412" s="48"/>
      <c r="CO412" s="48"/>
      <c r="CP412" s="48"/>
      <c r="CR412" s="9">
        <v>0</v>
      </c>
      <c r="CS412" s="48"/>
      <c r="CT412" s="48"/>
      <c r="CU412" s="48"/>
      <c r="CX412" s="48"/>
      <c r="CY412" s="48"/>
      <c r="CZ412" s="48"/>
      <c r="DC412" s="48"/>
      <c r="DD412" s="48"/>
      <c r="DE412" s="48"/>
      <c r="DH412" s="48"/>
      <c r="DI412" s="48"/>
    </row>
    <row r="413" spans="1:113" x14ac:dyDescent="0.25">
      <c r="A413" s="4">
        <v>2020</v>
      </c>
      <c r="B413" s="5">
        <f>BD!K415</f>
        <v>406</v>
      </c>
      <c r="I413" s="19" t="s">
        <v>181</v>
      </c>
      <c r="O413" s="161"/>
      <c r="Q413" s="161"/>
      <c r="R413" s="161"/>
      <c r="T413" s="4" t="s">
        <v>181</v>
      </c>
      <c r="AE413" s="4" t="s">
        <v>181</v>
      </c>
      <c r="AP413" s="4" t="s">
        <v>181</v>
      </c>
      <c r="BA413" s="9">
        <f t="shared" ref="BA413:BA438" si="60">M413+X413+AI413+AT413</f>
        <v>0</v>
      </c>
      <c r="BB413" s="4" t="s">
        <v>181</v>
      </c>
      <c r="BC413" s="161"/>
      <c r="BE413" s="19">
        <f>Tabla1[[#This Row],[TIEMPO PRORROGADO HASTA
(1)]]-Tabla1[[#This Row],[TIEMPO PRORROGADO DESDE
(1)]]</f>
        <v>0</v>
      </c>
      <c r="BF413" s="161"/>
      <c r="BG413" s="161"/>
      <c r="BH413" s="161"/>
      <c r="BJ413" s="4" t="s">
        <v>181</v>
      </c>
      <c r="BM413" s="4">
        <f t="shared" ref="BM413:BM438" si="61">BO413-BN413</f>
        <v>0</v>
      </c>
      <c r="BR413" s="4" t="s">
        <v>181</v>
      </c>
      <c r="BU413" s="19">
        <f t="shared" ref="BU413:BU438" si="62">BW413-BV413</f>
        <v>0</v>
      </c>
      <c r="BZ413" s="19">
        <f t="shared" ref="BZ413:BZ438" si="63">BU413+BM413+BE413</f>
        <v>0</v>
      </c>
      <c r="CA413" s="19" t="s">
        <v>181</v>
      </c>
      <c r="CB413" s="161"/>
      <c r="CD413" s="161"/>
      <c r="CF413" s="19" t="s">
        <v>181</v>
      </c>
      <c r="CG413" s="161"/>
      <c r="CI413" s="161"/>
      <c r="CJ413" s="161"/>
      <c r="CK413" s="161"/>
      <c r="CL413" s="161"/>
      <c r="CN413" s="48"/>
      <c r="CO413" s="48"/>
      <c r="CP413" s="48"/>
      <c r="CR413" s="9">
        <v>0</v>
      </c>
      <c r="CS413" s="48"/>
      <c r="CT413" s="48"/>
      <c r="CU413" s="48"/>
      <c r="CX413" s="48"/>
      <c r="CY413" s="48"/>
      <c r="CZ413" s="48"/>
      <c r="DC413" s="48"/>
      <c r="DD413" s="48"/>
      <c r="DE413" s="48"/>
      <c r="DH413" s="48"/>
      <c r="DI413" s="48"/>
    </row>
    <row r="414" spans="1:113" x14ac:dyDescent="0.25">
      <c r="A414" s="4">
        <v>2020</v>
      </c>
      <c r="B414" s="5">
        <f>BD!K416</f>
        <v>407</v>
      </c>
      <c r="I414" s="19" t="s">
        <v>181</v>
      </c>
      <c r="O414" s="161"/>
      <c r="Q414" s="161"/>
      <c r="R414" s="161"/>
      <c r="T414" s="4" t="s">
        <v>181</v>
      </c>
      <c r="AE414" s="4" t="s">
        <v>181</v>
      </c>
      <c r="AP414" s="4" t="s">
        <v>181</v>
      </c>
      <c r="BA414" s="9">
        <f t="shared" si="60"/>
        <v>0</v>
      </c>
      <c r="BB414" s="4" t="s">
        <v>181</v>
      </c>
      <c r="BC414" s="161"/>
      <c r="BE414" s="19">
        <f>Tabla1[[#This Row],[TIEMPO PRORROGADO HASTA
(1)]]-Tabla1[[#This Row],[TIEMPO PRORROGADO DESDE
(1)]]</f>
        <v>0</v>
      </c>
      <c r="BF414" s="161"/>
      <c r="BG414" s="161"/>
      <c r="BH414" s="161"/>
      <c r="BJ414" s="4" t="s">
        <v>181</v>
      </c>
      <c r="BM414" s="4">
        <f t="shared" si="61"/>
        <v>0</v>
      </c>
      <c r="BR414" s="4" t="s">
        <v>181</v>
      </c>
      <c r="BU414" s="19">
        <f t="shared" si="62"/>
        <v>0</v>
      </c>
      <c r="BZ414" s="19">
        <f t="shared" si="63"/>
        <v>0</v>
      </c>
      <c r="CA414" s="19" t="s">
        <v>181</v>
      </c>
      <c r="CB414" s="161"/>
      <c r="CD414" s="161"/>
      <c r="CF414" s="19" t="s">
        <v>181</v>
      </c>
      <c r="CG414" s="161"/>
      <c r="CI414" s="161"/>
      <c r="CJ414" s="161"/>
      <c r="CK414" s="161"/>
      <c r="CL414" s="161"/>
      <c r="CN414" s="48"/>
      <c r="CO414" s="48"/>
      <c r="CP414" s="48"/>
      <c r="CR414" s="9">
        <v>0</v>
      </c>
      <c r="CS414" s="48"/>
      <c r="CT414" s="48"/>
      <c r="CU414" s="48"/>
      <c r="CX414" s="48"/>
      <c r="CY414" s="48"/>
      <c r="CZ414" s="48"/>
      <c r="DC414" s="48"/>
      <c r="DD414" s="48"/>
      <c r="DE414" s="48"/>
      <c r="DH414" s="48"/>
      <c r="DI414" s="48"/>
    </row>
    <row r="415" spans="1:113" x14ac:dyDescent="0.25">
      <c r="A415" s="4">
        <v>2020</v>
      </c>
      <c r="B415" s="5">
        <f>BD!K417</f>
        <v>408</v>
      </c>
      <c r="E415" s="9">
        <v>30000000</v>
      </c>
      <c r="I415" s="19" t="s">
        <v>181</v>
      </c>
      <c r="O415" s="161"/>
      <c r="Q415" s="161"/>
      <c r="R415" s="161"/>
      <c r="T415" s="4" t="s">
        <v>181</v>
      </c>
      <c r="AE415" s="4" t="s">
        <v>181</v>
      </c>
      <c r="AP415" s="4" t="s">
        <v>181</v>
      </c>
      <c r="BA415" s="9">
        <f t="shared" si="60"/>
        <v>0</v>
      </c>
      <c r="BB415" s="4" t="s">
        <v>181</v>
      </c>
      <c r="BC415" s="161"/>
      <c r="BE415" s="19">
        <f>Tabla1[[#This Row],[TIEMPO PRORROGADO HASTA
(1)]]-Tabla1[[#This Row],[TIEMPO PRORROGADO DESDE
(1)]]</f>
        <v>-152</v>
      </c>
      <c r="BF415" s="161">
        <v>44159</v>
      </c>
      <c r="BG415" s="161">
        <v>44007</v>
      </c>
      <c r="BH415" s="161"/>
      <c r="BJ415" s="4" t="s">
        <v>181</v>
      </c>
      <c r="BM415" s="4">
        <f t="shared" si="61"/>
        <v>0</v>
      </c>
      <c r="BR415" s="4" t="s">
        <v>181</v>
      </c>
      <c r="BU415" s="19">
        <f t="shared" si="62"/>
        <v>0</v>
      </c>
      <c r="BZ415" s="19">
        <f t="shared" si="63"/>
        <v>-152</v>
      </c>
      <c r="CA415" s="19" t="s">
        <v>181</v>
      </c>
      <c r="CB415" s="161"/>
      <c r="CD415" s="161"/>
      <c r="CF415" s="19" t="s">
        <v>181</v>
      </c>
      <c r="CG415" s="161"/>
      <c r="CI415" s="161"/>
      <c r="CJ415" s="161"/>
      <c r="CK415" s="161"/>
      <c r="CL415" s="161"/>
      <c r="CN415" s="48"/>
      <c r="CO415" s="48"/>
      <c r="CP415" s="48"/>
      <c r="CR415" s="9">
        <v>0</v>
      </c>
      <c r="CS415" s="48"/>
      <c r="CT415" s="48"/>
      <c r="CU415" s="48"/>
      <c r="CX415" s="48"/>
      <c r="CY415" s="48"/>
      <c r="CZ415" s="48"/>
      <c r="DC415" s="48"/>
      <c r="DD415" s="48"/>
      <c r="DE415" s="48"/>
      <c r="DH415" s="48"/>
      <c r="DI415" s="48"/>
    </row>
    <row r="416" spans="1:113" x14ac:dyDescent="0.25">
      <c r="A416" s="4">
        <v>2020</v>
      </c>
      <c r="B416" s="5" t="str">
        <f>BD!K418</f>
        <v>408 - CESION</v>
      </c>
      <c r="I416" s="19" t="s">
        <v>181</v>
      </c>
      <c r="O416" s="161"/>
      <c r="Q416" s="161"/>
      <c r="R416" s="161"/>
      <c r="T416" s="4" t="s">
        <v>181</v>
      </c>
      <c r="AE416" s="4" t="s">
        <v>181</v>
      </c>
      <c r="AP416" s="4" t="s">
        <v>181</v>
      </c>
      <c r="BA416" s="9">
        <f t="shared" ref="BA416" si="64">M416+X416+AI416+AT416</f>
        <v>0</v>
      </c>
      <c r="BB416" s="4" t="s">
        <v>181</v>
      </c>
      <c r="BC416" s="161"/>
      <c r="BE416" s="19">
        <f>Tabla1[[#This Row],[TIEMPO PRORROGADO HASTA
(1)]]-Tabla1[[#This Row],[TIEMPO PRORROGADO DESDE
(1)]]</f>
        <v>0</v>
      </c>
      <c r="BF416" s="161"/>
      <c r="BG416" s="161"/>
      <c r="BH416" s="161"/>
      <c r="BJ416" s="4" t="s">
        <v>181</v>
      </c>
      <c r="BM416" s="4">
        <f t="shared" ref="BM416" si="65">BO416-BN416</f>
        <v>0</v>
      </c>
      <c r="BR416" s="4" t="s">
        <v>181</v>
      </c>
      <c r="BU416" s="19">
        <f t="shared" ref="BU416" si="66">BW416-BV416</f>
        <v>0</v>
      </c>
      <c r="BZ416" s="19">
        <f t="shared" ref="BZ416" si="67">BU416+BM416+BE416</f>
        <v>0</v>
      </c>
      <c r="CA416" s="19" t="s">
        <v>181</v>
      </c>
      <c r="CB416" s="161"/>
      <c r="CD416" s="161"/>
      <c r="CF416" s="19" t="s">
        <v>181</v>
      </c>
      <c r="CG416" s="161"/>
      <c r="CI416" s="161"/>
      <c r="CJ416" s="161"/>
      <c r="CK416" s="161"/>
      <c r="CL416" s="161"/>
      <c r="CN416" s="48"/>
      <c r="CO416" s="48"/>
      <c r="CP416" s="48"/>
      <c r="CR416" s="9">
        <v>0</v>
      </c>
      <c r="CS416" s="48"/>
      <c r="CT416" s="48"/>
      <c r="CU416" s="48"/>
      <c r="CX416" s="48"/>
      <c r="CY416" s="48"/>
      <c r="CZ416" s="48"/>
      <c r="DC416" s="48"/>
      <c r="DD416" s="48"/>
      <c r="DE416" s="48"/>
      <c r="DH416" s="48"/>
      <c r="DI416" s="48"/>
    </row>
    <row r="417" spans="1:113" x14ac:dyDescent="0.25">
      <c r="A417" s="4">
        <v>2020</v>
      </c>
      <c r="B417" s="5">
        <f>BD!K419</f>
        <v>409</v>
      </c>
      <c r="I417" s="19" t="s">
        <v>181</v>
      </c>
      <c r="O417" s="161"/>
      <c r="Q417" s="161"/>
      <c r="R417" s="161"/>
      <c r="T417" s="4" t="s">
        <v>181</v>
      </c>
      <c r="AE417" s="4" t="s">
        <v>181</v>
      </c>
      <c r="AP417" s="4" t="s">
        <v>181</v>
      </c>
      <c r="BA417" s="9">
        <f t="shared" si="60"/>
        <v>0</v>
      </c>
      <c r="BB417" s="4" t="s">
        <v>181</v>
      </c>
      <c r="BC417" s="161"/>
      <c r="BE417" s="19">
        <f>Tabla1[[#This Row],[TIEMPO PRORROGADO HASTA
(1)]]-Tabla1[[#This Row],[TIEMPO PRORROGADO DESDE
(1)]]</f>
        <v>0</v>
      </c>
      <c r="BF417" s="161"/>
      <c r="BG417" s="161"/>
      <c r="BH417" s="161"/>
      <c r="BJ417" s="4" t="s">
        <v>181</v>
      </c>
      <c r="BM417" s="4">
        <f t="shared" si="61"/>
        <v>0</v>
      </c>
      <c r="BR417" s="4" t="s">
        <v>181</v>
      </c>
      <c r="BU417" s="19">
        <f t="shared" si="62"/>
        <v>0</v>
      </c>
      <c r="BZ417" s="19">
        <f t="shared" si="63"/>
        <v>0</v>
      </c>
      <c r="CA417" s="19" t="s">
        <v>181</v>
      </c>
      <c r="CB417" s="161"/>
      <c r="CD417" s="161"/>
      <c r="CF417" s="19" t="s">
        <v>181</v>
      </c>
      <c r="CG417" s="161"/>
      <c r="CI417" s="161"/>
      <c r="CJ417" s="161"/>
      <c r="CK417" s="161"/>
      <c r="CL417" s="161"/>
      <c r="CN417" s="48"/>
      <c r="CO417" s="48"/>
      <c r="CP417" s="48"/>
      <c r="CR417" s="9">
        <v>0</v>
      </c>
      <c r="CS417" s="48"/>
      <c r="CT417" s="48"/>
      <c r="CU417" s="48"/>
      <c r="CX417" s="48"/>
      <c r="CY417" s="48"/>
      <c r="CZ417" s="48"/>
      <c r="DC417" s="48"/>
      <c r="DD417" s="48"/>
      <c r="DE417" s="48"/>
      <c r="DH417" s="48"/>
      <c r="DI417" s="48"/>
    </row>
    <row r="418" spans="1:113" x14ac:dyDescent="0.25">
      <c r="A418" s="4">
        <v>2020</v>
      </c>
      <c r="B418" s="5">
        <f>BD!K420</f>
        <v>410</v>
      </c>
      <c r="I418" s="19" t="s">
        <v>181</v>
      </c>
      <c r="O418" s="161"/>
      <c r="Q418" s="161"/>
      <c r="R418" s="161"/>
      <c r="T418" s="4" t="s">
        <v>181</v>
      </c>
      <c r="AE418" s="4" t="s">
        <v>181</v>
      </c>
      <c r="AP418" s="4" t="s">
        <v>181</v>
      </c>
      <c r="BA418" s="9">
        <f t="shared" si="60"/>
        <v>0</v>
      </c>
      <c r="BB418" s="4" t="s">
        <v>181</v>
      </c>
      <c r="BC418" s="161"/>
      <c r="BE418" s="19">
        <f>Tabla1[[#This Row],[TIEMPO PRORROGADO HASTA
(1)]]-Tabla1[[#This Row],[TIEMPO PRORROGADO DESDE
(1)]]</f>
        <v>0</v>
      </c>
      <c r="BF418" s="161"/>
      <c r="BG418" s="161"/>
      <c r="BH418" s="161"/>
      <c r="BJ418" s="4" t="s">
        <v>181</v>
      </c>
      <c r="BM418" s="4">
        <f t="shared" si="61"/>
        <v>0</v>
      </c>
      <c r="BR418" s="4" t="s">
        <v>181</v>
      </c>
      <c r="BU418" s="19">
        <f t="shared" si="62"/>
        <v>0</v>
      </c>
      <c r="BZ418" s="19">
        <f t="shared" si="63"/>
        <v>0</v>
      </c>
      <c r="CA418" s="19" t="s">
        <v>181</v>
      </c>
      <c r="CB418" s="161"/>
      <c r="CD418" s="161"/>
      <c r="CF418" s="19" t="s">
        <v>181</v>
      </c>
      <c r="CG418" s="161"/>
      <c r="CI418" s="161"/>
      <c r="CJ418" s="161"/>
      <c r="CK418" s="161"/>
      <c r="CL418" s="161"/>
      <c r="CN418" s="48"/>
      <c r="CO418" s="48"/>
      <c r="CP418" s="48"/>
      <c r="CR418" s="9">
        <v>0</v>
      </c>
      <c r="CS418" s="48"/>
      <c r="CT418" s="48"/>
      <c r="CU418" s="48"/>
      <c r="CX418" s="48"/>
      <c r="CY418" s="48"/>
      <c r="CZ418" s="48"/>
      <c r="DC418" s="48"/>
      <c r="DD418" s="48"/>
      <c r="DE418" s="48"/>
      <c r="DH418" s="48"/>
      <c r="DI418" s="48"/>
    </row>
    <row r="419" spans="1:113" x14ac:dyDescent="0.25">
      <c r="A419" s="4">
        <v>2020</v>
      </c>
      <c r="B419" s="5">
        <f>BD!K421</f>
        <v>411</v>
      </c>
      <c r="I419" s="19" t="s">
        <v>180</v>
      </c>
      <c r="J419" s="20">
        <v>44126</v>
      </c>
      <c r="K419" s="6" t="s">
        <v>2454</v>
      </c>
      <c r="L419" s="19" t="s">
        <v>209</v>
      </c>
      <c r="M419" s="9">
        <v>5250001</v>
      </c>
      <c r="O419" s="161"/>
      <c r="Q419" s="161"/>
      <c r="R419" s="161"/>
      <c r="S419" s="6" t="s">
        <v>1432</v>
      </c>
      <c r="T419" s="4" t="s">
        <v>181</v>
      </c>
      <c r="AE419" s="4" t="s">
        <v>181</v>
      </c>
      <c r="AP419" s="4" t="s">
        <v>181</v>
      </c>
      <c r="BA419" s="9">
        <f t="shared" si="60"/>
        <v>5250001</v>
      </c>
      <c r="BB419" s="4" t="s">
        <v>180</v>
      </c>
      <c r="BC419" s="161">
        <v>44126</v>
      </c>
      <c r="BD419" s="6" t="s">
        <v>2454</v>
      </c>
      <c r="BE419" s="19">
        <f>Tabla1[[#This Row],[TIEMPO PRORROGADO HASTA
(1)]]-Tabla1[[#This Row],[TIEMPO PRORROGADO DESDE
(1)]]</f>
        <v>35</v>
      </c>
      <c r="BF419" s="161">
        <v>44159</v>
      </c>
      <c r="BG419" s="161">
        <v>44194</v>
      </c>
      <c r="BH419" s="161"/>
      <c r="BI419" s="6" t="s">
        <v>1432</v>
      </c>
      <c r="BJ419" s="4" t="s">
        <v>181</v>
      </c>
      <c r="BM419" s="4">
        <f t="shared" si="61"/>
        <v>0</v>
      </c>
      <c r="BR419" s="4" t="s">
        <v>181</v>
      </c>
      <c r="BU419" s="19">
        <f t="shared" si="62"/>
        <v>0</v>
      </c>
      <c r="BZ419" s="19">
        <f t="shared" si="63"/>
        <v>35</v>
      </c>
      <c r="CA419" s="19" t="s">
        <v>181</v>
      </c>
      <c r="CB419" s="161"/>
      <c r="CD419" s="161"/>
      <c r="CF419" s="19" t="s">
        <v>181</v>
      </c>
      <c r="CG419" s="161"/>
      <c r="CI419" s="161"/>
      <c r="CJ419" s="161"/>
      <c r="CK419" s="161"/>
      <c r="CL419" s="161"/>
      <c r="CN419" s="48"/>
      <c r="CO419" s="48"/>
      <c r="CP419" s="48"/>
      <c r="CR419" s="9">
        <v>0</v>
      </c>
      <c r="CS419" s="48"/>
      <c r="CT419" s="48"/>
      <c r="CU419" s="48"/>
      <c r="CX419" s="48"/>
      <c r="CY419" s="48"/>
      <c r="CZ419" s="48"/>
      <c r="DC419" s="48"/>
      <c r="DD419" s="48"/>
      <c r="DE419" s="48"/>
      <c r="DH419" s="48"/>
      <c r="DI419" s="48"/>
    </row>
    <row r="420" spans="1:113" x14ac:dyDescent="0.25">
      <c r="A420" s="4">
        <v>2020</v>
      </c>
      <c r="B420" s="5">
        <f>BD!K422</f>
        <v>412</v>
      </c>
      <c r="I420" s="19" t="s">
        <v>181</v>
      </c>
      <c r="O420" s="161"/>
      <c r="Q420" s="161"/>
      <c r="R420" s="161"/>
      <c r="T420" s="4" t="s">
        <v>181</v>
      </c>
      <c r="AE420" s="4" t="s">
        <v>181</v>
      </c>
      <c r="AP420" s="4" t="s">
        <v>181</v>
      </c>
      <c r="BA420" s="9">
        <f t="shared" si="60"/>
        <v>0</v>
      </c>
      <c r="BB420" s="4" t="s">
        <v>181</v>
      </c>
      <c r="BC420" s="161"/>
      <c r="BE420" s="19">
        <f>Tabla1[[#This Row],[TIEMPO PRORROGADO HASTA
(1)]]-Tabla1[[#This Row],[TIEMPO PRORROGADO DESDE
(1)]]</f>
        <v>0</v>
      </c>
      <c r="BF420" s="161"/>
      <c r="BG420" s="161"/>
      <c r="BH420" s="161"/>
      <c r="BJ420" s="4" t="s">
        <v>181</v>
      </c>
      <c r="BM420" s="4">
        <f t="shared" si="61"/>
        <v>0</v>
      </c>
      <c r="BR420" s="4" t="s">
        <v>181</v>
      </c>
      <c r="BU420" s="19">
        <f t="shared" si="62"/>
        <v>0</v>
      </c>
      <c r="BZ420" s="19">
        <f t="shared" si="63"/>
        <v>0</v>
      </c>
      <c r="CA420" s="19" t="s">
        <v>181</v>
      </c>
      <c r="CB420" s="161"/>
      <c r="CD420" s="161"/>
      <c r="CF420" s="19" t="s">
        <v>181</v>
      </c>
      <c r="CG420" s="161"/>
      <c r="CI420" s="161"/>
      <c r="CJ420" s="161"/>
      <c r="CK420" s="161"/>
      <c r="CL420" s="161"/>
      <c r="CN420" s="48"/>
      <c r="CO420" s="48"/>
      <c r="CP420" s="48"/>
      <c r="CR420" s="9">
        <v>0</v>
      </c>
      <c r="CS420" s="48"/>
      <c r="CT420" s="48"/>
      <c r="CU420" s="48"/>
      <c r="CX420" s="48"/>
      <c r="CY420" s="48"/>
      <c r="CZ420" s="48"/>
      <c r="DC420" s="48"/>
      <c r="DD420" s="48"/>
      <c r="DE420" s="48"/>
      <c r="DH420" s="48"/>
      <c r="DI420" s="48"/>
    </row>
    <row r="421" spans="1:113" x14ac:dyDescent="0.25">
      <c r="A421" s="4">
        <v>2020</v>
      </c>
      <c r="B421" s="5">
        <f>BD!K423</f>
        <v>413</v>
      </c>
      <c r="I421" s="19" t="s">
        <v>180</v>
      </c>
      <c r="J421" s="20">
        <v>44133</v>
      </c>
      <c r="K421" s="6" t="s">
        <v>2454</v>
      </c>
      <c r="L421" s="19" t="s">
        <v>209</v>
      </c>
      <c r="M421" s="9">
        <v>22000000</v>
      </c>
      <c r="O421" s="161"/>
      <c r="Q421" s="161"/>
      <c r="R421" s="161"/>
      <c r="S421" s="6" t="s">
        <v>1433</v>
      </c>
      <c r="T421" s="4" t="s">
        <v>181</v>
      </c>
      <c r="AE421" s="4" t="s">
        <v>181</v>
      </c>
      <c r="AP421" s="4" t="s">
        <v>181</v>
      </c>
      <c r="BA421" s="9">
        <f t="shared" si="60"/>
        <v>22000000</v>
      </c>
      <c r="BB421" s="4" t="s">
        <v>180</v>
      </c>
      <c r="BC421" s="161">
        <v>44133</v>
      </c>
      <c r="BD421" s="6" t="s">
        <v>2454</v>
      </c>
      <c r="BE421" s="19">
        <f>Tabla1[[#This Row],[TIEMPO PRORROGADO HASTA
(1)]]-Tabla1[[#This Row],[TIEMPO PRORROGADO DESDE
(1)]]</f>
        <v>62</v>
      </c>
      <c r="BF421" s="161">
        <v>44133</v>
      </c>
      <c r="BG421" s="161">
        <v>44195</v>
      </c>
      <c r="BH421" s="161"/>
      <c r="BI421" s="6" t="s">
        <v>1433</v>
      </c>
      <c r="BJ421" s="4" t="s">
        <v>181</v>
      </c>
      <c r="BM421" s="4">
        <f t="shared" si="61"/>
        <v>0</v>
      </c>
      <c r="BR421" s="4" t="s">
        <v>181</v>
      </c>
      <c r="BU421" s="19">
        <f t="shared" si="62"/>
        <v>0</v>
      </c>
      <c r="BZ421" s="19">
        <f t="shared" si="63"/>
        <v>62</v>
      </c>
      <c r="CA421" s="19" t="s">
        <v>181</v>
      </c>
      <c r="CB421" s="161"/>
      <c r="CD421" s="161"/>
      <c r="CF421" s="19" t="s">
        <v>181</v>
      </c>
      <c r="CG421" s="161"/>
      <c r="CI421" s="161"/>
      <c r="CJ421" s="161"/>
      <c r="CK421" s="161"/>
      <c r="CL421" s="161"/>
      <c r="CN421" s="48"/>
      <c r="CO421" s="48"/>
      <c r="CP421" s="48"/>
      <c r="CR421" s="9">
        <v>0</v>
      </c>
      <c r="CS421" s="48"/>
      <c r="CT421" s="48"/>
      <c r="CU421" s="48"/>
      <c r="CX421" s="48"/>
      <c r="CY421" s="48"/>
      <c r="CZ421" s="48"/>
      <c r="DC421" s="48"/>
      <c r="DD421" s="48"/>
      <c r="DE421" s="48"/>
      <c r="DH421" s="48"/>
      <c r="DI421" s="48"/>
    </row>
    <row r="422" spans="1:113" x14ac:dyDescent="0.25">
      <c r="A422" s="4">
        <v>2020</v>
      </c>
      <c r="B422" s="5">
        <f>BD!K424</f>
        <v>414</v>
      </c>
      <c r="I422" s="19" t="s">
        <v>181</v>
      </c>
      <c r="O422" s="161"/>
      <c r="Q422" s="161"/>
      <c r="R422" s="161"/>
      <c r="T422" s="4" t="s">
        <v>181</v>
      </c>
      <c r="AE422" s="4" t="s">
        <v>181</v>
      </c>
      <c r="AP422" s="4" t="s">
        <v>181</v>
      </c>
      <c r="BA422" s="9">
        <f t="shared" si="60"/>
        <v>0</v>
      </c>
      <c r="BB422" s="4" t="s">
        <v>181</v>
      </c>
      <c r="BC422" s="161"/>
      <c r="BE422" s="19">
        <f>Tabla1[[#This Row],[TIEMPO PRORROGADO HASTA
(1)]]-Tabla1[[#This Row],[TIEMPO PRORROGADO DESDE
(1)]]</f>
        <v>0</v>
      </c>
      <c r="BF422" s="161"/>
      <c r="BG422" s="161"/>
      <c r="BH422" s="161"/>
      <c r="BJ422" s="4" t="s">
        <v>181</v>
      </c>
      <c r="BM422" s="4">
        <f t="shared" si="61"/>
        <v>0</v>
      </c>
      <c r="BR422" s="4" t="s">
        <v>181</v>
      </c>
      <c r="BU422" s="19">
        <f t="shared" si="62"/>
        <v>0</v>
      </c>
      <c r="BZ422" s="19">
        <f t="shared" si="63"/>
        <v>0</v>
      </c>
      <c r="CA422" s="19" t="s">
        <v>181</v>
      </c>
      <c r="CB422" s="161"/>
      <c r="CD422" s="161"/>
      <c r="CF422" s="19" t="s">
        <v>181</v>
      </c>
      <c r="CG422" s="161"/>
      <c r="CI422" s="161"/>
      <c r="CJ422" s="161"/>
      <c r="CK422" s="161"/>
      <c r="CL422" s="161"/>
      <c r="CN422" s="48"/>
      <c r="CO422" s="48"/>
      <c r="CP422" s="48"/>
      <c r="CR422" s="9">
        <v>0</v>
      </c>
      <c r="CS422" s="48"/>
      <c r="CT422" s="48"/>
      <c r="CU422" s="48"/>
      <c r="CX422" s="48"/>
      <c r="CY422" s="48"/>
      <c r="CZ422" s="48"/>
      <c r="DC422" s="48"/>
      <c r="DD422" s="48"/>
      <c r="DE422" s="48"/>
      <c r="DH422" s="48"/>
      <c r="DI422" s="48"/>
    </row>
    <row r="423" spans="1:113" x14ac:dyDescent="0.25">
      <c r="A423" s="4">
        <v>2020</v>
      </c>
      <c r="B423" s="5">
        <f>BD!K425</f>
        <v>415</v>
      </c>
      <c r="I423" s="19" t="s">
        <v>181</v>
      </c>
      <c r="O423" s="161"/>
      <c r="Q423" s="161"/>
      <c r="R423" s="161"/>
      <c r="T423" s="4" t="s">
        <v>181</v>
      </c>
      <c r="AE423" s="4" t="s">
        <v>181</v>
      </c>
      <c r="AP423" s="4" t="s">
        <v>181</v>
      </c>
      <c r="BA423" s="9">
        <f t="shared" si="60"/>
        <v>0</v>
      </c>
      <c r="BB423" s="4" t="s">
        <v>181</v>
      </c>
      <c r="BC423" s="161"/>
      <c r="BE423" s="19">
        <f>Tabla1[[#This Row],[TIEMPO PRORROGADO HASTA
(1)]]-Tabla1[[#This Row],[TIEMPO PRORROGADO DESDE
(1)]]</f>
        <v>0</v>
      </c>
      <c r="BF423" s="161"/>
      <c r="BG423" s="161"/>
      <c r="BH423" s="161"/>
      <c r="BJ423" s="4" t="s">
        <v>181</v>
      </c>
      <c r="BM423" s="4">
        <f t="shared" si="61"/>
        <v>0</v>
      </c>
      <c r="BR423" s="4" t="s">
        <v>181</v>
      </c>
      <c r="BU423" s="19">
        <f t="shared" si="62"/>
        <v>0</v>
      </c>
      <c r="BZ423" s="19">
        <f t="shared" si="63"/>
        <v>0</v>
      </c>
      <c r="CA423" s="19" t="s">
        <v>181</v>
      </c>
      <c r="CB423" s="161"/>
      <c r="CD423" s="161"/>
      <c r="CF423" s="19" t="s">
        <v>181</v>
      </c>
      <c r="CG423" s="161"/>
      <c r="CI423" s="161"/>
      <c r="CJ423" s="161"/>
      <c r="CK423" s="161"/>
      <c r="CL423" s="161"/>
      <c r="CN423" s="48"/>
      <c r="CO423" s="48"/>
      <c r="CP423" s="48"/>
      <c r="CR423" s="9">
        <v>0</v>
      </c>
      <c r="CS423" s="48"/>
      <c r="CT423" s="48"/>
      <c r="CU423" s="48"/>
      <c r="CX423" s="48"/>
      <c r="CY423" s="48"/>
      <c r="CZ423" s="48"/>
      <c r="DC423" s="48"/>
      <c r="DD423" s="48"/>
      <c r="DE423" s="48"/>
      <c r="DH423" s="48"/>
      <c r="DI423" s="48"/>
    </row>
    <row r="424" spans="1:113" x14ac:dyDescent="0.25">
      <c r="A424" s="4">
        <v>2020</v>
      </c>
      <c r="B424" s="5">
        <f>BD!K426</f>
        <v>416</v>
      </c>
      <c r="I424" s="19" t="s">
        <v>181</v>
      </c>
      <c r="O424" s="161"/>
      <c r="Q424" s="161"/>
      <c r="R424" s="161"/>
      <c r="T424" s="4" t="s">
        <v>181</v>
      </c>
      <c r="AE424" s="4" t="s">
        <v>181</v>
      </c>
      <c r="AP424" s="4" t="s">
        <v>181</v>
      </c>
      <c r="BA424" s="9">
        <f t="shared" si="60"/>
        <v>0</v>
      </c>
      <c r="BB424" s="4" t="s">
        <v>181</v>
      </c>
      <c r="BC424" s="161"/>
      <c r="BE424" s="19">
        <f>Tabla1[[#This Row],[TIEMPO PRORROGADO HASTA
(1)]]-Tabla1[[#This Row],[TIEMPO PRORROGADO DESDE
(1)]]</f>
        <v>0</v>
      </c>
      <c r="BF424" s="161"/>
      <c r="BG424" s="161"/>
      <c r="BH424" s="161"/>
      <c r="BJ424" s="4" t="s">
        <v>181</v>
      </c>
      <c r="BM424" s="4">
        <f t="shared" si="61"/>
        <v>0</v>
      </c>
      <c r="BR424" s="4" t="s">
        <v>181</v>
      </c>
      <c r="BU424" s="19">
        <f t="shared" si="62"/>
        <v>0</v>
      </c>
      <c r="BZ424" s="19">
        <f t="shared" si="63"/>
        <v>0</v>
      </c>
      <c r="CA424" s="19" t="s">
        <v>181</v>
      </c>
      <c r="CB424" s="161"/>
      <c r="CD424" s="161"/>
      <c r="CF424" s="19" t="s">
        <v>181</v>
      </c>
      <c r="CG424" s="161"/>
      <c r="CI424" s="161"/>
      <c r="CJ424" s="161"/>
      <c r="CK424" s="161"/>
      <c r="CL424" s="161"/>
      <c r="CN424" s="48"/>
      <c r="CO424" s="48"/>
      <c r="CP424" s="48"/>
      <c r="CR424" s="9">
        <v>0</v>
      </c>
      <c r="CS424" s="48"/>
      <c r="CT424" s="48"/>
      <c r="CU424" s="48"/>
      <c r="CX424" s="48"/>
      <c r="CY424" s="48"/>
      <c r="CZ424" s="48"/>
      <c r="DC424" s="48"/>
      <c r="DD424" s="48"/>
      <c r="DE424" s="48"/>
      <c r="DH424" s="48"/>
      <c r="DI424" s="48"/>
    </row>
    <row r="425" spans="1:113" x14ac:dyDescent="0.25">
      <c r="A425" s="4">
        <v>2020</v>
      </c>
      <c r="B425" s="5">
        <f>BD!K427</f>
        <v>417</v>
      </c>
      <c r="I425" s="19" t="s">
        <v>181</v>
      </c>
      <c r="O425" s="161"/>
      <c r="Q425" s="161"/>
      <c r="R425" s="161"/>
      <c r="T425" s="4" t="s">
        <v>181</v>
      </c>
      <c r="AE425" s="4" t="s">
        <v>181</v>
      </c>
      <c r="AP425" s="4" t="s">
        <v>181</v>
      </c>
      <c r="BA425" s="9">
        <f t="shared" si="60"/>
        <v>0</v>
      </c>
      <c r="BB425" s="4" t="s">
        <v>181</v>
      </c>
      <c r="BC425" s="161"/>
      <c r="BE425" s="19">
        <f>Tabla1[[#This Row],[TIEMPO PRORROGADO HASTA
(1)]]-Tabla1[[#This Row],[TIEMPO PRORROGADO DESDE
(1)]]</f>
        <v>0</v>
      </c>
      <c r="BF425" s="161"/>
      <c r="BG425" s="161"/>
      <c r="BH425" s="161"/>
      <c r="BJ425" s="4" t="s">
        <v>181</v>
      </c>
      <c r="BM425" s="4">
        <f t="shared" si="61"/>
        <v>0</v>
      </c>
      <c r="BR425" s="4" t="s">
        <v>181</v>
      </c>
      <c r="BU425" s="19">
        <f t="shared" si="62"/>
        <v>0</v>
      </c>
      <c r="BZ425" s="19">
        <f t="shared" si="63"/>
        <v>0</v>
      </c>
      <c r="CA425" s="19" t="s">
        <v>181</v>
      </c>
      <c r="CB425" s="161"/>
      <c r="CD425" s="161"/>
      <c r="CF425" s="19" t="s">
        <v>181</v>
      </c>
      <c r="CG425" s="161"/>
      <c r="CI425" s="161"/>
      <c r="CJ425" s="161"/>
      <c r="CK425" s="161"/>
      <c r="CL425" s="161"/>
      <c r="CN425" s="48"/>
      <c r="CO425" s="48"/>
      <c r="CP425" s="48"/>
      <c r="CR425" s="9">
        <v>0</v>
      </c>
      <c r="CS425" s="48"/>
      <c r="CT425" s="48"/>
      <c r="CU425" s="48"/>
      <c r="CX425" s="48"/>
      <c r="CY425" s="48"/>
      <c r="CZ425" s="48"/>
      <c r="DC425" s="48"/>
      <c r="DD425" s="48"/>
      <c r="DE425" s="48"/>
      <c r="DH425" s="48"/>
      <c r="DI425" s="48"/>
    </row>
    <row r="426" spans="1:113" x14ac:dyDescent="0.25">
      <c r="A426" s="4">
        <v>2020</v>
      </c>
      <c r="B426" s="5">
        <f>BD!K428</f>
        <v>418</v>
      </c>
      <c r="I426" s="19" t="s">
        <v>181</v>
      </c>
      <c r="O426" s="161"/>
      <c r="Q426" s="161"/>
      <c r="R426" s="161"/>
      <c r="T426" s="4" t="s">
        <v>181</v>
      </c>
      <c r="AE426" s="4" t="s">
        <v>181</v>
      </c>
      <c r="AP426" s="4" t="s">
        <v>181</v>
      </c>
      <c r="BA426" s="9">
        <f t="shared" si="60"/>
        <v>0</v>
      </c>
      <c r="BB426" s="4" t="s">
        <v>181</v>
      </c>
      <c r="BC426" s="161"/>
      <c r="BE426" s="19">
        <f>Tabla1[[#This Row],[TIEMPO PRORROGADO HASTA
(1)]]-Tabla1[[#This Row],[TIEMPO PRORROGADO DESDE
(1)]]</f>
        <v>0</v>
      </c>
      <c r="BF426" s="161"/>
      <c r="BG426" s="161"/>
      <c r="BH426" s="161"/>
      <c r="BJ426" s="4" t="s">
        <v>181</v>
      </c>
      <c r="BM426" s="4">
        <f t="shared" si="61"/>
        <v>0</v>
      </c>
      <c r="BR426" s="4" t="s">
        <v>181</v>
      </c>
      <c r="BU426" s="19">
        <f t="shared" si="62"/>
        <v>0</v>
      </c>
      <c r="BZ426" s="19">
        <f t="shared" si="63"/>
        <v>0</v>
      </c>
      <c r="CA426" s="19" t="s">
        <v>181</v>
      </c>
      <c r="CB426" s="161"/>
      <c r="CD426" s="161"/>
      <c r="CF426" s="19" t="s">
        <v>181</v>
      </c>
      <c r="CG426" s="161"/>
      <c r="CI426" s="161"/>
      <c r="CJ426" s="161"/>
      <c r="CK426" s="161"/>
      <c r="CL426" s="161"/>
      <c r="CN426" s="48"/>
      <c r="CO426" s="48"/>
      <c r="CP426" s="48"/>
      <c r="CR426" s="9">
        <v>0</v>
      </c>
      <c r="CS426" s="48"/>
      <c r="CT426" s="48"/>
      <c r="CU426" s="48"/>
      <c r="CX426" s="48"/>
      <c r="CY426" s="48"/>
      <c r="CZ426" s="48"/>
      <c r="DC426" s="48"/>
      <c r="DD426" s="48"/>
      <c r="DE426" s="48"/>
      <c r="DH426" s="48"/>
      <c r="DI426" s="48"/>
    </row>
    <row r="427" spans="1:113" x14ac:dyDescent="0.25">
      <c r="A427" s="4">
        <v>2020</v>
      </c>
      <c r="B427" s="5">
        <f>BD!K429</f>
        <v>419</v>
      </c>
      <c r="E427" s="9">
        <v>20300000</v>
      </c>
      <c r="I427" s="19" t="s">
        <v>181</v>
      </c>
      <c r="O427" s="161"/>
      <c r="Q427" s="161"/>
      <c r="R427" s="161"/>
      <c r="T427" s="4" t="s">
        <v>181</v>
      </c>
      <c r="AE427" s="4" t="s">
        <v>181</v>
      </c>
      <c r="AP427" s="4" t="s">
        <v>181</v>
      </c>
      <c r="BA427" s="9">
        <f t="shared" si="60"/>
        <v>0</v>
      </c>
      <c r="BB427" s="4" t="s">
        <v>181</v>
      </c>
      <c r="BC427" s="161"/>
      <c r="BE427" s="19">
        <f>Tabla1[[#This Row],[TIEMPO PRORROGADO HASTA
(1)]]-Tabla1[[#This Row],[TIEMPO PRORROGADO DESDE
(1)]]</f>
        <v>0</v>
      </c>
      <c r="BF427" s="161"/>
      <c r="BG427" s="161"/>
      <c r="BH427" s="161"/>
      <c r="BJ427" s="4" t="s">
        <v>181</v>
      </c>
      <c r="BM427" s="4">
        <f t="shared" si="61"/>
        <v>0</v>
      </c>
      <c r="BR427" s="4" t="s">
        <v>181</v>
      </c>
      <c r="BU427" s="19">
        <f t="shared" si="62"/>
        <v>-206</v>
      </c>
      <c r="BV427" s="161">
        <v>44191</v>
      </c>
      <c r="BW427" s="161">
        <v>43985</v>
      </c>
      <c r="BZ427" s="19">
        <f t="shared" si="63"/>
        <v>-206</v>
      </c>
      <c r="CA427" s="19" t="s">
        <v>181</v>
      </c>
      <c r="CB427" s="161"/>
      <c r="CD427" s="161"/>
      <c r="CF427" s="19" t="s">
        <v>180</v>
      </c>
      <c r="CG427" s="161">
        <v>43984</v>
      </c>
      <c r="CH427" s="6" t="s">
        <v>2454</v>
      </c>
      <c r="CI427" s="161">
        <v>43985</v>
      </c>
      <c r="CJ427" s="161"/>
      <c r="CK427" s="13" t="s">
        <v>1438</v>
      </c>
      <c r="CL427" s="161"/>
      <c r="CN427" s="48"/>
      <c r="CO427" s="48"/>
      <c r="CP427" s="48"/>
      <c r="CR427" s="9">
        <v>0</v>
      </c>
      <c r="CS427" s="48"/>
      <c r="CT427" s="48"/>
      <c r="CU427" s="48"/>
      <c r="CX427" s="48"/>
      <c r="CY427" s="48"/>
      <c r="CZ427" s="48"/>
      <c r="DC427" s="48"/>
      <c r="DD427" s="48"/>
      <c r="DE427" s="48"/>
      <c r="DH427" s="48"/>
      <c r="DI427" s="48"/>
    </row>
    <row r="428" spans="1:113" x14ac:dyDescent="0.25">
      <c r="A428" s="4">
        <v>2020</v>
      </c>
      <c r="B428" s="5">
        <f>BD!K430</f>
        <v>420</v>
      </c>
      <c r="I428" s="19" t="s">
        <v>180</v>
      </c>
      <c r="J428" s="20">
        <v>44147</v>
      </c>
      <c r="K428" s="6" t="s">
        <v>5358</v>
      </c>
      <c r="L428" s="19" t="s">
        <v>209</v>
      </c>
      <c r="M428" s="9">
        <v>6400001</v>
      </c>
      <c r="O428" s="161"/>
      <c r="Q428" s="161"/>
      <c r="R428" s="161"/>
      <c r="S428" s="6" t="s">
        <v>1431</v>
      </c>
      <c r="T428" s="4" t="s">
        <v>181</v>
      </c>
      <c r="AE428" s="4" t="s">
        <v>181</v>
      </c>
      <c r="AP428" s="4" t="s">
        <v>181</v>
      </c>
      <c r="BA428" s="9">
        <f t="shared" si="60"/>
        <v>6400001</v>
      </c>
      <c r="BB428" s="4" t="s">
        <v>180</v>
      </c>
      <c r="BC428" s="161">
        <v>44147</v>
      </c>
      <c r="BD428" s="6" t="s">
        <v>5358</v>
      </c>
      <c r="BE428" s="19">
        <f>Tabla1[[#This Row],[TIEMPO PRORROGADO HASTA
(1)]]-Tabla1[[#This Row],[TIEMPO PRORROGADO DESDE
(1)]]</f>
        <v>29</v>
      </c>
      <c r="BF428" s="161">
        <v>44149</v>
      </c>
      <c r="BG428" s="161">
        <v>44178</v>
      </c>
      <c r="BH428" s="161"/>
      <c r="BI428" s="6" t="s">
        <v>1431</v>
      </c>
      <c r="BJ428" s="4" t="s">
        <v>181</v>
      </c>
      <c r="BM428" s="4">
        <f t="shared" si="61"/>
        <v>0</v>
      </c>
      <c r="BR428" s="4" t="s">
        <v>181</v>
      </c>
      <c r="BU428" s="19">
        <f t="shared" si="62"/>
        <v>0</v>
      </c>
      <c r="BZ428" s="19">
        <f t="shared" si="63"/>
        <v>29</v>
      </c>
      <c r="CA428" s="19" t="s">
        <v>181</v>
      </c>
      <c r="CB428" s="161"/>
      <c r="CD428" s="161"/>
      <c r="CF428" s="19" t="s">
        <v>181</v>
      </c>
      <c r="CG428" s="161"/>
      <c r="CI428" s="161"/>
      <c r="CJ428" s="161"/>
      <c r="CK428" s="161"/>
      <c r="CL428" s="161"/>
      <c r="CN428" s="48"/>
      <c r="CO428" s="48"/>
      <c r="CP428" s="48"/>
      <c r="CR428" s="9">
        <v>0</v>
      </c>
      <c r="CS428" s="48"/>
      <c r="CT428" s="48"/>
      <c r="CU428" s="48"/>
      <c r="CX428" s="48"/>
      <c r="CY428" s="48"/>
      <c r="CZ428" s="48"/>
      <c r="DC428" s="48"/>
      <c r="DD428" s="48"/>
      <c r="DE428" s="48"/>
      <c r="DH428" s="48"/>
      <c r="DI428" s="48"/>
    </row>
    <row r="429" spans="1:113" x14ac:dyDescent="0.25">
      <c r="A429" s="4">
        <v>2020</v>
      </c>
      <c r="B429" s="5">
        <f>BD!K431</f>
        <v>421</v>
      </c>
      <c r="I429" s="19" t="s">
        <v>181</v>
      </c>
      <c r="O429" s="161"/>
      <c r="Q429" s="161"/>
      <c r="R429" s="161"/>
      <c r="T429" s="4" t="s">
        <v>181</v>
      </c>
      <c r="AE429" s="4" t="s">
        <v>181</v>
      </c>
      <c r="AP429" s="4" t="s">
        <v>181</v>
      </c>
      <c r="BA429" s="9">
        <f t="shared" si="60"/>
        <v>0</v>
      </c>
      <c r="BB429" s="4" t="s">
        <v>181</v>
      </c>
      <c r="BC429" s="161"/>
      <c r="BE429" s="19">
        <f>Tabla1[[#This Row],[TIEMPO PRORROGADO HASTA
(1)]]-Tabla1[[#This Row],[TIEMPO PRORROGADO DESDE
(1)]]</f>
        <v>0</v>
      </c>
      <c r="BF429" s="161"/>
      <c r="BG429" s="161"/>
      <c r="BH429" s="161"/>
      <c r="BJ429" s="4" t="s">
        <v>181</v>
      </c>
      <c r="BM429" s="4">
        <f t="shared" si="61"/>
        <v>0</v>
      </c>
      <c r="BR429" s="4" t="s">
        <v>181</v>
      </c>
      <c r="BU429" s="19">
        <f t="shared" si="62"/>
        <v>0</v>
      </c>
      <c r="BZ429" s="19">
        <f t="shared" si="63"/>
        <v>0</v>
      </c>
      <c r="CA429" s="19" t="s">
        <v>181</v>
      </c>
      <c r="CB429" s="161"/>
      <c r="CD429" s="161"/>
      <c r="CF429" s="19" t="s">
        <v>181</v>
      </c>
      <c r="CG429" s="161"/>
      <c r="CI429" s="161"/>
      <c r="CJ429" s="161"/>
      <c r="CK429" s="161"/>
      <c r="CL429" s="161"/>
      <c r="CN429" s="48"/>
      <c r="CO429" s="48"/>
      <c r="CP429" s="48"/>
      <c r="CR429" s="9">
        <v>0</v>
      </c>
      <c r="CS429" s="48"/>
      <c r="CT429" s="48"/>
      <c r="CU429" s="48"/>
      <c r="CX429" s="48"/>
      <c r="CY429" s="48"/>
      <c r="CZ429" s="48"/>
      <c r="DC429" s="48"/>
      <c r="DD429" s="48"/>
      <c r="DE429" s="48"/>
      <c r="DH429" s="48"/>
      <c r="DI429" s="48"/>
    </row>
    <row r="430" spans="1:113" x14ac:dyDescent="0.25">
      <c r="A430" s="4">
        <v>2020</v>
      </c>
      <c r="B430" s="5">
        <f>BD!K432</f>
        <v>422</v>
      </c>
      <c r="I430" s="19" t="s">
        <v>181</v>
      </c>
      <c r="O430" s="161"/>
      <c r="Q430" s="161"/>
      <c r="R430" s="161"/>
      <c r="T430" s="4" t="s">
        <v>181</v>
      </c>
      <c r="AE430" s="4" t="s">
        <v>181</v>
      </c>
      <c r="AP430" s="4" t="s">
        <v>181</v>
      </c>
      <c r="BA430" s="9">
        <f t="shared" si="60"/>
        <v>0</v>
      </c>
      <c r="BB430" s="4" t="s">
        <v>181</v>
      </c>
      <c r="BC430" s="161"/>
      <c r="BE430" s="19">
        <f>Tabla1[[#This Row],[TIEMPO PRORROGADO HASTA
(1)]]-Tabla1[[#This Row],[TIEMPO PRORROGADO DESDE
(1)]]</f>
        <v>0</v>
      </c>
      <c r="BF430" s="161"/>
      <c r="BG430" s="161"/>
      <c r="BH430" s="161"/>
      <c r="BJ430" s="4" t="s">
        <v>181</v>
      </c>
      <c r="BM430" s="4">
        <f t="shared" si="61"/>
        <v>0</v>
      </c>
      <c r="BR430" s="4" t="s">
        <v>181</v>
      </c>
      <c r="BU430" s="19">
        <f t="shared" si="62"/>
        <v>0</v>
      </c>
      <c r="BZ430" s="19">
        <f t="shared" si="63"/>
        <v>0</v>
      </c>
      <c r="CA430" s="19" t="s">
        <v>181</v>
      </c>
      <c r="CB430" s="161"/>
      <c r="CD430" s="161"/>
      <c r="CF430" s="19" t="s">
        <v>181</v>
      </c>
      <c r="CG430" s="161"/>
      <c r="CI430" s="161"/>
      <c r="CJ430" s="161"/>
      <c r="CK430" s="161"/>
      <c r="CL430" s="161"/>
      <c r="CN430" s="48"/>
      <c r="CO430" s="48"/>
      <c r="CP430" s="48"/>
      <c r="CR430" s="9">
        <v>0</v>
      </c>
      <c r="CS430" s="48"/>
      <c r="CT430" s="48"/>
      <c r="CU430" s="48"/>
      <c r="CX430" s="48"/>
      <c r="CY430" s="48"/>
      <c r="CZ430" s="48"/>
      <c r="DC430" s="48"/>
      <c r="DD430" s="48"/>
      <c r="DE430" s="48"/>
      <c r="DH430" s="48"/>
      <c r="DI430" s="48"/>
    </row>
    <row r="431" spans="1:113" x14ac:dyDescent="0.25">
      <c r="A431" s="4">
        <v>2020</v>
      </c>
      <c r="B431" s="5">
        <f>BD!K433</f>
        <v>423</v>
      </c>
      <c r="I431" s="19" t="s">
        <v>181</v>
      </c>
      <c r="O431" s="161"/>
      <c r="Q431" s="161"/>
      <c r="R431" s="161"/>
      <c r="T431" s="4" t="s">
        <v>181</v>
      </c>
      <c r="AE431" s="4" t="s">
        <v>181</v>
      </c>
      <c r="AP431" s="4" t="s">
        <v>181</v>
      </c>
      <c r="BA431" s="9">
        <f t="shared" si="60"/>
        <v>0</v>
      </c>
      <c r="BB431" s="4" t="s">
        <v>181</v>
      </c>
      <c r="BC431" s="161"/>
      <c r="BE431" s="19">
        <f>Tabla1[[#This Row],[TIEMPO PRORROGADO HASTA
(1)]]-Tabla1[[#This Row],[TIEMPO PRORROGADO DESDE
(1)]]</f>
        <v>0</v>
      </c>
      <c r="BF431" s="161"/>
      <c r="BG431" s="161"/>
      <c r="BH431" s="161"/>
      <c r="BJ431" s="4" t="s">
        <v>181</v>
      </c>
      <c r="BM431" s="4">
        <f t="shared" si="61"/>
        <v>0</v>
      </c>
      <c r="BR431" s="4" t="s">
        <v>181</v>
      </c>
      <c r="BU431" s="19">
        <f t="shared" si="62"/>
        <v>0</v>
      </c>
      <c r="BZ431" s="19">
        <f t="shared" si="63"/>
        <v>0</v>
      </c>
      <c r="CA431" s="19" t="s">
        <v>181</v>
      </c>
      <c r="CB431" s="161"/>
      <c r="CD431" s="161"/>
      <c r="CF431" s="19" t="s">
        <v>181</v>
      </c>
      <c r="CG431" s="161"/>
      <c r="CI431" s="161"/>
      <c r="CJ431" s="161"/>
      <c r="CK431" s="161"/>
      <c r="CL431" s="161"/>
      <c r="CN431" s="48"/>
      <c r="CO431" s="48"/>
      <c r="CP431" s="48"/>
      <c r="CR431" s="9">
        <v>0</v>
      </c>
      <c r="CS431" s="48"/>
      <c r="CT431" s="48"/>
      <c r="CU431" s="48"/>
      <c r="CX431" s="48"/>
      <c r="CY431" s="48"/>
      <c r="CZ431" s="48"/>
      <c r="DC431" s="48"/>
      <c r="DD431" s="48"/>
      <c r="DE431" s="48"/>
      <c r="DH431" s="48"/>
      <c r="DI431" s="48"/>
    </row>
    <row r="432" spans="1:113" x14ac:dyDescent="0.25">
      <c r="A432" s="4">
        <v>2020</v>
      </c>
      <c r="B432" s="5">
        <f>BD!K434</f>
        <v>424</v>
      </c>
      <c r="I432" s="19" t="s">
        <v>181</v>
      </c>
      <c r="O432" s="161"/>
      <c r="Q432" s="161"/>
      <c r="R432" s="161"/>
      <c r="T432" s="4" t="s">
        <v>181</v>
      </c>
      <c r="AE432" s="4" t="s">
        <v>181</v>
      </c>
      <c r="AP432" s="4" t="s">
        <v>181</v>
      </c>
      <c r="BA432" s="9">
        <f t="shared" si="60"/>
        <v>0</v>
      </c>
      <c r="BB432" s="4" t="s">
        <v>181</v>
      </c>
      <c r="BC432" s="161"/>
      <c r="BE432" s="19">
        <f>Tabla1[[#This Row],[TIEMPO PRORROGADO HASTA
(1)]]-Tabla1[[#This Row],[TIEMPO PRORROGADO DESDE
(1)]]</f>
        <v>0</v>
      </c>
      <c r="BF432" s="161"/>
      <c r="BG432" s="161"/>
      <c r="BH432" s="161"/>
      <c r="BJ432" s="4" t="s">
        <v>181</v>
      </c>
      <c r="BM432" s="4">
        <f t="shared" si="61"/>
        <v>0</v>
      </c>
      <c r="BR432" s="4" t="s">
        <v>181</v>
      </c>
      <c r="BU432" s="19">
        <f t="shared" si="62"/>
        <v>0</v>
      </c>
      <c r="BZ432" s="19">
        <f t="shared" si="63"/>
        <v>0</v>
      </c>
      <c r="CA432" s="19" t="s">
        <v>181</v>
      </c>
      <c r="CB432" s="161"/>
      <c r="CD432" s="161"/>
      <c r="CF432" s="19" t="s">
        <v>181</v>
      </c>
      <c r="CG432" s="161"/>
      <c r="CI432" s="161"/>
      <c r="CJ432" s="161"/>
      <c r="CK432" s="161"/>
      <c r="CL432" s="161"/>
      <c r="CN432" s="48"/>
      <c r="CO432" s="48"/>
      <c r="CP432" s="48"/>
      <c r="CR432" s="9">
        <v>0</v>
      </c>
      <c r="CS432" s="48"/>
      <c r="CT432" s="48"/>
      <c r="CU432" s="48"/>
      <c r="CX432" s="48"/>
      <c r="CY432" s="48"/>
      <c r="CZ432" s="48"/>
      <c r="DC432" s="48"/>
      <c r="DD432" s="48"/>
      <c r="DE432" s="48"/>
      <c r="DH432" s="48"/>
      <c r="DI432" s="48"/>
    </row>
    <row r="433" spans="1:113" x14ac:dyDescent="0.25">
      <c r="A433" s="4">
        <v>2020</v>
      </c>
      <c r="B433" s="5">
        <f>BD!K435</f>
        <v>425</v>
      </c>
      <c r="I433" s="19" t="s">
        <v>181</v>
      </c>
      <c r="O433" s="161"/>
      <c r="Q433" s="161"/>
      <c r="R433" s="161"/>
      <c r="T433" s="4" t="s">
        <v>181</v>
      </c>
      <c r="AE433" s="4" t="s">
        <v>181</v>
      </c>
      <c r="AP433" s="4" t="s">
        <v>181</v>
      </c>
      <c r="BA433" s="9">
        <f t="shared" si="60"/>
        <v>0</v>
      </c>
      <c r="BB433" s="4" t="s">
        <v>181</v>
      </c>
      <c r="BC433" s="161"/>
      <c r="BE433" s="19">
        <f>Tabla1[[#This Row],[TIEMPO PRORROGADO HASTA
(1)]]-Tabla1[[#This Row],[TIEMPO PRORROGADO DESDE
(1)]]</f>
        <v>0</v>
      </c>
      <c r="BF433" s="161"/>
      <c r="BG433" s="161"/>
      <c r="BH433" s="161"/>
      <c r="BJ433" s="4" t="s">
        <v>181</v>
      </c>
      <c r="BM433" s="4">
        <f t="shared" si="61"/>
        <v>0</v>
      </c>
      <c r="BR433" s="4" t="s">
        <v>181</v>
      </c>
      <c r="BU433" s="19">
        <f t="shared" si="62"/>
        <v>0</v>
      </c>
      <c r="BZ433" s="19">
        <f t="shared" si="63"/>
        <v>0</v>
      </c>
      <c r="CA433" s="19" t="s">
        <v>181</v>
      </c>
      <c r="CB433" s="161"/>
      <c r="CD433" s="161"/>
      <c r="CF433" s="19" t="s">
        <v>181</v>
      </c>
      <c r="CG433" s="161"/>
      <c r="CI433" s="161"/>
      <c r="CJ433" s="161"/>
      <c r="CK433" s="161"/>
      <c r="CL433" s="161"/>
      <c r="CN433" s="48"/>
      <c r="CO433" s="48"/>
      <c r="CP433" s="48"/>
      <c r="CR433" s="9">
        <v>0</v>
      </c>
      <c r="CS433" s="48"/>
      <c r="CT433" s="48"/>
      <c r="CU433" s="48"/>
      <c r="CX433" s="48"/>
      <c r="CY433" s="48"/>
      <c r="CZ433" s="48"/>
      <c r="DC433" s="48"/>
      <c r="DD433" s="48"/>
      <c r="DE433" s="48"/>
      <c r="DH433" s="48"/>
      <c r="DI433" s="48"/>
    </row>
    <row r="434" spans="1:113" x14ac:dyDescent="0.25">
      <c r="A434" s="4">
        <v>2020</v>
      </c>
      <c r="B434" s="5">
        <f>BD!K436</f>
        <v>426</v>
      </c>
      <c r="I434" s="19" t="s">
        <v>181</v>
      </c>
      <c r="O434" s="161"/>
      <c r="Q434" s="161"/>
      <c r="R434" s="161"/>
      <c r="T434" s="4" t="s">
        <v>181</v>
      </c>
      <c r="AE434" s="4" t="s">
        <v>181</v>
      </c>
      <c r="AP434" s="4" t="s">
        <v>181</v>
      </c>
      <c r="BA434" s="9">
        <f t="shared" si="60"/>
        <v>0</v>
      </c>
      <c r="BB434" s="4" t="s">
        <v>181</v>
      </c>
      <c r="BC434" s="161"/>
      <c r="BE434" s="19">
        <f>Tabla1[[#This Row],[TIEMPO PRORROGADO HASTA
(1)]]-Tabla1[[#This Row],[TIEMPO PRORROGADO DESDE
(1)]]</f>
        <v>0</v>
      </c>
      <c r="BF434" s="161"/>
      <c r="BG434" s="161"/>
      <c r="BH434" s="161"/>
      <c r="BJ434" s="4" t="s">
        <v>181</v>
      </c>
      <c r="BM434" s="4">
        <f t="shared" si="61"/>
        <v>0</v>
      </c>
      <c r="BR434" s="4" t="s">
        <v>181</v>
      </c>
      <c r="BU434" s="19">
        <f t="shared" si="62"/>
        <v>0</v>
      </c>
      <c r="BZ434" s="19">
        <f t="shared" si="63"/>
        <v>0</v>
      </c>
      <c r="CA434" s="19" t="s">
        <v>181</v>
      </c>
      <c r="CB434" s="161"/>
      <c r="CD434" s="161"/>
      <c r="CF434" s="19" t="s">
        <v>181</v>
      </c>
      <c r="CG434" s="161"/>
      <c r="CI434" s="161"/>
      <c r="CJ434" s="161"/>
      <c r="CK434" s="161"/>
      <c r="CL434" s="161"/>
      <c r="CN434" s="48"/>
      <c r="CO434" s="48"/>
      <c r="CP434" s="48"/>
      <c r="CR434" s="9">
        <v>0</v>
      </c>
      <c r="CS434" s="48"/>
      <c r="CT434" s="48"/>
      <c r="CU434" s="48"/>
      <c r="CX434" s="48"/>
      <c r="CY434" s="48"/>
      <c r="CZ434" s="48"/>
      <c r="DC434" s="48"/>
      <c r="DD434" s="48"/>
      <c r="DE434" s="48"/>
      <c r="DH434" s="48"/>
      <c r="DI434" s="48"/>
    </row>
    <row r="435" spans="1:113" x14ac:dyDescent="0.25">
      <c r="A435" s="4">
        <v>2020</v>
      </c>
      <c r="B435" s="5">
        <f>BD!K437</f>
        <v>427</v>
      </c>
      <c r="I435" s="19" t="s">
        <v>181</v>
      </c>
      <c r="O435" s="161"/>
      <c r="Q435" s="161"/>
      <c r="R435" s="161"/>
      <c r="T435" s="4" t="s">
        <v>181</v>
      </c>
      <c r="AE435" s="4" t="s">
        <v>181</v>
      </c>
      <c r="AP435" s="4" t="s">
        <v>181</v>
      </c>
      <c r="BA435" s="9">
        <f t="shared" si="60"/>
        <v>0</v>
      </c>
      <c r="BB435" s="4" t="s">
        <v>181</v>
      </c>
      <c r="BC435" s="161"/>
      <c r="BE435" s="19">
        <f>Tabla1[[#This Row],[TIEMPO PRORROGADO HASTA
(1)]]-Tabla1[[#This Row],[TIEMPO PRORROGADO DESDE
(1)]]</f>
        <v>0</v>
      </c>
      <c r="BF435" s="161"/>
      <c r="BG435" s="161"/>
      <c r="BH435" s="161"/>
      <c r="BJ435" s="4" t="s">
        <v>181</v>
      </c>
      <c r="BM435" s="4">
        <f t="shared" si="61"/>
        <v>0</v>
      </c>
      <c r="BR435" s="4" t="s">
        <v>181</v>
      </c>
      <c r="BU435" s="19">
        <f t="shared" si="62"/>
        <v>0</v>
      </c>
      <c r="BZ435" s="19">
        <f t="shared" si="63"/>
        <v>0</v>
      </c>
      <c r="CA435" s="19" t="s">
        <v>181</v>
      </c>
      <c r="CB435" s="161"/>
      <c r="CD435" s="161"/>
      <c r="CF435" s="19" t="s">
        <v>181</v>
      </c>
      <c r="CG435" s="161"/>
      <c r="CI435" s="161"/>
      <c r="CJ435" s="161"/>
      <c r="CK435" s="161"/>
      <c r="CL435" s="161"/>
      <c r="CN435" s="48"/>
      <c r="CO435" s="48"/>
      <c r="CP435" s="48"/>
      <c r="CR435" s="9">
        <v>0</v>
      </c>
      <c r="CS435" s="48"/>
      <c r="CT435" s="48"/>
      <c r="CU435" s="48"/>
      <c r="CX435" s="48"/>
      <c r="CY435" s="48"/>
      <c r="CZ435" s="48"/>
      <c r="DC435" s="48"/>
      <c r="DD435" s="48"/>
      <c r="DE435" s="48"/>
      <c r="DH435" s="48"/>
      <c r="DI435" s="48"/>
    </row>
    <row r="436" spans="1:113" x14ac:dyDescent="0.25">
      <c r="A436" s="4">
        <v>2020</v>
      </c>
      <c r="B436" s="5">
        <f>BD!K438</f>
        <v>428</v>
      </c>
      <c r="C436" s="161">
        <v>43956</v>
      </c>
      <c r="D436" s="6" t="s">
        <v>2454</v>
      </c>
      <c r="E436" s="9">
        <v>750000</v>
      </c>
      <c r="I436" s="19" t="s">
        <v>181</v>
      </c>
      <c r="O436" s="161"/>
      <c r="Q436" s="161"/>
      <c r="R436" s="161"/>
      <c r="T436" s="4" t="s">
        <v>181</v>
      </c>
      <c r="AE436" s="4" t="s">
        <v>181</v>
      </c>
      <c r="AP436" s="4" t="s">
        <v>181</v>
      </c>
      <c r="BA436" s="9">
        <f t="shared" si="60"/>
        <v>0</v>
      </c>
      <c r="BB436" s="4" t="s">
        <v>181</v>
      </c>
      <c r="BC436" s="161"/>
      <c r="BE436" s="19">
        <f>Tabla1[[#This Row],[TIEMPO PRORROGADO HASTA
(1)]]-Tabla1[[#This Row],[TIEMPO PRORROGADO DESDE
(1)]]</f>
        <v>0</v>
      </c>
      <c r="BF436" s="161"/>
      <c r="BG436" s="161"/>
      <c r="BH436" s="161"/>
      <c r="BJ436" s="4" t="s">
        <v>181</v>
      </c>
      <c r="BM436" s="4">
        <f t="shared" si="61"/>
        <v>0</v>
      </c>
      <c r="BR436" s="4" t="s">
        <v>181</v>
      </c>
      <c r="BU436" s="19">
        <f t="shared" si="62"/>
        <v>0</v>
      </c>
      <c r="BZ436" s="19">
        <f t="shared" si="63"/>
        <v>0</v>
      </c>
      <c r="CA436" s="19" t="s">
        <v>181</v>
      </c>
      <c r="CB436" s="161"/>
      <c r="CD436" s="161"/>
      <c r="CF436" s="19" t="s">
        <v>181</v>
      </c>
      <c r="CG436" s="161"/>
      <c r="CI436" s="161"/>
      <c r="CJ436" s="161"/>
      <c r="CK436" s="161"/>
      <c r="CL436" s="161"/>
      <c r="CN436" s="48"/>
      <c r="CO436" s="48"/>
      <c r="CP436" s="48"/>
      <c r="CR436" s="9">
        <v>0</v>
      </c>
      <c r="CS436" s="48"/>
      <c r="CT436" s="48"/>
      <c r="CU436" s="48"/>
      <c r="CX436" s="48"/>
      <c r="CY436" s="48"/>
      <c r="CZ436" s="48"/>
      <c r="DC436" s="48"/>
      <c r="DD436" s="48"/>
      <c r="DE436" s="48"/>
      <c r="DH436" s="48"/>
      <c r="DI436" s="48"/>
    </row>
    <row r="437" spans="1:113" x14ac:dyDescent="0.25">
      <c r="A437" s="4">
        <v>2020</v>
      </c>
      <c r="B437" s="5">
        <f>BD!K439</f>
        <v>429</v>
      </c>
      <c r="C437" s="161">
        <v>43956</v>
      </c>
      <c r="D437" s="6" t="s">
        <v>2454</v>
      </c>
      <c r="E437" s="9">
        <v>1066667</v>
      </c>
      <c r="I437" s="19" t="s">
        <v>181</v>
      </c>
      <c r="O437" s="161"/>
      <c r="Q437" s="161"/>
      <c r="R437" s="161"/>
      <c r="T437" s="4" t="s">
        <v>181</v>
      </c>
      <c r="AE437" s="4" t="s">
        <v>181</v>
      </c>
      <c r="AP437" s="4" t="s">
        <v>181</v>
      </c>
      <c r="BA437" s="9">
        <f t="shared" si="60"/>
        <v>0</v>
      </c>
      <c r="BB437" s="4" t="s">
        <v>181</v>
      </c>
      <c r="BC437" s="161"/>
      <c r="BE437" s="19">
        <f>Tabla1[[#This Row],[TIEMPO PRORROGADO HASTA
(1)]]-Tabla1[[#This Row],[TIEMPO PRORROGADO DESDE
(1)]]</f>
        <v>0</v>
      </c>
      <c r="BF437" s="161"/>
      <c r="BG437" s="161"/>
      <c r="BH437" s="161"/>
      <c r="BJ437" s="4" t="s">
        <v>181</v>
      </c>
      <c r="BM437" s="4">
        <f t="shared" si="61"/>
        <v>0</v>
      </c>
      <c r="BR437" s="4" t="s">
        <v>181</v>
      </c>
      <c r="BU437" s="19">
        <f t="shared" si="62"/>
        <v>0</v>
      </c>
      <c r="BZ437" s="19">
        <f t="shared" si="63"/>
        <v>0</v>
      </c>
      <c r="CA437" s="19" t="s">
        <v>181</v>
      </c>
      <c r="CB437" s="161"/>
      <c r="CD437" s="161"/>
      <c r="CF437" s="19" t="s">
        <v>181</v>
      </c>
      <c r="CG437" s="161"/>
      <c r="CI437" s="161"/>
      <c r="CJ437" s="161"/>
      <c r="CK437" s="161"/>
      <c r="CL437" s="161"/>
      <c r="CN437" s="48"/>
      <c r="CO437" s="48"/>
      <c r="CP437" s="48"/>
      <c r="CR437" s="9">
        <v>0</v>
      </c>
      <c r="CS437" s="48"/>
      <c r="CT437" s="48"/>
      <c r="CU437" s="48"/>
      <c r="CX437" s="48"/>
      <c r="CY437" s="48"/>
      <c r="CZ437" s="48"/>
      <c r="DC437" s="48"/>
      <c r="DD437" s="48"/>
      <c r="DE437" s="48"/>
      <c r="DH437" s="48"/>
      <c r="DI437" s="48"/>
    </row>
    <row r="438" spans="1:113" x14ac:dyDescent="0.25">
      <c r="A438" s="4">
        <v>2020</v>
      </c>
      <c r="B438" s="5">
        <f>BD!K440</f>
        <v>430</v>
      </c>
      <c r="I438" s="19" t="s">
        <v>180</v>
      </c>
      <c r="O438" s="161"/>
      <c r="Q438" s="161"/>
      <c r="R438" s="161"/>
      <c r="T438" s="4" t="s">
        <v>181</v>
      </c>
      <c r="AE438" s="4" t="s">
        <v>181</v>
      </c>
      <c r="AP438" s="4" t="s">
        <v>181</v>
      </c>
      <c r="BA438" s="9">
        <f t="shared" si="60"/>
        <v>0</v>
      </c>
      <c r="BB438" s="4" t="s">
        <v>181</v>
      </c>
      <c r="BC438" s="161"/>
      <c r="BE438" s="19">
        <f>Tabla1[[#This Row],[TIEMPO PRORROGADO HASTA
(1)]]-Tabla1[[#This Row],[TIEMPO PRORROGADO DESDE
(1)]]</f>
        <v>0</v>
      </c>
      <c r="BF438" s="161"/>
      <c r="BG438" s="161"/>
      <c r="BH438" s="161"/>
      <c r="BJ438" s="4" t="s">
        <v>181</v>
      </c>
      <c r="BM438" s="4">
        <f t="shared" si="61"/>
        <v>0</v>
      </c>
      <c r="BR438" s="4" t="s">
        <v>181</v>
      </c>
      <c r="BU438" s="19">
        <f t="shared" si="62"/>
        <v>0</v>
      </c>
      <c r="BZ438" s="19">
        <f t="shared" si="63"/>
        <v>0</v>
      </c>
      <c r="CA438" s="19" t="s">
        <v>181</v>
      </c>
      <c r="CB438" s="161"/>
      <c r="CD438" s="161"/>
      <c r="CF438" s="19" t="s">
        <v>181</v>
      </c>
      <c r="CG438" s="161"/>
      <c r="CI438" s="161"/>
      <c r="CJ438" s="161"/>
      <c r="CK438" s="161"/>
      <c r="CL438" s="161"/>
      <c r="CN438" s="48"/>
      <c r="CO438" s="48"/>
      <c r="CP438" s="48"/>
      <c r="CR438" s="9">
        <v>0</v>
      </c>
      <c r="CS438" s="48"/>
      <c r="CT438" s="48"/>
      <c r="CU438" s="48"/>
      <c r="CX438" s="48"/>
      <c r="CY438" s="48"/>
      <c r="CZ438" s="48"/>
      <c r="DC438" s="48"/>
      <c r="DD438" s="48"/>
      <c r="DE438" s="48"/>
      <c r="DH438" s="48"/>
      <c r="DI438" s="48"/>
    </row>
    <row r="439" spans="1:113" x14ac:dyDescent="0.25">
      <c r="A439" s="4">
        <v>2020</v>
      </c>
      <c r="B439" s="5">
        <f>BD!K441</f>
        <v>431</v>
      </c>
      <c r="C439" s="231">
        <v>44189</v>
      </c>
      <c r="E439" s="9">
        <v>675000000</v>
      </c>
      <c r="H439" s="6" t="s">
        <v>714</v>
      </c>
      <c r="I439" s="19" t="s">
        <v>181</v>
      </c>
      <c r="O439" s="161"/>
      <c r="Q439" s="161"/>
      <c r="R439" s="161"/>
      <c r="T439" s="4" t="s">
        <v>181</v>
      </c>
      <c r="AE439" s="4" t="s">
        <v>181</v>
      </c>
      <c r="AP439" s="4" t="s">
        <v>181</v>
      </c>
      <c r="BA439" s="9">
        <f t="shared" ref="BA439:BA449" si="68">M439+X439+AI439+AT439</f>
        <v>0</v>
      </c>
      <c r="BB439" s="4" t="s">
        <v>180</v>
      </c>
      <c r="BC439" s="161">
        <v>44189</v>
      </c>
      <c r="BD439" s="6" t="s">
        <v>5358</v>
      </c>
      <c r="BE439" s="19">
        <f>Tabla1[[#This Row],[TIEMPO PRORROGADO HASTA
(1)]]-Tabla1[[#This Row],[TIEMPO PRORROGADO DESDE
(1)]]</f>
        <v>59</v>
      </c>
      <c r="BF439" s="161">
        <v>44196</v>
      </c>
      <c r="BG439" s="161">
        <v>44255</v>
      </c>
      <c r="BH439" s="161"/>
      <c r="BI439" s="6" t="s">
        <v>714</v>
      </c>
      <c r="BJ439" s="4" t="s">
        <v>181</v>
      </c>
      <c r="BM439" s="4">
        <f t="shared" ref="BM439:BM449" si="69">BO439-BN439</f>
        <v>0</v>
      </c>
      <c r="BR439" s="4" t="s">
        <v>181</v>
      </c>
      <c r="BU439" s="19">
        <f t="shared" ref="BU439:BU449" si="70">BW439-BV439</f>
        <v>0</v>
      </c>
      <c r="BZ439" s="19">
        <f t="shared" ref="BZ439:BZ449" si="71">BU439+BM439+BE439</f>
        <v>59</v>
      </c>
      <c r="CA439" s="19" t="s">
        <v>181</v>
      </c>
      <c r="CB439" s="161"/>
      <c r="CD439" s="161"/>
      <c r="CF439" s="19" t="s">
        <v>181</v>
      </c>
      <c r="CG439" s="161"/>
      <c r="CI439" s="161"/>
      <c r="CJ439" s="161"/>
      <c r="CK439" s="161"/>
      <c r="CL439" s="161"/>
      <c r="CN439" s="48"/>
      <c r="CO439" s="48"/>
      <c r="CP439" s="48"/>
      <c r="CR439" s="9">
        <v>0</v>
      </c>
      <c r="CS439" s="48"/>
      <c r="CT439" s="48"/>
      <c r="CU439" s="48"/>
      <c r="CX439" s="48"/>
      <c r="CY439" s="48"/>
      <c r="CZ439" s="48"/>
      <c r="DC439" s="48"/>
      <c r="DD439" s="48"/>
      <c r="DE439" s="48"/>
      <c r="DH439" s="48"/>
      <c r="DI439" s="48"/>
    </row>
    <row r="440" spans="1:113" x14ac:dyDescent="0.25">
      <c r="A440" s="4">
        <v>2020</v>
      </c>
      <c r="B440" s="5">
        <f>BD!K442</f>
        <v>432</v>
      </c>
      <c r="I440" s="19" t="s">
        <v>180</v>
      </c>
      <c r="J440" s="20">
        <v>44007</v>
      </c>
      <c r="K440" s="6" t="s">
        <v>2454</v>
      </c>
      <c r="L440" s="19" t="s">
        <v>209</v>
      </c>
      <c r="M440" s="9">
        <v>3987222</v>
      </c>
      <c r="O440" s="161"/>
      <c r="Q440" s="161"/>
      <c r="R440" s="161"/>
      <c r="S440" s="6" t="s">
        <v>1437</v>
      </c>
      <c r="T440" s="4" t="s">
        <v>181</v>
      </c>
      <c r="AE440" s="4" t="s">
        <v>181</v>
      </c>
      <c r="AP440" s="4" t="s">
        <v>181</v>
      </c>
      <c r="BA440" s="9">
        <f t="shared" si="68"/>
        <v>3987222</v>
      </c>
      <c r="BB440" s="4" t="s">
        <v>180</v>
      </c>
      <c r="BC440" s="161">
        <v>44007</v>
      </c>
      <c r="BD440" s="6" t="s">
        <v>2454</v>
      </c>
      <c r="BE440" s="19">
        <f>Tabla1[[#This Row],[TIEMPO PRORROGADO HASTA
(1)]]-Tabla1[[#This Row],[TIEMPO PRORROGADO DESDE
(1)]]</f>
        <v>26</v>
      </c>
      <c r="BF440" s="161">
        <v>44016</v>
      </c>
      <c r="BG440" s="161">
        <v>44042</v>
      </c>
      <c r="BH440" s="161"/>
      <c r="BJ440" s="4" t="s">
        <v>181</v>
      </c>
      <c r="BM440" s="4">
        <f t="shared" si="69"/>
        <v>0</v>
      </c>
      <c r="BR440" s="4" t="s">
        <v>181</v>
      </c>
      <c r="BU440" s="19">
        <f t="shared" si="70"/>
        <v>0</v>
      </c>
      <c r="BZ440" s="19">
        <f t="shared" si="71"/>
        <v>26</v>
      </c>
      <c r="CA440" s="19" t="s">
        <v>181</v>
      </c>
      <c r="CB440" s="161"/>
      <c r="CD440" s="161"/>
      <c r="CF440" s="19" t="s">
        <v>181</v>
      </c>
      <c r="CG440" s="161"/>
      <c r="CI440" s="161"/>
      <c r="CJ440" s="161"/>
      <c r="CK440" s="161"/>
      <c r="CL440" s="161"/>
      <c r="CN440" s="48"/>
      <c r="CO440" s="48"/>
      <c r="CP440" s="48"/>
      <c r="CR440" s="9">
        <v>0</v>
      </c>
      <c r="CS440" s="48"/>
      <c r="CT440" s="48"/>
      <c r="CU440" s="48"/>
      <c r="CX440" s="48"/>
      <c r="CY440" s="48"/>
      <c r="CZ440" s="48"/>
      <c r="DC440" s="48"/>
      <c r="DD440" s="48"/>
      <c r="DE440" s="48"/>
      <c r="DH440" s="48"/>
      <c r="DI440" s="48"/>
    </row>
    <row r="441" spans="1:113" x14ac:dyDescent="0.25">
      <c r="A441" s="4">
        <v>2020</v>
      </c>
      <c r="B441" s="5">
        <f>BD!K443</f>
        <v>433</v>
      </c>
      <c r="I441" s="19" t="s">
        <v>180</v>
      </c>
      <c r="J441" s="20">
        <v>44148</v>
      </c>
      <c r="K441" s="6" t="s">
        <v>5358</v>
      </c>
      <c r="L441" s="19" t="s">
        <v>209</v>
      </c>
      <c r="M441" s="9">
        <v>5866667</v>
      </c>
      <c r="O441" s="161"/>
      <c r="Q441" s="161"/>
      <c r="R441" s="161"/>
      <c r="S441" s="6" t="s">
        <v>1431</v>
      </c>
      <c r="T441" s="4" t="s">
        <v>181</v>
      </c>
      <c r="AE441" s="4" t="s">
        <v>181</v>
      </c>
      <c r="AP441" s="4" t="s">
        <v>181</v>
      </c>
      <c r="BA441" s="9">
        <f t="shared" si="68"/>
        <v>5866667</v>
      </c>
      <c r="BB441" s="4" t="s">
        <v>180</v>
      </c>
      <c r="BC441" s="161">
        <v>44148</v>
      </c>
      <c r="BD441" s="6" t="s">
        <v>5358</v>
      </c>
      <c r="BE441" s="19">
        <f>Tabla1[[#This Row],[TIEMPO PRORROGADO HASTA
(1)]]-Tabla1[[#This Row],[TIEMPO PRORROGADO DESDE
(1)]]</f>
        <v>22</v>
      </c>
      <c r="BF441" s="161">
        <v>44172</v>
      </c>
      <c r="BG441" s="161">
        <v>44194</v>
      </c>
      <c r="BH441" s="161"/>
      <c r="BI441" s="6" t="s">
        <v>1431</v>
      </c>
      <c r="BJ441" s="4" t="s">
        <v>181</v>
      </c>
      <c r="BM441" s="4">
        <f t="shared" si="69"/>
        <v>0</v>
      </c>
      <c r="BR441" s="4" t="s">
        <v>181</v>
      </c>
      <c r="BU441" s="19">
        <f t="shared" si="70"/>
        <v>0</v>
      </c>
      <c r="BZ441" s="19">
        <f t="shared" si="71"/>
        <v>22</v>
      </c>
      <c r="CA441" s="19" t="s">
        <v>181</v>
      </c>
      <c r="CB441" s="161"/>
      <c r="CD441" s="161"/>
      <c r="CF441" s="19" t="s">
        <v>181</v>
      </c>
      <c r="CG441" s="161"/>
      <c r="CI441" s="161"/>
      <c r="CJ441" s="161"/>
      <c r="CK441" s="161"/>
      <c r="CL441" s="161"/>
      <c r="CN441" s="48"/>
      <c r="CO441" s="48"/>
      <c r="CP441" s="48"/>
      <c r="CR441" s="9">
        <v>0</v>
      </c>
      <c r="CS441" s="48"/>
      <c r="CT441" s="48"/>
      <c r="CU441" s="48"/>
      <c r="CX441" s="48"/>
      <c r="CY441" s="48"/>
      <c r="CZ441" s="48"/>
      <c r="DC441" s="48"/>
      <c r="DD441" s="48"/>
      <c r="DE441" s="48"/>
      <c r="DH441" s="48"/>
      <c r="DI441" s="48"/>
    </row>
    <row r="442" spans="1:113" x14ac:dyDescent="0.25">
      <c r="A442" s="4">
        <v>2020</v>
      </c>
      <c r="B442" s="5">
        <f>BD!K444</f>
        <v>434</v>
      </c>
      <c r="I442" s="19" t="s">
        <v>180</v>
      </c>
      <c r="J442" s="20">
        <v>44175</v>
      </c>
      <c r="K442" s="6" t="s">
        <v>5358</v>
      </c>
      <c r="L442" s="19" t="s">
        <v>209</v>
      </c>
      <c r="M442" s="9">
        <v>3666000</v>
      </c>
      <c r="O442" s="161"/>
      <c r="Q442" s="161"/>
      <c r="R442" s="161"/>
      <c r="S442" s="6" t="s">
        <v>1439</v>
      </c>
      <c r="T442" s="4" t="s">
        <v>181</v>
      </c>
      <c r="AE442" s="4" t="s">
        <v>181</v>
      </c>
      <c r="AP442" s="4" t="s">
        <v>181</v>
      </c>
      <c r="BA442" s="9">
        <f t="shared" si="68"/>
        <v>3666000</v>
      </c>
      <c r="BB442" s="4" t="s">
        <v>180</v>
      </c>
      <c r="BC442" s="20">
        <v>44175</v>
      </c>
      <c r="BD442" s="6" t="s">
        <v>5358</v>
      </c>
      <c r="BE442" s="19">
        <f>Tabla1[[#This Row],[TIEMPO PRORROGADO HASTA
(1)]]-Tabla1[[#This Row],[TIEMPO PRORROGADO DESDE
(1)]]</f>
        <v>18</v>
      </c>
      <c r="BF442" s="161">
        <v>44177</v>
      </c>
      <c r="BG442" s="161">
        <v>44195</v>
      </c>
      <c r="BH442" s="161"/>
      <c r="BI442" s="6" t="s">
        <v>1439</v>
      </c>
      <c r="BJ442" s="4" t="s">
        <v>181</v>
      </c>
      <c r="BM442" s="4">
        <f t="shared" si="69"/>
        <v>0</v>
      </c>
      <c r="BR442" s="4" t="s">
        <v>181</v>
      </c>
      <c r="BU442" s="19">
        <f t="shared" si="70"/>
        <v>0</v>
      </c>
      <c r="BZ442" s="19">
        <f t="shared" si="71"/>
        <v>18</v>
      </c>
      <c r="CA442" s="19" t="s">
        <v>181</v>
      </c>
      <c r="CB442" s="161"/>
      <c r="CD442" s="161"/>
      <c r="CF442" s="19" t="s">
        <v>181</v>
      </c>
      <c r="CG442" s="161"/>
      <c r="CI442" s="161"/>
      <c r="CJ442" s="161"/>
      <c r="CK442" s="161"/>
      <c r="CL442" s="161"/>
      <c r="CN442" s="48"/>
      <c r="CO442" s="48"/>
      <c r="CP442" s="48"/>
      <c r="CR442" s="9">
        <v>0</v>
      </c>
      <c r="CS442" s="48"/>
      <c r="CT442" s="48"/>
      <c r="CU442" s="48"/>
      <c r="CX442" s="48"/>
      <c r="CY442" s="48"/>
      <c r="CZ442" s="48"/>
      <c r="DC442" s="48"/>
      <c r="DD442" s="48"/>
      <c r="DE442" s="48"/>
      <c r="DH442" s="48"/>
      <c r="DI442" s="48"/>
    </row>
    <row r="443" spans="1:113" x14ac:dyDescent="0.25">
      <c r="A443" s="4">
        <v>2020</v>
      </c>
      <c r="B443" s="5">
        <f>BD!K445</f>
        <v>435</v>
      </c>
      <c r="I443" s="19" t="s">
        <v>180</v>
      </c>
      <c r="J443" s="20">
        <v>44159</v>
      </c>
      <c r="K443" s="6" t="s">
        <v>5358</v>
      </c>
      <c r="L443" s="19" t="s">
        <v>209</v>
      </c>
      <c r="M443" s="9">
        <v>2706000</v>
      </c>
      <c r="O443" s="161"/>
      <c r="Q443" s="161"/>
      <c r="R443" s="161"/>
      <c r="S443" s="6" t="s">
        <v>1439</v>
      </c>
      <c r="T443" s="4" t="s">
        <v>181</v>
      </c>
      <c r="AE443" s="4" t="s">
        <v>181</v>
      </c>
      <c r="AP443" s="4" t="s">
        <v>181</v>
      </c>
      <c r="BA443" s="9">
        <f t="shared" si="68"/>
        <v>2706000</v>
      </c>
      <c r="BB443" s="4" t="s">
        <v>180</v>
      </c>
      <c r="BC443" s="161">
        <v>44159</v>
      </c>
      <c r="BD443" s="6" t="s">
        <v>5358</v>
      </c>
      <c r="BE443" s="19">
        <f>Tabla1[[#This Row],[TIEMPO PRORROGADO HASTA
(1)]]-Tabla1[[#This Row],[TIEMPO PRORROGADO DESDE
(1)]]</f>
        <v>18</v>
      </c>
      <c r="BF443" s="161">
        <v>44177</v>
      </c>
      <c r="BG443" s="231">
        <v>44195</v>
      </c>
      <c r="BH443" s="161"/>
      <c r="BI443" s="6" t="s">
        <v>1439</v>
      </c>
      <c r="BJ443" s="4" t="s">
        <v>181</v>
      </c>
      <c r="BM443" s="4">
        <f t="shared" si="69"/>
        <v>0</v>
      </c>
      <c r="BR443" s="4" t="s">
        <v>181</v>
      </c>
      <c r="BU443" s="19">
        <f t="shared" si="70"/>
        <v>0</v>
      </c>
      <c r="BZ443" s="19">
        <f t="shared" si="71"/>
        <v>18</v>
      </c>
      <c r="CA443" s="19" t="s">
        <v>181</v>
      </c>
      <c r="CB443" s="161"/>
      <c r="CD443" s="161"/>
      <c r="CF443" s="19" t="s">
        <v>181</v>
      </c>
      <c r="CG443" s="161"/>
      <c r="CI443" s="161"/>
      <c r="CJ443" s="161"/>
      <c r="CK443" s="161"/>
      <c r="CL443" s="161"/>
      <c r="CN443" s="48"/>
      <c r="CO443" s="48"/>
      <c r="CP443" s="48"/>
      <c r="CR443" s="9">
        <v>0</v>
      </c>
      <c r="CS443" s="48"/>
      <c r="CT443" s="48"/>
      <c r="CU443" s="48"/>
      <c r="CX443" s="48"/>
      <c r="CY443" s="48"/>
      <c r="CZ443" s="48"/>
      <c r="DC443" s="48"/>
      <c r="DD443" s="48"/>
      <c r="DE443" s="48"/>
      <c r="DH443" s="48"/>
      <c r="DI443" s="48"/>
    </row>
    <row r="444" spans="1:113" x14ac:dyDescent="0.25">
      <c r="A444" s="4">
        <v>2020</v>
      </c>
      <c r="B444" s="5">
        <f>BD!K446</f>
        <v>436</v>
      </c>
      <c r="I444" s="19" t="s">
        <v>181</v>
      </c>
      <c r="O444" s="161"/>
      <c r="Q444" s="161"/>
      <c r="R444" s="161"/>
      <c r="T444" s="4" t="s">
        <v>181</v>
      </c>
      <c r="AE444" s="4" t="s">
        <v>181</v>
      </c>
      <c r="AP444" s="4" t="s">
        <v>181</v>
      </c>
      <c r="BA444" s="9">
        <f t="shared" si="68"/>
        <v>0</v>
      </c>
      <c r="BB444" s="4" t="s">
        <v>181</v>
      </c>
      <c r="BC444" s="161"/>
      <c r="BE444" s="19">
        <f>Tabla1[[#This Row],[TIEMPO PRORROGADO HASTA
(1)]]-Tabla1[[#This Row],[TIEMPO PRORROGADO DESDE
(1)]]</f>
        <v>0</v>
      </c>
      <c r="BF444" s="161"/>
      <c r="BG444" s="161"/>
      <c r="BH444" s="161"/>
      <c r="BJ444" s="4" t="s">
        <v>181</v>
      </c>
      <c r="BM444" s="4">
        <f t="shared" si="69"/>
        <v>0</v>
      </c>
      <c r="BR444" s="4" t="s">
        <v>181</v>
      </c>
      <c r="BU444" s="19">
        <f t="shared" si="70"/>
        <v>0</v>
      </c>
      <c r="BZ444" s="19">
        <f t="shared" si="71"/>
        <v>0</v>
      </c>
      <c r="CA444" s="19" t="s">
        <v>181</v>
      </c>
      <c r="CB444" s="161"/>
      <c r="CD444" s="161"/>
      <c r="CF444" s="19" t="s">
        <v>181</v>
      </c>
      <c r="CG444" s="161"/>
      <c r="CI444" s="161"/>
      <c r="CJ444" s="161"/>
      <c r="CK444" s="161"/>
      <c r="CL444" s="161"/>
      <c r="CN444" s="48"/>
      <c r="CO444" s="48"/>
      <c r="CP444" s="48"/>
      <c r="CR444" s="9">
        <v>0</v>
      </c>
      <c r="CS444" s="48"/>
      <c r="CT444" s="48"/>
      <c r="CU444" s="48"/>
      <c r="CX444" s="48"/>
      <c r="CY444" s="48"/>
      <c r="CZ444" s="48"/>
      <c r="DC444" s="48"/>
      <c r="DD444" s="48"/>
      <c r="DE444" s="48"/>
      <c r="DH444" s="48"/>
      <c r="DI444" s="48"/>
    </row>
    <row r="445" spans="1:113" x14ac:dyDescent="0.25">
      <c r="A445" s="4">
        <v>2020</v>
      </c>
      <c r="B445" s="5">
        <f>BD!K447</f>
        <v>437</v>
      </c>
      <c r="I445" s="19" t="s">
        <v>180</v>
      </c>
      <c r="J445" s="20">
        <v>44159</v>
      </c>
      <c r="K445" s="6" t="s">
        <v>5358</v>
      </c>
      <c r="L445" s="19" t="s">
        <v>209</v>
      </c>
      <c r="M445" s="9">
        <v>2555667</v>
      </c>
      <c r="O445" s="161"/>
      <c r="Q445" s="161"/>
      <c r="R445" s="161"/>
      <c r="S445" s="6" t="s">
        <v>1439</v>
      </c>
      <c r="T445" s="4" t="s">
        <v>181</v>
      </c>
      <c r="AE445" s="4" t="s">
        <v>181</v>
      </c>
      <c r="AP445" s="4" t="s">
        <v>181</v>
      </c>
      <c r="BA445" s="9">
        <f t="shared" si="68"/>
        <v>2555667</v>
      </c>
      <c r="BB445" s="4" t="s">
        <v>180</v>
      </c>
      <c r="BC445" s="161">
        <v>44159</v>
      </c>
      <c r="BD445" s="6" t="s">
        <v>5358</v>
      </c>
      <c r="BE445" s="19">
        <f>Tabla1[[#This Row],[TIEMPO PRORROGADO HASTA
(1)]]-Tabla1[[#This Row],[TIEMPO PRORROGADO DESDE
(1)]]</f>
        <v>17</v>
      </c>
      <c r="BF445" s="161">
        <v>44177</v>
      </c>
      <c r="BG445" s="161">
        <v>44194</v>
      </c>
      <c r="BH445" s="161"/>
      <c r="BI445" s="6" t="s">
        <v>1439</v>
      </c>
      <c r="BJ445" s="4" t="s">
        <v>181</v>
      </c>
      <c r="BM445" s="4">
        <f t="shared" si="69"/>
        <v>0</v>
      </c>
      <c r="BR445" s="4" t="s">
        <v>181</v>
      </c>
      <c r="BU445" s="19">
        <f t="shared" si="70"/>
        <v>0</v>
      </c>
      <c r="BZ445" s="19">
        <f t="shared" si="71"/>
        <v>17</v>
      </c>
      <c r="CA445" s="19" t="s">
        <v>181</v>
      </c>
      <c r="CB445" s="161"/>
      <c r="CD445" s="161"/>
      <c r="CF445" s="19" t="s">
        <v>181</v>
      </c>
      <c r="CG445" s="161"/>
      <c r="CI445" s="161"/>
      <c r="CJ445" s="161"/>
      <c r="CK445" s="161"/>
      <c r="CL445" s="161"/>
      <c r="CN445" s="48"/>
      <c r="CO445" s="48"/>
      <c r="CP445" s="48"/>
      <c r="CR445" s="9">
        <v>0</v>
      </c>
      <c r="CS445" s="48"/>
      <c r="CT445" s="48"/>
      <c r="CU445" s="48"/>
      <c r="CX445" s="48"/>
      <c r="CY445" s="48"/>
      <c r="CZ445" s="48"/>
      <c r="DC445" s="48"/>
      <c r="DD445" s="48"/>
      <c r="DE445" s="48"/>
      <c r="DH445" s="48"/>
      <c r="DI445" s="48"/>
    </row>
    <row r="446" spans="1:113" x14ac:dyDescent="0.25">
      <c r="A446" s="4">
        <v>2020</v>
      </c>
      <c r="B446" s="5">
        <f>BD!K448</f>
        <v>438</v>
      </c>
      <c r="I446" s="19" t="s">
        <v>181</v>
      </c>
      <c r="O446" s="161"/>
      <c r="Q446" s="161"/>
      <c r="R446" s="161"/>
      <c r="T446" s="4" t="s">
        <v>181</v>
      </c>
      <c r="AE446" s="4" t="s">
        <v>181</v>
      </c>
      <c r="AP446" s="4" t="s">
        <v>181</v>
      </c>
      <c r="BA446" s="9">
        <f t="shared" si="68"/>
        <v>0</v>
      </c>
      <c r="BB446" s="4" t="s">
        <v>181</v>
      </c>
      <c r="BC446" s="161"/>
      <c r="BE446" s="19">
        <f>Tabla1[[#This Row],[TIEMPO PRORROGADO HASTA
(1)]]-Tabla1[[#This Row],[TIEMPO PRORROGADO DESDE
(1)]]</f>
        <v>0</v>
      </c>
      <c r="BF446" s="161"/>
      <c r="BG446" s="161"/>
      <c r="BH446" s="161"/>
      <c r="BJ446" s="4" t="s">
        <v>181</v>
      </c>
      <c r="BM446" s="4">
        <f t="shared" si="69"/>
        <v>0</v>
      </c>
      <c r="BR446" s="4" t="s">
        <v>181</v>
      </c>
      <c r="BU446" s="19">
        <f t="shared" si="70"/>
        <v>0</v>
      </c>
      <c r="BZ446" s="19">
        <f t="shared" si="71"/>
        <v>0</v>
      </c>
      <c r="CA446" s="19" t="s">
        <v>181</v>
      </c>
      <c r="CB446" s="161"/>
      <c r="CD446" s="161"/>
      <c r="CF446" s="19" t="s">
        <v>181</v>
      </c>
      <c r="CG446" s="161"/>
      <c r="CI446" s="161"/>
      <c r="CJ446" s="161"/>
      <c r="CK446" s="161"/>
      <c r="CL446" s="161"/>
      <c r="CN446" s="48"/>
      <c r="CO446" s="48"/>
      <c r="CP446" s="48"/>
      <c r="CR446" s="9">
        <v>0</v>
      </c>
      <c r="CS446" s="48"/>
      <c r="CT446" s="48"/>
      <c r="CU446" s="48"/>
      <c r="CX446" s="48"/>
      <c r="CY446" s="48"/>
      <c r="CZ446" s="48"/>
      <c r="DC446" s="48"/>
      <c r="DD446" s="48"/>
      <c r="DE446" s="48"/>
      <c r="DH446" s="48"/>
      <c r="DI446" s="48"/>
    </row>
    <row r="447" spans="1:113" x14ac:dyDescent="0.25">
      <c r="A447" s="4">
        <v>2020</v>
      </c>
      <c r="B447" s="5">
        <f>BD!K449</f>
        <v>439</v>
      </c>
      <c r="I447" s="19" t="s">
        <v>181</v>
      </c>
      <c r="O447" s="161"/>
      <c r="Q447" s="161"/>
      <c r="R447" s="161"/>
      <c r="T447" s="4" t="s">
        <v>181</v>
      </c>
      <c r="AE447" s="4" t="s">
        <v>181</v>
      </c>
      <c r="AP447" s="4" t="s">
        <v>181</v>
      </c>
      <c r="BA447" s="9">
        <f t="shared" si="68"/>
        <v>0</v>
      </c>
      <c r="BB447" s="4" t="s">
        <v>181</v>
      </c>
      <c r="BC447" s="161"/>
      <c r="BE447" s="19">
        <f>Tabla1[[#This Row],[TIEMPO PRORROGADO HASTA
(1)]]-Tabla1[[#This Row],[TIEMPO PRORROGADO DESDE
(1)]]</f>
        <v>0</v>
      </c>
      <c r="BF447" s="161"/>
      <c r="BG447" s="161"/>
      <c r="BH447" s="161"/>
      <c r="BJ447" s="4" t="s">
        <v>181</v>
      </c>
      <c r="BM447" s="4">
        <f t="shared" si="69"/>
        <v>0</v>
      </c>
      <c r="BR447" s="4" t="s">
        <v>181</v>
      </c>
      <c r="BU447" s="19">
        <f t="shared" si="70"/>
        <v>0</v>
      </c>
      <c r="BZ447" s="19">
        <f t="shared" si="71"/>
        <v>0</v>
      </c>
      <c r="CA447" s="19" t="s">
        <v>181</v>
      </c>
      <c r="CB447" s="161"/>
      <c r="CD447" s="161"/>
      <c r="CF447" s="19" t="s">
        <v>181</v>
      </c>
      <c r="CG447" s="161"/>
      <c r="CI447" s="161"/>
      <c r="CJ447" s="161"/>
      <c r="CK447" s="161"/>
      <c r="CL447" s="161"/>
      <c r="CN447" s="48"/>
      <c r="CO447" s="48"/>
      <c r="CP447" s="48"/>
      <c r="CR447" s="9">
        <v>0</v>
      </c>
      <c r="CS447" s="48"/>
      <c r="CT447" s="48"/>
      <c r="CU447" s="48"/>
      <c r="CX447" s="48"/>
      <c r="CY447" s="48"/>
      <c r="CZ447" s="48"/>
      <c r="DC447" s="48"/>
      <c r="DD447" s="48"/>
      <c r="DE447" s="48"/>
      <c r="DH447" s="48"/>
      <c r="DI447" s="48"/>
    </row>
    <row r="448" spans="1:113" x14ac:dyDescent="0.25">
      <c r="A448" s="4">
        <v>2020</v>
      </c>
      <c r="B448" s="5">
        <f>BD!K450</f>
        <v>440</v>
      </c>
      <c r="I448" s="19" t="s">
        <v>180</v>
      </c>
      <c r="J448" s="20">
        <v>44114</v>
      </c>
      <c r="K448" s="6" t="s">
        <v>2454</v>
      </c>
      <c r="L448" s="19" t="s">
        <v>209</v>
      </c>
      <c r="M448" s="9">
        <v>4000000</v>
      </c>
      <c r="O448" s="161"/>
      <c r="Q448" s="161"/>
      <c r="R448" s="161"/>
      <c r="S448" s="6" t="s">
        <v>1436</v>
      </c>
      <c r="T448" s="4" t="s">
        <v>181</v>
      </c>
      <c r="AE448" s="4" t="s">
        <v>181</v>
      </c>
      <c r="AP448" s="4" t="s">
        <v>181</v>
      </c>
      <c r="BA448" s="9">
        <f t="shared" si="68"/>
        <v>4000000</v>
      </c>
      <c r="BB448" s="4" t="s">
        <v>180</v>
      </c>
      <c r="BC448" s="161">
        <v>44114</v>
      </c>
      <c r="BD448" s="6" t="s">
        <v>2454</v>
      </c>
      <c r="BE448" s="19">
        <f>Tabla1[[#This Row],[TIEMPO PRORROGADO HASTA
(1)]]-Tabla1[[#This Row],[TIEMPO PRORROGADO DESDE
(1)]]</f>
        <v>15</v>
      </c>
      <c r="BF448" s="161">
        <v>44180</v>
      </c>
      <c r="BG448" s="161">
        <v>44195</v>
      </c>
      <c r="BH448" s="161"/>
      <c r="BI448" s="6" t="s">
        <v>1436</v>
      </c>
      <c r="BJ448" s="4" t="s">
        <v>181</v>
      </c>
      <c r="BM448" s="4">
        <f t="shared" si="69"/>
        <v>0</v>
      </c>
      <c r="BR448" s="4" t="s">
        <v>181</v>
      </c>
      <c r="BU448" s="19">
        <f t="shared" si="70"/>
        <v>0</v>
      </c>
      <c r="BZ448" s="19">
        <f t="shared" si="71"/>
        <v>15</v>
      </c>
      <c r="CA448" s="19" t="s">
        <v>181</v>
      </c>
      <c r="CB448" s="161"/>
      <c r="CD448" s="161"/>
      <c r="CF448" s="19" t="s">
        <v>181</v>
      </c>
      <c r="CG448" s="161"/>
      <c r="CI448" s="161"/>
      <c r="CJ448" s="161"/>
      <c r="CK448" s="161"/>
      <c r="CL448" s="161"/>
      <c r="CN448" s="48"/>
      <c r="CO448" s="48"/>
      <c r="CP448" s="48"/>
      <c r="CR448" s="9">
        <v>0</v>
      </c>
      <c r="CS448" s="48"/>
      <c r="CT448" s="48"/>
      <c r="CU448" s="48"/>
      <c r="CX448" s="48"/>
      <c r="CY448" s="48"/>
      <c r="CZ448" s="48"/>
      <c r="DC448" s="48"/>
      <c r="DD448" s="48"/>
      <c r="DE448" s="48"/>
      <c r="DH448" s="48"/>
      <c r="DI448" s="48"/>
    </row>
    <row r="449" spans="1:113" x14ac:dyDescent="0.25">
      <c r="A449" s="4">
        <v>2020</v>
      </c>
      <c r="B449" s="5">
        <f>BD!K451</f>
        <v>441</v>
      </c>
      <c r="I449" s="19" t="s">
        <v>181</v>
      </c>
      <c r="O449" s="161"/>
      <c r="Q449" s="161"/>
      <c r="R449" s="161"/>
      <c r="T449" s="4" t="s">
        <v>181</v>
      </c>
      <c r="AE449" s="4" t="s">
        <v>181</v>
      </c>
      <c r="AP449" s="4" t="s">
        <v>181</v>
      </c>
      <c r="BA449" s="9">
        <f t="shared" si="68"/>
        <v>0</v>
      </c>
      <c r="BB449" s="4" t="s">
        <v>181</v>
      </c>
      <c r="BC449" s="161"/>
      <c r="BE449" s="19">
        <f>Tabla1[[#This Row],[TIEMPO PRORROGADO HASTA
(1)]]-Tabla1[[#This Row],[TIEMPO PRORROGADO DESDE
(1)]]</f>
        <v>0</v>
      </c>
      <c r="BF449" s="161"/>
      <c r="BG449" s="161"/>
      <c r="BH449" s="161"/>
      <c r="BJ449" s="4" t="s">
        <v>181</v>
      </c>
      <c r="BM449" s="4">
        <f t="shared" si="69"/>
        <v>0</v>
      </c>
      <c r="BR449" s="4" t="s">
        <v>181</v>
      </c>
      <c r="BU449" s="19">
        <f t="shared" si="70"/>
        <v>0</v>
      </c>
      <c r="BZ449" s="19">
        <f t="shared" si="71"/>
        <v>0</v>
      </c>
      <c r="CA449" s="19" t="s">
        <v>181</v>
      </c>
      <c r="CB449" s="161"/>
      <c r="CD449" s="161"/>
      <c r="CF449" s="19" t="s">
        <v>181</v>
      </c>
      <c r="CG449" s="161"/>
      <c r="CI449" s="161"/>
      <c r="CJ449" s="161"/>
      <c r="CK449" s="161"/>
      <c r="CL449" s="161"/>
      <c r="CN449" s="48"/>
      <c r="CO449" s="48"/>
      <c r="CP449" s="48"/>
      <c r="CR449" s="9">
        <v>0</v>
      </c>
      <c r="CS449" s="48"/>
      <c r="CT449" s="48"/>
      <c r="CU449" s="48"/>
      <c r="CX449" s="48"/>
      <c r="CY449" s="48"/>
      <c r="CZ449" s="48"/>
      <c r="DC449" s="48"/>
      <c r="DD449" s="48"/>
      <c r="DE449" s="48"/>
      <c r="DH449" s="48"/>
      <c r="DI449" s="48"/>
    </row>
    <row r="450" spans="1:113" x14ac:dyDescent="0.25">
      <c r="A450" s="4">
        <v>2020</v>
      </c>
      <c r="B450" s="5">
        <f>BD!K452</f>
        <v>442</v>
      </c>
      <c r="I450" s="19" t="s">
        <v>181</v>
      </c>
      <c r="O450" s="161"/>
      <c r="Q450" s="161"/>
      <c r="R450" s="161"/>
      <c r="T450" s="4" t="s">
        <v>181</v>
      </c>
      <c r="AE450" s="4" t="s">
        <v>181</v>
      </c>
      <c r="AP450" s="4" t="s">
        <v>181</v>
      </c>
      <c r="BA450" s="9">
        <f t="shared" ref="BA450:BA455" si="72">M450+X450+AI450+AT450</f>
        <v>0</v>
      </c>
      <c r="BB450" s="4" t="s">
        <v>181</v>
      </c>
      <c r="BC450" s="161"/>
      <c r="BE450" s="19">
        <f>Tabla1[[#This Row],[TIEMPO PRORROGADO HASTA
(1)]]-Tabla1[[#This Row],[TIEMPO PRORROGADO DESDE
(1)]]</f>
        <v>0</v>
      </c>
      <c r="BF450" s="161"/>
      <c r="BG450" s="161"/>
      <c r="BH450" s="161"/>
      <c r="BJ450" s="4" t="s">
        <v>181</v>
      </c>
      <c r="BM450" s="4">
        <f t="shared" ref="BM450:BM455" si="73">BO450-BN450</f>
        <v>0</v>
      </c>
      <c r="BR450" s="4" t="s">
        <v>181</v>
      </c>
      <c r="BU450" s="19">
        <f t="shared" ref="BU450:BU455" si="74">BW450-BV450</f>
        <v>0</v>
      </c>
      <c r="BZ450" s="19">
        <f t="shared" ref="BZ450:BZ455" si="75">BU450+BM450+BE450</f>
        <v>0</v>
      </c>
      <c r="CA450" s="19" t="s">
        <v>181</v>
      </c>
      <c r="CB450" s="161"/>
      <c r="CD450" s="161"/>
      <c r="CF450" s="19" t="s">
        <v>181</v>
      </c>
      <c r="CG450" s="161"/>
      <c r="CI450" s="161"/>
      <c r="CJ450" s="161"/>
      <c r="CK450" s="161"/>
      <c r="CL450" s="161"/>
      <c r="CN450" s="48"/>
      <c r="CO450" s="48"/>
      <c r="CP450" s="48"/>
      <c r="CR450" s="9">
        <v>0</v>
      </c>
      <c r="CS450" s="48"/>
      <c r="CT450" s="48"/>
      <c r="CU450" s="48"/>
      <c r="CX450" s="48"/>
      <c r="CY450" s="48"/>
      <c r="CZ450" s="48"/>
      <c r="DC450" s="48"/>
      <c r="DD450" s="48"/>
      <c r="DE450" s="48"/>
      <c r="DH450" s="48"/>
      <c r="DI450" s="48"/>
    </row>
    <row r="451" spans="1:113" x14ac:dyDescent="0.25">
      <c r="A451" s="4">
        <v>2020</v>
      </c>
      <c r="B451" s="5">
        <f>BD!K453</f>
        <v>443</v>
      </c>
      <c r="I451" s="19" t="s">
        <v>181</v>
      </c>
      <c r="O451" s="161"/>
      <c r="Q451" s="161"/>
      <c r="R451" s="161"/>
      <c r="T451" s="4" t="s">
        <v>181</v>
      </c>
      <c r="AE451" s="4" t="s">
        <v>181</v>
      </c>
      <c r="AP451" s="4" t="s">
        <v>181</v>
      </c>
      <c r="BA451" s="9">
        <f t="shared" si="72"/>
        <v>0</v>
      </c>
      <c r="BB451" s="4" t="s">
        <v>181</v>
      </c>
      <c r="BC451" s="161"/>
      <c r="BE451" s="19">
        <f>Tabla1[[#This Row],[TIEMPO PRORROGADO HASTA
(1)]]-Tabla1[[#This Row],[TIEMPO PRORROGADO DESDE
(1)]]</f>
        <v>0</v>
      </c>
      <c r="BF451" s="161"/>
      <c r="BG451" s="161"/>
      <c r="BH451" s="161"/>
      <c r="BJ451" s="4" t="s">
        <v>181</v>
      </c>
      <c r="BM451" s="4">
        <f t="shared" si="73"/>
        <v>0</v>
      </c>
      <c r="BR451" s="4" t="s">
        <v>181</v>
      </c>
      <c r="BU451" s="19">
        <f t="shared" si="74"/>
        <v>0</v>
      </c>
      <c r="BZ451" s="19">
        <f t="shared" si="75"/>
        <v>0</v>
      </c>
      <c r="CA451" s="19" t="s">
        <v>181</v>
      </c>
      <c r="CB451" s="161"/>
      <c r="CD451" s="161"/>
      <c r="CF451" s="19" t="s">
        <v>181</v>
      </c>
      <c r="CG451" s="161"/>
      <c r="CI451" s="161"/>
      <c r="CJ451" s="161"/>
      <c r="CK451" s="161"/>
      <c r="CL451" s="161"/>
      <c r="CN451" s="48"/>
      <c r="CO451" s="48"/>
      <c r="CP451" s="48"/>
      <c r="CR451" s="9">
        <v>0</v>
      </c>
      <c r="CS451" s="48"/>
      <c r="CT451" s="48"/>
      <c r="CU451" s="48"/>
      <c r="CX451" s="48"/>
      <c r="CY451" s="48"/>
      <c r="CZ451" s="48"/>
      <c r="DC451" s="48"/>
      <c r="DD451" s="48"/>
      <c r="DE451" s="48"/>
      <c r="DH451" s="48"/>
      <c r="DI451" s="48"/>
    </row>
    <row r="452" spans="1:113" x14ac:dyDescent="0.25">
      <c r="A452" s="4">
        <v>2020</v>
      </c>
      <c r="B452" s="5">
        <f>BD!K454</f>
        <v>444</v>
      </c>
      <c r="I452" s="19" t="s">
        <v>180</v>
      </c>
      <c r="J452" s="20">
        <v>44104</v>
      </c>
      <c r="K452" s="6" t="s">
        <v>2454</v>
      </c>
      <c r="L452" s="19" t="s">
        <v>209</v>
      </c>
      <c r="M452" s="9">
        <v>833333</v>
      </c>
      <c r="O452" s="161"/>
      <c r="Q452" s="161"/>
      <c r="R452" s="161"/>
      <c r="S452" s="6" t="s">
        <v>1438</v>
      </c>
      <c r="T452" s="4" t="s">
        <v>181</v>
      </c>
      <c r="AE452" s="4" t="s">
        <v>181</v>
      </c>
      <c r="AP452" s="4" t="s">
        <v>181</v>
      </c>
      <c r="BA452" s="9">
        <f t="shared" si="72"/>
        <v>833333</v>
      </c>
      <c r="BB452" s="4" t="s">
        <v>180</v>
      </c>
      <c r="BC452" s="161">
        <v>44104</v>
      </c>
      <c r="BD452" s="6" t="s">
        <v>2454</v>
      </c>
      <c r="BE452" s="19">
        <f>Tabla1[[#This Row],[TIEMPO PRORROGADO HASTA
(1)]]-Tabla1[[#This Row],[TIEMPO PRORROGADO DESDE
(1)]]</f>
        <v>10</v>
      </c>
      <c r="BF452" s="161">
        <v>44185</v>
      </c>
      <c r="BG452" s="161">
        <v>44195</v>
      </c>
      <c r="BH452" s="161"/>
      <c r="BI452" s="6" t="s">
        <v>1438</v>
      </c>
      <c r="BJ452" s="4" t="s">
        <v>181</v>
      </c>
      <c r="BM452" s="4">
        <f t="shared" si="73"/>
        <v>0</v>
      </c>
      <c r="BR452" s="4" t="s">
        <v>181</v>
      </c>
      <c r="BU452" s="19">
        <f t="shared" si="74"/>
        <v>0</v>
      </c>
      <c r="BZ452" s="19">
        <f t="shared" si="75"/>
        <v>10</v>
      </c>
      <c r="CA452" s="19" t="s">
        <v>181</v>
      </c>
      <c r="CB452" s="161"/>
      <c r="CD452" s="161"/>
      <c r="CF452" s="19" t="s">
        <v>181</v>
      </c>
      <c r="CG452" s="161"/>
      <c r="CI452" s="161"/>
      <c r="CJ452" s="161"/>
      <c r="CK452" s="161"/>
      <c r="CL452" s="161"/>
      <c r="CN452" s="48"/>
      <c r="CO452" s="48"/>
      <c r="CP452" s="48"/>
      <c r="CR452" s="9">
        <v>0</v>
      </c>
      <c r="CS452" s="48"/>
      <c r="CT452" s="48"/>
      <c r="CU452" s="48"/>
      <c r="CX452" s="48"/>
      <c r="CY452" s="48"/>
      <c r="CZ452" s="48"/>
      <c r="DC452" s="48"/>
      <c r="DD452" s="48"/>
      <c r="DE452" s="48"/>
      <c r="DH452" s="48"/>
      <c r="DI452" s="48"/>
    </row>
    <row r="453" spans="1:113" x14ac:dyDescent="0.25">
      <c r="A453" s="4">
        <v>2020</v>
      </c>
      <c r="B453" s="5">
        <f>BD!K455</f>
        <v>445</v>
      </c>
      <c r="I453" s="19" t="s">
        <v>181</v>
      </c>
      <c r="O453" s="161"/>
      <c r="Q453" s="161"/>
      <c r="R453" s="161"/>
      <c r="T453" s="4" t="s">
        <v>181</v>
      </c>
      <c r="AE453" s="4" t="s">
        <v>181</v>
      </c>
      <c r="AP453" s="4" t="s">
        <v>181</v>
      </c>
      <c r="BA453" s="9">
        <f t="shared" si="72"/>
        <v>0</v>
      </c>
      <c r="BB453" s="4" t="s">
        <v>181</v>
      </c>
      <c r="BC453" s="161"/>
      <c r="BE453" s="19">
        <f>Tabla1[[#This Row],[TIEMPO PRORROGADO HASTA
(1)]]-Tabla1[[#This Row],[TIEMPO PRORROGADO DESDE
(1)]]</f>
        <v>0</v>
      </c>
      <c r="BF453" s="161"/>
      <c r="BG453" s="161"/>
      <c r="BH453" s="161"/>
      <c r="BJ453" s="4" t="s">
        <v>181</v>
      </c>
      <c r="BM453" s="4">
        <f t="shared" si="73"/>
        <v>0</v>
      </c>
      <c r="BR453" s="4" t="s">
        <v>181</v>
      </c>
      <c r="BU453" s="19">
        <f t="shared" si="74"/>
        <v>0</v>
      </c>
      <c r="BZ453" s="19">
        <f t="shared" si="75"/>
        <v>0</v>
      </c>
      <c r="CA453" s="19" t="s">
        <v>181</v>
      </c>
      <c r="CB453" s="161"/>
      <c r="CD453" s="161"/>
      <c r="CF453" s="19" t="s">
        <v>181</v>
      </c>
      <c r="CG453" s="161"/>
      <c r="CI453" s="161"/>
      <c r="CJ453" s="161"/>
      <c r="CK453" s="161"/>
      <c r="CL453" s="161"/>
      <c r="CN453" s="48"/>
      <c r="CO453" s="48"/>
      <c r="CP453" s="48"/>
      <c r="CR453" s="9">
        <v>0</v>
      </c>
      <c r="CS453" s="48"/>
      <c r="CT453" s="48"/>
      <c r="CU453" s="48"/>
      <c r="CX453" s="48"/>
      <c r="CY453" s="48"/>
      <c r="CZ453" s="48"/>
      <c r="DC453" s="48"/>
      <c r="DD453" s="48"/>
      <c r="DE453" s="48"/>
      <c r="DH453" s="48"/>
      <c r="DI453" s="48"/>
    </row>
    <row r="454" spans="1:113" x14ac:dyDescent="0.25">
      <c r="A454" s="4">
        <v>2020</v>
      </c>
      <c r="B454" s="5">
        <f>BD!K456</f>
        <v>446</v>
      </c>
      <c r="I454" s="19" t="s">
        <v>181</v>
      </c>
      <c r="O454" s="161"/>
      <c r="Q454" s="161"/>
      <c r="R454" s="161"/>
      <c r="T454" s="4" t="s">
        <v>181</v>
      </c>
      <c r="AE454" s="4" t="s">
        <v>181</v>
      </c>
      <c r="AP454" s="4" t="s">
        <v>181</v>
      </c>
      <c r="BA454" s="9">
        <f t="shared" si="72"/>
        <v>0</v>
      </c>
      <c r="BB454" s="4" t="s">
        <v>181</v>
      </c>
      <c r="BC454" s="161"/>
      <c r="BE454" s="19">
        <f>Tabla1[[#This Row],[TIEMPO PRORROGADO HASTA
(1)]]-Tabla1[[#This Row],[TIEMPO PRORROGADO DESDE
(1)]]</f>
        <v>0</v>
      </c>
      <c r="BF454" s="161"/>
      <c r="BG454" s="161"/>
      <c r="BH454" s="161"/>
      <c r="BJ454" s="4" t="s">
        <v>181</v>
      </c>
      <c r="BM454" s="4">
        <f t="shared" si="73"/>
        <v>0</v>
      </c>
      <c r="BR454" s="4" t="s">
        <v>181</v>
      </c>
      <c r="BU454" s="19">
        <f t="shared" si="74"/>
        <v>0</v>
      </c>
      <c r="BZ454" s="19">
        <f t="shared" si="75"/>
        <v>0</v>
      </c>
      <c r="CA454" s="19" t="s">
        <v>181</v>
      </c>
      <c r="CB454" s="161"/>
      <c r="CD454" s="161"/>
      <c r="CF454" s="19" t="s">
        <v>181</v>
      </c>
      <c r="CG454" s="161"/>
      <c r="CI454" s="161"/>
      <c r="CJ454" s="161"/>
      <c r="CK454" s="161"/>
      <c r="CL454" s="161"/>
      <c r="CN454" s="48"/>
      <c r="CO454" s="48"/>
      <c r="CP454" s="48"/>
      <c r="CR454" s="9">
        <v>0</v>
      </c>
      <c r="CS454" s="48"/>
      <c r="CT454" s="48"/>
      <c r="CU454" s="48"/>
      <c r="CX454" s="48"/>
      <c r="CY454" s="48"/>
      <c r="CZ454" s="48"/>
      <c r="DC454" s="48"/>
      <c r="DD454" s="48"/>
      <c r="DE454" s="48"/>
      <c r="DH454" s="48"/>
      <c r="DI454" s="48"/>
    </row>
    <row r="455" spans="1:113" x14ac:dyDescent="0.25">
      <c r="A455" s="4">
        <v>2020</v>
      </c>
      <c r="B455" s="5">
        <f>BD!K457</f>
        <v>447</v>
      </c>
      <c r="I455" s="19" t="s">
        <v>181</v>
      </c>
      <c r="O455" s="161"/>
      <c r="Q455" s="161"/>
      <c r="R455" s="161"/>
      <c r="T455" s="4" t="s">
        <v>181</v>
      </c>
      <c r="AE455" s="4" t="s">
        <v>181</v>
      </c>
      <c r="AP455" s="4" t="s">
        <v>181</v>
      </c>
      <c r="BA455" s="9">
        <f t="shared" si="72"/>
        <v>0</v>
      </c>
      <c r="BB455" s="4" t="s">
        <v>181</v>
      </c>
      <c r="BC455" s="161"/>
      <c r="BE455" s="19">
        <f>Tabla1[[#This Row],[TIEMPO PRORROGADO HASTA
(1)]]-Tabla1[[#This Row],[TIEMPO PRORROGADO DESDE
(1)]]</f>
        <v>0</v>
      </c>
      <c r="BF455" s="161"/>
      <c r="BG455" s="161"/>
      <c r="BH455" s="161"/>
      <c r="BJ455" s="4" t="s">
        <v>181</v>
      </c>
      <c r="BM455" s="4">
        <f t="shared" si="73"/>
        <v>0</v>
      </c>
      <c r="BR455" s="4" t="s">
        <v>181</v>
      </c>
      <c r="BU455" s="19">
        <f t="shared" si="74"/>
        <v>0</v>
      </c>
      <c r="BZ455" s="19">
        <f t="shared" si="75"/>
        <v>0</v>
      </c>
      <c r="CA455" s="19" t="s">
        <v>181</v>
      </c>
      <c r="CB455" s="161"/>
      <c r="CD455" s="161"/>
      <c r="CF455" s="19" t="s">
        <v>181</v>
      </c>
      <c r="CG455" s="161"/>
      <c r="CI455" s="161"/>
      <c r="CJ455" s="161"/>
      <c r="CK455" s="161"/>
      <c r="CL455" s="161"/>
      <c r="CN455" s="48"/>
      <c r="CO455" s="48"/>
      <c r="CP455" s="48"/>
      <c r="CR455" s="9">
        <v>0</v>
      </c>
      <c r="CS455" s="48"/>
      <c r="CT455" s="48"/>
      <c r="CU455" s="48"/>
      <c r="CX455" s="48"/>
      <c r="CY455" s="48"/>
      <c r="CZ455" s="48"/>
      <c r="DC455" s="48"/>
      <c r="DD455" s="48"/>
      <c r="DE455" s="48"/>
      <c r="DH455" s="48"/>
      <c r="DI455" s="48"/>
    </row>
    <row r="456" spans="1:113" x14ac:dyDescent="0.25">
      <c r="A456" s="4">
        <v>2020</v>
      </c>
      <c r="B456" s="5">
        <f>BD!K458</f>
        <v>448</v>
      </c>
      <c r="I456" s="19" t="s">
        <v>181</v>
      </c>
      <c r="O456" s="161"/>
      <c r="Q456" s="161"/>
      <c r="R456" s="161"/>
      <c r="T456" s="4" t="s">
        <v>181</v>
      </c>
      <c r="AE456" s="4" t="s">
        <v>181</v>
      </c>
      <c r="AP456" s="4" t="s">
        <v>181</v>
      </c>
      <c r="BA456" s="9">
        <f t="shared" ref="BA456:BA462" si="76">M456+X456+AI456+AT456</f>
        <v>0</v>
      </c>
      <c r="BB456" s="4" t="s">
        <v>181</v>
      </c>
      <c r="BC456" s="161"/>
      <c r="BE456" s="19">
        <f>Tabla1[[#This Row],[TIEMPO PRORROGADO HASTA
(1)]]-Tabla1[[#This Row],[TIEMPO PRORROGADO DESDE
(1)]]</f>
        <v>0</v>
      </c>
      <c r="BF456" s="161"/>
      <c r="BG456" s="161"/>
      <c r="BH456" s="161"/>
      <c r="BJ456" s="4" t="s">
        <v>181</v>
      </c>
      <c r="BM456" s="4">
        <f t="shared" ref="BM456:BM462" si="77">BO456-BN456</f>
        <v>0</v>
      </c>
      <c r="BR456" s="4" t="s">
        <v>181</v>
      </c>
      <c r="BU456" s="19">
        <f t="shared" ref="BU456:BU462" si="78">BW456-BV456</f>
        <v>0</v>
      </c>
      <c r="BZ456" s="19">
        <f t="shared" ref="BZ456:BZ462" si="79">BU456+BM456+BE456</f>
        <v>0</v>
      </c>
      <c r="CA456" s="19" t="s">
        <v>181</v>
      </c>
      <c r="CB456" s="161"/>
      <c r="CD456" s="161"/>
      <c r="CF456" s="19" t="s">
        <v>181</v>
      </c>
      <c r="CG456" s="161"/>
      <c r="CI456" s="161"/>
      <c r="CJ456" s="161"/>
      <c r="CK456" s="161"/>
      <c r="CL456" s="161"/>
      <c r="CN456" s="48"/>
      <c r="CO456" s="48"/>
      <c r="CP456" s="48"/>
      <c r="CR456" s="9">
        <v>0</v>
      </c>
      <c r="CS456" s="48"/>
      <c r="CT456" s="48"/>
      <c r="CU456" s="48"/>
      <c r="CX456" s="48"/>
      <c r="CY456" s="48"/>
      <c r="CZ456" s="48"/>
      <c r="DC456" s="48"/>
      <c r="DD456" s="48"/>
      <c r="DE456" s="48"/>
      <c r="DH456" s="48"/>
      <c r="DI456" s="48"/>
    </row>
    <row r="457" spans="1:113" x14ac:dyDescent="0.25">
      <c r="A457" s="4">
        <v>2020</v>
      </c>
      <c r="B457" s="5">
        <f>BD!K459</f>
        <v>449</v>
      </c>
      <c r="I457" s="19" t="s">
        <v>181</v>
      </c>
      <c r="O457" s="161"/>
      <c r="Q457" s="161"/>
      <c r="R457" s="161"/>
      <c r="T457" s="4" t="s">
        <v>181</v>
      </c>
      <c r="AE457" s="4" t="s">
        <v>181</v>
      </c>
      <c r="AP457" s="4" t="s">
        <v>181</v>
      </c>
      <c r="BA457" s="9">
        <f t="shared" si="76"/>
        <v>0</v>
      </c>
      <c r="BB457" s="4" t="s">
        <v>181</v>
      </c>
      <c r="BC457" s="161"/>
      <c r="BE457" s="19">
        <f>Tabla1[[#This Row],[TIEMPO PRORROGADO HASTA
(1)]]-Tabla1[[#This Row],[TIEMPO PRORROGADO DESDE
(1)]]</f>
        <v>0</v>
      </c>
      <c r="BF457" s="161"/>
      <c r="BG457" s="161"/>
      <c r="BH457" s="161"/>
      <c r="BJ457" s="4" t="s">
        <v>181</v>
      </c>
      <c r="BM457" s="4">
        <f t="shared" si="77"/>
        <v>0</v>
      </c>
      <c r="BR457" s="4" t="s">
        <v>181</v>
      </c>
      <c r="BU457" s="19">
        <f t="shared" si="78"/>
        <v>0</v>
      </c>
      <c r="BZ457" s="19">
        <f t="shared" si="79"/>
        <v>0</v>
      </c>
      <c r="CA457" s="19" t="s">
        <v>181</v>
      </c>
      <c r="CB457" s="161"/>
      <c r="CD457" s="161"/>
      <c r="CF457" s="19" t="s">
        <v>181</v>
      </c>
      <c r="CG457" s="161"/>
      <c r="CI457" s="161"/>
      <c r="CJ457" s="161"/>
      <c r="CK457" s="161"/>
      <c r="CL457" s="161"/>
      <c r="CN457" s="48"/>
      <c r="CO457" s="48"/>
      <c r="CP457" s="48"/>
      <c r="CR457" s="9">
        <v>0</v>
      </c>
      <c r="CS457" s="48"/>
      <c r="CT457" s="48"/>
      <c r="CU457" s="48"/>
      <c r="CX457" s="48"/>
      <c r="CY457" s="48"/>
      <c r="CZ457" s="48"/>
      <c r="DC457" s="48"/>
      <c r="DD457" s="48"/>
      <c r="DE457" s="48"/>
      <c r="DH457" s="48"/>
      <c r="DI457" s="48"/>
    </row>
    <row r="458" spans="1:113" x14ac:dyDescent="0.25">
      <c r="A458" s="4">
        <v>2020</v>
      </c>
      <c r="B458" s="5">
        <f>BD!K460</f>
        <v>450</v>
      </c>
      <c r="I458" s="19" t="s">
        <v>180</v>
      </c>
      <c r="J458" s="20">
        <v>44152</v>
      </c>
      <c r="K458" s="6" t="s">
        <v>5358</v>
      </c>
      <c r="L458" s="19" t="s">
        <v>209</v>
      </c>
      <c r="M458" s="9">
        <v>25000000</v>
      </c>
      <c r="O458" s="161"/>
      <c r="Q458" s="161"/>
      <c r="R458" s="161"/>
      <c r="S458" s="6" t="s">
        <v>1434</v>
      </c>
      <c r="T458" s="4" t="s">
        <v>181</v>
      </c>
      <c r="AE458" s="4" t="s">
        <v>181</v>
      </c>
      <c r="AP458" s="4" t="s">
        <v>181</v>
      </c>
      <c r="BA458" s="9">
        <f t="shared" si="76"/>
        <v>25000000</v>
      </c>
      <c r="BB458" s="4" t="s">
        <v>181</v>
      </c>
      <c r="BC458" s="161"/>
      <c r="BE458" s="19">
        <f>Tabla1[[#This Row],[TIEMPO PRORROGADO HASTA
(1)]]-Tabla1[[#This Row],[TIEMPO PRORROGADO DESDE
(1)]]</f>
        <v>0</v>
      </c>
      <c r="BF458" s="161"/>
      <c r="BG458" s="161"/>
      <c r="BH458" s="161"/>
      <c r="BJ458" s="4" t="s">
        <v>181</v>
      </c>
      <c r="BM458" s="4">
        <f t="shared" si="77"/>
        <v>0</v>
      </c>
      <c r="BR458" s="4" t="s">
        <v>181</v>
      </c>
      <c r="BU458" s="19">
        <f t="shared" si="78"/>
        <v>0</v>
      </c>
      <c r="BZ458" s="19">
        <f t="shared" si="79"/>
        <v>0</v>
      </c>
      <c r="CA458" s="19" t="s">
        <v>181</v>
      </c>
      <c r="CB458" s="161"/>
      <c r="CD458" s="161"/>
      <c r="CF458" s="19" t="s">
        <v>181</v>
      </c>
      <c r="CG458" s="161"/>
      <c r="CI458" s="161"/>
      <c r="CJ458" s="161"/>
      <c r="CK458" s="161"/>
      <c r="CL458" s="161"/>
      <c r="CN458" s="48"/>
      <c r="CO458" s="48"/>
      <c r="CP458" s="48"/>
      <c r="CR458" s="9">
        <v>0</v>
      </c>
      <c r="CS458" s="48"/>
      <c r="CT458" s="48"/>
      <c r="CU458" s="48"/>
      <c r="CX458" s="48"/>
      <c r="CY458" s="48"/>
      <c r="CZ458" s="48"/>
      <c r="DC458" s="48"/>
      <c r="DD458" s="48"/>
      <c r="DE458" s="48"/>
      <c r="DH458" s="48"/>
      <c r="DI458" s="48"/>
    </row>
    <row r="459" spans="1:113" x14ac:dyDescent="0.25">
      <c r="A459" s="4">
        <v>2020</v>
      </c>
      <c r="B459" s="5">
        <f>BD!K461</f>
        <v>451</v>
      </c>
      <c r="I459" s="19" t="s">
        <v>181</v>
      </c>
      <c r="O459" s="161"/>
      <c r="Q459" s="161"/>
      <c r="R459" s="161"/>
      <c r="T459" s="4" t="s">
        <v>181</v>
      </c>
      <c r="AE459" s="4" t="s">
        <v>181</v>
      </c>
      <c r="AP459" s="4" t="s">
        <v>181</v>
      </c>
      <c r="BA459" s="9">
        <f t="shared" si="76"/>
        <v>0</v>
      </c>
      <c r="BB459" s="4" t="s">
        <v>181</v>
      </c>
      <c r="BC459" s="161"/>
      <c r="BE459" s="19">
        <f>Tabla1[[#This Row],[TIEMPO PRORROGADO HASTA
(1)]]-Tabla1[[#This Row],[TIEMPO PRORROGADO DESDE
(1)]]</f>
        <v>0</v>
      </c>
      <c r="BF459" s="161"/>
      <c r="BG459" s="161"/>
      <c r="BH459" s="161"/>
      <c r="BJ459" s="4" t="s">
        <v>181</v>
      </c>
      <c r="BM459" s="4">
        <f t="shared" si="77"/>
        <v>0</v>
      </c>
      <c r="BR459" s="4" t="s">
        <v>181</v>
      </c>
      <c r="BU459" s="19">
        <f t="shared" si="78"/>
        <v>0</v>
      </c>
      <c r="BZ459" s="19">
        <f t="shared" si="79"/>
        <v>0</v>
      </c>
      <c r="CA459" s="19" t="s">
        <v>181</v>
      </c>
      <c r="CB459" s="161"/>
      <c r="CD459" s="161"/>
      <c r="CF459" s="19" t="s">
        <v>181</v>
      </c>
      <c r="CG459" s="161"/>
      <c r="CI459" s="161"/>
      <c r="CJ459" s="161"/>
      <c r="CK459" s="161"/>
      <c r="CL459" s="161"/>
      <c r="CN459" s="48"/>
      <c r="CO459" s="48"/>
      <c r="CP459" s="48"/>
      <c r="CR459" s="9">
        <v>0</v>
      </c>
      <c r="CS459" s="48"/>
      <c r="CT459" s="48"/>
      <c r="CU459" s="48"/>
      <c r="CX459" s="48"/>
      <c r="CY459" s="48"/>
      <c r="CZ459" s="48"/>
      <c r="DC459" s="48"/>
      <c r="DD459" s="48"/>
      <c r="DE459" s="48"/>
      <c r="DH459" s="48"/>
      <c r="DI459" s="48"/>
    </row>
    <row r="460" spans="1:113" x14ac:dyDescent="0.25">
      <c r="A460" s="4">
        <v>2020</v>
      </c>
      <c r="B460" s="5">
        <f>BD!K462</f>
        <v>452</v>
      </c>
      <c r="I460" s="19" t="s">
        <v>181</v>
      </c>
      <c r="O460" s="161"/>
      <c r="Q460" s="161"/>
      <c r="R460" s="161"/>
      <c r="T460" s="4" t="s">
        <v>181</v>
      </c>
      <c r="AE460" s="4" t="s">
        <v>181</v>
      </c>
      <c r="AP460" s="4" t="s">
        <v>181</v>
      </c>
      <c r="BA460" s="9">
        <f t="shared" si="76"/>
        <v>0</v>
      </c>
      <c r="BB460" s="4" t="s">
        <v>181</v>
      </c>
      <c r="BC460" s="161"/>
      <c r="BE460" s="19">
        <f>Tabla1[[#This Row],[TIEMPO PRORROGADO HASTA
(1)]]-Tabla1[[#This Row],[TIEMPO PRORROGADO DESDE
(1)]]</f>
        <v>0</v>
      </c>
      <c r="BF460" s="161"/>
      <c r="BG460" s="161"/>
      <c r="BH460" s="161"/>
      <c r="BJ460" s="4" t="s">
        <v>181</v>
      </c>
      <c r="BM460" s="4">
        <f t="shared" si="77"/>
        <v>0</v>
      </c>
      <c r="BR460" s="4" t="s">
        <v>181</v>
      </c>
      <c r="BU460" s="19">
        <f t="shared" si="78"/>
        <v>0</v>
      </c>
      <c r="BZ460" s="19">
        <f t="shared" si="79"/>
        <v>0</v>
      </c>
      <c r="CA460" s="19" t="s">
        <v>181</v>
      </c>
      <c r="CB460" s="161"/>
      <c r="CD460" s="161"/>
      <c r="CF460" s="19" t="s">
        <v>181</v>
      </c>
      <c r="CG460" s="161"/>
      <c r="CI460" s="161"/>
      <c r="CJ460" s="161"/>
      <c r="CK460" s="161"/>
      <c r="CL460" s="161"/>
      <c r="CN460" s="48"/>
      <c r="CO460" s="48"/>
      <c r="CP460" s="48"/>
      <c r="CR460" s="9">
        <v>0</v>
      </c>
      <c r="CS460" s="48"/>
      <c r="CT460" s="48"/>
      <c r="CU460" s="48"/>
      <c r="CX460" s="48"/>
      <c r="CY460" s="48"/>
      <c r="CZ460" s="48"/>
      <c r="DC460" s="48"/>
      <c r="DD460" s="48"/>
      <c r="DE460" s="48"/>
      <c r="DH460" s="48"/>
      <c r="DI460" s="48"/>
    </row>
    <row r="461" spans="1:113" x14ac:dyDescent="0.25">
      <c r="A461" s="4">
        <v>2020</v>
      </c>
      <c r="B461" s="5">
        <f>BD!K463</f>
        <v>453</v>
      </c>
      <c r="I461" s="19" t="s">
        <v>181</v>
      </c>
      <c r="O461" s="161"/>
      <c r="Q461" s="161"/>
      <c r="R461" s="161"/>
      <c r="T461" s="4" t="s">
        <v>181</v>
      </c>
      <c r="AE461" s="4" t="s">
        <v>181</v>
      </c>
      <c r="AP461" s="4" t="s">
        <v>181</v>
      </c>
      <c r="BA461" s="9">
        <f t="shared" si="76"/>
        <v>0</v>
      </c>
      <c r="BB461" s="4" t="s">
        <v>181</v>
      </c>
      <c r="BC461" s="161"/>
      <c r="BE461" s="19">
        <f>Tabla1[[#This Row],[TIEMPO PRORROGADO HASTA
(1)]]-Tabla1[[#This Row],[TIEMPO PRORROGADO DESDE
(1)]]</f>
        <v>0</v>
      </c>
      <c r="BF461" s="161"/>
      <c r="BG461" s="161"/>
      <c r="BH461" s="161"/>
      <c r="BJ461" s="4" t="s">
        <v>181</v>
      </c>
      <c r="BM461" s="4">
        <f t="shared" si="77"/>
        <v>0</v>
      </c>
      <c r="BR461" s="4" t="s">
        <v>181</v>
      </c>
      <c r="BU461" s="19">
        <f t="shared" si="78"/>
        <v>0</v>
      </c>
      <c r="BZ461" s="19">
        <f t="shared" si="79"/>
        <v>0</v>
      </c>
      <c r="CA461" s="19" t="s">
        <v>181</v>
      </c>
      <c r="CB461" s="161"/>
      <c r="CD461" s="161"/>
      <c r="CF461" s="19" t="s">
        <v>181</v>
      </c>
      <c r="CG461" s="161"/>
      <c r="CI461" s="161"/>
      <c r="CJ461" s="161"/>
      <c r="CK461" s="161"/>
      <c r="CL461" s="161"/>
      <c r="CN461" s="48"/>
      <c r="CO461" s="48"/>
      <c r="CP461" s="48"/>
      <c r="CR461" s="9">
        <v>0</v>
      </c>
      <c r="CS461" s="48"/>
      <c r="CT461" s="48"/>
      <c r="CU461" s="48"/>
      <c r="CX461" s="48"/>
      <c r="CY461" s="48"/>
      <c r="CZ461" s="48"/>
      <c r="DC461" s="48"/>
      <c r="DD461" s="48"/>
      <c r="DE461" s="48"/>
      <c r="DH461" s="48"/>
      <c r="DI461" s="48"/>
    </row>
    <row r="462" spans="1:113" x14ac:dyDescent="0.25">
      <c r="A462" s="4">
        <v>2020</v>
      </c>
      <c r="B462" s="5">
        <f>BD!K464</f>
        <v>454</v>
      </c>
      <c r="I462" s="19" t="s">
        <v>181</v>
      </c>
      <c r="O462" s="161"/>
      <c r="Q462" s="161"/>
      <c r="R462" s="161"/>
      <c r="T462" s="4" t="s">
        <v>181</v>
      </c>
      <c r="AE462" s="4" t="s">
        <v>181</v>
      </c>
      <c r="AP462" s="4" t="s">
        <v>181</v>
      </c>
      <c r="BA462" s="9">
        <f t="shared" si="76"/>
        <v>0</v>
      </c>
      <c r="BB462" s="4" t="s">
        <v>181</v>
      </c>
      <c r="BC462" s="161"/>
      <c r="BE462" s="19">
        <f>Tabla1[[#This Row],[TIEMPO PRORROGADO HASTA
(1)]]-Tabla1[[#This Row],[TIEMPO PRORROGADO DESDE
(1)]]</f>
        <v>0</v>
      </c>
      <c r="BF462" s="161"/>
      <c r="BG462" s="161"/>
      <c r="BH462" s="161"/>
      <c r="BJ462" s="4" t="s">
        <v>181</v>
      </c>
      <c r="BM462" s="4">
        <f t="shared" si="77"/>
        <v>0</v>
      </c>
      <c r="BR462" s="4" t="s">
        <v>181</v>
      </c>
      <c r="BU462" s="19">
        <f t="shared" si="78"/>
        <v>0</v>
      </c>
      <c r="BZ462" s="19">
        <f t="shared" si="79"/>
        <v>0</v>
      </c>
      <c r="CA462" s="19" t="s">
        <v>181</v>
      </c>
      <c r="CB462" s="161"/>
      <c r="CD462" s="161"/>
      <c r="CF462" s="19" t="s">
        <v>181</v>
      </c>
      <c r="CG462" s="161"/>
      <c r="CI462" s="161"/>
      <c r="CJ462" s="161"/>
      <c r="CK462" s="161"/>
      <c r="CL462" s="161"/>
      <c r="CN462" s="48"/>
      <c r="CO462" s="48"/>
      <c r="CP462" s="48"/>
      <c r="CR462" s="9">
        <v>0</v>
      </c>
      <c r="CS462" s="48"/>
      <c r="CT462" s="48"/>
      <c r="CU462" s="48"/>
      <c r="CX462" s="48"/>
      <c r="CY462" s="48"/>
      <c r="CZ462" s="48"/>
      <c r="DC462" s="48"/>
      <c r="DD462" s="48"/>
      <c r="DE462" s="48"/>
      <c r="DH462" s="48"/>
      <c r="DI462" s="48"/>
    </row>
    <row r="463" spans="1:113" x14ac:dyDescent="0.25">
      <c r="A463" s="4">
        <v>2020</v>
      </c>
      <c r="B463" s="5">
        <f>BD!K465</f>
        <v>455</v>
      </c>
      <c r="I463" s="19" t="s">
        <v>181</v>
      </c>
      <c r="O463" s="161"/>
      <c r="Q463" s="161"/>
      <c r="R463" s="161"/>
      <c r="T463" s="4" t="s">
        <v>181</v>
      </c>
      <c r="AE463" s="4" t="s">
        <v>181</v>
      </c>
      <c r="AP463" s="4" t="s">
        <v>181</v>
      </c>
      <c r="BA463" s="9">
        <f t="shared" ref="BA463:BA469" si="80">M463+X463+AI463+AT463</f>
        <v>0</v>
      </c>
      <c r="BB463" s="4" t="s">
        <v>181</v>
      </c>
      <c r="BC463" s="161"/>
      <c r="BE463" s="19">
        <f>Tabla1[[#This Row],[TIEMPO PRORROGADO HASTA
(1)]]-Tabla1[[#This Row],[TIEMPO PRORROGADO DESDE
(1)]]</f>
        <v>0</v>
      </c>
      <c r="BF463" s="161"/>
      <c r="BG463" s="161"/>
      <c r="BH463" s="161"/>
      <c r="BJ463" s="4" t="s">
        <v>181</v>
      </c>
      <c r="BM463" s="4">
        <f t="shared" ref="BM463:BM469" si="81">BO463-BN463</f>
        <v>0</v>
      </c>
      <c r="BR463" s="4" t="s">
        <v>181</v>
      </c>
      <c r="BU463" s="19">
        <f t="shared" ref="BU463:BU469" si="82">BW463-BV463</f>
        <v>0</v>
      </c>
      <c r="BZ463" s="19">
        <f t="shared" ref="BZ463:BZ469" si="83">BU463+BM463+BE463</f>
        <v>0</v>
      </c>
      <c r="CA463" s="19" t="s">
        <v>181</v>
      </c>
      <c r="CB463" s="161"/>
      <c r="CD463" s="161"/>
      <c r="CF463" s="19" t="s">
        <v>181</v>
      </c>
      <c r="CG463" s="161"/>
      <c r="CI463" s="161"/>
      <c r="CJ463" s="161"/>
      <c r="CK463" s="161"/>
      <c r="CL463" s="161"/>
      <c r="CN463" s="48"/>
      <c r="CO463" s="48"/>
      <c r="CP463" s="48"/>
      <c r="CR463" s="9">
        <v>0</v>
      </c>
      <c r="CS463" s="48"/>
      <c r="CT463" s="48"/>
      <c r="CU463" s="48"/>
      <c r="CX463" s="48"/>
      <c r="CY463" s="48"/>
      <c r="CZ463" s="48"/>
      <c r="DC463" s="48"/>
      <c r="DD463" s="48"/>
      <c r="DE463" s="48"/>
      <c r="DH463" s="48"/>
      <c r="DI463" s="48"/>
    </row>
    <row r="464" spans="1:113" x14ac:dyDescent="0.25">
      <c r="A464" s="4">
        <v>2020</v>
      </c>
      <c r="B464" s="5">
        <f>BD!K466</f>
        <v>456</v>
      </c>
      <c r="I464" s="19" t="s">
        <v>180</v>
      </c>
      <c r="J464" s="20">
        <v>44043</v>
      </c>
      <c r="K464" s="6" t="s">
        <v>2454</v>
      </c>
      <c r="L464" s="19" t="s">
        <v>209</v>
      </c>
      <c r="M464" s="9">
        <v>1788000</v>
      </c>
      <c r="O464" s="161"/>
      <c r="Q464" s="161"/>
      <c r="R464" s="161"/>
      <c r="S464" s="6" t="s">
        <v>515</v>
      </c>
      <c r="T464" s="4" t="s">
        <v>181</v>
      </c>
      <c r="AE464" s="4" t="s">
        <v>181</v>
      </c>
      <c r="AP464" s="4" t="s">
        <v>181</v>
      </c>
      <c r="BA464" s="9">
        <f t="shared" si="80"/>
        <v>1788000</v>
      </c>
      <c r="BB464" s="4" t="s">
        <v>180</v>
      </c>
      <c r="BC464" s="161">
        <v>44043</v>
      </c>
      <c r="BD464" s="6" t="s">
        <v>2454</v>
      </c>
      <c r="BE464" s="19">
        <f>Tabla1[[#This Row],[TIEMPO PRORROGADO HASTA
(1)]]-Tabla1[[#This Row],[TIEMPO PRORROGADO DESDE
(1)]]</f>
        <v>75</v>
      </c>
      <c r="BF464" s="161">
        <v>44043</v>
      </c>
      <c r="BG464" s="161">
        <v>44118</v>
      </c>
      <c r="BH464" s="161"/>
      <c r="BI464" s="6" t="s">
        <v>515</v>
      </c>
      <c r="BJ464" s="4" t="s">
        <v>181</v>
      </c>
      <c r="BM464" s="4">
        <f t="shared" si="81"/>
        <v>0</v>
      </c>
      <c r="BR464" s="4" t="s">
        <v>181</v>
      </c>
      <c r="BU464" s="19">
        <f t="shared" si="82"/>
        <v>0</v>
      </c>
      <c r="BZ464" s="19">
        <f t="shared" si="83"/>
        <v>75</v>
      </c>
      <c r="CA464" s="19" t="s">
        <v>181</v>
      </c>
      <c r="CB464" s="161"/>
      <c r="CD464" s="161"/>
      <c r="CF464" s="19" t="s">
        <v>181</v>
      </c>
      <c r="CG464" s="161"/>
      <c r="CI464" s="161"/>
      <c r="CJ464" s="161"/>
      <c r="CK464" s="161"/>
      <c r="CL464" s="161"/>
      <c r="CN464" s="48"/>
      <c r="CO464" s="48"/>
      <c r="CP464" s="48"/>
      <c r="CR464" s="9">
        <v>0</v>
      </c>
      <c r="CS464" s="48"/>
      <c r="CT464" s="48"/>
      <c r="CU464" s="48"/>
      <c r="CX464" s="48"/>
      <c r="CY464" s="48"/>
      <c r="CZ464" s="48"/>
      <c r="DC464" s="48"/>
      <c r="DD464" s="48"/>
      <c r="DE464" s="48"/>
      <c r="DH464" s="48"/>
      <c r="DI464" s="48"/>
    </row>
    <row r="465" spans="1:113" x14ac:dyDescent="0.25">
      <c r="A465" s="4">
        <v>2020</v>
      </c>
      <c r="B465" s="5">
        <f>BD!K467</f>
        <v>457</v>
      </c>
      <c r="I465" s="19" t="s">
        <v>180</v>
      </c>
      <c r="J465" s="20">
        <v>44174</v>
      </c>
      <c r="K465" s="6" t="s">
        <v>5358</v>
      </c>
      <c r="L465" s="19" t="s">
        <v>209</v>
      </c>
      <c r="M465" s="9">
        <v>2216666</v>
      </c>
      <c r="O465" s="161"/>
      <c r="Q465" s="161"/>
      <c r="R465" s="161"/>
      <c r="S465" s="6" t="s">
        <v>1437</v>
      </c>
      <c r="T465" s="4" t="s">
        <v>181</v>
      </c>
      <c r="AE465" s="4" t="s">
        <v>181</v>
      </c>
      <c r="AP465" s="4" t="s">
        <v>181</v>
      </c>
      <c r="BA465" s="9">
        <f t="shared" si="80"/>
        <v>2216666</v>
      </c>
      <c r="BB465" s="4" t="s">
        <v>180</v>
      </c>
      <c r="BC465" s="20">
        <v>44174</v>
      </c>
      <c r="BD465" s="6" t="s">
        <v>5358</v>
      </c>
      <c r="BE465" s="19">
        <f>Tabla1[[#This Row],[TIEMPO PRORROGADO HASTA
(1)]]-Tabla1[[#This Row],[TIEMPO PRORROGADO DESDE
(1)]]</f>
        <v>19</v>
      </c>
      <c r="BF465" s="161">
        <v>44176</v>
      </c>
      <c r="BG465" s="161">
        <v>44195</v>
      </c>
      <c r="BH465" s="161"/>
      <c r="BI465" s="6" t="s">
        <v>1437</v>
      </c>
      <c r="BJ465" s="4" t="s">
        <v>181</v>
      </c>
      <c r="BM465" s="4">
        <f t="shared" si="81"/>
        <v>0</v>
      </c>
      <c r="BR465" s="4" t="s">
        <v>181</v>
      </c>
      <c r="BU465" s="19">
        <f t="shared" si="82"/>
        <v>0</v>
      </c>
      <c r="BZ465" s="19">
        <f t="shared" si="83"/>
        <v>19</v>
      </c>
      <c r="CA465" s="19" t="s">
        <v>181</v>
      </c>
      <c r="CB465" s="161"/>
      <c r="CD465" s="161"/>
      <c r="CF465" s="19" t="s">
        <v>181</v>
      </c>
      <c r="CG465" s="161"/>
      <c r="CI465" s="161"/>
      <c r="CJ465" s="161"/>
      <c r="CK465" s="161"/>
      <c r="CL465" s="161"/>
      <c r="CN465" s="48"/>
      <c r="CO465" s="48"/>
      <c r="CP465" s="48"/>
      <c r="CR465" s="9">
        <v>0</v>
      </c>
      <c r="CS465" s="48"/>
      <c r="CT465" s="48"/>
      <c r="CU465" s="48"/>
      <c r="CX465" s="48"/>
      <c r="CY465" s="48"/>
      <c r="CZ465" s="48"/>
      <c r="DC465" s="48"/>
      <c r="DD465" s="48"/>
      <c r="DE465" s="48"/>
      <c r="DH465" s="48"/>
      <c r="DI465" s="48"/>
    </row>
    <row r="466" spans="1:113" x14ac:dyDescent="0.25">
      <c r="A466" s="4">
        <v>2020</v>
      </c>
      <c r="B466" s="5">
        <f>BD!K468</f>
        <v>458</v>
      </c>
      <c r="I466" s="19" t="s">
        <v>180</v>
      </c>
      <c r="J466" s="20">
        <v>44176</v>
      </c>
      <c r="K466" s="6" t="s">
        <v>5358</v>
      </c>
      <c r="L466" s="19" t="s">
        <v>209</v>
      </c>
      <c r="M466" s="9">
        <v>3900000</v>
      </c>
      <c r="O466" s="161"/>
      <c r="Q466" s="161"/>
      <c r="R466" s="161"/>
      <c r="S466" s="6" t="s">
        <v>1431</v>
      </c>
      <c r="T466" s="4" t="s">
        <v>181</v>
      </c>
      <c r="AE466" s="4" t="s">
        <v>181</v>
      </c>
      <c r="AP466" s="4" t="s">
        <v>181</v>
      </c>
      <c r="BA466" s="9">
        <f t="shared" si="80"/>
        <v>3900000</v>
      </c>
      <c r="BB466" s="4" t="s">
        <v>180</v>
      </c>
      <c r="BC466" s="20">
        <v>44176</v>
      </c>
      <c r="BD466" s="6" t="s">
        <v>5358</v>
      </c>
      <c r="BE466" s="19">
        <f>Tabla1[[#This Row],[TIEMPO PRORROGADO HASTA
(1)]]-Tabla1[[#This Row],[TIEMPO PRORROGADO DESDE
(1)]]</f>
        <v>18</v>
      </c>
      <c r="BF466" s="161">
        <v>44177</v>
      </c>
      <c r="BG466" s="161">
        <v>44195</v>
      </c>
      <c r="BH466" s="161"/>
      <c r="BI466" s="6" t="s">
        <v>1431</v>
      </c>
      <c r="BJ466" s="4" t="s">
        <v>181</v>
      </c>
      <c r="BM466" s="4">
        <f t="shared" si="81"/>
        <v>0</v>
      </c>
      <c r="BR466" s="4" t="s">
        <v>181</v>
      </c>
      <c r="BU466" s="19">
        <f t="shared" si="82"/>
        <v>0</v>
      </c>
      <c r="BZ466" s="19">
        <f t="shared" si="83"/>
        <v>18</v>
      </c>
      <c r="CA466" s="19" t="s">
        <v>181</v>
      </c>
      <c r="CB466" s="161"/>
      <c r="CD466" s="161"/>
      <c r="CF466" s="19" t="s">
        <v>181</v>
      </c>
      <c r="CG466" s="161"/>
      <c r="CI466" s="161"/>
      <c r="CJ466" s="161"/>
      <c r="CK466" s="161"/>
      <c r="CL466" s="161"/>
      <c r="CN466" s="48"/>
      <c r="CO466" s="48"/>
      <c r="CP466" s="48"/>
      <c r="CR466" s="9">
        <v>0</v>
      </c>
      <c r="CS466" s="48"/>
      <c r="CT466" s="48"/>
      <c r="CU466" s="48"/>
      <c r="CX466" s="48"/>
      <c r="CY466" s="48"/>
      <c r="CZ466" s="48"/>
      <c r="DC466" s="48"/>
      <c r="DD466" s="48"/>
      <c r="DE466" s="48"/>
      <c r="DH466" s="48"/>
      <c r="DI466" s="48"/>
    </row>
    <row r="467" spans="1:113" x14ac:dyDescent="0.25">
      <c r="A467" s="4">
        <v>2020</v>
      </c>
      <c r="B467" s="5">
        <f>BD!K469</f>
        <v>459</v>
      </c>
      <c r="I467" s="19" t="s">
        <v>180</v>
      </c>
      <c r="J467" s="20">
        <v>44175</v>
      </c>
      <c r="K467" s="6" t="s">
        <v>5358</v>
      </c>
      <c r="L467" s="19" t="s">
        <v>209</v>
      </c>
      <c r="M467" s="9">
        <v>2706666</v>
      </c>
      <c r="O467" s="161"/>
      <c r="Q467" s="161"/>
      <c r="R467" s="161"/>
      <c r="S467" s="6" t="s">
        <v>1437</v>
      </c>
      <c r="T467" s="4" t="s">
        <v>181</v>
      </c>
      <c r="AE467" s="4" t="s">
        <v>181</v>
      </c>
      <c r="AP467" s="4" t="s">
        <v>181</v>
      </c>
      <c r="BA467" s="9">
        <f t="shared" si="80"/>
        <v>2706666</v>
      </c>
      <c r="BB467" s="4" t="s">
        <v>180</v>
      </c>
      <c r="BC467" s="20">
        <v>44175</v>
      </c>
      <c r="BD467" s="6" t="s">
        <v>5358</v>
      </c>
      <c r="BE467" s="19">
        <f>Tabla1[[#This Row],[TIEMPO PRORROGADO HASTA
(1)]]-Tabla1[[#This Row],[TIEMPO PRORROGADO DESDE
(1)]]</f>
        <v>14</v>
      </c>
      <c r="BF467" s="161">
        <v>44181</v>
      </c>
      <c r="BG467" s="226">
        <v>44195</v>
      </c>
      <c r="BH467" s="161"/>
      <c r="BI467" s="6" t="s">
        <v>1437</v>
      </c>
      <c r="BJ467" s="4" t="s">
        <v>181</v>
      </c>
      <c r="BM467" s="4">
        <f t="shared" si="81"/>
        <v>0</v>
      </c>
      <c r="BR467" s="4" t="s">
        <v>181</v>
      </c>
      <c r="BU467" s="19">
        <f t="shared" si="82"/>
        <v>0</v>
      </c>
      <c r="BZ467" s="19">
        <f t="shared" si="83"/>
        <v>14</v>
      </c>
      <c r="CA467" s="19" t="s">
        <v>181</v>
      </c>
      <c r="CB467" s="161"/>
      <c r="CD467" s="161"/>
      <c r="CF467" s="19" t="s">
        <v>181</v>
      </c>
      <c r="CG467" s="161"/>
      <c r="CI467" s="161"/>
      <c r="CJ467" s="161"/>
      <c r="CK467" s="161"/>
      <c r="CL467" s="161"/>
      <c r="CN467" s="48"/>
      <c r="CO467" s="48"/>
      <c r="CP467" s="48"/>
      <c r="CR467" s="9">
        <v>0</v>
      </c>
      <c r="CS467" s="48"/>
      <c r="CT467" s="48"/>
      <c r="CU467" s="48"/>
      <c r="CX467" s="48"/>
      <c r="CY467" s="48"/>
      <c r="CZ467" s="48"/>
      <c r="DC467" s="48"/>
      <c r="DD467" s="48"/>
      <c r="DE467" s="48"/>
      <c r="DH467" s="48"/>
      <c r="DI467" s="48"/>
    </row>
    <row r="468" spans="1:113" x14ac:dyDescent="0.25">
      <c r="A468" s="4">
        <v>2020</v>
      </c>
      <c r="B468" s="5">
        <f>BD!K470</f>
        <v>460</v>
      </c>
      <c r="I468" s="19" t="s">
        <v>181</v>
      </c>
      <c r="O468" s="161"/>
      <c r="Q468" s="161"/>
      <c r="R468" s="161"/>
      <c r="T468" s="4" t="s">
        <v>181</v>
      </c>
      <c r="AE468" s="4" t="s">
        <v>181</v>
      </c>
      <c r="AP468" s="4" t="s">
        <v>181</v>
      </c>
      <c r="BA468" s="9">
        <f t="shared" si="80"/>
        <v>0</v>
      </c>
      <c r="BB468" s="4" t="s">
        <v>181</v>
      </c>
      <c r="BC468" s="161"/>
      <c r="BE468" s="19">
        <f>Tabla1[[#This Row],[TIEMPO PRORROGADO HASTA
(1)]]-Tabla1[[#This Row],[TIEMPO PRORROGADO DESDE
(1)]]</f>
        <v>0</v>
      </c>
      <c r="BF468" s="161"/>
      <c r="BG468" s="161"/>
      <c r="BH468" s="161"/>
      <c r="BJ468" s="4" t="s">
        <v>181</v>
      </c>
      <c r="BM468" s="4">
        <f t="shared" si="81"/>
        <v>0</v>
      </c>
      <c r="BR468" s="4" t="s">
        <v>181</v>
      </c>
      <c r="BU468" s="19">
        <f t="shared" si="82"/>
        <v>0</v>
      </c>
      <c r="BZ468" s="19">
        <f t="shared" si="83"/>
        <v>0</v>
      </c>
      <c r="CA468" s="19" t="s">
        <v>181</v>
      </c>
      <c r="CB468" s="161"/>
      <c r="CD468" s="161"/>
      <c r="CF468" s="19" t="s">
        <v>181</v>
      </c>
      <c r="CG468" s="161"/>
      <c r="CI468" s="161"/>
      <c r="CJ468" s="161"/>
      <c r="CK468" s="161"/>
      <c r="CL468" s="161"/>
      <c r="CN468" s="48"/>
      <c r="CO468" s="48"/>
      <c r="CP468" s="48"/>
      <c r="CR468" s="9">
        <v>0</v>
      </c>
      <c r="CS468" s="48"/>
      <c r="CT468" s="48"/>
      <c r="CU468" s="48"/>
      <c r="CX468" s="48"/>
      <c r="CY468" s="48"/>
      <c r="CZ468" s="48"/>
      <c r="DC468" s="48"/>
      <c r="DD468" s="48"/>
      <c r="DE468" s="48"/>
      <c r="DH468" s="48"/>
      <c r="DI468" s="48"/>
    </row>
    <row r="469" spans="1:113" x14ac:dyDescent="0.25">
      <c r="A469" s="4">
        <v>2020</v>
      </c>
      <c r="B469" s="5">
        <f>BD!K471</f>
        <v>461</v>
      </c>
      <c r="I469" s="19" t="s">
        <v>180</v>
      </c>
      <c r="J469" s="20">
        <v>44176</v>
      </c>
      <c r="K469" s="6" t="s">
        <v>5358</v>
      </c>
      <c r="L469" s="19" t="s">
        <v>209</v>
      </c>
      <c r="M469" s="9">
        <v>2706666</v>
      </c>
      <c r="O469" s="161"/>
      <c r="Q469" s="161"/>
      <c r="R469" s="161"/>
      <c r="S469" s="6" t="s">
        <v>1438</v>
      </c>
      <c r="T469" s="4" t="s">
        <v>181</v>
      </c>
      <c r="AE469" s="4" t="s">
        <v>181</v>
      </c>
      <c r="AP469" s="4" t="s">
        <v>181</v>
      </c>
      <c r="BA469" s="9">
        <f t="shared" si="80"/>
        <v>2706666</v>
      </c>
      <c r="BB469" s="4" t="s">
        <v>180</v>
      </c>
      <c r="BC469" s="20">
        <v>44176</v>
      </c>
      <c r="BD469" s="6" t="s">
        <v>5358</v>
      </c>
      <c r="BE469" s="19">
        <f>Tabla1[[#This Row],[TIEMPO PRORROGADO HASTA
(1)]]-Tabla1[[#This Row],[TIEMPO PRORROGADO DESDE
(1)]]</f>
        <v>14</v>
      </c>
      <c r="BF469" s="161">
        <v>44181</v>
      </c>
      <c r="BG469" s="161">
        <v>44195</v>
      </c>
      <c r="BH469" s="161"/>
      <c r="BI469" s="6" t="s">
        <v>1438</v>
      </c>
      <c r="BJ469" s="4" t="s">
        <v>181</v>
      </c>
      <c r="BM469" s="4">
        <f t="shared" si="81"/>
        <v>0</v>
      </c>
      <c r="BR469" s="4" t="s">
        <v>181</v>
      </c>
      <c r="BU469" s="19">
        <f t="shared" si="82"/>
        <v>0</v>
      </c>
      <c r="BZ469" s="19">
        <f t="shared" si="83"/>
        <v>14</v>
      </c>
      <c r="CA469" s="19" t="s">
        <v>181</v>
      </c>
      <c r="CB469" s="161"/>
      <c r="CD469" s="161"/>
      <c r="CF469" s="19" t="s">
        <v>181</v>
      </c>
      <c r="CG469" s="161"/>
      <c r="CI469" s="161"/>
      <c r="CJ469" s="161"/>
      <c r="CK469" s="161"/>
      <c r="CL469" s="161"/>
      <c r="CN469" s="48"/>
      <c r="CO469" s="48"/>
      <c r="CP469" s="48"/>
      <c r="CR469" s="9">
        <v>0</v>
      </c>
      <c r="CS469" s="48"/>
      <c r="CT469" s="48"/>
      <c r="CU469" s="48"/>
      <c r="CX469" s="48"/>
      <c r="CY469" s="48"/>
      <c r="CZ469" s="48"/>
      <c r="DC469" s="48"/>
      <c r="DD469" s="48"/>
      <c r="DE469" s="48"/>
      <c r="DH469" s="48"/>
      <c r="DI469" s="48"/>
    </row>
    <row r="470" spans="1:113" x14ac:dyDescent="0.25">
      <c r="A470" s="4">
        <v>2020</v>
      </c>
      <c r="B470" s="5">
        <f>BD!K472</f>
        <v>462</v>
      </c>
      <c r="E470" s="9">
        <v>10000000</v>
      </c>
      <c r="I470" s="19" t="s">
        <v>181</v>
      </c>
      <c r="O470" s="161"/>
      <c r="Q470" s="161"/>
      <c r="R470" s="161"/>
      <c r="T470" s="4" t="s">
        <v>181</v>
      </c>
      <c r="AE470" s="4" t="s">
        <v>181</v>
      </c>
      <c r="AP470" s="4" t="s">
        <v>181</v>
      </c>
      <c r="BA470" s="9">
        <f t="shared" ref="BA470:BA483" si="84">M470+X470+AI470+AT470</f>
        <v>0</v>
      </c>
      <c r="BB470" s="4" t="s">
        <v>181</v>
      </c>
      <c r="BC470" s="161"/>
      <c r="BE470" s="19">
        <f>Tabla1[[#This Row],[TIEMPO PRORROGADO HASTA
(1)]]-Tabla1[[#This Row],[TIEMPO PRORROGADO DESDE
(1)]]</f>
        <v>0</v>
      </c>
      <c r="BF470" s="161"/>
      <c r="BG470" s="161"/>
      <c r="BH470" s="161"/>
      <c r="BJ470" s="4" t="s">
        <v>181</v>
      </c>
      <c r="BM470" s="4">
        <f t="shared" ref="BM470:BM483" si="85">BO470-BN470</f>
        <v>0</v>
      </c>
      <c r="BR470" s="4" t="s">
        <v>181</v>
      </c>
      <c r="BU470" s="19">
        <f t="shared" ref="BU470:BU483" si="86">BW470-BV470</f>
        <v>-29</v>
      </c>
      <c r="BV470" s="161">
        <v>44188</v>
      </c>
      <c r="BW470" s="161">
        <v>44159</v>
      </c>
      <c r="BZ470" s="19">
        <f t="shared" ref="BZ470:BZ483" si="87">BU470+BM470+BE470</f>
        <v>-29</v>
      </c>
      <c r="CA470" s="19" t="s">
        <v>181</v>
      </c>
      <c r="CB470" s="161"/>
      <c r="CD470" s="161"/>
      <c r="CF470" s="19" t="s">
        <v>180</v>
      </c>
      <c r="CG470" s="161">
        <v>44159</v>
      </c>
      <c r="CH470" s="6" t="s">
        <v>5358</v>
      </c>
      <c r="CI470" s="161">
        <v>44159</v>
      </c>
      <c r="CJ470" s="161">
        <v>44159</v>
      </c>
      <c r="CK470" s="161" t="s">
        <v>1438</v>
      </c>
      <c r="CL470" s="161"/>
      <c r="CN470" s="48"/>
      <c r="CO470" s="48"/>
      <c r="CP470" s="48"/>
      <c r="CR470" s="9">
        <v>0</v>
      </c>
      <c r="CS470" s="48"/>
      <c r="CT470" s="48"/>
      <c r="CU470" s="48"/>
      <c r="CX470" s="48"/>
      <c r="CY470" s="48"/>
      <c r="CZ470" s="48"/>
      <c r="DC470" s="48"/>
      <c r="DD470" s="48"/>
      <c r="DE470" s="48"/>
      <c r="DH470" s="48"/>
      <c r="DI470" s="48"/>
    </row>
    <row r="471" spans="1:113" x14ac:dyDescent="0.25">
      <c r="A471" s="4">
        <v>2020</v>
      </c>
      <c r="B471" s="5">
        <f>BD!K473</f>
        <v>463</v>
      </c>
      <c r="I471" s="19" t="s">
        <v>181</v>
      </c>
      <c r="O471" s="161"/>
      <c r="Q471" s="161"/>
      <c r="R471" s="161"/>
      <c r="T471" s="4" t="s">
        <v>181</v>
      </c>
      <c r="AE471" s="4" t="s">
        <v>181</v>
      </c>
      <c r="AP471" s="4" t="s">
        <v>181</v>
      </c>
      <c r="BA471" s="9">
        <f t="shared" si="84"/>
        <v>0</v>
      </c>
      <c r="BB471" s="4" t="s">
        <v>181</v>
      </c>
      <c r="BC471" s="161"/>
      <c r="BE471" s="19">
        <f>Tabla1[[#This Row],[TIEMPO PRORROGADO HASTA
(1)]]-Tabla1[[#This Row],[TIEMPO PRORROGADO DESDE
(1)]]</f>
        <v>0</v>
      </c>
      <c r="BF471" s="161"/>
      <c r="BG471" s="161"/>
      <c r="BH471" s="161"/>
      <c r="BJ471" s="4" t="s">
        <v>181</v>
      </c>
      <c r="BM471" s="4">
        <f t="shared" si="85"/>
        <v>0</v>
      </c>
      <c r="BR471" s="4" t="s">
        <v>181</v>
      </c>
      <c r="BU471" s="19">
        <f t="shared" si="86"/>
        <v>0</v>
      </c>
      <c r="BZ471" s="19">
        <f t="shared" si="87"/>
        <v>0</v>
      </c>
      <c r="CA471" s="19" t="s">
        <v>181</v>
      </c>
      <c r="CB471" s="161"/>
      <c r="CD471" s="161"/>
      <c r="CF471" s="19" t="s">
        <v>181</v>
      </c>
      <c r="CG471" s="161"/>
      <c r="CI471" s="161"/>
      <c r="CJ471" s="161"/>
      <c r="CK471" s="161"/>
      <c r="CL471" s="161"/>
      <c r="CN471" s="48"/>
      <c r="CO471" s="48"/>
      <c r="CP471" s="48"/>
      <c r="CR471" s="9">
        <v>0</v>
      </c>
      <c r="CS471" s="48"/>
      <c r="CT471" s="48"/>
      <c r="CU471" s="48"/>
      <c r="CX471" s="48"/>
      <c r="CY471" s="48"/>
      <c r="CZ471" s="48"/>
      <c r="DC471" s="48"/>
      <c r="DD471" s="48"/>
      <c r="DE471" s="48"/>
      <c r="DH471" s="48"/>
      <c r="DI471" s="48"/>
    </row>
    <row r="472" spans="1:113" x14ac:dyDescent="0.25">
      <c r="A472" s="4">
        <v>2020</v>
      </c>
      <c r="B472" s="5">
        <f>BD!K474</f>
        <v>464</v>
      </c>
      <c r="I472" s="19" t="s">
        <v>180</v>
      </c>
      <c r="J472" s="20">
        <v>44104</v>
      </c>
      <c r="K472" s="6" t="s">
        <v>2454</v>
      </c>
      <c r="L472" s="19" t="s">
        <v>209</v>
      </c>
      <c r="M472" s="9">
        <v>2816667</v>
      </c>
      <c r="O472" s="161"/>
      <c r="Q472" s="161"/>
      <c r="R472" s="161"/>
      <c r="S472" s="6" t="s">
        <v>515</v>
      </c>
      <c r="T472" s="4" t="s">
        <v>181</v>
      </c>
      <c r="AE472" s="4" t="s">
        <v>181</v>
      </c>
      <c r="AP472" s="4" t="s">
        <v>181</v>
      </c>
      <c r="BA472" s="9">
        <f t="shared" si="84"/>
        <v>2816667</v>
      </c>
      <c r="BB472" s="4" t="s">
        <v>180</v>
      </c>
      <c r="BC472" s="161">
        <v>44104</v>
      </c>
      <c r="BD472" s="6" t="s">
        <v>2454</v>
      </c>
      <c r="BE472" s="19">
        <f>Tabla1[[#This Row],[TIEMPO PRORROGADO HASTA
(1)]]-Tabla1[[#This Row],[TIEMPO PRORROGADO DESDE
(1)]]</f>
        <v>13</v>
      </c>
      <c r="BF472" s="161">
        <v>44183</v>
      </c>
      <c r="BG472" s="161">
        <v>44196</v>
      </c>
      <c r="BH472" s="161"/>
      <c r="BI472" s="6" t="s">
        <v>515</v>
      </c>
      <c r="BJ472" s="4" t="s">
        <v>181</v>
      </c>
      <c r="BM472" s="4">
        <f t="shared" si="85"/>
        <v>0</v>
      </c>
      <c r="BR472" s="4" t="s">
        <v>181</v>
      </c>
      <c r="BU472" s="19">
        <f t="shared" si="86"/>
        <v>0</v>
      </c>
      <c r="BZ472" s="19">
        <f t="shared" si="87"/>
        <v>13</v>
      </c>
      <c r="CA472" s="19" t="s">
        <v>181</v>
      </c>
      <c r="CB472" s="161"/>
      <c r="CD472" s="161"/>
      <c r="CF472" s="19" t="s">
        <v>181</v>
      </c>
      <c r="CG472" s="161"/>
      <c r="CI472" s="161"/>
      <c r="CJ472" s="161"/>
      <c r="CK472" s="161"/>
      <c r="CL472" s="161"/>
      <c r="CN472" s="48"/>
      <c r="CO472" s="48"/>
      <c r="CP472" s="48"/>
      <c r="CR472" s="9">
        <v>0</v>
      </c>
      <c r="CS472" s="48"/>
      <c r="CT472" s="48"/>
      <c r="CU472" s="48"/>
      <c r="CX472" s="48"/>
      <c r="CY472" s="48"/>
      <c r="CZ472" s="48"/>
      <c r="DC472" s="48"/>
      <c r="DD472" s="48"/>
      <c r="DE472" s="48"/>
      <c r="DH472" s="48"/>
      <c r="DI472" s="48"/>
    </row>
    <row r="473" spans="1:113" x14ac:dyDescent="0.25">
      <c r="A473" s="4">
        <v>2020</v>
      </c>
      <c r="B473" s="5">
        <f>BD!K475</f>
        <v>465</v>
      </c>
      <c r="I473" s="19" t="s">
        <v>181</v>
      </c>
      <c r="O473" s="161"/>
      <c r="Q473" s="161"/>
      <c r="R473" s="161"/>
      <c r="T473" s="4" t="s">
        <v>181</v>
      </c>
      <c r="AE473" s="4" t="s">
        <v>181</v>
      </c>
      <c r="AP473" s="4" t="s">
        <v>181</v>
      </c>
      <c r="BA473" s="9">
        <f t="shared" si="84"/>
        <v>0</v>
      </c>
      <c r="BB473" s="4" t="s">
        <v>181</v>
      </c>
      <c r="BC473" s="161"/>
      <c r="BE473" s="19">
        <f>Tabla1[[#This Row],[TIEMPO PRORROGADO HASTA
(1)]]-Tabla1[[#This Row],[TIEMPO PRORROGADO DESDE
(1)]]</f>
        <v>0</v>
      </c>
      <c r="BF473" s="161"/>
      <c r="BG473" s="161"/>
      <c r="BH473" s="161"/>
      <c r="BJ473" s="4" t="s">
        <v>181</v>
      </c>
      <c r="BM473" s="4">
        <f t="shared" si="85"/>
        <v>0</v>
      </c>
      <c r="BR473" s="4" t="s">
        <v>181</v>
      </c>
      <c r="BU473" s="19">
        <f t="shared" si="86"/>
        <v>0</v>
      </c>
      <c r="BZ473" s="19">
        <f t="shared" si="87"/>
        <v>0</v>
      </c>
      <c r="CA473" s="19" t="s">
        <v>181</v>
      </c>
      <c r="CB473" s="161"/>
      <c r="CD473" s="161"/>
      <c r="CF473" s="19" t="s">
        <v>181</v>
      </c>
      <c r="CG473" s="161"/>
      <c r="CI473" s="161"/>
      <c r="CJ473" s="161"/>
      <c r="CK473" s="161"/>
      <c r="CL473" s="161"/>
      <c r="CN473" s="48"/>
      <c r="CO473" s="48"/>
      <c r="CP473" s="48"/>
      <c r="CR473" s="9">
        <v>0</v>
      </c>
      <c r="CS473" s="48"/>
      <c r="CT473" s="48"/>
      <c r="CU473" s="48"/>
      <c r="CX473" s="48"/>
      <c r="CY473" s="48"/>
      <c r="CZ473" s="48"/>
      <c r="DC473" s="48"/>
      <c r="DD473" s="48"/>
      <c r="DE473" s="48"/>
      <c r="DH473" s="48"/>
      <c r="DI473" s="48"/>
    </row>
    <row r="474" spans="1:113" x14ac:dyDescent="0.25">
      <c r="A474" s="4">
        <v>2020</v>
      </c>
      <c r="B474" s="5">
        <f>BD!K476</f>
        <v>466</v>
      </c>
      <c r="I474" s="19" t="s">
        <v>181</v>
      </c>
      <c r="O474" s="161"/>
      <c r="Q474" s="161"/>
      <c r="R474" s="161"/>
      <c r="T474" s="4" t="s">
        <v>181</v>
      </c>
      <c r="AE474" s="4" t="s">
        <v>181</v>
      </c>
      <c r="AP474" s="4" t="s">
        <v>181</v>
      </c>
      <c r="BA474" s="9">
        <f t="shared" si="84"/>
        <v>0</v>
      </c>
      <c r="BB474" s="4" t="s">
        <v>181</v>
      </c>
      <c r="BC474" s="161"/>
      <c r="BE474" s="19">
        <f>Tabla1[[#This Row],[TIEMPO PRORROGADO HASTA
(1)]]-Tabla1[[#This Row],[TIEMPO PRORROGADO DESDE
(1)]]</f>
        <v>0</v>
      </c>
      <c r="BF474" s="161"/>
      <c r="BG474" s="161"/>
      <c r="BH474" s="161"/>
      <c r="BJ474" s="4" t="s">
        <v>181</v>
      </c>
      <c r="BM474" s="4">
        <f t="shared" si="85"/>
        <v>0</v>
      </c>
      <c r="BR474" s="4" t="s">
        <v>181</v>
      </c>
      <c r="BU474" s="19">
        <f t="shared" si="86"/>
        <v>0</v>
      </c>
      <c r="BZ474" s="19">
        <f t="shared" si="87"/>
        <v>0</v>
      </c>
      <c r="CA474" s="19" t="s">
        <v>181</v>
      </c>
      <c r="CB474" s="161"/>
      <c r="CD474" s="161"/>
      <c r="CF474" s="19" t="s">
        <v>181</v>
      </c>
      <c r="CG474" s="161"/>
      <c r="CI474" s="161"/>
      <c r="CJ474" s="161"/>
      <c r="CK474" s="161"/>
      <c r="CL474" s="161"/>
      <c r="CN474" s="48"/>
      <c r="CO474" s="48"/>
      <c r="CP474" s="48"/>
      <c r="CR474" s="9">
        <v>0</v>
      </c>
      <c r="CS474" s="48"/>
      <c r="CT474" s="48"/>
      <c r="CU474" s="48"/>
      <c r="CX474" s="48"/>
      <c r="CY474" s="48"/>
      <c r="CZ474" s="48"/>
      <c r="DC474" s="48"/>
      <c r="DD474" s="48"/>
      <c r="DE474" s="48"/>
      <c r="DH474" s="48"/>
      <c r="DI474" s="48"/>
    </row>
    <row r="475" spans="1:113" x14ac:dyDescent="0.25">
      <c r="A475" s="4">
        <v>2020</v>
      </c>
      <c r="B475" s="5">
        <f>BD!K477</f>
        <v>467</v>
      </c>
      <c r="I475" s="19" t="s">
        <v>181</v>
      </c>
      <c r="O475" s="161"/>
      <c r="Q475" s="161"/>
      <c r="R475" s="161"/>
      <c r="T475" s="4" t="s">
        <v>181</v>
      </c>
      <c r="AE475" s="4" t="s">
        <v>181</v>
      </c>
      <c r="AP475" s="4" t="s">
        <v>181</v>
      </c>
      <c r="BA475" s="9">
        <f t="shared" si="84"/>
        <v>0</v>
      </c>
      <c r="BB475" s="4" t="s">
        <v>181</v>
      </c>
      <c r="BC475" s="161"/>
      <c r="BE475" s="19">
        <f>Tabla1[[#This Row],[TIEMPO PRORROGADO HASTA
(1)]]-Tabla1[[#This Row],[TIEMPO PRORROGADO DESDE
(1)]]</f>
        <v>0</v>
      </c>
      <c r="BF475" s="161"/>
      <c r="BG475" s="161"/>
      <c r="BH475" s="161"/>
      <c r="BJ475" s="4" t="s">
        <v>181</v>
      </c>
      <c r="BM475" s="4">
        <f t="shared" si="85"/>
        <v>0</v>
      </c>
      <c r="BR475" s="4" t="s">
        <v>181</v>
      </c>
      <c r="BU475" s="19">
        <f t="shared" si="86"/>
        <v>0</v>
      </c>
      <c r="BZ475" s="19">
        <f t="shared" si="87"/>
        <v>0</v>
      </c>
      <c r="CA475" s="19" t="s">
        <v>181</v>
      </c>
      <c r="CB475" s="161"/>
      <c r="CD475" s="161"/>
      <c r="CF475" s="19" t="s">
        <v>181</v>
      </c>
      <c r="CG475" s="161"/>
      <c r="CI475" s="161"/>
      <c r="CJ475" s="161"/>
      <c r="CK475" s="161"/>
      <c r="CL475" s="161"/>
      <c r="CN475" s="48"/>
      <c r="CO475" s="48"/>
      <c r="CP475" s="48"/>
      <c r="CR475" s="9">
        <v>0</v>
      </c>
      <c r="CS475" s="48"/>
      <c r="CT475" s="48"/>
      <c r="CU475" s="48"/>
      <c r="CX475" s="48"/>
      <c r="CY475" s="48"/>
      <c r="CZ475" s="48"/>
      <c r="DC475" s="48"/>
      <c r="DD475" s="48"/>
      <c r="DE475" s="48"/>
      <c r="DH475" s="48"/>
      <c r="DI475" s="48"/>
    </row>
    <row r="476" spans="1:113" x14ac:dyDescent="0.25">
      <c r="A476" s="4">
        <v>2020</v>
      </c>
      <c r="B476" s="5">
        <f>BD!K478</f>
        <v>468</v>
      </c>
      <c r="I476" s="19" t="s">
        <v>181</v>
      </c>
      <c r="O476" s="161"/>
      <c r="Q476" s="161"/>
      <c r="R476" s="161"/>
      <c r="T476" s="4" t="s">
        <v>181</v>
      </c>
      <c r="AE476" s="4" t="s">
        <v>181</v>
      </c>
      <c r="AP476" s="4" t="s">
        <v>181</v>
      </c>
      <c r="BA476" s="9">
        <f t="shared" si="84"/>
        <v>0</v>
      </c>
      <c r="BB476" s="4" t="s">
        <v>181</v>
      </c>
      <c r="BC476" s="161"/>
      <c r="BE476" s="19">
        <f>Tabla1[[#This Row],[TIEMPO PRORROGADO HASTA
(1)]]-Tabla1[[#This Row],[TIEMPO PRORROGADO DESDE
(1)]]</f>
        <v>0</v>
      </c>
      <c r="BF476" s="161"/>
      <c r="BG476" s="161"/>
      <c r="BH476" s="161"/>
      <c r="BJ476" s="4" t="s">
        <v>181</v>
      </c>
      <c r="BM476" s="4">
        <f t="shared" si="85"/>
        <v>0</v>
      </c>
      <c r="BR476" s="4" t="s">
        <v>181</v>
      </c>
      <c r="BU476" s="19">
        <f t="shared" si="86"/>
        <v>0</v>
      </c>
      <c r="BZ476" s="19">
        <f t="shared" si="87"/>
        <v>0</v>
      </c>
      <c r="CA476" s="19" t="s">
        <v>181</v>
      </c>
      <c r="CB476" s="161"/>
      <c r="CD476" s="161"/>
      <c r="CF476" s="19" t="s">
        <v>181</v>
      </c>
      <c r="CG476" s="161"/>
      <c r="CI476" s="161"/>
      <c r="CJ476" s="161"/>
      <c r="CK476" s="161"/>
      <c r="CL476" s="161"/>
      <c r="CN476" s="48"/>
      <c r="CO476" s="48"/>
      <c r="CP476" s="48"/>
      <c r="CR476" s="9">
        <v>0</v>
      </c>
      <c r="CS476" s="48"/>
      <c r="CT476" s="48"/>
      <c r="CU476" s="48"/>
      <c r="CX476" s="48"/>
      <c r="CY476" s="48"/>
      <c r="CZ476" s="48"/>
      <c r="DC476" s="48"/>
      <c r="DD476" s="48"/>
      <c r="DE476" s="48"/>
      <c r="DH476" s="48"/>
      <c r="DI476" s="48"/>
    </row>
    <row r="477" spans="1:113" x14ac:dyDescent="0.25">
      <c r="A477" s="4">
        <v>2020</v>
      </c>
      <c r="B477" s="5">
        <f>BD!K479</f>
        <v>469</v>
      </c>
      <c r="I477" s="19" t="s">
        <v>181</v>
      </c>
      <c r="O477" s="161"/>
      <c r="Q477" s="161"/>
      <c r="R477" s="161"/>
      <c r="T477" s="4" t="s">
        <v>181</v>
      </c>
      <c r="AE477" s="4" t="s">
        <v>181</v>
      </c>
      <c r="AP477" s="4" t="s">
        <v>181</v>
      </c>
      <c r="BA477" s="9">
        <f t="shared" si="84"/>
        <v>0</v>
      </c>
      <c r="BB477" s="4" t="s">
        <v>181</v>
      </c>
      <c r="BC477" s="161"/>
      <c r="BE477" s="19">
        <f>Tabla1[[#This Row],[TIEMPO PRORROGADO HASTA
(1)]]-Tabla1[[#This Row],[TIEMPO PRORROGADO DESDE
(1)]]</f>
        <v>0</v>
      </c>
      <c r="BF477" s="161"/>
      <c r="BG477" s="161"/>
      <c r="BH477" s="161"/>
      <c r="BJ477" s="4" t="s">
        <v>181</v>
      </c>
      <c r="BM477" s="4">
        <f t="shared" si="85"/>
        <v>0</v>
      </c>
      <c r="BR477" s="4" t="s">
        <v>181</v>
      </c>
      <c r="BU477" s="19">
        <f t="shared" si="86"/>
        <v>0</v>
      </c>
      <c r="BZ477" s="19">
        <f t="shared" si="87"/>
        <v>0</v>
      </c>
      <c r="CA477" s="19" t="s">
        <v>181</v>
      </c>
      <c r="CB477" s="161"/>
      <c r="CD477" s="161"/>
      <c r="CF477" s="19" t="s">
        <v>181</v>
      </c>
      <c r="CG477" s="161"/>
      <c r="CI477" s="161"/>
      <c r="CJ477" s="161"/>
      <c r="CK477" s="161"/>
      <c r="CL477" s="161"/>
      <c r="CN477" s="48"/>
      <c r="CO477" s="48"/>
      <c r="CP477" s="48"/>
      <c r="CR477" s="9">
        <v>0</v>
      </c>
      <c r="CS477" s="48"/>
      <c r="CT477" s="48"/>
      <c r="CU477" s="48"/>
      <c r="CX477" s="48"/>
      <c r="CY477" s="48"/>
      <c r="CZ477" s="48"/>
      <c r="DC477" s="48"/>
      <c r="DD477" s="48"/>
      <c r="DE477" s="48"/>
      <c r="DH477" s="48"/>
      <c r="DI477" s="48"/>
    </row>
    <row r="478" spans="1:113" x14ac:dyDescent="0.25">
      <c r="A478" s="4">
        <v>2020</v>
      </c>
      <c r="B478" s="5">
        <f>BD!K480</f>
        <v>470</v>
      </c>
      <c r="E478" s="9">
        <v>8000000</v>
      </c>
      <c r="I478" s="19" t="s">
        <v>181</v>
      </c>
      <c r="O478" s="161"/>
      <c r="Q478" s="161"/>
      <c r="R478" s="161"/>
      <c r="T478" s="4" t="s">
        <v>181</v>
      </c>
      <c r="AE478" s="4" t="s">
        <v>181</v>
      </c>
      <c r="AP478" s="4" t="s">
        <v>181</v>
      </c>
      <c r="BA478" s="9">
        <f t="shared" si="84"/>
        <v>0</v>
      </c>
      <c r="BB478" s="4" t="s">
        <v>181</v>
      </c>
      <c r="BC478" s="161"/>
      <c r="BE478" s="19">
        <f>Tabla1[[#This Row],[TIEMPO PRORROGADO HASTA
(1)]]-Tabla1[[#This Row],[TIEMPO PRORROGADO DESDE
(1)]]</f>
        <v>0</v>
      </c>
      <c r="BF478" s="161"/>
      <c r="BG478" s="161"/>
      <c r="BH478" s="161"/>
      <c r="BJ478" s="4" t="s">
        <v>181</v>
      </c>
      <c r="BM478" s="4">
        <f t="shared" si="85"/>
        <v>0</v>
      </c>
      <c r="BR478" s="4" t="s">
        <v>181</v>
      </c>
      <c r="BU478" s="19">
        <f t="shared" si="86"/>
        <v>-29</v>
      </c>
      <c r="BV478" s="161">
        <v>44190</v>
      </c>
      <c r="BW478" s="161">
        <v>44161</v>
      </c>
      <c r="BZ478" s="19">
        <f t="shared" si="87"/>
        <v>-29</v>
      </c>
      <c r="CA478" s="19" t="s">
        <v>181</v>
      </c>
      <c r="CB478" s="161"/>
      <c r="CD478" s="161"/>
      <c r="CF478" s="19" t="s">
        <v>180</v>
      </c>
      <c r="CG478" s="161">
        <v>44160</v>
      </c>
      <c r="CH478" s="6" t="s">
        <v>5358</v>
      </c>
      <c r="CI478" s="161">
        <v>44161</v>
      </c>
      <c r="CJ478" s="161">
        <v>44160</v>
      </c>
      <c r="CK478" s="161" t="s">
        <v>1435</v>
      </c>
      <c r="CL478" s="161"/>
      <c r="CN478" s="48"/>
      <c r="CO478" s="48"/>
      <c r="CP478" s="48"/>
      <c r="CR478" s="9">
        <v>0</v>
      </c>
      <c r="CS478" s="48"/>
      <c r="CT478" s="48"/>
      <c r="CU478" s="48"/>
      <c r="CX478" s="48"/>
      <c r="CY478" s="48"/>
      <c r="CZ478" s="48"/>
      <c r="DC478" s="48"/>
      <c r="DD478" s="48"/>
      <c r="DE478" s="48"/>
      <c r="DH478" s="48"/>
      <c r="DI478" s="48"/>
    </row>
    <row r="479" spans="1:113" x14ac:dyDescent="0.25">
      <c r="A479" s="4">
        <v>2020</v>
      </c>
      <c r="B479" s="5">
        <f>BD!K481</f>
        <v>471</v>
      </c>
      <c r="I479" s="19" t="s">
        <v>181</v>
      </c>
      <c r="O479" s="161"/>
      <c r="Q479" s="161"/>
      <c r="R479" s="161"/>
      <c r="T479" s="4" t="s">
        <v>181</v>
      </c>
      <c r="AE479" s="4" t="s">
        <v>181</v>
      </c>
      <c r="AP479" s="4" t="s">
        <v>181</v>
      </c>
      <c r="BA479" s="9">
        <f t="shared" si="84"/>
        <v>0</v>
      </c>
      <c r="BB479" s="4" t="s">
        <v>181</v>
      </c>
      <c r="BC479" s="161"/>
      <c r="BE479" s="19">
        <f>Tabla1[[#This Row],[TIEMPO PRORROGADO HASTA
(1)]]-Tabla1[[#This Row],[TIEMPO PRORROGADO DESDE
(1)]]</f>
        <v>0</v>
      </c>
      <c r="BF479" s="161"/>
      <c r="BG479" s="161"/>
      <c r="BH479" s="161"/>
      <c r="BJ479" s="4" t="s">
        <v>181</v>
      </c>
      <c r="BM479" s="4">
        <f t="shared" si="85"/>
        <v>0</v>
      </c>
      <c r="BR479" s="4" t="s">
        <v>181</v>
      </c>
      <c r="BU479" s="19">
        <f t="shared" si="86"/>
        <v>0</v>
      </c>
      <c r="BZ479" s="19">
        <f t="shared" si="87"/>
        <v>0</v>
      </c>
      <c r="CA479" s="19" t="s">
        <v>181</v>
      </c>
      <c r="CB479" s="161"/>
      <c r="CD479" s="161"/>
      <c r="CF479" s="19" t="s">
        <v>181</v>
      </c>
      <c r="CG479" s="161"/>
      <c r="CI479" s="161"/>
      <c r="CJ479" s="161"/>
      <c r="CK479" s="161"/>
      <c r="CL479" s="161"/>
      <c r="CN479" s="48"/>
      <c r="CO479" s="48"/>
      <c r="CP479" s="48"/>
      <c r="CR479" s="9">
        <v>0</v>
      </c>
      <c r="CS479" s="48"/>
      <c r="CT479" s="48"/>
      <c r="CU479" s="48"/>
      <c r="CX479" s="48"/>
      <c r="CY479" s="48"/>
      <c r="CZ479" s="48"/>
      <c r="DC479" s="48"/>
      <c r="DD479" s="48"/>
      <c r="DE479" s="48"/>
      <c r="DH479" s="48"/>
      <c r="DI479" s="48"/>
    </row>
    <row r="480" spans="1:113" x14ac:dyDescent="0.25">
      <c r="A480" s="4">
        <v>2020</v>
      </c>
      <c r="B480" s="5">
        <f>BD!K482</f>
        <v>472</v>
      </c>
      <c r="I480" s="19" t="s">
        <v>181</v>
      </c>
      <c r="O480" s="161"/>
      <c r="Q480" s="161"/>
      <c r="R480" s="161"/>
      <c r="T480" s="4" t="s">
        <v>181</v>
      </c>
      <c r="AE480" s="4" t="s">
        <v>181</v>
      </c>
      <c r="AP480" s="4" t="s">
        <v>181</v>
      </c>
      <c r="BA480" s="9">
        <f t="shared" si="84"/>
        <v>0</v>
      </c>
      <c r="BB480" s="4" t="s">
        <v>181</v>
      </c>
      <c r="BC480" s="161"/>
      <c r="BE480" s="19">
        <f>Tabla1[[#This Row],[TIEMPO PRORROGADO HASTA
(1)]]-Tabla1[[#This Row],[TIEMPO PRORROGADO DESDE
(1)]]</f>
        <v>0</v>
      </c>
      <c r="BF480" s="161"/>
      <c r="BG480" s="161"/>
      <c r="BH480" s="161"/>
      <c r="BJ480" s="4" t="s">
        <v>181</v>
      </c>
      <c r="BM480" s="4">
        <f t="shared" si="85"/>
        <v>0</v>
      </c>
      <c r="BR480" s="4" t="s">
        <v>181</v>
      </c>
      <c r="BU480" s="19">
        <f t="shared" si="86"/>
        <v>0</v>
      </c>
      <c r="BZ480" s="19">
        <f t="shared" si="87"/>
        <v>0</v>
      </c>
      <c r="CA480" s="19" t="s">
        <v>181</v>
      </c>
      <c r="CB480" s="161"/>
      <c r="CD480" s="161"/>
      <c r="CF480" s="19" t="s">
        <v>181</v>
      </c>
      <c r="CG480" s="161"/>
      <c r="CI480" s="161"/>
      <c r="CJ480" s="161"/>
      <c r="CK480" s="161"/>
      <c r="CL480" s="161"/>
      <c r="CN480" s="48"/>
      <c r="CO480" s="48"/>
      <c r="CP480" s="48"/>
      <c r="CR480" s="9">
        <v>0</v>
      </c>
      <c r="CS480" s="48"/>
      <c r="CT480" s="48"/>
      <c r="CU480" s="48"/>
      <c r="CX480" s="48"/>
      <c r="CY480" s="48"/>
      <c r="CZ480" s="48"/>
      <c r="DC480" s="48"/>
      <c r="DD480" s="48"/>
      <c r="DE480" s="48"/>
      <c r="DH480" s="48"/>
      <c r="DI480" s="48"/>
    </row>
    <row r="481" spans="1:113" x14ac:dyDescent="0.25">
      <c r="A481" s="4">
        <v>2020</v>
      </c>
      <c r="B481" s="5">
        <f>BD!K483</f>
        <v>473</v>
      </c>
      <c r="I481" s="19" t="s">
        <v>181</v>
      </c>
      <c r="O481" s="161"/>
      <c r="Q481" s="161"/>
      <c r="R481" s="161"/>
      <c r="T481" s="4" t="s">
        <v>181</v>
      </c>
      <c r="AE481" s="4" t="s">
        <v>181</v>
      </c>
      <c r="AP481" s="4" t="s">
        <v>181</v>
      </c>
      <c r="BA481" s="9">
        <f t="shared" si="84"/>
        <v>0</v>
      </c>
      <c r="BB481" s="4" t="s">
        <v>181</v>
      </c>
      <c r="BC481" s="161"/>
      <c r="BE481" s="19">
        <f>Tabla1[[#This Row],[TIEMPO PRORROGADO HASTA
(1)]]-Tabla1[[#This Row],[TIEMPO PRORROGADO DESDE
(1)]]</f>
        <v>0</v>
      </c>
      <c r="BF481" s="161"/>
      <c r="BG481" s="161"/>
      <c r="BH481" s="161"/>
      <c r="BJ481" s="4" t="s">
        <v>181</v>
      </c>
      <c r="BM481" s="4">
        <f t="shared" si="85"/>
        <v>0</v>
      </c>
      <c r="BR481" s="4" t="s">
        <v>181</v>
      </c>
      <c r="BU481" s="19">
        <f t="shared" si="86"/>
        <v>0</v>
      </c>
      <c r="BZ481" s="19">
        <f t="shared" si="87"/>
        <v>0</v>
      </c>
      <c r="CA481" s="19" t="s">
        <v>181</v>
      </c>
      <c r="CB481" s="161"/>
      <c r="CD481" s="161"/>
      <c r="CF481" s="19" t="s">
        <v>181</v>
      </c>
      <c r="CG481" s="161"/>
      <c r="CI481" s="161"/>
      <c r="CJ481" s="161"/>
      <c r="CK481" s="161"/>
      <c r="CL481" s="161"/>
      <c r="CN481" s="48"/>
      <c r="CO481" s="48"/>
      <c r="CP481" s="48"/>
      <c r="CR481" s="9">
        <v>0</v>
      </c>
      <c r="CS481" s="48"/>
      <c r="CT481" s="48"/>
      <c r="CU481" s="48"/>
      <c r="CX481" s="48"/>
      <c r="CY481" s="48"/>
      <c r="CZ481" s="48"/>
      <c r="DC481" s="48"/>
      <c r="DD481" s="48"/>
      <c r="DE481" s="48"/>
      <c r="DH481" s="48"/>
      <c r="DI481" s="48"/>
    </row>
    <row r="482" spans="1:113" x14ac:dyDescent="0.25">
      <c r="A482" s="4">
        <v>2020</v>
      </c>
      <c r="B482" s="5">
        <f>BD!K484</f>
        <v>474</v>
      </c>
      <c r="I482" s="19" t="s">
        <v>181</v>
      </c>
      <c r="O482" s="161"/>
      <c r="Q482" s="161"/>
      <c r="R482" s="161"/>
      <c r="T482" s="4" t="s">
        <v>181</v>
      </c>
      <c r="AE482" s="4" t="s">
        <v>181</v>
      </c>
      <c r="AP482" s="4" t="s">
        <v>181</v>
      </c>
      <c r="BA482" s="9">
        <f t="shared" si="84"/>
        <v>0</v>
      </c>
      <c r="BB482" s="4" t="s">
        <v>181</v>
      </c>
      <c r="BC482" s="161"/>
      <c r="BE482" s="19">
        <f>Tabla1[[#This Row],[TIEMPO PRORROGADO HASTA
(1)]]-Tabla1[[#This Row],[TIEMPO PRORROGADO DESDE
(1)]]</f>
        <v>0</v>
      </c>
      <c r="BF482" s="161"/>
      <c r="BG482" s="161"/>
      <c r="BH482" s="161"/>
      <c r="BJ482" s="4" t="s">
        <v>181</v>
      </c>
      <c r="BM482" s="4">
        <f t="shared" si="85"/>
        <v>0</v>
      </c>
      <c r="BR482" s="4" t="s">
        <v>181</v>
      </c>
      <c r="BU482" s="19">
        <f t="shared" si="86"/>
        <v>0</v>
      </c>
      <c r="BZ482" s="19">
        <f t="shared" si="87"/>
        <v>0</v>
      </c>
      <c r="CA482" s="19" t="s">
        <v>181</v>
      </c>
      <c r="CB482" s="161"/>
      <c r="CD482" s="161"/>
      <c r="CF482" s="19" t="s">
        <v>181</v>
      </c>
      <c r="CG482" s="161"/>
      <c r="CI482" s="161"/>
      <c r="CJ482" s="161"/>
      <c r="CK482" s="161"/>
      <c r="CL482" s="161"/>
      <c r="CN482" s="48"/>
      <c r="CO482" s="48"/>
      <c r="CP482" s="48"/>
      <c r="CR482" s="9">
        <v>0</v>
      </c>
      <c r="CS482" s="48"/>
      <c r="CT482" s="48"/>
      <c r="CU482" s="48"/>
      <c r="CX482" s="48"/>
      <c r="CY482" s="48"/>
      <c r="CZ482" s="48"/>
      <c r="DC482" s="48"/>
      <c r="DD482" s="48"/>
      <c r="DE482" s="48"/>
      <c r="DH482" s="48"/>
      <c r="DI482" s="48"/>
    </row>
    <row r="483" spans="1:113" x14ac:dyDescent="0.25">
      <c r="A483" s="4">
        <v>2020</v>
      </c>
      <c r="B483" s="5">
        <f>BD!K485</f>
        <v>475</v>
      </c>
      <c r="I483" s="19" t="s">
        <v>181</v>
      </c>
      <c r="O483" s="161"/>
      <c r="Q483" s="161"/>
      <c r="R483" s="161"/>
      <c r="T483" s="4" t="s">
        <v>181</v>
      </c>
      <c r="AE483" s="4" t="s">
        <v>181</v>
      </c>
      <c r="AP483" s="4" t="s">
        <v>181</v>
      </c>
      <c r="BA483" s="9">
        <f t="shared" si="84"/>
        <v>0</v>
      </c>
      <c r="BB483" s="4" t="s">
        <v>181</v>
      </c>
      <c r="BC483" s="161"/>
      <c r="BE483" s="19">
        <f>Tabla1[[#This Row],[TIEMPO PRORROGADO HASTA
(1)]]-Tabla1[[#This Row],[TIEMPO PRORROGADO DESDE
(1)]]</f>
        <v>0</v>
      </c>
      <c r="BF483" s="161"/>
      <c r="BG483" s="161"/>
      <c r="BH483" s="161"/>
      <c r="BJ483" s="4" t="s">
        <v>181</v>
      </c>
      <c r="BM483" s="4">
        <f t="shared" si="85"/>
        <v>0</v>
      </c>
      <c r="BR483" s="4" t="s">
        <v>181</v>
      </c>
      <c r="BU483" s="19">
        <f t="shared" si="86"/>
        <v>0</v>
      </c>
      <c r="BZ483" s="19">
        <f t="shared" si="87"/>
        <v>0</v>
      </c>
      <c r="CA483" s="19" t="s">
        <v>181</v>
      </c>
      <c r="CB483" s="161"/>
      <c r="CD483" s="161"/>
      <c r="CF483" s="19" t="s">
        <v>181</v>
      </c>
      <c r="CG483" s="161"/>
      <c r="CI483" s="161"/>
      <c r="CJ483" s="161"/>
      <c r="CK483" s="161"/>
      <c r="CL483" s="161"/>
      <c r="CN483" s="48"/>
      <c r="CO483" s="48"/>
      <c r="CP483" s="48"/>
      <c r="CR483" s="9">
        <v>0</v>
      </c>
      <c r="CS483" s="48"/>
      <c r="CT483" s="48"/>
      <c r="CU483" s="48"/>
      <c r="CX483" s="48"/>
      <c r="CY483" s="48"/>
      <c r="CZ483" s="48"/>
      <c r="DC483" s="48"/>
      <c r="DD483" s="48"/>
      <c r="DE483" s="48"/>
      <c r="DH483" s="48"/>
      <c r="DI483" s="48"/>
    </row>
    <row r="484" spans="1:113" x14ac:dyDescent="0.25">
      <c r="A484" s="4">
        <v>2020</v>
      </c>
      <c r="B484" s="5">
        <f>BD!K486</f>
        <v>476</v>
      </c>
      <c r="I484" s="19" t="s">
        <v>181</v>
      </c>
      <c r="O484" s="161"/>
      <c r="Q484" s="161"/>
      <c r="R484" s="161"/>
      <c r="T484" s="4" t="s">
        <v>181</v>
      </c>
      <c r="AE484" s="4" t="s">
        <v>181</v>
      </c>
      <c r="AP484" s="4" t="s">
        <v>181</v>
      </c>
      <c r="BA484" s="9">
        <f t="shared" ref="BA484:BA488" si="88">M484+X484+AI484+AT484</f>
        <v>0</v>
      </c>
      <c r="BB484" s="4" t="s">
        <v>181</v>
      </c>
      <c r="BC484" s="161"/>
      <c r="BE484" s="19">
        <f>Tabla1[[#This Row],[TIEMPO PRORROGADO HASTA
(1)]]-Tabla1[[#This Row],[TIEMPO PRORROGADO DESDE
(1)]]</f>
        <v>0</v>
      </c>
      <c r="BF484" s="161"/>
      <c r="BG484" s="161"/>
      <c r="BH484" s="161"/>
      <c r="BJ484" s="4" t="s">
        <v>181</v>
      </c>
      <c r="BM484" s="4">
        <f t="shared" ref="BM484:BM488" si="89">BO484-BN484</f>
        <v>0</v>
      </c>
      <c r="BR484" s="4" t="s">
        <v>181</v>
      </c>
      <c r="BU484" s="19">
        <f t="shared" ref="BU484:BU488" si="90">BW484-BV484</f>
        <v>0</v>
      </c>
      <c r="BZ484" s="19">
        <f t="shared" ref="BZ484:BZ488" si="91">BU484+BM484+BE484</f>
        <v>0</v>
      </c>
      <c r="CA484" s="19" t="s">
        <v>181</v>
      </c>
      <c r="CB484" s="161"/>
      <c r="CD484" s="161"/>
      <c r="CF484" s="19" t="s">
        <v>181</v>
      </c>
      <c r="CG484" s="161"/>
      <c r="CI484" s="161"/>
      <c r="CJ484" s="161"/>
      <c r="CK484" s="161"/>
      <c r="CL484" s="161"/>
      <c r="CN484" s="48"/>
      <c r="CO484" s="48"/>
      <c r="CP484" s="48"/>
      <c r="CR484" s="9">
        <v>0</v>
      </c>
      <c r="CS484" s="48"/>
      <c r="CT484" s="48"/>
      <c r="CU484" s="48"/>
      <c r="CX484" s="48"/>
      <c r="CY484" s="48"/>
      <c r="CZ484" s="48"/>
      <c r="DC484" s="48"/>
      <c r="DD484" s="48"/>
      <c r="DE484" s="48"/>
      <c r="DH484" s="48"/>
      <c r="DI484" s="48"/>
    </row>
    <row r="485" spans="1:113" x14ac:dyDescent="0.25">
      <c r="A485" s="4">
        <v>2020</v>
      </c>
      <c r="B485" s="5">
        <f>BD!K487</f>
        <v>477</v>
      </c>
      <c r="E485" s="9">
        <v>18300000</v>
      </c>
      <c r="I485" s="19" t="s">
        <v>181</v>
      </c>
      <c r="O485" s="161"/>
      <c r="Q485" s="161"/>
      <c r="R485" s="161"/>
      <c r="T485" s="4" t="s">
        <v>181</v>
      </c>
      <c r="AE485" s="4" t="s">
        <v>181</v>
      </c>
      <c r="AP485" s="4" t="s">
        <v>181</v>
      </c>
      <c r="BA485" s="9">
        <f t="shared" si="88"/>
        <v>0</v>
      </c>
      <c r="BB485" s="4" t="s">
        <v>181</v>
      </c>
      <c r="BC485" s="161"/>
      <c r="BE485" s="19">
        <f>Tabla1[[#This Row],[TIEMPO PRORROGADO HASTA
(1)]]-Tabla1[[#This Row],[TIEMPO PRORROGADO DESDE
(1)]]</f>
        <v>-124</v>
      </c>
      <c r="BF485" s="161">
        <v>44196</v>
      </c>
      <c r="BG485" s="161">
        <v>44072</v>
      </c>
      <c r="BH485" s="161"/>
      <c r="BJ485" s="4" t="s">
        <v>181</v>
      </c>
      <c r="BM485" s="4">
        <f t="shared" si="89"/>
        <v>0</v>
      </c>
      <c r="BR485" s="4" t="s">
        <v>181</v>
      </c>
      <c r="BU485" s="19">
        <f t="shared" si="90"/>
        <v>0</v>
      </c>
      <c r="BZ485" s="19">
        <f t="shared" si="91"/>
        <v>-124</v>
      </c>
      <c r="CA485" s="19" t="s">
        <v>181</v>
      </c>
      <c r="CB485" s="161"/>
      <c r="CD485" s="161"/>
      <c r="CF485" s="19" t="s">
        <v>180</v>
      </c>
      <c r="CG485" s="161">
        <v>44082</v>
      </c>
      <c r="CH485" s="6" t="s">
        <v>2454</v>
      </c>
      <c r="CI485" s="161">
        <v>44072</v>
      </c>
      <c r="CJ485" s="161">
        <v>44083</v>
      </c>
      <c r="CK485" s="161" t="s">
        <v>1434</v>
      </c>
      <c r="CL485" s="161"/>
      <c r="CN485" s="48"/>
      <c r="CO485" s="48"/>
      <c r="CP485" s="48"/>
      <c r="CR485" s="9">
        <v>0</v>
      </c>
      <c r="CS485" s="48"/>
      <c r="CT485" s="48"/>
      <c r="CU485" s="48"/>
      <c r="CX485" s="48"/>
      <c r="CY485" s="48"/>
      <c r="CZ485" s="48"/>
      <c r="DC485" s="48"/>
      <c r="DD485" s="48"/>
      <c r="DE485" s="48"/>
      <c r="DH485" s="48"/>
      <c r="DI485" s="48"/>
    </row>
    <row r="486" spans="1:113" x14ac:dyDescent="0.25">
      <c r="A486" s="4">
        <v>2020</v>
      </c>
      <c r="B486" s="5">
        <f>BD!K488</f>
        <v>478</v>
      </c>
      <c r="I486" s="19" t="s">
        <v>181</v>
      </c>
      <c r="O486" s="161"/>
      <c r="Q486" s="161"/>
      <c r="R486" s="161"/>
      <c r="T486" s="4" t="s">
        <v>181</v>
      </c>
      <c r="AE486" s="4" t="s">
        <v>181</v>
      </c>
      <c r="AP486" s="4" t="s">
        <v>181</v>
      </c>
      <c r="BA486" s="9">
        <f t="shared" si="88"/>
        <v>0</v>
      </c>
      <c r="BB486" s="4" t="s">
        <v>181</v>
      </c>
      <c r="BC486" s="161"/>
      <c r="BE486" s="19">
        <f>Tabla1[[#This Row],[TIEMPO PRORROGADO HASTA
(1)]]-Tabla1[[#This Row],[TIEMPO PRORROGADO DESDE
(1)]]</f>
        <v>0</v>
      </c>
      <c r="BF486" s="161"/>
      <c r="BG486" s="161"/>
      <c r="BH486" s="161"/>
      <c r="BJ486" s="4" t="s">
        <v>181</v>
      </c>
      <c r="BM486" s="4">
        <f t="shared" si="89"/>
        <v>0</v>
      </c>
      <c r="BR486" s="4" t="s">
        <v>181</v>
      </c>
      <c r="BU486" s="19">
        <f t="shared" si="90"/>
        <v>0</v>
      </c>
      <c r="BZ486" s="19">
        <f t="shared" si="91"/>
        <v>0</v>
      </c>
      <c r="CA486" s="19" t="s">
        <v>181</v>
      </c>
      <c r="CB486" s="161"/>
      <c r="CD486" s="161"/>
      <c r="CF486" s="19" t="s">
        <v>181</v>
      </c>
      <c r="CG486" s="161"/>
      <c r="CI486" s="161"/>
      <c r="CJ486" s="161"/>
      <c r="CK486" s="161"/>
      <c r="CL486" s="161"/>
      <c r="CN486" s="48"/>
      <c r="CO486" s="48"/>
      <c r="CP486" s="48"/>
      <c r="CR486" s="9">
        <v>0</v>
      </c>
      <c r="CS486" s="48"/>
      <c r="CT486" s="48"/>
      <c r="CU486" s="48"/>
      <c r="CX486" s="48"/>
      <c r="CY486" s="48"/>
      <c r="CZ486" s="48"/>
      <c r="DC486" s="48"/>
      <c r="DD486" s="48"/>
      <c r="DE486" s="48"/>
      <c r="DH486" s="48"/>
      <c r="DI486" s="48"/>
    </row>
    <row r="487" spans="1:113" x14ac:dyDescent="0.25">
      <c r="A487" s="4">
        <v>2020</v>
      </c>
      <c r="B487" s="5">
        <f>BD!K489</f>
        <v>479</v>
      </c>
      <c r="I487" s="19" t="s">
        <v>180</v>
      </c>
      <c r="J487" s="20">
        <v>44167</v>
      </c>
      <c r="K487" s="6" t="s">
        <v>5358</v>
      </c>
      <c r="L487" s="19" t="s">
        <v>209</v>
      </c>
      <c r="M487" s="9">
        <v>6533333</v>
      </c>
      <c r="O487" s="161"/>
      <c r="Q487" s="161"/>
      <c r="R487" s="161"/>
      <c r="S487" s="6" t="s">
        <v>1438</v>
      </c>
      <c r="T487" s="4" t="s">
        <v>181</v>
      </c>
      <c r="AE487" s="4" t="s">
        <v>181</v>
      </c>
      <c r="AP487" s="4" t="s">
        <v>181</v>
      </c>
      <c r="BA487" s="9">
        <f t="shared" si="88"/>
        <v>6533333</v>
      </c>
      <c r="BB487" s="4" t="s">
        <v>180</v>
      </c>
      <c r="BC487" s="20">
        <v>44167</v>
      </c>
      <c r="BD487" s="6" t="s">
        <v>5358</v>
      </c>
      <c r="BE487" s="19">
        <f>Tabla1[[#This Row],[TIEMPO PRORROGADO HASTA
(1)]]-Tabla1[[#This Row],[TIEMPO PRORROGADO DESDE
(1)]]</f>
        <v>28</v>
      </c>
      <c r="BF487" s="161">
        <v>44167</v>
      </c>
      <c r="BG487" s="161">
        <v>44195</v>
      </c>
      <c r="BH487" s="161"/>
      <c r="BI487" s="6" t="s">
        <v>1438</v>
      </c>
      <c r="BJ487" s="4" t="s">
        <v>181</v>
      </c>
      <c r="BM487" s="4">
        <f t="shared" si="89"/>
        <v>0</v>
      </c>
      <c r="BR487" s="4" t="s">
        <v>181</v>
      </c>
      <c r="BU487" s="19">
        <f t="shared" si="90"/>
        <v>0</v>
      </c>
      <c r="BZ487" s="19">
        <f t="shared" si="91"/>
        <v>28</v>
      </c>
      <c r="CA487" s="19" t="s">
        <v>181</v>
      </c>
      <c r="CB487" s="161"/>
      <c r="CD487" s="161"/>
      <c r="CF487" s="19" t="s">
        <v>181</v>
      </c>
      <c r="CG487" s="161"/>
      <c r="CI487" s="161"/>
      <c r="CJ487" s="161"/>
      <c r="CK487" s="161"/>
      <c r="CL487" s="161"/>
      <c r="CN487" s="48"/>
      <c r="CO487" s="48"/>
      <c r="CP487" s="48"/>
      <c r="CR487" s="9">
        <v>0</v>
      </c>
      <c r="CS487" s="48"/>
      <c r="CT487" s="48"/>
      <c r="CU487" s="48"/>
      <c r="CX487" s="48"/>
      <c r="CY487" s="48"/>
      <c r="CZ487" s="48"/>
      <c r="DC487" s="48"/>
      <c r="DD487" s="48"/>
      <c r="DE487" s="48"/>
      <c r="DH487" s="48"/>
      <c r="DI487" s="48"/>
    </row>
    <row r="488" spans="1:113" x14ac:dyDescent="0.25">
      <c r="A488" s="4">
        <v>2020</v>
      </c>
      <c r="B488" s="5">
        <f>BD!K490</f>
        <v>480</v>
      </c>
      <c r="I488" s="19" t="s">
        <v>180</v>
      </c>
      <c r="J488" s="20">
        <v>44168</v>
      </c>
      <c r="K488" s="6" t="s">
        <v>5358</v>
      </c>
      <c r="L488" s="19" t="s">
        <v>209</v>
      </c>
      <c r="M488" s="9">
        <v>2400000</v>
      </c>
      <c r="O488" s="161"/>
      <c r="Q488" s="161"/>
      <c r="R488" s="161"/>
      <c r="S488" s="6" t="s">
        <v>1436</v>
      </c>
      <c r="T488" s="4" t="s">
        <v>181</v>
      </c>
      <c r="AE488" s="4" t="s">
        <v>181</v>
      </c>
      <c r="AP488" s="4" t="s">
        <v>181</v>
      </c>
      <c r="BA488" s="9">
        <f t="shared" si="88"/>
        <v>2400000</v>
      </c>
      <c r="BB488" s="4" t="s">
        <v>180</v>
      </c>
      <c r="BC488" s="161">
        <v>44168</v>
      </c>
      <c r="BD488" s="6" t="s">
        <v>5358</v>
      </c>
      <c r="BE488" s="19">
        <f>Tabla1[[#This Row],[TIEMPO PRORROGADO HASTA
(1)]]-Tabla1[[#This Row],[TIEMPO PRORROGADO DESDE
(1)]]</f>
        <v>10</v>
      </c>
      <c r="BF488" s="161">
        <v>44174</v>
      </c>
      <c r="BG488" s="161">
        <v>44184</v>
      </c>
      <c r="BH488" s="161"/>
      <c r="BI488" s="6" t="s">
        <v>1436</v>
      </c>
      <c r="BJ488" s="4" t="s">
        <v>181</v>
      </c>
      <c r="BM488" s="4">
        <f t="shared" si="89"/>
        <v>0</v>
      </c>
      <c r="BR488" s="4" t="s">
        <v>181</v>
      </c>
      <c r="BU488" s="19">
        <f t="shared" si="90"/>
        <v>0</v>
      </c>
      <c r="BZ488" s="19">
        <f t="shared" si="91"/>
        <v>10</v>
      </c>
      <c r="CA488" s="19" t="s">
        <v>181</v>
      </c>
      <c r="CB488" s="161"/>
      <c r="CD488" s="161"/>
      <c r="CF488" s="19" t="s">
        <v>181</v>
      </c>
      <c r="CG488" s="161"/>
      <c r="CI488" s="161"/>
      <c r="CJ488" s="161"/>
      <c r="CK488" s="161"/>
      <c r="CL488" s="161"/>
      <c r="CN488" s="48"/>
      <c r="CO488" s="48"/>
      <c r="CP488" s="48"/>
      <c r="CR488" s="9">
        <v>0</v>
      </c>
      <c r="CS488" s="48"/>
      <c r="CT488" s="48"/>
      <c r="CU488" s="48"/>
      <c r="CX488" s="48"/>
      <c r="CY488" s="48"/>
      <c r="CZ488" s="48"/>
      <c r="DC488" s="48"/>
      <c r="DD488" s="48"/>
      <c r="DE488" s="48"/>
      <c r="DH488" s="48"/>
      <c r="DI488" s="48"/>
    </row>
    <row r="489" spans="1:113" x14ac:dyDescent="0.25">
      <c r="A489" s="4">
        <v>2020</v>
      </c>
      <c r="B489" s="5">
        <f>BD!K491</f>
        <v>481</v>
      </c>
      <c r="I489" s="19" t="s">
        <v>181</v>
      </c>
      <c r="O489" s="161"/>
      <c r="Q489" s="161"/>
      <c r="R489" s="161"/>
      <c r="T489" s="4" t="s">
        <v>181</v>
      </c>
      <c r="AE489" s="4" t="s">
        <v>181</v>
      </c>
      <c r="AP489" s="4" t="s">
        <v>181</v>
      </c>
      <c r="BA489" s="9">
        <f t="shared" ref="BA489:BA495" si="92">M489+X489+AI489+AT489</f>
        <v>0</v>
      </c>
      <c r="BB489" s="4" t="s">
        <v>181</v>
      </c>
      <c r="BC489" s="161"/>
      <c r="BE489" s="19">
        <f>Tabla1[[#This Row],[TIEMPO PRORROGADO HASTA
(1)]]-Tabla1[[#This Row],[TIEMPO PRORROGADO DESDE
(1)]]</f>
        <v>0</v>
      </c>
      <c r="BF489" s="161"/>
      <c r="BG489" s="161"/>
      <c r="BH489" s="161"/>
      <c r="BJ489" s="4" t="s">
        <v>181</v>
      </c>
      <c r="BM489" s="4">
        <f t="shared" ref="BM489:BM495" si="93">BO489-BN489</f>
        <v>0</v>
      </c>
      <c r="BR489" s="4" t="s">
        <v>181</v>
      </c>
      <c r="BU489" s="19">
        <f t="shared" ref="BU489:BU495" si="94">BW489-BV489</f>
        <v>0</v>
      </c>
      <c r="BZ489" s="19">
        <f t="shared" ref="BZ489:BZ495" si="95">BU489+BM489+BE489</f>
        <v>0</v>
      </c>
      <c r="CA489" s="19" t="s">
        <v>181</v>
      </c>
      <c r="CB489" s="161"/>
      <c r="CD489" s="161"/>
      <c r="CF489" s="19" t="s">
        <v>181</v>
      </c>
      <c r="CG489" s="161"/>
      <c r="CI489" s="161"/>
      <c r="CJ489" s="161"/>
      <c r="CK489" s="161"/>
      <c r="CL489" s="161"/>
      <c r="CN489" s="48"/>
      <c r="CO489" s="48"/>
      <c r="CP489" s="48"/>
      <c r="CR489" s="9">
        <v>0</v>
      </c>
      <c r="CS489" s="48"/>
      <c r="CT489" s="48"/>
      <c r="CU489" s="48"/>
      <c r="CX489" s="48"/>
      <c r="CY489" s="48"/>
      <c r="CZ489" s="48"/>
      <c r="DC489" s="48"/>
      <c r="DD489" s="48"/>
      <c r="DE489" s="48"/>
      <c r="DH489" s="48"/>
      <c r="DI489" s="48"/>
    </row>
    <row r="490" spans="1:113" x14ac:dyDescent="0.25">
      <c r="A490" s="4">
        <v>2020</v>
      </c>
      <c r="B490" s="5">
        <f>BD!K492</f>
        <v>482</v>
      </c>
      <c r="I490" s="19" t="s">
        <v>181</v>
      </c>
      <c r="O490" s="161"/>
      <c r="Q490" s="161"/>
      <c r="R490" s="161"/>
      <c r="T490" s="4" t="s">
        <v>181</v>
      </c>
      <c r="AE490" s="4" t="s">
        <v>181</v>
      </c>
      <c r="AP490" s="4" t="s">
        <v>181</v>
      </c>
      <c r="BA490" s="9">
        <f t="shared" si="92"/>
        <v>0</v>
      </c>
      <c r="BB490" s="4" t="s">
        <v>181</v>
      </c>
      <c r="BC490" s="161"/>
      <c r="BE490" s="19">
        <f>Tabla1[[#This Row],[TIEMPO PRORROGADO HASTA
(1)]]-Tabla1[[#This Row],[TIEMPO PRORROGADO DESDE
(1)]]</f>
        <v>0</v>
      </c>
      <c r="BF490" s="161"/>
      <c r="BG490" s="161"/>
      <c r="BH490" s="161"/>
      <c r="BJ490" s="4" t="s">
        <v>181</v>
      </c>
      <c r="BM490" s="4">
        <f t="shared" si="93"/>
        <v>0</v>
      </c>
      <c r="BR490" s="4" t="s">
        <v>181</v>
      </c>
      <c r="BU490" s="19">
        <f t="shared" si="94"/>
        <v>0</v>
      </c>
      <c r="BZ490" s="19">
        <f t="shared" si="95"/>
        <v>0</v>
      </c>
      <c r="CA490" s="19" t="s">
        <v>181</v>
      </c>
      <c r="CB490" s="161"/>
      <c r="CD490" s="161"/>
      <c r="CF490" s="19" t="s">
        <v>181</v>
      </c>
      <c r="CG490" s="161"/>
      <c r="CI490" s="161"/>
      <c r="CJ490" s="161"/>
      <c r="CK490" s="161"/>
      <c r="CL490" s="161"/>
      <c r="CN490" s="48"/>
      <c r="CO490" s="48"/>
      <c r="CP490" s="48"/>
      <c r="CR490" s="9">
        <v>0</v>
      </c>
      <c r="CS490" s="48"/>
      <c r="CT490" s="48"/>
      <c r="CU490" s="48"/>
      <c r="CX490" s="48"/>
      <c r="CY490" s="48"/>
      <c r="CZ490" s="48"/>
      <c r="DC490" s="48"/>
      <c r="DD490" s="48"/>
      <c r="DE490" s="48"/>
      <c r="DH490" s="48"/>
      <c r="DI490" s="48"/>
    </row>
    <row r="491" spans="1:113" x14ac:dyDescent="0.25">
      <c r="A491" s="4">
        <v>2020</v>
      </c>
      <c r="B491" s="5">
        <f>BD!K493</f>
        <v>483</v>
      </c>
      <c r="I491" s="19" t="s">
        <v>181</v>
      </c>
      <c r="O491" s="161"/>
      <c r="Q491" s="161"/>
      <c r="R491" s="161"/>
      <c r="T491" s="4" t="s">
        <v>181</v>
      </c>
      <c r="AE491" s="4" t="s">
        <v>181</v>
      </c>
      <c r="AP491" s="4" t="s">
        <v>181</v>
      </c>
      <c r="BA491" s="9">
        <f t="shared" si="92"/>
        <v>0</v>
      </c>
      <c r="BB491" s="4" t="s">
        <v>181</v>
      </c>
      <c r="BC491" s="161"/>
      <c r="BE491" s="19">
        <f>Tabla1[[#This Row],[TIEMPO PRORROGADO HASTA
(1)]]-Tabla1[[#This Row],[TIEMPO PRORROGADO DESDE
(1)]]</f>
        <v>0</v>
      </c>
      <c r="BF491" s="161"/>
      <c r="BG491" s="161"/>
      <c r="BH491" s="161"/>
      <c r="BJ491" s="4" t="s">
        <v>181</v>
      </c>
      <c r="BM491" s="4">
        <f t="shared" si="93"/>
        <v>0</v>
      </c>
      <c r="BR491" s="4" t="s">
        <v>181</v>
      </c>
      <c r="BU491" s="19">
        <f t="shared" si="94"/>
        <v>0</v>
      </c>
      <c r="BZ491" s="19">
        <f t="shared" si="95"/>
        <v>0</v>
      </c>
      <c r="CA491" s="19" t="s">
        <v>181</v>
      </c>
      <c r="CB491" s="161"/>
      <c r="CD491" s="161"/>
      <c r="CF491" s="19" t="s">
        <v>181</v>
      </c>
      <c r="CG491" s="161"/>
      <c r="CI491" s="161"/>
      <c r="CJ491" s="161"/>
      <c r="CK491" s="161"/>
      <c r="CL491" s="161"/>
      <c r="CN491" s="48"/>
      <c r="CO491" s="48"/>
      <c r="CP491" s="48"/>
      <c r="CR491" s="9">
        <v>0</v>
      </c>
      <c r="CS491" s="48"/>
      <c r="CT491" s="48"/>
      <c r="CU491" s="48"/>
      <c r="CX491" s="48"/>
      <c r="CY491" s="48"/>
      <c r="CZ491" s="48"/>
      <c r="DC491" s="48"/>
      <c r="DD491" s="48"/>
      <c r="DE491" s="48"/>
      <c r="DH491" s="48"/>
      <c r="DI491" s="48"/>
    </row>
    <row r="492" spans="1:113" x14ac:dyDescent="0.25">
      <c r="A492" s="4">
        <v>2020</v>
      </c>
      <c r="B492" s="5">
        <f>BD!K494</f>
        <v>484</v>
      </c>
      <c r="I492" s="19" t="s">
        <v>181</v>
      </c>
      <c r="O492" s="161"/>
      <c r="Q492" s="161"/>
      <c r="R492" s="161"/>
      <c r="T492" s="4" t="s">
        <v>181</v>
      </c>
      <c r="AE492" s="4" t="s">
        <v>181</v>
      </c>
      <c r="AP492" s="4" t="s">
        <v>181</v>
      </c>
      <c r="BA492" s="9">
        <f t="shared" si="92"/>
        <v>0</v>
      </c>
      <c r="BB492" s="4" t="s">
        <v>181</v>
      </c>
      <c r="BC492" s="161"/>
      <c r="BE492" s="19">
        <f>Tabla1[[#This Row],[TIEMPO PRORROGADO HASTA
(1)]]-Tabla1[[#This Row],[TIEMPO PRORROGADO DESDE
(1)]]</f>
        <v>0</v>
      </c>
      <c r="BF492" s="161"/>
      <c r="BG492" s="161"/>
      <c r="BH492" s="161"/>
      <c r="BJ492" s="4" t="s">
        <v>181</v>
      </c>
      <c r="BM492" s="4">
        <f t="shared" si="93"/>
        <v>0</v>
      </c>
      <c r="BR492" s="4" t="s">
        <v>181</v>
      </c>
      <c r="BU492" s="19">
        <f t="shared" si="94"/>
        <v>0</v>
      </c>
      <c r="BZ492" s="19">
        <f t="shared" si="95"/>
        <v>0</v>
      </c>
      <c r="CA492" s="19" t="s">
        <v>181</v>
      </c>
      <c r="CB492" s="161"/>
      <c r="CD492" s="161"/>
      <c r="CF492" s="19" t="s">
        <v>181</v>
      </c>
      <c r="CG492" s="161"/>
      <c r="CI492" s="161"/>
      <c r="CJ492" s="161"/>
      <c r="CK492" s="161"/>
      <c r="CL492" s="161"/>
      <c r="CN492" s="48"/>
      <c r="CO492" s="48"/>
      <c r="CP492" s="48"/>
      <c r="CR492" s="9">
        <v>0</v>
      </c>
      <c r="CS492" s="48"/>
      <c r="CT492" s="48"/>
      <c r="CU492" s="48"/>
      <c r="CX492" s="48"/>
      <c r="CY492" s="48"/>
      <c r="CZ492" s="48"/>
      <c r="DC492" s="48"/>
      <c r="DD492" s="48"/>
      <c r="DE492" s="48"/>
      <c r="DH492" s="48"/>
      <c r="DI492" s="48"/>
    </row>
    <row r="493" spans="1:113" x14ac:dyDescent="0.25">
      <c r="A493" s="4">
        <v>2020</v>
      </c>
      <c r="B493" s="5">
        <f>BD!K495</f>
        <v>485</v>
      </c>
      <c r="I493" s="19" t="s">
        <v>181</v>
      </c>
      <c r="O493" s="161"/>
      <c r="Q493" s="161"/>
      <c r="R493" s="161"/>
      <c r="T493" s="4" t="s">
        <v>181</v>
      </c>
      <c r="AE493" s="4" t="s">
        <v>181</v>
      </c>
      <c r="AP493" s="4" t="s">
        <v>181</v>
      </c>
      <c r="BA493" s="9">
        <f t="shared" si="92"/>
        <v>0</v>
      </c>
      <c r="BB493" s="4" t="s">
        <v>181</v>
      </c>
      <c r="BC493" s="161"/>
      <c r="BE493" s="19">
        <f>Tabla1[[#This Row],[TIEMPO PRORROGADO HASTA
(1)]]-Tabla1[[#This Row],[TIEMPO PRORROGADO DESDE
(1)]]</f>
        <v>0</v>
      </c>
      <c r="BF493" s="161"/>
      <c r="BG493" s="161"/>
      <c r="BH493" s="161"/>
      <c r="BJ493" s="4" t="s">
        <v>181</v>
      </c>
      <c r="BM493" s="4">
        <f t="shared" si="93"/>
        <v>0</v>
      </c>
      <c r="BR493" s="4" t="s">
        <v>181</v>
      </c>
      <c r="BU493" s="19">
        <f t="shared" si="94"/>
        <v>0</v>
      </c>
      <c r="BZ493" s="19">
        <f t="shared" si="95"/>
        <v>0</v>
      </c>
      <c r="CA493" s="19" t="s">
        <v>181</v>
      </c>
      <c r="CB493" s="161"/>
      <c r="CD493" s="161"/>
      <c r="CF493" s="19" t="s">
        <v>181</v>
      </c>
      <c r="CG493" s="161"/>
      <c r="CI493" s="161"/>
      <c r="CJ493" s="161"/>
      <c r="CK493" s="161"/>
      <c r="CL493" s="161"/>
      <c r="CN493" s="48"/>
      <c r="CO493" s="48"/>
      <c r="CP493" s="48"/>
      <c r="CR493" s="9">
        <v>0</v>
      </c>
      <c r="CS493" s="48"/>
      <c r="CT493" s="48"/>
      <c r="CU493" s="48"/>
      <c r="CX493" s="48"/>
      <c r="CY493" s="48"/>
      <c r="CZ493" s="48"/>
      <c r="DC493" s="48"/>
      <c r="DD493" s="48"/>
      <c r="DE493" s="48"/>
      <c r="DH493" s="48"/>
      <c r="DI493" s="48"/>
    </row>
    <row r="494" spans="1:113" x14ac:dyDescent="0.25">
      <c r="A494" s="4">
        <v>2020</v>
      </c>
      <c r="B494" s="5">
        <f>BD!K496</f>
        <v>486</v>
      </c>
      <c r="I494" s="19" t="s">
        <v>181</v>
      </c>
      <c r="O494" s="161"/>
      <c r="Q494" s="161"/>
      <c r="R494" s="161"/>
      <c r="T494" s="4" t="s">
        <v>181</v>
      </c>
      <c r="AE494" s="4" t="s">
        <v>181</v>
      </c>
      <c r="AP494" s="4" t="s">
        <v>181</v>
      </c>
      <c r="BA494" s="9">
        <f t="shared" si="92"/>
        <v>0</v>
      </c>
      <c r="BB494" s="4" t="s">
        <v>181</v>
      </c>
      <c r="BC494" s="161"/>
      <c r="BE494" s="19">
        <f>Tabla1[[#This Row],[TIEMPO PRORROGADO HASTA
(1)]]-Tabla1[[#This Row],[TIEMPO PRORROGADO DESDE
(1)]]</f>
        <v>0</v>
      </c>
      <c r="BF494" s="161"/>
      <c r="BG494" s="161"/>
      <c r="BH494" s="161"/>
      <c r="BJ494" s="4" t="s">
        <v>181</v>
      </c>
      <c r="BM494" s="4">
        <f t="shared" si="93"/>
        <v>0</v>
      </c>
      <c r="BR494" s="4" t="s">
        <v>181</v>
      </c>
      <c r="BU494" s="19">
        <f t="shared" si="94"/>
        <v>0</v>
      </c>
      <c r="BZ494" s="19">
        <f t="shared" si="95"/>
        <v>0</v>
      </c>
      <c r="CA494" s="19" t="s">
        <v>181</v>
      </c>
      <c r="CB494" s="161"/>
      <c r="CD494" s="161"/>
      <c r="CF494" s="19" t="s">
        <v>181</v>
      </c>
      <c r="CG494" s="161"/>
      <c r="CI494" s="161"/>
      <c r="CJ494" s="161"/>
      <c r="CK494" s="161"/>
      <c r="CL494" s="161"/>
      <c r="CN494" s="48"/>
      <c r="CO494" s="48"/>
      <c r="CP494" s="48"/>
      <c r="CR494" s="9">
        <v>0</v>
      </c>
      <c r="CS494" s="48"/>
      <c r="CT494" s="48"/>
      <c r="CU494" s="48"/>
      <c r="CX494" s="48"/>
      <c r="CY494" s="48"/>
      <c r="CZ494" s="48"/>
      <c r="DC494" s="48"/>
      <c r="DD494" s="48"/>
      <c r="DE494" s="48"/>
      <c r="DH494" s="48"/>
      <c r="DI494" s="48"/>
    </row>
    <row r="495" spans="1:113" x14ac:dyDescent="0.25">
      <c r="A495" s="4">
        <v>2020</v>
      </c>
      <c r="B495" s="5">
        <f>BD!K497</f>
        <v>487</v>
      </c>
      <c r="I495" s="19" t="s">
        <v>180</v>
      </c>
      <c r="J495" s="20">
        <v>44159</v>
      </c>
      <c r="K495" s="6" t="s">
        <v>5358</v>
      </c>
      <c r="L495" s="19" t="s">
        <v>209</v>
      </c>
      <c r="M495" s="9">
        <v>5575000</v>
      </c>
      <c r="O495" s="161"/>
      <c r="Q495" s="161"/>
      <c r="R495" s="161"/>
      <c r="S495" s="6" t="s">
        <v>1439</v>
      </c>
      <c r="T495" s="4" t="s">
        <v>181</v>
      </c>
      <c r="AE495" s="4" t="s">
        <v>181</v>
      </c>
      <c r="AP495" s="4" t="s">
        <v>181</v>
      </c>
      <c r="BA495" s="9">
        <f t="shared" si="92"/>
        <v>5575000</v>
      </c>
      <c r="BB495" s="4" t="s">
        <v>180</v>
      </c>
      <c r="BC495" s="161">
        <v>44159</v>
      </c>
      <c r="BD495" s="6" t="s">
        <v>5358</v>
      </c>
      <c r="BE495" s="19">
        <f>Tabla1[[#This Row],[TIEMPO PRORROGADO HASTA
(1)]]-Tabla1[[#This Row],[TIEMPO PRORROGADO DESDE
(1)]]</f>
        <v>25</v>
      </c>
      <c r="BF495" s="161">
        <v>44170</v>
      </c>
      <c r="BG495" s="161">
        <v>44195</v>
      </c>
      <c r="BH495" s="161"/>
      <c r="BI495" s="6" t="s">
        <v>1439</v>
      </c>
      <c r="BJ495" s="4" t="s">
        <v>181</v>
      </c>
      <c r="BM495" s="4">
        <f t="shared" si="93"/>
        <v>0</v>
      </c>
      <c r="BR495" s="4" t="s">
        <v>181</v>
      </c>
      <c r="BU495" s="19">
        <f t="shared" si="94"/>
        <v>0</v>
      </c>
      <c r="BZ495" s="19">
        <f t="shared" si="95"/>
        <v>25</v>
      </c>
      <c r="CA495" s="19" t="s">
        <v>181</v>
      </c>
      <c r="CB495" s="161"/>
      <c r="CD495" s="161"/>
      <c r="CF495" s="19" t="s">
        <v>181</v>
      </c>
      <c r="CG495" s="161"/>
      <c r="CI495" s="161"/>
      <c r="CJ495" s="161"/>
      <c r="CK495" s="161"/>
      <c r="CL495" s="161"/>
      <c r="CN495" s="48"/>
      <c r="CO495" s="48"/>
      <c r="CP495" s="48"/>
      <c r="CR495" s="9">
        <v>0</v>
      </c>
      <c r="CS495" s="48"/>
      <c r="CT495" s="48"/>
      <c r="CU495" s="48"/>
      <c r="CX495" s="48"/>
      <c r="CY495" s="48"/>
      <c r="CZ495" s="48"/>
      <c r="DC495" s="48"/>
      <c r="DD495" s="48"/>
      <c r="DE495" s="48"/>
      <c r="DH495" s="48"/>
      <c r="DI495" s="48"/>
    </row>
    <row r="496" spans="1:113" x14ac:dyDescent="0.25">
      <c r="A496" s="4">
        <v>2020</v>
      </c>
      <c r="B496" s="5">
        <f>BD!K498</f>
        <v>488</v>
      </c>
      <c r="I496" s="19" t="s">
        <v>181</v>
      </c>
      <c r="O496" s="161"/>
      <c r="Q496" s="161"/>
      <c r="R496" s="161"/>
      <c r="T496" s="4" t="s">
        <v>181</v>
      </c>
      <c r="AE496" s="4" t="s">
        <v>181</v>
      </c>
      <c r="AP496" s="4" t="s">
        <v>181</v>
      </c>
      <c r="BA496" s="9">
        <f t="shared" ref="BA496:BA509" si="96">M496+X496+AI496+AT496</f>
        <v>0</v>
      </c>
      <c r="BB496" s="4" t="s">
        <v>181</v>
      </c>
      <c r="BC496" s="161"/>
      <c r="BE496" s="19">
        <f>Tabla1[[#This Row],[TIEMPO PRORROGADO HASTA
(1)]]-Tabla1[[#This Row],[TIEMPO PRORROGADO DESDE
(1)]]</f>
        <v>0</v>
      </c>
      <c r="BF496" s="161"/>
      <c r="BG496" s="161"/>
      <c r="BH496" s="161"/>
      <c r="BJ496" s="4" t="s">
        <v>181</v>
      </c>
      <c r="BM496" s="4">
        <f t="shared" ref="BM496:BM509" si="97">BO496-BN496</f>
        <v>0</v>
      </c>
      <c r="BR496" s="4" t="s">
        <v>181</v>
      </c>
      <c r="BU496" s="19">
        <f t="shared" ref="BU496:BU509" si="98">BW496-BV496</f>
        <v>0</v>
      </c>
      <c r="BZ496" s="19">
        <f t="shared" ref="BZ496:BZ509" si="99">BU496+BM496+BE496</f>
        <v>0</v>
      </c>
      <c r="CA496" s="19" t="s">
        <v>181</v>
      </c>
      <c r="CB496" s="161"/>
      <c r="CD496" s="161"/>
      <c r="CF496" s="19" t="s">
        <v>181</v>
      </c>
      <c r="CG496" s="161"/>
      <c r="CI496" s="161"/>
      <c r="CJ496" s="161"/>
      <c r="CK496" s="161"/>
      <c r="CL496" s="161"/>
      <c r="CN496" s="48"/>
      <c r="CO496" s="48"/>
      <c r="CP496" s="48"/>
      <c r="CR496" s="9">
        <v>0</v>
      </c>
      <c r="CS496" s="48"/>
      <c r="CT496" s="48"/>
      <c r="CU496" s="48"/>
      <c r="CX496" s="48"/>
      <c r="CY496" s="48"/>
      <c r="CZ496" s="48"/>
      <c r="DC496" s="48"/>
      <c r="DD496" s="48"/>
      <c r="DE496" s="48"/>
      <c r="DH496" s="48"/>
      <c r="DI496" s="48"/>
    </row>
    <row r="497" spans="1:113" x14ac:dyDescent="0.25">
      <c r="A497" s="4">
        <v>2020</v>
      </c>
      <c r="B497" s="5">
        <f>BD!K499</f>
        <v>489</v>
      </c>
      <c r="C497" s="161">
        <v>44039</v>
      </c>
      <c r="D497" s="6" t="s">
        <v>2454</v>
      </c>
      <c r="E497" s="9">
        <v>6900000</v>
      </c>
      <c r="H497" s="6" t="s">
        <v>1436</v>
      </c>
      <c r="I497" s="19" t="s">
        <v>181</v>
      </c>
      <c r="O497" s="161"/>
      <c r="Q497" s="161"/>
      <c r="R497" s="161"/>
      <c r="T497" s="4" t="s">
        <v>181</v>
      </c>
      <c r="AE497" s="4" t="s">
        <v>181</v>
      </c>
      <c r="AP497" s="4" t="s">
        <v>181</v>
      </c>
      <c r="BA497" s="9">
        <f t="shared" si="96"/>
        <v>0</v>
      </c>
      <c r="BB497" s="4" t="s">
        <v>181</v>
      </c>
      <c r="BC497" s="161"/>
      <c r="BE497" s="19">
        <f>Tabla1[[#This Row],[TIEMPO PRORROGADO HASTA
(1)]]-Tabla1[[#This Row],[TIEMPO PRORROGADO DESDE
(1)]]</f>
        <v>0</v>
      </c>
      <c r="BF497" s="161"/>
      <c r="BG497" s="161"/>
      <c r="BH497" s="161"/>
      <c r="BJ497" s="4" t="s">
        <v>181</v>
      </c>
      <c r="BM497" s="4">
        <f t="shared" si="97"/>
        <v>0</v>
      </c>
      <c r="BR497" s="4" t="s">
        <v>181</v>
      </c>
      <c r="BU497" s="19">
        <f t="shared" si="98"/>
        <v>-28</v>
      </c>
      <c r="BV497" s="161">
        <v>44196</v>
      </c>
      <c r="BW497" s="161">
        <v>44168</v>
      </c>
      <c r="BZ497" s="19">
        <f t="shared" si="99"/>
        <v>-28</v>
      </c>
      <c r="CA497" s="19" t="s">
        <v>181</v>
      </c>
      <c r="CB497" s="161"/>
      <c r="CD497" s="161"/>
      <c r="CF497" s="19" t="s">
        <v>180</v>
      </c>
      <c r="CG497" s="161">
        <v>44167</v>
      </c>
      <c r="CH497" s="6" t="s">
        <v>5358</v>
      </c>
      <c r="CI497" s="161">
        <v>44168</v>
      </c>
      <c r="CJ497" s="161">
        <v>44167</v>
      </c>
      <c r="CK497" s="161" t="s">
        <v>1436</v>
      </c>
      <c r="CL497" s="161"/>
      <c r="CN497" s="48"/>
      <c r="CO497" s="48"/>
      <c r="CP497" s="48"/>
      <c r="CR497" s="9">
        <v>0</v>
      </c>
      <c r="CS497" s="48"/>
      <c r="CT497" s="48"/>
      <c r="CU497" s="48"/>
      <c r="CX497" s="48"/>
      <c r="CY497" s="48"/>
      <c r="CZ497" s="48"/>
      <c r="DC497" s="48"/>
      <c r="DD497" s="48"/>
      <c r="DE497" s="48"/>
      <c r="DH497" s="48"/>
      <c r="DI497" s="48"/>
    </row>
    <row r="498" spans="1:113" x14ac:dyDescent="0.25">
      <c r="A498" s="4">
        <v>2020</v>
      </c>
      <c r="B498" s="5">
        <f>BD!K500</f>
        <v>490</v>
      </c>
      <c r="I498" s="19" t="s">
        <v>181</v>
      </c>
      <c r="O498" s="161"/>
      <c r="Q498" s="161"/>
      <c r="R498" s="161"/>
      <c r="T498" s="4" t="s">
        <v>181</v>
      </c>
      <c r="AE498" s="4" t="s">
        <v>181</v>
      </c>
      <c r="AP498" s="4" t="s">
        <v>181</v>
      </c>
      <c r="BA498" s="9">
        <f t="shared" si="96"/>
        <v>0</v>
      </c>
      <c r="BB498" s="4" t="s">
        <v>181</v>
      </c>
      <c r="BC498" s="161"/>
      <c r="BE498" s="19">
        <f>Tabla1[[#This Row],[TIEMPO PRORROGADO HASTA
(1)]]-Tabla1[[#This Row],[TIEMPO PRORROGADO DESDE
(1)]]</f>
        <v>0</v>
      </c>
      <c r="BF498" s="161"/>
      <c r="BG498" s="161"/>
      <c r="BH498" s="161"/>
      <c r="BJ498" s="4" t="s">
        <v>181</v>
      </c>
      <c r="BM498" s="4">
        <f t="shared" si="97"/>
        <v>0</v>
      </c>
      <c r="BR498" s="4" t="s">
        <v>181</v>
      </c>
      <c r="BU498" s="19">
        <f t="shared" si="98"/>
        <v>0</v>
      </c>
      <c r="BZ498" s="19">
        <f t="shared" si="99"/>
        <v>0</v>
      </c>
      <c r="CA498" s="19" t="s">
        <v>181</v>
      </c>
      <c r="CB498" s="161"/>
      <c r="CD498" s="161"/>
      <c r="CF498" s="19" t="s">
        <v>181</v>
      </c>
      <c r="CG498" s="161"/>
      <c r="CI498" s="161"/>
      <c r="CJ498" s="161"/>
      <c r="CK498" s="161"/>
      <c r="CL498" s="161"/>
      <c r="CN498" s="48"/>
      <c r="CO498" s="48"/>
      <c r="CP498" s="48"/>
      <c r="CR498" s="9">
        <v>0</v>
      </c>
      <c r="CS498" s="48"/>
      <c r="CT498" s="48"/>
      <c r="CU498" s="48"/>
      <c r="CX498" s="48"/>
      <c r="CY498" s="48"/>
      <c r="CZ498" s="48"/>
      <c r="DC498" s="48"/>
      <c r="DD498" s="48"/>
      <c r="DE498" s="48"/>
      <c r="DH498" s="48"/>
      <c r="DI498" s="48"/>
    </row>
    <row r="499" spans="1:113" x14ac:dyDescent="0.25">
      <c r="A499" s="4">
        <v>2020</v>
      </c>
      <c r="B499" s="5">
        <f>BD!K501</f>
        <v>491</v>
      </c>
      <c r="I499" s="19" t="s">
        <v>180</v>
      </c>
      <c r="M499" s="9">
        <v>1488575.5</v>
      </c>
      <c r="O499" s="161"/>
      <c r="Q499" s="161"/>
      <c r="R499" s="161"/>
      <c r="T499" s="4" t="s">
        <v>181</v>
      </c>
      <c r="AE499" s="4" t="s">
        <v>181</v>
      </c>
      <c r="AP499" s="4" t="s">
        <v>181</v>
      </c>
      <c r="BA499" s="9">
        <f t="shared" si="96"/>
        <v>1488575.5</v>
      </c>
      <c r="BB499" s="4" t="s">
        <v>180</v>
      </c>
      <c r="BC499" s="161">
        <v>44043</v>
      </c>
      <c r="BD499" s="6" t="s">
        <v>2454</v>
      </c>
      <c r="BE499" s="19">
        <f>Tabla1[[#This Row],[TIEMPO PRORROGADO HASTA
(1)]]-Tabla1[[#This Row],[TIEMPO PRORROGADO DESDE
(1)]]</f>
        <v>46</v>
      </c>
      <c r="BF499" s="161">
        <v>44043</v>
      </c>
      <c r="BG499" s="161">
        <v>44089</v>
      </c>
      <c r="BH499" s="161"/>
      <c r="BJ499" s="4" t="s">
        <v>181</v>
      </c>
      <c r="BM499" s="4">
        <f t="shared" si="97"/>
        <v>0</v>
      </c>
      <c r="BR499" s="4" t="s">
        <v>181</v>
      </c>
      <c r="BU499" s="19">
        <f t="shared" si="98"/>
        <v>0</v>
      </c>
      <c r="BZ499" s="19">
        <f t="shared" si="99"/>
        <v>46</v>
      </c>
      <c r="CA499" s="19" t="s">
        <v>181</v>
      </c>
      <c r="CB499" s="161"/>
      <c r="CD499" s="161"/>
      <c r="CF499" s="19" t="s">
        <v>181</v>
      </c>
      <c r="CG499" s="161"/>
      <c r="CI499" s="161"/>
      <c r="CJ499" s="161"/>
      <c r="CK499" s="161"/>
      <c r="CL499" s="161"/>
      <c r="CN499" s="48"/>
      <c r="CO499" s="48"/>
      <c r="CP499" s="48"/>
      <c r="CR499" s="9">
        <v>0</v>
      </c>
      <c r="CS499" s="48"/>
      <c r="CT499" s="48"/>
      <c r="CU499" s="48"/>
      <c r="CX499" s="48"/>
      <c r="CY499" s="48"/>
      <c r="CZ499" s="48"/>
      <c r="DC499" s="48"/>
      <c r="DD499" s="48"/>
      <c r="DE499" s="48"/>
      <c r="DH499" s="48"/>
      <c r="DI499" s="48"/>
    </row>
    <row r="500" spans="1:113" x14ac:dyDescent="0.25">
      <c r="A500" s="4">
        <v>2020</v>
      </c>
      <c r="B500" s="5">
        <f>BD!K502</f>
        <v>492</v>
      </c>
      <c r="I500" s="19" t="s">
        <v>181</v>
      </c>
      <c r="O500" s="161"/>
      <c r="Q500" s="161"/>
      <c r="R500" s="161"/>
      <c r="T500" s="4" t="s">
        <v>181</v>
      </c>
      <c r="AE500" s="4" t="s">
        <v>181</v>
      </c>
      <c r="AP500" s="4" t="s">
        <v>181</v>
      </c>
      <c r="BA500" s="9">
        <f t="shared" si="96"/>
        <v>0</v>
      </c>
      <c r="BB500" s="4" t="s">
        <v>181</v>
      </c>
      <c r="BC500" s="161"/>
      <c r="BE500" s="19">
        <f>Tabla1[[#This Row],[TIEMPO PRORROGADO HASTA
(1)]]-Tabla1[[#This Row],[TIEMPO PRORROGADO DESDE
(1)]]</f>
        <v>0</v>
      </c>
      <c r="BF500" s="161"/>
      <c r="BG500" s="161"/>
      <c r="BH500" s="161"/>
      <c r="BJ500" s="4" t="s">
        <v>181</v>
      </c>
      <c r="BM500" s="4">
        <f t="shared" si="97"/>
        <v>0</v>
      </c>
      <c r="BR500" s="4" t="s">
        <v>181</v>
      </c>
      <c r="BU500" s="19">
        <f t="shared" si="98"/>
        <v>0</v>
      </c>
      <c r="BZ500" s="19">
        <f t="shared" si="99"/>
        <v>0</v>
      </c>
      <c r="CA500" s="19" t="s">
        <v>181</v>
      </c>
      <c r="CB500" s="161"/>
      <c r="CD500" s="161"/>
      <c r="CF500" s="19" t="s">
        <v>181</v>
      </c>
      <c r="CG500" s="161"/>
      <c r="CI500" s="161"/>
      <c r="CJ500" s="161"/>
      <c r="CK500" s="161"/>
      <c r="CL500" s="161"/>
      <c r="CN500" s="48"/>
      <c r="CO500" s="48"/>
      <c r="CP500" s="48"/>
      <c r="CR500" s="9">
        <v>0</v>
      </c>
      <c r="CS500" s="48"/>
      <c r="CT500" s="48"/>
      <c r="CU500" s="48"/>
      <c r="CX500" s="48"/>
      <c r="CY500" s="48"/>
      <c r="CZ500" s="48"/>
      <c r="DC500" s="48"/>
      <c r="DD500" s="48"/>
      <c r="DE500" s="48"/>
      <c r="DH500" s="48"/>
      <c r="DI500" s="48"/>
    </row>
    <row r="501" spans="1:113" x14ac:dyDescent="0.25">
      <c r="A501" s="4">
        <v>2020</v>
      </c>
      <c r="B501" s="5">
        <f>BD!K503</f>
        <v>493</v>
      </c>
      <c r="I501" s="19" t="s">
        <v>181</v>
      </c>
      <c r="O501" s="161"/>
      <c r="Q501" s="161"/>
      <c r="R501" s="161"/>
      <c r="T501" s="4" t="s">
        <v>181</v>
      </c>
      <c r="AE501" s="4" t="s">
        <v>181</v>
      </c>
      <c r="AP501" s="4" t="s">
        <v>181</v>
      </c>
      <c r="BA501" s="9">
        <f t="shared" si="96"/>
        <v>0</v>
      </c>
      <c r="BB501" s="4" t="s">
        <v>181</v>
      </c>
      <c r="BC501" s="161"/>
      <c r="BE501" s="19">
        <f>Tabla1[[#This Row],[TIEMPO PRORROGADO HASTA
(1)]]-Tabla1[[#This Row],[TIEMPO PRORROGADO DESDE
(1)]]</f>
        <v>0</v>
      </c>
      <c r="BF501" s="161"/>
      <c r="BG501" s="161"/>
      <c r="BH501" s="161"/>
      <c r="BJ501" s="4" t="s">
        <v>181</v>
      </c>
      <c r="BM501" s="4">
        <f t="shared" si="97"/>
        <v>0</v>
      </c>
      <c r="BR501" s="4" t="s">
        <v>181</v>
      </c>
      <c r="BU501" s="19">
        <f t="shared" si="98"/>
        <v>0</v>
      </c>
      <c r="BZ501" s="19">
        <f t="shared" si="99"/>
        <v>0</v>
      </c>
      <c r="CA501" s="19" t="s">
        <v>181</v>
      </c>
      <c r="CB501" s="161"/>
      <c r="CD501" s="161"/>
      <c r="CF501" s="19" t="s">
        <v>181</v>
      </c>
      <c r="CG501" s="161"/>
      <c r="CI501" s="161"/>
      <c r="CJ501" s="161"/>
      <c r="CK501" s="161"/>
      <c r="CL501" s="161"/>
      <c r="CN501" s="48"/>
      <c r="CO501" s="48"/>
      <c r="CP501" s="48"/>
      <c r="CR501" s="9">
        <v>0</v>
      </c>
      <c r="CS501" s="48"/>
      <c r="CT501" s="48"/>
      <c r="CU501" s="48"/>
      <c r="CX501" s="48"/>
      <c r="CY501" s="48"/>
      <c r="CZ501" s="48"/>
      <c r="DC501" s="48"/>
      <c r="DD501" s="48"/>
      <c r="DE501" s="48"/>
      <c r="DH501" s="48"/>
      <c r="DI501" s="48"/>
    </row>
    <row r="502" spans="1:113" x14ac:dyDescent="0.25">
      <c r="A502" s="4">
        <v>2020</v>
      </c>
      <c r="B502" s="5">
        <f>BD!K504</f>
        <v>494</v>
      </c>
      <c r="I502" s="19" t="s">
        <v>180</v>
      </c>
      <c r="J502" s="20">
        <v>44161</v>
      </c>
      <c r="K502" s="6" t="s">
        <v>5358</v>
      </c>
      <c r="L502" s="19" t="s">
        <v>209</v>
      </c>
      <c r="M502" s="9">
        <v>5133333</v>
      </c>
      <c r="O502" s="161"/>
      <c r="Q502" s="161"/>
      <c r="R502" s="161"/>
      <c r="S502" s="6" t="s">
        <v>1436</v>
      </c>
      <c r="T502" s="4" t="s">
        <v>181</v>
      </c>
      <c r="AE502" s="4" t="s">
        <v>181</v>
      </c>
      <c r="AP502" s="4" t="s">
        <v>181</v>
      </c>
      <c r="BA502" s="9">
        <f t="shared" si="96"/>
        <v>5133333</v>
      </c>
      <c r="BB502" s="4" t="s">
        <v>180</v>
      </c>
      <c r="BC502" s="161">
        <v>44161</v>
      </c>
      <c r="BD502" s="6" t="s">
        <v>5358</v>
      </c>
      <c r="BE502" s="19">
        <f>Tabla1[[#This Row],[TIEMPO PRORROGADO HASTA
(1)]]-Tabla1[[#This Row],[TIEMPO PRORROGADO DESDE
(1)]]</f>
        <v>22</v>
      </c>
      <c r="BF502" s="161">
        <v>44174</v>
      </c>
      <c r="BG502" s="161">
        <v>44196</v>
      </c>
      <c r="BH502" s="161"/>
      <c r="BI502" s="6" t="s">
        <v>1436</v>
      </c>
      <c r="BJ502" s="4" t="s">
        <v>181</v>
      </c>
      <c r="BM502" s="4">
        <f t="shared" si="97"/>
        <v>0</v>
      </c>
      <c r="BR502" s="4" t="s">
        <v>181</v>
      </c>
      <c r="BU502" s="19">
        <f t="shared" si="98"/>
        <v>0</v>
      </c>
      <c r="BZ502" s="19">
        <f t="shared" si="99"/>
        <v>22</v>
      </c>
      <c r="CA502" s="19" t="s">
        <v>181</v>
      </c>
      <c r="CB502" s="161"/>
      <c r="CD502" s="161"/>
      <c r="CF502" s="19" t="s">
        <v>181</v>
      </c>
      <c r="CG502" s="161"/>
      <c r="CI502" s="161"/>
      <c r="CJ502" s="161"/>
      <c r="CK502" s="161"/>
      <c r="CL502" s="161"/>
      <c r="CN502" s="48"/>
      <c r="CO502" s="48"/>
      <c r="CP502" s="48"/>
      <c r="CR502" s="9">
        <v>0</v>
      </c>
      <c r="CS502" s="48"/>
      <c r="CT502" s="48"/>
      <c r="CU502" s="48"/>
      <c r="CX502" s="48"/>
      <c r="CY502" s="48"/>
      <c r="CZ502" s="48"/>
      <c r="DC502" s="48"/>
      <c r="DD502" s="48"/>
      <c r="DE502" s="48"/>
      <c r="DH502" s="48"/>
      <c r="DI502" s="48"/>
    </row>
    <row r="503" spans="1:113" x14ac:dyDescent="0.25">
      <c r="A503" s="4">
        <v>2020</v>
      </c>
      <c r="B503" s="5">
        <f>BD!K505</f>
        <v>495</v>
      </c>
      <c r="I503" s="19" t="s">
        <v>181</v>
      </c>
      <c r="O503" s="161"/>
      <c r="Q503" s="161"/>
      <c r="R503" s="161"/>
      <c r="T503" s="4" t="s">
        <v>181</v>
      </c>
      <c r="AE503" s="4" t="s">
        <v>181</v>
      </c>
      <c r="AP503" s="4" t="s">
        <v>181</v>
      </c>
      <c r="BA503" s="9">
        <f t="shared" si="96"/>
        <v>0</v>
      </c>
      <c r="BB503" s="4" t="s">
        <v>181</v>
      </c>
      <c r="BC503" s="161"/>
      <c r="BE503" s="19">
        <f>Tabla1[[#This Row],[TIEMPO PRORROGADO HASTA
(1)]]-Tabla1[[#This Row],[TIEMPO PRORROGADO DESDE
(1)]]</f>
        <v>0</v>
      </c>
      <c r="BF503" s="161"/>
      <c r="BG503" s="161"/>
      <c r="BH503" s="161"/>
      <c r="BJ503" s="4" t="s">
        <v>181</v>
      </c>
      <c r="BM503" s="4">
        <f t="shared" si="97"/>
        <v>0</v>
      </c>
      <c r="BR503" s="4" t="s">
        <v>181</v>
      </c>
      <c r="BU503" s="19">
        <f t="shared" si="98"/>
        <v>0</v>
      </c>
      <c r="BZ503" s="19">
        <f t="shared" si="99"/>
        <v>0</v>
      </c>
      <c r="CA503" s="19" t="s">
        <v>181</v>
      </c>
      <c r="CB503" s="161"/>
      <c r="CD503" s="161"/>
      <c r="CF503" s="19" t="s">
        <v>181</v>
      </c>
      <c r="CG503" s="161"/>
      <c r="CI503" s="161"/>
      <c r="CJ503" s="161"/>
      <c r="CK503" s="161"/>
      <c r="CL503" s="161"/>
      <c r="CN503" s="48"/>
      <c r="CO503" s="48"/>
      <c r="CP503" s="48"/>
      <c r="CR503" s="9">
        <v>0</v>
      </c>
      <c r="CS503" s="48"/>
      <c r="CT503" s="48"/>
      <c r="CU503" s="48"/>
      <c r="CX503" s="48"/>
      <c r="CY503" s="48"/>
      <c r="CZ503" s="48"/>
      <c r="DC503" s="48"/>
      <c r="DD503" s="48"/>
      <c r="DE503" s="48"/>
      <c r="DH503" s="48"/>
      <c r="DI503" s="48"/>
    </row>
    <row r="504" spans="1:113" x14ac:dyDescent="0.25">
      <c r="A504" s="4">
        <v>2020</v>
      </c>
      <c r="B504" s="5">
        <f>BD!K506</f>
        <v>496</v>
      </c>
      <c r="I504" s="19" t="s">
        <v>181</v>
      </c>
      <c r="O504" s="161"/>
      <c r="Q504" s="161"/>
      <c r="R504" s="161"/>
      <c r="T504" s="4" t="s">
        <v>181</v>
      </c>
      <c r="AE504" s="4" t="s">
        <v>181</v>
      </c>
      <c r="AP504" s="4" t="s">
        <v>181</v>
      </c>
      <c r="BA504" s="9">
        <f t="shared" si="96"/>
        <v>0</v>
      </c>
      <c r="BB504" s="4" t="s">
        <v>181</v>
      </c>
      <c r="BC504" s="161"/>
      <c r="BE504" s="19">
        <f>Tabla1[[#This Row],[TIEMPO PRORROGADO HASTA
(1)]]-Tabla1[[#This Row],[TIEMPO PRORROGADO DESDE
(1)]]</f>
        <v>0</v>
      </c>
      <c r="BF504" s="161"/>
      <c r="BG504" s="161"/>
      <c r="BH504" s="161"/>
      <c r="BJ504" s="4" t="s">
        <v>181</v>
      </c>
      <c r="BM504" s="4">
        <f t="shared" si="97"/>
        <v>0</v>
      </c>
      <c r="BR504" s="4" t="s">
        <v>181</v>
      </c>
      <c r="BU504" s="19">
        <f t="shared" si="98"/>
        <v>0</v>
      </c>
      <c r="BZ504" s="19">
        <f t="shared" si="99"/>
        <v>0</v>
      </c>
      <c r="CA504" s="19" t="s">
        <v>181</v>
      </c>
      <c r="CB504" s="161"/>
      <c r="CD504" s="161"/>
      <c r="CF504" s="19" t="s">
        <v>181</v>
      </c>
      <c r="CG504" s="161"/>
      <c r="CI504" s="161"/>
      <c r="CJ504" s="161"/>
      <c r="CK504" s="161"/>
      <c r="CL504" s="161"/>
      <c r="CN504" s="48"/>
      <c r="CO504" s="48"/>
      <c r="CP504" s="48"/>
      <c r="CR504" s="9">
        <v>0</v>
      </c>
      <c r="CS504" s="48"/>
      <c r="CT504" s="48"/>
      <c r="CU504" s="48"/>
      <c r="CX504" s="48"/>
      <c r="CY504" s="48"/>
      <c r="CZ504" s="48"/>
      <c r="DC504" s="48"/>
      <c r="DD504" s="48"/>
      <c r="DE504" s="48"/>
      <c r="DH504" s="48"/>
      <c r="DI504" s="48"/>
    </row>
    <row r="505" spans="1:113" x14ac:dyDescent="0.25">
      <c r="A505" s="4">
        <v>2020</v>
      </c>
      <c r="B505" s="5">
        <f>BD!K507</f>
        <v>497</v>
      </c>
      <c r="I505" s="19" t="s">
        <v>181</v>
      </c>
      <c r="O505" s="161"/>
      <c r="Q505" s="161"/>
      <c r="R505" s="161"/>
      <c r="T505" s="4" t="s">
        <v>181</v>
      </c>
      <c r="AE505" s="4" t="s">
        <v>181</v>
      </c>
      <c r="AP505" s="4" t="s">
        <v>181</v>
      </c>
      <c r="BA505" s="9">
        <f t="shared" si="96"/>
        <v>0</v>
      </c>
      <c r="BB505" s="4" t="s">
        <v>181</v>
      </c>
      <c r="BC505" s="161"/>
      <c r="BE505" s="19">
        <f>Tabla1[[#This Row],[TIEMPO PRORROGADO HASTA
(1)]]-Tabla1[[#This Row],[TIEMPO PRORROGADO DESDE
(1)]]</f>
        <v>0</v>
      </c>
      <c r="BF505" s="161"/>
      <c r="BG505" s="161"/>
      <c r="BH505" s="161"/>
      <c r="BJ505" s="4" t="s">
        <v>181</v>
      </c>
      <c r="BM505" s="4">
        <f t="shared" si="97"/>
        <v>0</v>
      </c>
      <c r="BR505" s="4" t="s">
        <v>181</v>
      </c>
      <c r="BU505" s="19">
        <f t="shared" si="98"/>
        <v>0</v>
      </c>
      <c r="BZ505" s="19">
        <f t="shared" si="99"/>
        <v>0</v>
      </c>
      <c r="CA505" s="19" t="s">
        <v>181</v>
      </c>
      <c r="CB505" s="161"/>
      <c r="CD505" s="161"/>
      <c r="CF505" s="19" t="s">
        <v>181</v>
      </c>
      <c r="CG505" s="161"/>
      <c r="CI505" s="161"/>
      <c r="CJ505" s="161"/>
      <c r="CK505" s="161"/>
      <c r="CL505" s="161"/>
      <c r="CN505" s="48"/>
      <c r="CO505" s="48"/>
      <c r="CP505" s="48"/>
      <c r="CR505" s="9">
        <v>0</v>
      </c>
      <c r="CS505" s="48"/>
      <c r="CT505" s="48"/>
      <c r="CU505" s="48"/>
      <c r="CX505" s="48"/>
      <c r="CY505" s="48"/>
      <c r="CZ505" s="48"/>
      <c r="DC505" s="48"/>
      <c r="DD505" s="48"/>
      <c r="DE505" s="48"/>
      <c r="DH505" s="48"/>
      <c r="DI505" s="48"/>
    </row>
    <row r="506" spans="1:113" x14ac:dyDescent="0.25">
      <c r="A506" s="4">
        <v>2020</v>
      </c>
      <c r="B506" s="5">
        <f>BD!K508</f>
        <v>498</v>
      </c>
      <c r="I506" s="19" t="s">
        <v>181</v>
      </c>
      <c r="O506" s="161"/>
      <c r="Q506" s="161"/>
      <c r="R506" s="161"/>
      <c r="T506" s="4" t="s">
        <v>181</v>
      </c>
      <c r="AE506" s="4" t="s">
        <v>181</v>
      </c>
      <c r="AP506" s="4" t="s">
        <v>181</v>
      </c>
      <c r="BA506" s="9">
        <f t="shared" si="96"/>
        <v>0</v>
      </c>
      <c r="BB506" s="4" t="s">
        <v>181</v>
      </c>
      <c r="BC506" s="161"/>
      <c r="BE506" s="19">
        <f>Tabla1[[#This Row],[TIEMPO PRORROGADO HASTA
(1)]]-Tabla1[[#This Row],[TIEMPO PRORROGADO DESDE
(1)]]</f>
        <v>0</v>
      </c>
      <c r="BF506" s="161"/>
      <c r="BG506" s="161"/>
      <c r="BH506" s="161"/>
      <c r="BJ506" s="4" t="s">
        <v>181</v>
      </c>
      <c r="BM506" s="4">
        <f t="shared" si="97"/>
        <v>0</v>
      </c>
      <c r="BR506" s="4" t="s">
        <v>181</v>
      </c>
      <c r="BU506" s="19">
        <f t="shared" si="98"/>
        <v>0</v>
      </c>
      <c r="BZ506" s="19">
        <f t="shared" si="99"/>
        <v>0</v>
      </c>
      <c r="CA506" s="19" t="s">
        <v>181</v>
      </c>
      <c r="CB506" s="161"/>
      <c r="CD506" s="161"/>
      <c r="CF506" s="19" t="s">
        <v>181</v>
      </c>
      <c r="CG506" s="161"/>
      <c r="CI506" s="161"/>
      <c r="CJ506" s="161"/>
      <c r="CK506" s="161"/>
      <c r="CL506" s="161"/>
      <c r="CN506" s="48"/>
      <c r="CO506" s="48"/>
      <c r="CP506" s="48"/>
      <c r="CR506" s="9">
        <v>0</v>
      </c>
      <c r="CS506" s="48"/>
      <c r="CT506" s="48"/>
      <c r="CU506" s="48"/>
      <c r="CX506" s="48"/>
      <c r="CY506" s="48"/>
      <c r="CZ506" s="48"/>
      <c r="DC506" s="48"/>
      <c r="DD506" s="48"/>
      <c r="DE506" s="48"/>
      <c r="DH506" s="48"/>
      <c r="DI506" s="48"/>
    </row>
    <row r="507" spans="1:113" x14ac:dyDescent="0.25">
      <c r="A507" s="4">
        <v>2020</v>
      </c>
      <c r="B507" s="5">
        <f>BD!K509</f>
        <v>499</v>
      </c>
      <c r="E507" s="9">
        <v>11620000</v>
      </c>
      <c r="I507" s="19" t="s">
        <v>181</v>
      </c>
      <c r="O507" s="161"/>
      <c r="Q507" s="161"/>
      <c r="R507" s="161"/>
      <c r="T507" s="4" t="s">
        <v>181</v>
      </c>
      <c r="AE507" s="4" t="s">
        <v>181</v>
      </c>
      <c r="AP507" s="4" t="s">
        <v>181</v>
      </c>
      <c r="BA507" s="9">
        <f t="shared" si="96"/>
        <v>0</v>
      </c>
      <c r="BB507" s="4" t="s">
        <v>181</v>
      </c>
      <c r="BC507" s="161"/>
      <c r="BE507" s="19">
        <f>Tabla1[[#This Row],[TIEMPO PRORROGADO HASTA
(1)]]-Tabla1[[#This Row],[TIEMPO PRORROGADO DESDE
(1)]]</f>
        <v>0</v>
      </c>
      <c r="BF507" s="161"/>
      <c r="BG507" s="161"/>
      <c r="BH507" s="161"/>
      <c r="BJ507" s="4" t="s">
        <v>181</v>
      </c>
      <c r="BM507" s="4">
        <f t="shared" si="97"/>
        <v>0</v>
      </c>
      <c r="BR507" s="4" t="s">
        <v>181</v>
      </c>
      <c r="BU507" s="19">
        <f t="shared" si="98"/>
        <v>-60</v>
      </c>
      <c r="BV507" s="161">
        <v>44181</v>
      </c>
      <c r="BW507" s="161">
        <v>44121</v>
      </c>
      <c r="BZ507" s="19">
        <f t="shared" si="99"/>
        <v>-60</v>
      </c>
      <c r="CA507" s="19" t="s">
        <v>181</v>
      </c>
      <c r="CB507" s="161"/>
      <c r="CD507" s="161"/>
      <c r="CF507" s="19" t="s">
        <v>180</v>
      </c>
      <c r="CG507" s="161">
        <v>44117</v>
      </c>
      <c r="CH507" s="6" t="s">
        <v>2454</v>
      </c>
      <c r="CI507" s="161">
        <v>44121</v>
      </c>
      <c r="CJ507" s="161"/>
      <c r="CK507" s="161" t="s">
        <v>1439</v>
      </c>
      <c r="CL507" s="161"/>
      <c r="CN507" s="48"/>
      <c r="CO507" s="48"/>
      <c r="CP507" s="48"/>
      <c r="CR507" s="9">
        <v>0</v>
      </c>
      <c r="CS507" s="48"/>
      <c r="CT507" s="48"/>
      <c r="CU507" s="48"/>
      <c r="CX507" s="48"/>
      <c r="CY507" s="48"/>
      <c r="CZ507" s="48"/>
      <c r="DC507" s="48"/>
      <c r="DD507" s="48"/>
      <c r="DE507" s="48"/>
      <c r="DH507" s="48"/>
      <c r="DI507" s="48"/>
    </row>
    <row r="508" spans="1:113" x14ac:dyDescent="0.25">
      <c r="A508" s="4">
        <v>2020</v>
      </c>
      <c r="B508" s="5">
        <f>BD!K510</f>
        <v>500</v>
      </c>
      <c r="I508" s="19" t="s">
        <v>181</v>
      </c>
      <c r="O508" s="161"/>
      <c r="Q508" s="161"/>
      <c r="R508" s="161"/>
      <c r="T508" s="4" t="s">
        <v>181</v>
      </c>
      <c r="AE508" s="4" t="s">
        <v>181</v>
      </c>
      <c r="AP508" s="4" t="s">
        <v>181</v>
      </c>
      <c r="BA508" s="9">
        <f t="shared" si="96"/>
        <v>0</v>
      </c>
      <c r="BB508" s="4" t="s">
        <v>181</v>
      </c>
      <c r="BC508" s="161"/>
      <c r="BE508" s="19">
        <f>Tabla1[[#This Row],[TIEMPO PRORROGADO HASTA
(1)]]-Tabla1[[#This Row],[TIEMPO PRORROGADO DESDE
(1)]]</f>
        <v>0</v>
      </c>
      <c r="BF508" s="161"/>
      <c r="BG508" s="161"/>
      <c r="BH508" s="161"/>
      <c r="BJ508" s="4" t="s">
        <v>181</v>
      </c>
      <c r="BM508" s="4">
        <f t="shared" si="97"/>
        <v>0</v>
      </c>
      <c r="BR508" s="4" t="s">
        <v>181</v>
      </c>
      <c r="BU508" s="19">
        <f t="shared" si="98"/>
        <v>0</v>
      </c>
      <c r="BZ508" s="19">
        <f t="shared" si="99"/>
        <v>0</v>
      </c>
      <c r="CA508" s="19" t="s">
        <v>181</v>
      </c>
      <c r="CB508" s="161"/>
      <c r="CD508" s="161"/>
      <c r="CF508" s="19" t="s">
        <v>181</v>
      </c>
      <c r="CG508" s="161"/>
      <c r="CI508" s="161"/>
      <c r="CJ508" s="161"/>
      <c r="CK508" s="161"/>
      <c r="CL508" s="161"/>
      <c r="CN508" s="48"/>
      <c r="CO508" s="48"/>
      <c r="CP508" s="48"/>
      <c r="CR508" s="9">
        <v>0</v>
      </c>
      <c r="CS508" s="48"/>
      <c r="CT508" s="48"/>
      <c r="CU508" s="48"/>
      <c r="CX508" s="48"/>
      <c r="CY508" s="48"/>
      <c r="CZ508" s="48"/>
      <c r="DC508" s="48"/>
      <c r="DD508" s="48"/>
      <c r="DE508" s="48"/>
      <c r="DH508" s="48"/>
      <c r="DI508" s="48"/>
    </row>
    <row r="509" spans="1:113" x14ac:dyDescent="0.25">
      <c r="A509" s="4">
        <v>2020</v>
      </c>
      <c r="B509" s="5">
        <f>BD!K511</f>
        <v>501</v>
      </c>
      <c r="I509" s="19" t="s">
        <v>181</v>
      </c>
      <c r="O509" s="161"/>
      <c r="Q509" s="161"/>
      <c r="R509" s="161"/>
      <c r="T509" s="4" t="s">
        <v>181</v>
      </c>
      <c r="AE509" s="4" t="s">
        <v>181</v>
      </c>
      <c r="AP509" s="4" t="s">
        <v>181</v>
      </c>
      <c r="BA509" s="9">
        <f t="shared" si="96"/>
        <v>0</v>
      </c>
      <c r="BB509" s="4" t="s">
        <v>180</v>
      </c>
      <c r="BC509" s="161">
        <v>44043</v>
      </c>
      <c r="BD509" s="6" t="s">
        <v>2454</v>
      </c>
      <c r="BE509" s="19">
        <f>Tabla1[[#This Row],[TIEMPO PRORROGADO HASTA
(1)]]-Tabla1[[#This Row],[TIEMPO PRORROGADO DESDE
(1)]]</f>
        <v>70</v>
      </c>
      <c r="BF509" s="161">
        <v>44043</v>
      </c>
      <c r="BG509" s="161">
        <v>44113</v>
      </c>
      <c r="BH509" s="161"/>
      <c r="BI509" s="6" t="s">
        <v>714</v>
      </c>
      <c r="BJ509" s="4" t="s">
        <v>180</v>
      </c>
      <c r="BK509" s="161">
        <v>44113</v>
      </c>
      <c r="BL509" s="6" t="s">
        <v>2454</v>
      </c>
      <c r="BM509" s="4">
        <f t="shared" si="97"/>
        <v>5</v>
      </c>
      <c r="BN509" s="161">
        <v>44113</v>
      </c>
      <c r="BO509" s="161">
        <v>44118</v>
      </c>
      <c r="BQ509" s="6" t="s">
        <v>714</v>
      </c>
      <c r="BR509" s="4" t="s">
        <v>181</v>
      </c>
      <c r="BU509" s="19">
        <f t="shared" si="98"/>
        <v>0</v>
      </c>
      <c r="BZ509" s="19">
        <f t="shared" si="99"/>
        <v>75</v>
      </c>
      <c r="CA509" s="19" t="s">
        <v>181</v>
      </c>
      <c r="CB509" s="161"/>
      <c r="CD509" s="161"/>
      <c r="CF509" s="19" t="s">
        <v>181</v>
      </c>
      <c r="CG509" s="161"/>
      <c r="CI509" s="161"/>
      <c r="CJ509" s="161"/>
      <c r="CK509" s="161"/>
      <c r="CL509" s="161"/>
      <c r="CN509" s="48"/>
      <c r="CO509" s="48"/>
      <c r="CP509" s="48"/>
      <c r="CR509" s="9">
        <v>0</v>
      </c>
      <c r="CS509" s="48"/>
      <c r="CT509" s="48"/>
      <c r="CU509" s="48"/>
      <c r="CX509" s="48"/>
      <c r="CY509" s="48"/>
      <c r="CZ509" s="48"/>
      <c r="DC509" s="48"/>
      <c r="DD509" s="48"/>
      <c r="DE509" s="48"/>
      <c r="DH509" s="48"/>
      <c r="DI509" s="48"/>
    </row>
    <row r="510" spans="1:113" x14ac:dyDescent="0.25">
      <c r="A510" s="4">
        <v>2020</v>
      </c>
      <c r="B510" s="5">
        <f>BD!K512</f>
        <v>502</v>
      </c>
      <c r="I510" s="19" t="s">
        <v>181</v>
      </c>
      <c r="O510" s="161"/>
      <c r="Q510" s="161"/>
      <c r="R510" s="161"/>
      <c r="T510" s="4" t="s">
        <v>181</v>
      </c>
      <c r="AE510" s="4" t="s">
        <v>181</v>
      </c>
      <c r="AP510" s="4" t="s">
        <v>181</v>
      </c>
      <c r="BA510" s="9">
        <f t="shared" ref="BA510:BA516" si="100">M510+X510+AI510+AT510</f>
        <v>0</v>
      </c>
      <c r="BB510" s="4" t="s">
        <v>181</v>
      </c>
      <c r="BC510" s="161"/>
      <c r="BE510" s="19">
        <f>Tabla1[[#This Row],[TIEMPO PRORROGADO HASTA
(1)]]-Tabla1[[#This Row],[TIEMPO PRORROGADO DESDE
(1)]]</f>
        <v>0</v>
      </c>
      <c r="BF510" s="161"/>
      <c r="BG510" s="161"/>
      <c r="BH510" s="161"/>
      <c r="BJ510" s="4" t="s">
        <v>181</v>
      </c>
      <c r="BM510" s="4">
        <f t="shared" ref="BM510:BM516" si="101">BO510-BN510</f>
        <v>0</v>
      </c>
      <c r="BR510" s="4" t="s">
        <v>181</v>
      </c>
      <c r="BU510" s="19">
        <f t="shared" ref="BU510:BU516" si="102">BW510-BV510</f>
        <v>0</v>
      </c>
      <c r="BZ510" s="19">
        <f t="shared" ref="BZ510:BZ516" si="103">BU510+BM510+BE510</f>
        <v>0</v>
      </c>
      <c r="CA510" s="19" t="s">
        <v>181</v>
      </c>
      <c r="CB510" s="161"/>
      <c r="CD510" s="161"/>
      <c r="CF510" s="19" t="s">
        <v>181</v>
      </c>
      <c r="CG510" s="161"/>
      <c r="CI510" s="161"/>
      <c r="CJ510" s="161"/>
      <c r="CK510" s="161"/>
      <c r="CL510" s="161"/>
      <c r="CN510" s="48"/>
      <c r="CO510" s="48"/>
      <c r="CP510" s="48"/>
      <c r="CR510" s="9">
        <v>0</v>
      </c>
      <c r="CS510" s="48"/>
      <c r="CT510" s="48"/>
      <c r="CU510" s="48"/>
      <c r="CX510" s="48"/>
      <c r="CY510" s="48"/>
      <c r="CZ510" s="48"/>
      <c r="DC510" s="48"/>
      <c r="DD510" s="48"/>
      <c r="DE510" s="48"/>
      <c r="DH510" s="48"/>
      <c r="DI510" s="48"/>
    </row>
    <row r="511" spans="1:113" x14ac:dyDescent="0.25">
      <c r="A511" s="4">
        <v>2020</v>
      </c>
      <c r="B511" s="5">
        <f>BD!K513</f>
        <v>503</v>
      </c>
      <c r="I511" s="19" t="s">
        <v>181</v>
      </c>
      <c r="O511" s="161"/>
      <c r="Q511" s="161"/>
      <c r="R511" s="161"/>
      <c r="T511" s="4" t="s">
        <v>181</v>
      </c>
      <c r="AE511" s="4" t="s">
        <v>181</v>
      </c>
      <c r="AP511" s="4" t="s">
        <v>181</v>
      </c>
      <c r="BA511" s="9">
        <f t="shared" si="100"/>
        <v>0</v>
      </c>
      <c r="BB511" s="4" t="s">
        <v>181</v>
      </c>
      <c r="BC511" s="161"/>
      <c r="BE511" s="19">
        <f>Tabla1[[#This Row],[TIEMPO PRORROGADO HASTA
(1)]]-Tabla1[[#This Row],[TIEMPO PRORROGADO DESDE
(1)]]</f>
        <v>0</v>
      </c>
      <c r="BF511" s="161"/>
      <c r="BG511" s="161"/>
      <c r="BH511" s="161"/>
      <c r="BJ511" s="4" t="s">
        <v>181</v>
      </c>
      <c r="BM511" s="4">
        <f t="shared" si="101"/>
        <v>0</v>
      </c>
      <c r="BR511" s="4" t="s">
        <v>181</v>
      </c>
      <c r="BU511" s="19">
        <f t="shared" si="102"/>
        <v>0</v>
      </c>
      <c r="BZ511" s="19">
        <f t="shared" si="103"/>
        <v>0</v>
      </c>
      <c r="CA511" s="19" t="s">
        <v>181</v>
      </c>
      <c r="CB511" s="161"/>
      <c r="CD511" s="161"/>
      <c r="CF511" s="19" t="s">
        <v>181</v>
      </c>
      <c r="CG511" s="161"/>
      <c r="CI511" s="161"/>
      <c r="CJ511" s="161"/>
      <c r="CK511" s="161"/>
      <c r="CL511" s="161"/>
      <c r="CN511" s="48"/>
      <c r="CO511" s="48"/>
      <c r="CP511" s="48"/>
      <c r="CR511" s="9">
        <v>0</v>
      </c>
      <c r="CS511" s="48"/>
      <c r="CT511" s="48"/>
      <c r="CU511" s="48"/>
      <c r="CX511" s="48"/>
      <c r="CY511" s="48"/>
      <c r="CZ511" s="48"/>
      <c r="DC511" s="48"/>
      <c r="DD511" s="48"/>
      <c r="DE511" s="48"/>
      <c r="DH511" s="48"/>
      <c r="DI511" s="48"/>
    </row>
    <row r="512" spans="1:113" x14ac:dyDescent="0.25">
      <c r="A512" s="4">
        <v>2020</v>
      </c>
      <c r="B512" s="5">
        <f>BD!K514</f>
        <v>504</v>
      </c>
      <c r="I512" s="19" t="s">
        <v>181</v>
      </c>
      <c r="O512" s="161"/>
      <c r="Q512" s="161"/>
      <c r="R512" s="161"/>
      <c r="T512" s="4" t="s">
        <v>181</v>
      </c>
      <c r="AE512" s="4" t="s">
        <v>181</v>
      </c>
      <c r="AP512" s="4" t="s">
        <v>181</v>
      </c>
      <c r="BA512" s="9">
        <f t="shared" si="100"/>
        <v>0</v>
      </c>
      <c r="BB512" s="4" t="s">
        <v>181</v>
      </c>
      <c r="BC512" s="161"/>
      <c r="BE512" s="19">
        <f>Tabla1[[#This Row],[TIEMPO PRORROGADO HASTA
(1)]]-Tabla1[[#This Row],[TIEMPO PRORROGADO DESDE
(1)]]</f>
        <v>0</v>
      </c>
      <c r="BF512" s="161"/>
      <c r="BG512" s="161"/>
      <c r="BH512" s="161"/>
      <c r="BJ512" s="4" t="s">
        <v>181</v>
      </c>
      <c r="BM512" s="4">
        <f t="shared" si="101"/>
        <v>0</v>
      </c>
      <c r="BR512" s="4" t="s">
        <v>181</v>
      </c>
      <c r="BU512" s="19">
        <f t="shared" si="102"/>
        <v>0</v>
      </c>
      <c r="BZ512" s="19">
        <f t="shared" si="103"/>
        <v>0</v>
      </c>
      <c r="CA512" s="19" t="s">
        <v>181</v>
      </c>
      <c r="CB512" s="161"/>
      <c r="CD512" s="161"/>
      <c r="CF512" s="19" t="s">
        <v>181</v>
      </c>
      <c r="CG512" s="161"/>
      <c r="CI512" s="161"/>
      <c r="CJ512" s="161"/>
      <c r="CK512" s="161"/>
      <c r="CL512" s="161"/>
      <c r="CN512" s="48"/>
      <c r="CO512" s="48"/>
      <c r="CP512" s="48"/>
      <c r="CR512" s="9">
        <v>0</v>
      </c>
      <c r="CS512" s="48"/>
      <c r="CT512" s="48"/>
      <c r="CU512" s="48"/>
      <c r="CX512" s="48"/>
      <c r="CY512" s="48"/>
      <c r="CZ512" s="48"/>
      <c r="DC512" s="48"/>
      <c r="DD512" s="48"/>
      <c r="DE512" s="48"/>
      <c r="DH512" s="48"/>
      <c r="DI512" s="48"/>
    </row>
    <row r="513" spans="1:113" x14ac:dyDescent="0.25">
      <c r="A513" s="4">
        <v>2020</v>
      </c>
      <c r="B513" s="5">
        <f>BD!K515</f>
        <v>505</v>
      </c>
      <c r="I513" s="19" t="s">
        <v>181</v>
      </c>
      <c r="O513" s="161"/>
      <c r="Q513" s="161"/>
      <c r="R513" s="161"/>
      <c r="T513" s="4" t="s">
        <v>181</v>
      </c>
      <c r="AE513" s="4" t="s">
        <v>181</v>
      </c>
      <c r="AP513" s="4" t="s">
        <v>181</v>
      </c>
      <c r="BA513" s="9">
        <f t="shared" si="100"/>
        <v>0</v>
      </c>
      <c r="BB513" s="4" t="s">
        <v>181</v>
      </c>
      <c r="BC513" s="161"/>
      <c r="BE513" s="19">
        <f>Tabla1[[#This Row],[TIEMPO PRORROGADO HASTA
(1)]]-Tabla1[[#This Row],[TIEMPO PRORROGADO DESDE
(1)]]</f>
        <v>0</v>
      </c>
      <c r="BF513" s="161"/>
      <c r="BG513" s="161"/>
      <c r="BH513" s="161"/>
      <c r="BJ513" s="4" t="s">
        <v>181</v>
      </c>
      <c r="BM513" s="4">
        <f t="shared" si="101"/>
        <v>0</v>
      </c>
      <c r="BR513" s="4" t="s">
        <v>181</v>
      </c>
      <c r="BU513" s="19">
        <f t="shared" si="102"/>
        <v>0</v>
      </c>
      <c r="BZ513" s="19">
        <f t="shared" si="103"/>
        <v>0</v>
      </c>
      <c r="CA513" s="19" t="s">
        <v>181</v>
      </c>
      <c r="CB513" s="161"/>
      <c r="CD513" s="161"/>
      <c r="CF513" s="19" t="s">
        <v>181</v>
      </c>
      <c r="CG513" s="161"/>
      <c r="CI513" s="161"/>
      <c r="CJ513" s="161"/>
      <c r="CK513" s="161"/>
      <c r="CL513" s="161"/>
      <c r="CN513" s="48"/>
      <c r="CO513" s="48"/>
      <c r="CP513" s="48"/>
      <c r="CR513" s="9">
        <v>0</v>
      </c>
      <c r="CS513" s="48"/>
      <c r="CT513" s="48"/>
      <c r="CU513" s="48"/>
      <c r="CX513" s="48"/>
      <c r="CY513" s="48"/>
      <c r="CZ513" s="48"/>
      <c r="DC513" s="48"/>
      <c r="DD513" s="48"/>
      <c r="DE513" s="48"/>
      <c r="DH513" s="48"/>
      <c r="DI513" s="48"/>
    </row>
    <row r="514" spans="1:113" x14ac:dyDescent="0.25">
      <c r="A514" s="4">
        <v>2020</v>
      </c>
      <c r="B514" s="5">
        <f>BD!K516</f>
        <v>506</v>
      </c>
      <c r="I514" s="19" t="s">
        <v>181</v>
      </c>
      <c r="O514" s="161"/>
      <c r="Q514" s="161"/>
      <c r="R514" s="161"/>
      <c r="T514" s="4" t="s">
        <v>181</v>
      </c>
      <c r="AE514" s="4" t="s">
        <v>181</v>
      </c>
      <c r="AP514" s="4" t="s">
        <v>181</v>
      </c>
      <c r="BA514" s="9">
        <f t="shared" si="100"/>
        <v>0</v>
      </c>
      <c r="BB514" s="4" t="s">
        <v>181</v>
      </c>
      <c r="BC514" s="161"/>
      <c r="BE514" s="19">
        <f>Tabla1[[#This Row],[TIEMPO PRORROGADO HASTA
(1)]]-Tabla1[[#This Row],[TIEMPO PRORROGADO DESDE
(1)]]</f>
        <v>0</v>
      </c>
      <c r="BF514" s="161"/>
      <c r="BG514" s="161"/>
      <c r="BH514" s="161"/>
      <c r="BJ514" s="4" t="s">
        <v>181</v>
      </c>
      <c r="BM514" s="4">
        <f t="shared" si="101"/>
        <v>0</v>
      </c>
      <c r="BR514" s="4" t="s">
        <v>181</v>
      </c>
      <c r="BU514" s="19">
        <f t="shared" si="102"/>
        <v>0</v>
      </c>
      <c r="BZ514" s="19">
        <f t="shared" si="103"/>
        <v>0</v>
      </c>
      <c r="CA514" s="19" t="s">
        <v>181</v>
      </c>
      <c r="CB514" s="161"/>
      <c r="CD514" s="161"/>
      <c r="CF514" s="19" t="s">
        <v>181</v>
      </c>
      <c r="CG514" s="161"/>
      <c r="CI514" s="161"/>
      <c r="CJ514" s="161"/>
      <c r="CK514" s="161"/>
      <c r="CL514" s="161"/>
      <c r="CN514" s="48"/>
      <c r="CO514" s="48"/>
      <c r="CP514" s="48"/>
      <c r="CR514" s="9">
        <v>0</v>
      </c>
      <c r="CS514" s="48"/>
      <c r="CT514" s="48"/>
      <c r="CU514" s="48"/>
      <c r="CX514" s="48"/>
      <c r="CY514" s="48"/>
      <c r="CZ514" s="48"/>
      <c r="DC514" s="48"/>
      <c r="DD514" s="48"/>
      <c r="DE514" s="48"/>
      <c r="DH514" s="48"/>
      <c r="DI514" s="48"/>
    </row>
    <row r="515" spans="1:113" x14ac:dyDescent="0.25">
      <c r="A515" s="4">
        <v>2020</v>
      </c>
      <c r="B515" s="5">
        <f>BD!K517</f>
        <v>507</v>
      </c>
      <c r="I515" s="19" t="s">
        <v>181</v>
      </c>
      <c r="O515" s="161"/>
      <c r="Q515" s="161"/>
      <c r="R515" s="161"/>
      <c r="T515" s="4" t="s">
        <v>181</v>
      </c>
      <c r="AE515" s="4" t="s">
        <v>181</v>
      </c>
      <c r="AP515" s="4" t="s">
        <v>181</v>
      </c>
      <c r="BA515" s="9">
        <f t="shared" si="100"/>
        <v>0</v>
      </c>
      <c r="BB515" s="4" t="s">
        <v>181</v>
      </c>
      <c r="BC515" s="161"/>
      <c r="BE515" s="19">
        <f>Tabla1[[#This Row],[TIEMPO PRORROGADO HASTA
(1)]]-Tabla1[[#This Row],[TIEMPO PRORROGADO DESDE
(1)]]</f>
        <v>0</v>
      </c>
      <c r="BF515" s="161"/>
      <c r="BG515" s="161"/>
      <c r="BH515" s="161"/>
      <c r="BJ515" s="4" t="s">
        <v>181</v>
      </c>
      <c r="BM515" s="4">
        <f t="shared" si="101"/>
        <v>0</v>
      </c>
      <c r="BR515" s="4" t="s">
        <v>181</v>
      </c>
      <c r="BU515" s="19">
        <f t="shared" si="102"/>
        <v>0</v>
      </c>
      <c r="BZ515" s="19">
        <f t="shared" si="103"/>
        <v>0</v>
      </c>
      <c r="CA515" s="19" t="s">
        <v>181</v>
      </c>
      <c r="CB515" s="161"/>
      <c r="CD515" s="161"/>
      <c r="CF515" s="19" t="s">
        <v>181</v>
      </c>
      <c r="CG515" s="161"/>
      <c r="CI515" s="161"/>
      <c r="CJ515" s="161"/>
      <c r="CK515" s="161"/>
      <c r="CL515" s="161"/>
      <c r="CN515" s="48"/>
      <c r="CO515" s="48"/>
      <c r="CP515" s="48"/>
      <c r="CR515" s="9">
        <v>0</v>
      </c>
      <c r="CS515" s="48"/>
      <c r="CT515" s="48"/>
      <c r="CU515" s="48"/>
      <c r="CX515" s="48"/>
      <c r="CY515" s="48"/>
      <c r="CZ515" s="48"/>
      <c r="DC515" s="48"/>
      <c r="DD515" s="48"/>
      <c r="DE515" s="48"/>
      <c r="DH515" s="48"/>
      <c r="DI515" s="48"/>
    </row>
    <row r="516" spans="1:113" x14ac:dyDescent="0.25">
      <c r="A516" s="4">
        <v>2020</v>
      </c>
      <c r="B516" s="5">
        <f>BD!K518</f>
        <v>508</v>
      </c>
      <c r="I516" s="19" t="s">
        <v>181</v>
      </c>
      <c r="O516" s="161"/>
      <c r="Q516" s="161"/>
      <c r="R516" s="161"/>
      <c r="T516" s="4" t="s">
        <v>181</v>
      </c>
      <c r="AE516" s="4" t="s">
        <v>181</v>
      </c>
      <c r="AP516" s="4" t="s">
        <v>181</v>
      </c>
      <c r="BA516" s="9">
        <f t="shared" si="100"/>
        <v>0</v>
      </c>
      <c r="BB516" s="4" t="s">
        <v>181</v>
      </c>
      <c r="BC516" s="161"/>
      <c r="BE516" s="19">
        <f>Tabla1[[#This Row],[TIEMPO PRORROGADO HASTA
(1)]]-Tabla1[[#This Row],[TIEMPO PRORROGADO DESDE
(1)]]</f>
        <v>0</v>
      </c>
      <c r="BF516" s="161"/>
      <c r="BG516" s="161"/>
      <c r="BH516" s="161"/>
      <c r="BJ516" s="4" t="s">
        <v>181</v>
      </c>
      <c r="BM516" s="4">
        <f t="shared" si="101"/>
        <v>0</v>
      </c>
      <c r="BR516" s="4" t="s">
        <v>181</v>
      </c>
      <c r="BU516" s="19">
        <f t="shared" si="102"/>
        <v>0</v>
      </c>
      <c r="BZ516" s="19">
        <f t="shared" si="103"/>
        <v>0</v>
      </c>
      <c r="CA516" s="19" t="s">
        <v>181</v>
      </c>
      <c r="CB516" s="161"/>
      <c r="CD516" s="161"/>
      <c r="CF516" s="19" t="s">
        <v>181</v>
      </c>
      <c r="CG516" s="161"/>
      <c r="CI516" s="161"/>
      <c r="CJ516" s="161"/>
      <c r="CK516" s="161"/>
      <c r="CL516" s="161"/>
      <c r="CN516" s="48"/>
      <c r="CO516" s="48"/>
      <c r="CP516" s="48"/>
      <c r="CR516" s="9">
        <v>0</v>
      </c>
      <c r="CS516" s="48"/>
      <c r="CT516" s="48"/>
      <c r="CU516" s="48"/>
      <c r="CX516" s="48"/>
      <c r="CY516" s="48"/>
      <c r="CZ516" s="48"/>
      <c r="DC516" s="48"/>
      <c r="DD516" s="48"/>
      <c r="DE516" s="48"/>
      <c r="DH516" s="48"/>
      <c r="DI516" s="48"/>
    </row>
    <row r="517" spans="1:113" x14ac:dyDescent="0.25">
      <c r="A517" s="4">
        <v>2020</v>
      </c>
      <c r="B517" s="5">
        <f>BD!K519</f>
        <v>509</v>
      </c>
      <c r="I517" s="19" t="s">
        <v>181</v>
      </c>
      <c r="O517" s="161"/>
      <c r="Q517" s="161"/>
      <c r="R517" s="161"/>
      <c r="T517" s="4" t="s">
        <v>181</v>
      </c>
      <c r="AE517" s="4" t="s">
        <v>181</v>
      </c>
      <c r="AP517" s="4" t="s">
        <v>181</v>
      </c>
      <c r="BA517" s="9">
        <f t="shared" ref="BA517:BA532" si="104">M517+X517+AI517+AT517</f>
        <v>0</v>
      </c>
      <c r="BB517" s="4" t="s">
        <v>181</v>
      </c>
      <c r="BC517" s="161"/>
      <c r="BE517" s="19">
        <f>Tabla1[[#This Row],[TIEMPO PRORROGADO HASTA
(1)]]-Tabla1[[#This Row],[TIEMPO PRORROGADO DESDE
(1)]]</f>
        <v>0</v>
      </c>
      <c r="BF517" s="161"/>
      <c r="BG517" s="161"/>
      <c r="BH517" s="161"/>
      <c r="BJ517" s="4" t="s">
        <v>181</v>
      </c>
      <c r="BM517" s="4">
        <f t="shared" ref="BM517:BM532" si="105">BO517-BN517</f>
        <v>0</v>
      </c>
      <c r="BR517" s="4" t="s">
        <v>181</v>
      </c>
      <c r="BU517" s="19">
        <f t="shared" ref="BU517:BU532" si="106">BW517-BV517</f>
        <v>0</v>
      </c>
      <c r="BZ517" s="19">
        <f t="shared" ref="BZ517:BZ532" si="107">BU517+BM517+BE517</f>
        <v>0</v>
      </c>
      <c r="CA517" s="19" t="s">
        <v>181</v>
      </c>
      <c r="CB517" s="161"/>
      <c r="CD517" s="161"/>
      <c r="CF517" s="19" t="s">
        <v>181</v>
      </c>
      <c r="CG517" s="161"/>
      <c r="CI517" s="161"/>
      <c r="CJ517" s="161"/>
      <c r="CK517" s="161"/>
      <c r="CL517" s="161"/>
      <c r="CN517" s="48"/>
      <c r="CO517" s="48"/>
      <c r="CP517" s="48"/>
      <c r="CR517" s="9">
        <v>0</v>
      </c>
      <c r="CS517" s="48"/>
      <c r="CT517" s="48"/>
      <c r="CU517" s="48"/>
      <c r="CX517" s="48"/>
      <c r="CY517" s="48"/>
      <c r="CZ517" s="48"/>
      <c r="DC517" s="48"/>
      <c r="DD517" s="48"/>
      <c r="DE517" s="48"/>
      <c r="DH517" s="48"/>
      <c r="DI517" s="48"/>
    </row>
    <row r="518" spans="1:113" x14ac:dyDescent="0.25">
      <c r="A518" s="4">
        <v>2020</v>
      </c>
      <c r="B518" s="5">
        <f>BD!K520</f>
        <v>510</v>
      </c>
      <c r="I518" s="19" t="s">
        <v>181</v>
      </c>
      <c r="O518" s="161"/>
      <c r="Q518" s="161"/>
      <c r="R518" s="161"/>
      <c r="T518" s="4" t="s">
        <v>181</v>
      </c>
      <c r="AE518" s="4" t="s">
        <v>181</v>
      </c>
      <c r="AP518" s="4" t="s">
        <v>181</v>
      </c>
      <c r="BA518" s="9">
        <f t="shared" si="104"/>
        <v>0</v>
      </c>
      <c r="BB518" s="4" t="s">
        <v>181</v>
      </c>
      <c r="BC518" s="161"/>
      <c r="BE518" s="19">
        <f>Tabla1[[#This Row],[TIEMPO PRORROGADO HASTA
(1)]]-Tabla1[[#This Row],[TIEMPO PRORROGADO DESDE
(1)]]</f>
        <v>0</v>
      </c>
      <c r="BF518" s="161"/>
      <c r="BG518" s="161"/>
      <c r="BH518" s="161"/>
      <c r="BJ518" s="4" t="s">
        <v>181</v>
      </c>
      <c r="BM518" s="4">
        <f t="shared" si="105"/>
        <v>0</v>
      </c>
      <c r="BR518" s="4" t="s">
        <v>181</v>
      </c>
      <c r="BU518" s="19">
        <f t="shared" si="106"/>
        <v>0</v>
      </c>
      <c r="BZ518" s="19">
        <f t="shared" si="107"/>
        <v>0</v>
      </c>
      <c r="CA518" s="19" t="s">
        <v>181</v>
      </c>
      <c r="CB518" s="161"/>
      <c r="CD518" s="161"/>
      <c r="CF518" s="19" t="s">
        <v>181</v>
      </c>
      <c r="CG518" s="161"/>
      <c r="CI518" s="161"/>
      <c r="CJ518" s="161"/>
      <c r="CK518" s="161"/>
      <c r="CL518" s="161"/>
      <c r="CN518" s="48"/>
      <c r="CO518" s="48"/>
      <c r="CP518" s="48"/>
      <c r="CR518" s="9">
        <v>0</v>
      </c>
      <c r="CS518" s="48"/>
      <c r="CT518" s="48"/>
      <c r="CU518" s="48"/>
      <c r="CX518" s="48"/>
      <c r="CY518" s="48"/>
      <c r="CZ518" s="48"/>
      <c r="DC518" s="48"/>
      <c r="DD518" s="48"/>
      <c r="DE518" s="48"/>
      <c r="DH518" s="48"/>
      <c r="DI518" s="48"/>
    </row>
    <row r="519" spans="1:113" x14ac:dyDescent="0.25">
      <c r="A519" s="4">
        <v>2020</v>
      </c>
      <c r="B519" s="5">
        <f>BD!K521</f>
        <v>511</v>
      </c>
      <c r="I519" s="19" t="s">
        <v>180</v>
      </c>
      <c r="J519" s="20">
        <v>44148</v>
      </c>
      <c r="K519" s="6" t="s">
        <v>5358</v>
      </c>
      <c r="L519" s="19" t="s">
        <v>209</v>
      </c>
      <c r="M519" s="9">
        <v>6537333</v>
      </c>
      <c r="O519" s="161"/>
      <c r="Q519" s="161"/>
      <c r="R519" s="161"/>
      <c r="S519" s="6" t="s">
        <v>1435</v>
      </c>
      <c r="T519" s="4" t="s">
        <v>181</v>
      </c>
      <c r="AE519" s="4" t="s">
        <v>181</v>
      </c>
      <c r="AP519" s="4" t="s">
        <v>181</v>
      </c>
      <c r="BA519" s="9">
        <f t="shared" si="104"/>
        <v>6537333</v>
      </c>
      <c r="BB519" s="4" t="s">
        <v>180</v>
      </c>
      <c r="BC519" s="161">
        <v>44148</v>
      </c>
      <c r="BD519" s="6" t="s">
        <v>5358</v>
      </c>
      <c r="BE519" s="19">
        <f>Tabla1[[#This Row],[TIEMPO PRORROGADO HASTA
(1)]]-Tabla1[[#This Row],[TIEMPO PRORROGADO DESDE
(1)]]</f>
        <v>21</v>
      </c>
      <c r="BF519" s="161">
        <v>44168</v>
      </c>
      <c r="BG519" s="161">
        <v>44189</v>
      </c>
      <c r="BH519" s="161"/>
      <c r="BI519" s="6" t="s">
        <v>1435</v>
      </c>
      <c r="BJ519" s="4" t="s">
        <v>181</v>
      </c>
      <c r="BM519" s="4">
        <f t="shared" si="105"/>
        <v>0</v>
      </c>
      <c r="BR519" s="4" t="s">
        <v>181</v>
      </c>
      <c r="BU519" s="19">
        <f t="shared" si="106"/>
        <v>0</v>
      </c>
      <c r="BZ519" s="19">
        <f t="shared" si="107"/>
        <v>21</v>
      </c>
      <c r="CA519" s="19" t="s">
        <v>181</v>
      </c>
      <c r="CB519" s="161"/>
      <c r="CD519" s="161"/>
      <c r="CF519" s="19" t="s">
        <v>181</v>
      </c>
      <c r="CG519" s="161"/>
      <c r="CI519" s="161"/>
      <c r="CJ519" s="161"/>
      <c r="CK519" s="161"/>
      <c r="CL519" s="161"/>
      <c r="CN519" s="48"/>
      <c r="CO519" s="48"/>
      <c r="CP519" s="48"/>
      <c r="CR519" s="9">
        <v>0</v>
      </c>
      <c r="CS519" s="48"/>
      <c r="CT519" s="48"/>
      <c r="CU519" s="48"/>
      <c r="CX519" s="48"/>
      <c r="CY519" s="48"/>
      <c r="CZ519" s="48"/>
      <c r="DC519" s="48"/>
      <c r="DD519" s="48"/>
      <c r="DE519" s="48"/>
      <c r="DH519" s="48"/>
      <c r="DI519" s="48"/>
    </row>
    <row r="520" spans="1:113" x14ac:dyDescent="0.25">
      <c r="A520" s="4">
        <v>2020</v>
      </c>
      <c r="B520" s="5">
        <f>BD!K522</f>
        <v>512</v>
      </c>
      <c r="I520" s="19" t="s">
        <v>181</v>
      </c>
      <c r="O520" s="161"/>
      <c r="Q520" s="161"/>
      <c r="R520" s="161"/>
      <c r="T520" s="4" t="s">
        <v>181</v>
      </c>
      <c r="AE520" s="4" t="s">
        <v>181</v>
      </c>
      <c r="AP520" s="4" t="s">
        <v>181</v>
      </c>
      <c r="BA520" s="9">
        <f t="shared" si="104"/>
        <v>0</v>
      </c>
      <c r="BB520" s="4" t="s">
        <v>181</v>
      </c>
      <c r="BC520" s="161"/>
      <c r="BE520" s="19">
        <f>Tabla1[[#This Row],[TIEMPO PRORROGADO HASTA
(1)]]-Tabla1[[#This Row],[TIEMPO PRORROGADO DESDE
(1)]]</f>
        <v>0</v>
      </c>
      <c r="BF520" s="161"/>
      <c r="BG520" s="161"/>
      <c r="BH520" s="161"/>
      <c r="BJ520" s="4" t="s">
        <v>181</v>
      </c>
      <c r="BM520" s="4">
        <f t="shared" si="105"/>
        <v>0</v>
      </c>
      <c r="BR520" s="4" t="s">
        <v>181</v>
      </c>
      <c r="BU520" s="19">
        <f t="shared" si="106"/>
        <v>0</v>
      </c>
      <c r="BZ520" s="19">
        <f t="shared" si="107"/>
        <v>0</v>
      </c>
      <c r="CA520" s="19" t="s">
        <v>181</v>
      </c>
      <c r="CB520" s="161"/>
      <c r="CD520" s="161"/>
      <c r="CF520" s="19" t="s">
        <v>181</v>
      </c>
      <c r="CG520" s="161"/>
      <c r="CI520" s="161"/>
      <c r="CJ520" s="161"/>
      <c r="CK520" s="161"/>
      <c r="CL520" s="161"/>
      <c r="CN520" s="48"/>
      <c r="CO520" s="48"/>
      <c r="CP520" s="48"/>
      <c r="CR520" s="9">
        <v>0</v>
      </c>
      <c r="CS520" s="48"/>
      <c r="CT520" s="48"/>
      <c r="CU520" s="48"/>
      <c r="CX520" s="48"/>
      <c r="CY520" s="48"/>
      <c r="CZ520" s="48"/>
      <c r="DC520" s="48"/>
      <c r="DD520" s="48"/>
      <c r="DE520" s="48"/>
      <c r="DH520" s="48"/>
      <c r="DI520" s="48"/>
    </row>
    <row r="521" spans="1:113" x14ac:dyDescent="0.25">
      <c r="A521" s="4">
        <v>2020</v>
      </c>
      <c r="B521" s="5">
        <f>BD!K523</f>
        <v>513</v>
      </c>
      <c r="I521" s="19" t="s">
        <v>181</v>
      </c>
      <c r="O521" s="161"/>
      <c r="Q521" s="161"/>
      <c r="R521" s="161"/>
      <c r="T521" s="4" t="s">
        <v>181</v>
      </c>
      <c r="AE521" s="4" t="s">
        <v>181</v>
      </c>
      <c r="AP521" s="4" t="s">
        <v>181</v>
      </c>
      <c r="BA521" s="9">
        <f t="shared" si="104"/>
        <v>0</v>
      </c>
      <c r="BB521" s="4" t="s">
        <v>181</v>
      </c>
      <c r="BC521" s="161"/>
      <c r="BE521" s="19">
        <f>Tabla1[[#This Row],[TIEMPO PRORROGADO HASTA
(1)]]-Tabla1[[#This Row],[TIEMPO PRORROGADO DESDE
(1)]]</f>
        <v>0</v>
      </c>
      <c r="BF521" s="161"/>
      <c r="BG521" s="161"/>
      <c r="BH521" s="161"/>
      <c r="BJ521" s="4" t="s">
        <v>181</v>
      </c>
      <c r="BM521" s="4">
        <f t="shared" si="105"/>
        <v>0</v>
      </c>
      <c r="BR521" s="4" t="s">
        <v>181</v>
      </c>
      <c r="BU521" s="19">
        <f t="shared" si="106"/>
        <v>0</v>
      </c>
      <c r="BZ521" s="19">
        <f t="shared" si="107"/>
        <v>0</v>
      </c>
      <c r="CA521" s="19" t="s">
        <v>181</v>
      </c>
      <c r="CB521" s="161"/>
      <c r="CD521" s="161"/>
      <c r="CF521" s="19" t="s">
        <v>181</v>
      </c>
      <c r="CG521" s="161"/>
      <c r="CI521" s="161"/>
      <c r="CJ521" s="161"/>
      <c r="CK521" s="161"/>
      <c r="CL521" s="161"/>
      <c r="CN521" s="48"/>
      <c r="CO521" s="48"/>
      <c r="CP521" s="48"/>
      <c r="CR521" s="9">
        <v>0</v>
      </c>
      <c r="CS521" s="48"/>
      <c r="CT521" s="48"/>
      <c r="CU521" s="48"/>
      <c r="CX521" s="48"/>
      <c r="CY521" s="48"/>
      <c r="CZ521" s="48"/>
      <c r="DC521" s="48"/>
      <c r="DD521" s="48"/>
      <c r="DE521" s="48"/>
      <c r="DH521" s="48"/>
      <c r="DI521" s="48"/>
    </row>
    <row r="522" spans="1:113" x14ac:dyDescent="0.25">
      <c r="A522" s="4">
        <v>2020</v>
      </c>
      <c r="B522" s="5">
        <f>BD!K524</f>
        <v>514</v>
      </c>
      <c r="I522" s="19" t="s">
        <v>181</v>
      </c>
      <c r="O522" s="161"/>
      <c r="Q522" s="161"/>
      <c r="R522" s="161"/>
      <c r="T522" s="4" t="s">
        <v>181</v>
      </c>
      <c r="AE522" s="4" t="s">
        <v>181</v>
      </c>
      <c r="AP522" s="4" t="s">
        <v>181</v>
      </c>
      <c r="BA522" s="9">
        <f t="shared" si="104"/>
        <v>0</v>
      </c>
      <c r="BB522" s="4" t="s">
        <v>181</v>
      </c>
      <c r="BC522" s="161"/>
      <c r="BE522" s="19">
        <f>Tabla1[[#This Row],[TIEMPO PRORROGADO HASTA
(1)]]-Tabla1[[#This Row],[TIEMPO PRORROGADO DESDE
(1)]]</f>
        <v>0</v>
      </c>
      <c r="BF522" s="161"/>
      <c r="BG522" s="161"/>
      <c r="BH522" s="161"/>
      <c r="BJ522" s="4" t="s">
        <v>181</v>
      </c>
      <c r="BM522" s="4">
        <f t="shared" si="105"/>
        <v>0</v>
      </c>
      <c r="BR522" s="4" t="s">
        <v>181</v>
      </c>
      <c r="BU522" s="19">
        <f t="shared" si="106"/>
        <v>0</v>
      </c>
      <c r="BZ522" s="19">
        <f t="shared" si="107"/>
        <v>0</v>
      </c>
      <c r="CA522" s="19" t="s">
        <v>181</v>
      </c>
      <c r="CB522" s="161"/>
      <c r="CD522" s="161"/>
      <c r="CF522" s="19" t="s">
        <v>181</v>
      </c>
      <c r="CG522" s="161"/>
      <c r="CI522" s="161"/>
      <c r="CJ522" s="161"/>
      <c r="CK522" s="161"/>
      <c r="CL522" s="161"/>
      <c r="CN522" s="48"/>
      <c r="CO522" s="48"/>
      <c r="CP522" s="48"/>
      <c r="CR522" s="9">
        <v>0</v>
      </c>
      <c r="CS522" s="48"/>
      <c r="CT522" s="48"/>
      <c r="CU522" s="48"/>
      <c r="CX522" s="48"/>
      <c r="CY522" s="48"/>
      <c r="CZ522" s="48"/>
      <c r="DC522" s="48"/>
      <c r="DD522" s="48"/>
      <c r="DE522" s="48"/>
      <c r="DH522" s="48"/>
      <c r="DI522" s="48"/>
    </row>
    <row r="523" spans="1:113" x14ac:dyDescent="0.25">
      <c r="A523" s="4">
        <v>2020</v>
      </c>
      <c r="B523" s="5">
        <f>BD!K525</f>
        <v>515</v>
      </c>
      <c r="I523" s="19" t="s">
        <v>181</v>
      </c>
      <c r="O523" s="161"/>
      <c r="Q523" s="161"/>
      <c r="R523" s="161"/>
      <c r="T523" s="4" t="s">
        <v>181</v>
      </c>
      <c r="AE523" s="4" t="s">
        <v>181</v>
      </c>
      <c r="AP523" s="4" t="s">
        <v>181</v>
      </c>
      <c r="BA523" s="9">
        <f t="shared" si="104"/>
        <v>0</v>
      </c>
      <c r="BB523" s="4" t="s">
        <v>181</v>
      </c>
      <c r="BC523" s="161"/>
      <c r="BE523" s="19">
        <f>Tabla1[[#This Row],[TIEMPO PRORROGADO HASTA
(1)]]-Tabla1[[#This Row],[TIEMPO PRORROGADO DESDE
(1)]]</f>
        <v>0</v>
      </c>
      <c r="BF523" s="161"/>
      <c r="BG523" s="161"/>
      <c r="BH523" s="161"/>
      <c r="BJ523" s="4" t="s">
        <v>181</v>
      </c>
      <c r="BM523" s="4">
        <f t="shared" si="105"/>
        <v>0</v>
      </c>
      <c r="BR523" s="4" t="s">
        <v>181</v>
      </c>
      <c r="BU523" s="19">
        <f t="shared" si="106"/>
        <v>0</v>
      </c>
      <c r="BZ523" s="19">
        <f t="shared" si="107"/>
        <v>0</v>
      </c>
      <c r="CA523" s="19" t="s">
        <v>181</v>
      </c>
      <c r="CB523" s="161"/>
      <c r="CD523" s="161"/>
      <c r="CF523" s="19" t="s">
        <v>181</v>
      </c>
      <c r="CG523" s="161"/>
      <c r="CI523" s="161"/>
      <c r="CJ523" s="161"/>
      <c r="CK523" s="161"/>
      <c r="CL523" s="161"/>
      <c r="CN523" s="48"/>
      <c r="CO523" s="48"/>
      <c r="CP523" s="48"/>
      <c r="CR523" s="9">
        <v>0</v>
      </c>
      <c r="CS523" s="48"/>
      <c r="CT523" s="48"/>
      <c r="CU523" s="48"/>
      <c r="CX523" s="48"/>
      <c r="CY523" s="48"/>
      <c r="CZ523" s="48"/>
      <c r="DC523" s="48"/>
      <c r="DD523" s="48"/>
      <c r="DE523" s="48"/>
      <c r="DH523" s="48"/>
      <c r="DI523" s="48"/>
    </row>
    <row r="524" spans="1:113" x14ac:dyDescent="0.25">
      <c r="A524" s="4">
        <v>2020</v>
      </c>
      <c r="B524" s="5">
        <f>BD!K526</f>
        <v>516</v>
      </c>
      <c r="C524" s="161">
        <v>44047</v>
      </c>
      <c r="E524" s="9">
        <v>450000</v>
      </c>
      <c r="H524" s="6" t="s">
        <v>515</v>
      </c>
      <c r="I524" s="19" t="s">
        <v>181</v>
      </c>
      <c r="O524" s="161"/>
      <c r="Q524" s="161"/>
      <c r="R524" s="161"/>
      <c r="T524" s="4" t="s">
        <v>181</v>
      </c>
      <c r="AE524" s="4" t="s">
        <v>181</v>
      </c>
      <c r="AP524" s="4" t="s">
        <v>181</v>
      </c>
      <c r="BA524" s="9">
        <f t="shared" si="104"/>
        <v>0</v>
      </c>
      <c r="BB524" s="4" t="s">
        <v>181</v>
      </c>
      <c r="BC524" s="161"/>
      <c r="BE524" s="19">
        <f>Tabla1[[#This Row],[TIEMPO PRORROGADO HASTA
(1)]]-Tabla1[[#This Row],[TIEMPO PRORROGADO DESDE
(1)]]</f>
        <v>0</v>
      </c>
      <c r="BF524" s="161"/>
      <c r="BG524" s="161"/>
      <c r="BH524" s="161"/>
      <c r="BJ524" s="4" t="s">
        <v>181</v>
      </c>
      <c r="BM524" s="4">
        <f t="shared" si="105"/>
        <v>0</v>
      </c>
      <c r="BR524" s="4" t="s">
        <v>181</v>
      </c>
      <c r="BU524" s="19">
        <f t="shared" si="106"/>
        <v>0</v>
      </c>
      <c r="BZ524" s="19">
        <f t="shared" si="107"/>
        <v>0</v>
      </c>
      <c r="CA524" s="19" t="s">
        <v>181</v>
      </c>
      <c r="CB524" s="161"/>
      <c r="CD524" s="161"/>
      <c r="CF524" s="19" t="s">
        <v>181</v>
      </c>
      <c r="CG524" s="161"/>
      <c r="CI524" s="161"/>
      <c r="CJ524" s="161"/>
      <c r="CK524" s="161"/>
      <c r="CL524" s="161"/>
      <c r="CN524" s="48"/>
      <c r="CO524" s="48"/>
      <c r="CP524" s="48"/>
      <c r="CR524" s="9">
        <v>0</v>
      </c>
      <c r="CS524" s="48"/>
      <c r="CT524" s="48"/>
      <c r="CU524" s="48"/>
      <c r="CX524" s="48"/>
      <c r="CY524" s="48"/>
      <c r="CZ524" s="48"/>
      <c r="DC524" s="48"/>
      <c r="DD524" s="48"/>
      <c r="DE524" s="48"/>
      <c r="DH524" s="48"/>
      <c r="DI524" s="48"/>
    </row>
    <row r="525" spans="1:113" x14ac:dyDescent="0.25">
      <c r="A525" s="4">
        <v>2020</v>
      </c>
      <c r="B525" s="5">
        <f>BD!K527</f>
        <v>517</v>
      </c>
      <c r="I525" s="19" t="s">
        <v>181</v>
      </c>
      <c r="O525" s="161"/>
      <c r="Q525" s="161"/>
      <c r="R525" s="161"/>
      <c r="T525" s="4" t="s">
        <v>181</v>
      </c>
      <c r="AE525" s="4" t="s">
        <v>181</v>
      </c>
      <c r="AP525" s="4" t="s">
        <v>181</v>
      </c>
      <c r="BA525" s="9">
        <f t="shared" si="104"/>
        <v>0</v>
      </c>
      <c r="BB525" s="4" t="s">
        <v>181</v>
      </c>
      <c r="BC525" s="161"/>
      <c r="BE525" s="19">
        <f>Tabla1[[#This Row],[TIEMPO PRORROGADO HASTA
(1)]]-Tabla1[[#This Row],[TIEMPO PRORROGADO DESDE
(1)]]</f>
        <v>0</v>
      </c>
      <c r="BF525" s="161"/>
      <c r="BG525" s="161"/>
      <c r="BH525" s="161"/>
      <c r="BJ525" s="4" t="s">
        <v>181</v>
      </c>
      <c r="BM525" s="4">
        <f t="shared" si="105"/>
        <v>0</v>
      </c>
      <c r="BR525" s="4" t="s">
        <v>181</v>
      </c>
      <c r="BU525" s="19">
        <f t="shared" si="106"/>
        <v>0</v>
      </c>
      <c r="BZ525" s="19">
        <f t="shared" si="107"/>
        <v>0</v>
      </c>
      <c r="CA525" s="19" t="s">
        <v>181</v>
      </c>
      <c r="CB525" s="161"/>
      <c r="CD525" s="161"/>
      <c r="CF525" s="19" t="s">
        <v>181</v>
      </c>
      <c r="CG525" s="161"/>
      <c r="CI525" s="161"/>
      <c r="CJ525" s="161"/>
      <c r="CK525" s="161"/>
      <c r="CL525" s="161"/>
      <c r="CN525" s="48"/>
      <c r="CO525" s="48"/>
      <c r="CP525" s="48"/>
      <c r="CR525" s="9">
        <v>0</v>
      </c>
      <c r="CS525" s="48"/>
      <c r="CT525" s="48"/>
      <c r="CU525" s="48"/>
      <c r="CX525" s="48"/>
      <c r="CY525" s="48"/>
      <c r="CZ525" s="48"/>
      <c r="DC525" s="48"/>
      <c r="DD525" s="48"/>
      <c r="DE525" s="48"/>
      <c r="DH525" s="48"/>
      <c r="DI525" s="48"/>
    </row>
    <row r="526" spans="1:113" x14ac:dyDescent="0.25">
      <c r="A526" s="4">
        <v>2020</v>
      </c>
      <c r="B526" s="5">
        <f>BD!K528</f>
        <v>518</v>
      </c>
      <c r="I526" s="19" t="s">
        <v>181</v>
      </c>
      <c r="O526" s="161"/>
      <c r="Q526" s="161"/>
      <c r="R526" s="161"/>
      <c r="T526" s="4" t="s">
        <v>181</v>
      </c>
      <c r="AE526" s="4" t="s">
        <v>181</v>
      </c>
      <c r="AP526" s="4" t="s">
        <v>181</v>
      </c>
      <c r="BA526" s="9">
        <f t="shared" si="104"/>
        <v>0</v>
      </c>
      <c r="BB526" s="4" t="s">
        <v>181</v>
      </c>
      <c r="BC526" s="161"/>
      <c r="BE526" s="19">
        <f>Tabla1[[#This Row],[TIEMPO PRORROGADO HASTA
(1)]]-Tabla1[[#This Row],[TIEMPO PRORROGADO DESDE
(1)]]</f>
        <v>0</v>
      </c>
      <c r="BF526" s="161"/>
      <c r="BG526" s="161"/>
      <c r="BH526" s="161"/>
      <c r="BJ526" s="4" t="s">
        <v>181</v>
      </c>
      <c r="BM526" s="4">
        <f t="shared" si="105"/>
        <v>0</v>
      </c>
      <c r="BR526" s="4" t="s">
        <v>181</v>
      </c>
      <c r="BU526" s="19">
        <f t="shared" si="106"/>
        <v>0</v>
      </c>
      <c r="BZ526" s="19">
        <f t="shared" si="107"/>
        <v>0</v>
      </c>
      <c r="CA526" s="19" t="s">
        <v>181</v>
      </c>
      <c r="CB526" s="161"/>
      <c r="CD526" s="161"/>
      <c r="CF526" s="19" t="s">
        <v>181</v>
      </c>
      <c r="CG526" s="161"/>
      <c r="CI526" s="161"/>
      <c r="CJ526" s="161"/>
      <c r="CK526" s="161"/>
      <c r="CL526" s="161"/>
      <c r="CN526" s="48"/>
      <c r="CO526" s="48"/>
      <c r="CP526" s="48"/>
      <c r="CR526" s="9">
        <v>0</v>
      </c>
      <c r="CS526" s="48"/>
      <c r="CT526" s="48"/>
      <c r="CU526" s="48"/>
      <c r="CX526" s="48"/>
      <c r="CY526" s="48"/>
      <c r="CZ526" s="48"/>
      <c r="DC526" s="48"/>
      <c r="DD526" s="48"/>
      <c r="DE526" s="48"/>
      <c r="DH526" s="48"/>
      <c r="DI526" s="48"/>
    </row>
    <row r="527" spans="1:113" x14ac:dyDescent="0.25">
      <c r="A527" s="4">
        <v>2020</v>
      </c>
      <c r="B527" s="5">
        <f>BD!K529</f>
        <v>519</v>
      </c>
      <c r="I527" s="19" t="s">
        <v>180</v>
      </c>
      <c r="J527" s="20">
        <v>44146</v>
      </c>
      <c r="K527" s="6" t="s">
        <v>5358</v>
      </c>
      <c r="L527" s="19" t="s">
        <v>209</v>
      </c>
      <c r="M527" s="9">
        <v>4955000</v>
      </c>
      <c r="O527" s="161"/>
      <c r="Q527" s="161"/>
      <c r="R527" s="161"/>
      <c r="S527" s="6" t="s">
        <v>1433</v>
      </c>
      <c r="T527" s="4" t="s">
        <v>181</v>
      </c>
      <c r="AE527" s="4" t="s">
        <v>181</v>
      </c>
      <c r="AP527" s="4" t="s">
        <v>181</v>
      </c>
      <c r="BA527" s="9">
        <f t="shared" si="104"/>
        <v>4955000</v>
      </c>
      <c r="BB527" s="4" t="s">
        <v>180</v>
      </c>
      <c r="BC527" s="161">
        <v>44146</v>
      </c>
      <c r="BD527" s="6" t="s">
        <v>5358</v>
      </c>
      <c r="BE527" s="19">
        <f>Tabla1[[#This Row],[TIEMPO PRORROGADO HASTA
(1)]]-Tabla1[[#This Row],[TIEMPO PRORROGADO DESDE
(1)]]</f>
        <v>19</v>
      </c>
      <c r="BF527" s="161">
        <v>44169</v>
      </c>
      <c r="BG527" s="161">
        <v>44188</v>
      </c>
      <c r="BH527" s="161"/>
      <c r="BI527" s="6" t="s">
        <v>1433</v>
      </c>
      <c r="BJ527" s="4" t="s">
        <v>181</v>
      </c>
      <c r="BM527" s="4">
        <f t="shared" si="105"/>
        <v>0</v>
      </c>
      <c r="BR527" s="4" t="s">
        <v>181</v>
      </c>
      <c r="BU527" s="19">
        <f t="shared" si="106"/>
        <v>0</v>
      </c>
      <c r="BZ527" s="19">
        <f t="shared" si="107"/>
        <v>19</v>
      </c>
      <c r="CA527" s="19" t="s">
        <v>181</v>
      </c>
      <c r="CB527" s="161"/>
      <c r="CD527" s="161"/>
      <c r="CF527" s="19" t="s">
        <v>181</v>
      </c>
      <c r="CG527" s="161"/>
      <c r="CI527" s="161"/>
      <c r="CJ527" s="161"/>
      <c r="CK527" s="161"/>
      <c r="CL527" s="161"/>
      <c r="CN527" s="48"/>
      <c r="CO527" s="48"/>
      <c r="CP527" s="48"/>
      <c r="CR527" s="9">
        <v>0</v>
      </c>
      <c r="CS527" s="48"/>
      <c r="CT527" s="48"/>
      <c r="CU527" s="48"/>
      <c r="CX527" s="48"/>
      <c r="CY527" s="48"/>
      <c r="CZ527" s="48"/>
      <c r="DC527" s="48"/>
      <c r="DD527" s="48"/>
      <c r="DE527" s="48"/>
      <c r="DH527" s="48"/>
      <c r="DI527" s="48"/>
    </row>
    <row r="528" spans="1:113" x14ac:dyDescent="0.25">
      <c r="A528" s="4">
        <v>2020</v>
      </c>
      <c r="B528" s="5">
        <f>BD!K530</f>
        <v>520</v>
      </c>
      <c r="I528" s="19" t="s">
        <v>181</v>
      </c>
      <c r="O528" s="161"/>
      <c r="Q528" s="161"/>
      <c r="R528" s="161"/>
      <c r="T528" s="4" t="s">
        <v>181</v>
      </c>
      <c r="AE528" s="4" t="s">
        <v>181</v>
      </c>
      <c r="AP528" s="4" t="s">
        <v>181</v>
      </c>
      <c r="BA528" s="9">
        <f t="shared" si="104"/>
        <v>0</v>
      </c>
      <c r="BB528" s="4" t="s">
        <v>181</v>
      </c>
      <c r="BC528" s="161"/>
      <c r="BE528" s="19">
        <f>Tabla1[[#This Row],[TIEMPO PRORROGADO HASTA
(1)]]-Tabla1[[#This Row],[TIEMPO PRORROGADO DESDE
(1)]]</f>
        <v>0</v>
      </c>
      <c r="BF528" s="161"/>
      <c r="BG528" s="161"/>
      <c r="BH528" s="161"/>
      <c r="BJ528" s="4" t="s">
        <v>181</v>
      </c>
      <c r="BM528" s="4">
        <f t="shared" si="105"/>
        <v>0</v>
      </c>
      <c r="BR528" s="4" t="s">
        <v>181</v>
      </c>
      <c r="BU528" s="19">
        <f t="shared" si="106"/>
        <v>0</v>
      </c>
      <c r="BZ528" s="19">
        <f t="shared" si="107"/>
        <v>0</v>
      </c>
      <c r="CA528" s="19" t="s">
        <v>181</v>
      </c>
      <c r="CB528" s="161"/>
      <c r="CD528" s="161"/>
      <c r="CF528" s="19" t="s">
        <v>181</v>
      </c>
      <c r="CG528" s="161"/>
      <c r="CI528" s="161"/>
      <c r="CJ528" s="161"/>
      <c r="CK528" s="161"/>
      <c r="CL528" s="161"/>
      <c r="CN528" s="48"/>
      <c r="CO528" s="48"/>
      <c r="CP528" s="48"/>
      <c r="CR528" s="9">
        <v>0</v>
      </c>
      <c r="CS528" s="48"/>
      <c r="CT528" s="48"/>
      <c r="CU528" s="48"/>
      <c r="CX528" s="48"/>
      <c r="CY528" s="48"/>
      <c r="CZ528" s="48"/>
      <c r="DC528" s="48"/>
      <c r="DD528" s="48"/>
      <c r="DE528" s="48"/>
      <c r="DH528" s="48"/>
      <c r="DI528" s="48"/>
    </row>
    <row r="529" spans="1:113" x14ac:dyDescent="0.25">
      <c r="A529" s="4">
        <v>2020</v>
      </c>
      <c r="B529" s="5">
        <f>BD!K531</f>
        <v>521</v>
      </c>
      <c r="I529" s="19" t="s">
        <v>181</v>
      </c>
      <c r="O529" s="161"/>
      <c r="Q529" s="161"/>
      <c r="R529" s="161"/>
      <c r="T529" s="4" t="s">
        <v>181</v>
      </c>
      <c r="AE529" s="4" t="s">
        <v>181</v>
      </c>
      <c r="AP529" s="4" t="s">
        <v>181</v>
      </c>
      <c r="BA529" s="9">
        <f t="shared" si="104"/>
        <v>0</v>
      </c>
      <c r="BB529" s="4" t="s">
        <v>181</v>
      </c>
      <c r="BC529" s="161"/>
      <c r="BE529" s="19">
        <f>Tabla1[[#This Row],[TIEMPO PRORROGADO HASTA
(1)]]-Tabla1[[#This Row],[TIEMPO PRORROGADO DESDE
(1)]]</f>
        <v>0</v>
      </c>
      <c r="BF529" s="161"/>
      <c r="BG529" s="161"/>
      <c r="BH529" s="161"/>
      <c r="BJ529" s="4" t="s">
        <v>181</v>
      </c>
      <c r="BM529" s="4">
        <f t="shared" si="105"/>
        <v>0</v>
      </c>
      <c r="BR529" s="4" t="s">
        <v>181</v>
      </c>
      <c r="BU529" s="19">
        <f t="shared" si="106"/>
        <v>0</v>
      </c>
      <c r="BZ529" s="19">
        <f t="shared" si="107"/>
        <v>0</v>
      </c>
      <c r="CA529" s="19" t="s">
        <v>181</v>
      </c>
      <c r="CB529" s="161"/>
      <c r="CD529" s="161"/>
      <c r="CF529" s="19" t="s">
        <v>181</v>
      </c>
      <c r="CG529" s="161"/>
      <c r="CI529" s="161"/>
      <c r="CJ529" s="161"/>
      <c r="CK529" s="161"/>
      <c r="CL529" s="161"/>
      <c r="CN529" s="48"/>
      <c r="CO529" s="48"/>
      <c r="CP529" s="48"/>
      <c r="CR529" s="9">
        <v>0</v>
      </c>
      <c r="CS529" s="48"/>
      <c r="CT529" s="48"/>
      <c r="CU529" s="48"/>
      <c r="CX529" s="48"/>
      <c r="CY529" s="48"/>
      <c r="CZ529" s="48"/>
      <c r="DC529" s="48"/>
      <c r="DD529" s="48"/>
      <c r="DE529" s="48"/>
      <c r="DH529" s="48"/>
      <c r="DI529" s="48"/>
    </row>
    <row r="530" spans="1:113" x14ac:dyDescent="0.25">
      <c r="A530" s="4">
        <v>2020</v>
      </c>
      <c r="B530" s="5">
        <f>BD!K532</f>
        <v>522</v>
      </c>
      <c r="I530" s="19" t="s">
        <v>181</v>
      </c>
      <c r="O530" s="161"/>
      <c r="Q530" s="161"/>
      <c r="R530" s="161"/>
      <c r="T530" s="4" t="s">
        <v>181</v>
      </c>
      <c r="AE530" s="4" t="s">
        <v>181</v>
      </c>
      <c r="AP530" s="4" t="s">
        <v>181</v>
      </c>
      <c r="BA530" s="9">
        <f t="shared" si="104"/>
        <v>0</v>
      </c>
      <c r="BB530" s="4" t="s">
        <v>181</v>
      </c>
      <c r="BC530" s="161"/>
      <c r="BE530" s="19">
        <f>Tabla1[[#This Row],[TIEMPO PRORROGADO HASTA
(1)]]-Tabla1[[#This Row],[TIEMPO PRORROGADO DESDE
(1)]]</f>
        <v>0</v>
      </c>
      <c r="BF530" s="161"/>
      <c r="BG530" s="161"/>
      <c r="BH530" s="161"/>
      <c r="BJ530" s="4" t="s">
        <v>181</v>
      </c>
      <c r="BM530" s="4">
        <f t="shared" si="105"/>
        <v>0</v>
      </c>
      <c r="BR530" s="4" t="s">
        <v>181</v>
      </c>
      <c r="BU530" s="19">
        <f t="shared" si="106"/>
        <v>0</v>
      </c>
      <c r="BZ530" s="19">
        <f t="shared" si="107"/>
        <v>0</v>
      </c>
      <c r="CA530" s="19" t="s">
        <v>181</v>
      </c>
      <c r="CB530" s="161"/>
      <c r="CD530" s="161"/>
      <c r="CF530" s="19" t="s">
        <v>181</v>
      </c>
      <c r="CG530" s="161"/>
      <c r="CI530" s="161"/>
      <c r="CJ530" s="161"/>
      <c r="CK530" s="161"/>
      <c r="CL530" s="161"/>
      <c r="CN530" s="48"/>
      <c r="CO530" s="48"/>
      <c r="CP530" s="48"/>
      <c r="CR530" s="9">
        <v>0</v>
      </c>
      <c r="CS530" s="48"/>
      <c r="CT530" s="48"/>
      <c r="CU530" s="48"/>
      <c r="CX530" s="48"/>
      <c r="CY530" s="48"/>
      <c r="CZ530" s="48"/>
      <c r="DC530" s="48"/>
      <c r="DD530" s="48"/>
      <c r="DE530" s="48"/>
      <c r="DH530" s="48"/>
      <c r="DI530" s="48"/>
    </row>
    <row r="531" spans="1:113" x14ac:dyDescent="0.25">
      <c r="A531" s="4">
        <v>2020</v>
      </c>
      <c r="B531" s="5">
        <f>BD!K533</f>
        <v>523</v>
      </c>
      <c r="I531" s="19" t="s">
        <v>181</v>
      </c>
      <c r="O531" s="161"/>
      <c r="Q531" s="161"/>
      <c r="R531" s="161"/>
      <c r="T531" s="4" t="s">
        <v>181</v>
      </c>
      <c r="AE531" s="4" t="s">
        <v>181</v>
      </c>
      <c r="AP531" s="4" t="s">
        <v>181</v>
      </c>
      <c r="BA531" s="9">
        <f t="shared" si="104"/>
        <v>0</v>
      </c>
      <c r="BB531" s="4" t="s">
        <v>181</v>
      </c>
      <c r="BC531" s="161"/>
      <c r="BE531" s="19">
        <f>Tabla1[[#This Row],[TIEMPO PRORROGADO HASTA
(1)]]-Tabla1[[#This Row],[TIEMPO PRORROGADO DESDE
(1)]]</f>
        <v>0</v>
      </c>
      <c r="BF531" s="161"/>
      <c r="BG531" s="161"/>
      <c r="BH531" s="161"/>
      <c r="BJ531" s="4" t="s">
        <v>181</v>
      </c>
      <c r="BM531" s="4">
        <f t="shared" si="105"/>
        <v>0</v>
      </c>
      <c r="BR531" s="4" t="s">
        <v>181</v>
      </c>
      <c r="BU531" s="19">
        <f t="shared" si="106"/>
        <v>0</v>
      </c>
      <c r="BZ531" s="19">
        <f t="shared" si="107"/>
        <v>0</v>
      </c>
      <c r="CA531" s="19" t="s">
        <v>181</v>
      </c>
      <c r="CB531" s="161"/>
      <c r="CD531" s="161"/>
      <c r="CF531" s="19" t="s">
        <v>181</v>
      </c>
      <c r="CG531" s="161"/>
      <c r="CI531" s="161"/>
      <c r="CJ531" s="161"/>
      <c r="CK531" s="161"/>
      <c r="CL531" s="161"/>
      <c r="CN531" s="48"/>
      <c r="CO531" s="48"/>
      <c r="CP531" s="48"/>
      <c r="CR531" s="9">
        <v>0</v>
      </c>
      <c r="CS531" s="48"/>
      <c r="CT531" s="48"/>
      <c r="CU531" s="48"/>
      <c r="CX531" s="48"/>
      <c r="CY531" s="48"/>
      <c r="CZ531" s="48"/>
      <c r="DC531" s="48"/>
      <c r="DD531" s="48"/>
      <c r="DE531" s="48"/>
      <c r="DH531" s="48"/>
      <c r="DI531" s="48"/>
    </row>
    <row r="532" spans="1:113" x14ac:dyDescent="0.25">
      <c r="A532" s="4">
        <v>2020</v>
      </c>
      <c r="B532" s="5">
        <f>BD!K534</f>
        <v>524</v>
      </c>
      <c r="I532" s="19" t="s">
        <v>181</v>
      </c>
      <c r="O532" s="161"/>
      <c r="Q532" s="161"/>
      <c r="R532" s="161"/>
      <c r="T532" s="4" t="s">
        <v>181</v>
      </c>
      <c r="AE532" s="4" t="s">
        <v>181</v>
      </c>
      <c r="AP532" s="4" t="s">
        <v>181</v>
      </c>
      <c r="BA532" s="9">
        <f t="shared" si="104"/>
        <v>0</v>
      </c>
      <c r="BB532" s="4" t="s">
        <v>180</v>
      </c>
      <c r="BC532" s="161">
        <v>44195</v>
      </c>
      <c r="BD532" s="6" t="s">
        <v>5358</v>
      </c>
      <c r="BE532" s="19">
        <f>Tabla1[[#This Row],[TIEMPO PRORROGADO HASTA
(1)]]-Tabla1[[#This Row],[TIEMPO PRORROGADO DESDE
(1)]]</f>
        <v>90</v>
      </c>
      <c r="BF532" s="161">
        <v>44196</v>
      </c>
      <c r="BG532" s="161">
        <v>44286</v>
      </c>
      <c r="BH532" s="161"/>
      <c r="BI532" s="6" t="s">
        <v>1434</v>
      </c>
      <c r="BJ532" s="4" t="s">
        <v>181</v>
      </c>
      <c r="BM532" s="4">
        <f t="shared" si="105"/>
        <v>0</v>
      </c>
      <c r="BR532" s="4" t="s">
        <v>181</v>
      </c>
      <c r="BU532" s="19">
        <f t="shared" si="106"/>
        <v>0</v>
      </c>
      <c r="BZ532" s="19">
        <f t="shared" si="107"/>
        <v>90</v>
      </c>
      <c r="CA532" s="19" t="s">
        <v>181</v>
      </c>
      <c r="CB532" s="161"/>
      <c r="CD532" s="161"/>
      <c r="CF532" s="19" t="s">
        <v>181</v>
      </c>
      <c r="CG532" s="161"/>
      <c r="CI532" s="161"/>
      <c r="CJ532" s="161"/>
      <c r="CK532" s="161"/>
      <c r="CL532" s="161"/>
      <c r="CN532" s="48"/>
      <c r="CO532" s="48"/>
      <c r="CP532" s="48"/>
      <c r="CR532" s="9">
        <v>0</v>
      </c>
      <c r="CS532" s="48"/>
      <c r="CT532" s="48"/>
      <c r="CU532" s="48"/>
      <c r="CX532" s="48"/>
      <c r="CY532" s="48"/>
      <c r="CZ532" s="48"/>
      <c r="DC532" s="48"/>
      <c r="DD532" s="48"/>
      <c r="DE532" s="48"/>
      <c r="DH532" s="48"/>
      <c r="DI532" s="48"/>
    </row>
    <row r="533" spans="1:113" x14ac:dyDescent="0.25">
      <c r="A533" s="4">
        <v>2020</v>
      </c>
      <c r="B533" s="5">
        <f>BD!K535</f>
        <v>525</v>
      </c>
      <c r="I533" s="19" t="s">
        <v>181</v>
      </c>
      <c r="O533" s="161"/>
      <c r="Q533" s="161"/>
      <c r="R533" s="161"/>
      <c r="T533" s="4" t="s">
        <v>181</v>
      </c>
      <c r="AE533" s="4" t="s">
        <v>181</v>
      </c>
      <c r="AP533" s="4" t="s">
        <v>181</v>
      </c>
      <c r="BA533" s="9">
        <f t="shared" ref="BA533" si="108">M533+X533+AI533+AT533</f>
        <v>0</v>
      </c>
      <c r="BB533" s="4" t="s">
        <v>180</v>
      </c>
      <c r="BC533" s="231">
        <v>44195</v>
      </c>
      <c r="BD533" s="6" t="s">
        <v>5358</v>
      </c>
      <c r="BE533" s="19">
        <f>Tabla1[[#This Row],[TIEMPO PRORROGADO HASTA
(1)]]-Tabla1[[#This Row],[TIEMPO PRORROGADO DESDE
(1)]]</f>
        <v>120</v>
      </c>
      <c r="BF533" s="231">
        <v>44196</v>
      </c>
      <c r="BG533" s="161">
        <v>44316</v>
      </c>
      <c r="BH533" s="161"/>
      <c r="BI533" s="6" t="s">
        <v>1434</v>
      </c>
      <c r="BJ533" s="4" t="s">
        <v>180</v>
      </c>
      <c r="BK533" s="231">
        <v>44316</v>
      </c>
      <c r="BL533" s="6" t="s">
        <v>5358</v>
      </c>
      <c r="BM533" s="4">
        <f t="shared" ref="BM533" si="109">BO533-BN533</f>
        <v>46</v>
      </c>
      <c r="BN533" s="231">
        <v>44316</v>
      </c>
      <c r="BO533" s="231">
        <v>44362</v>
      </c>
      <c r="BQ533" s="6" t="s">
        <v>1434</v>
      </c>
      <c r="BR533" s="4" t="s">
        <v>181</v>
      </c>
      <c r="BU533" s="19">
        <f t="shared" ref="BU533" si="110">BW533-BV533</f>
        <v>0</v>
      </c>
      <c r="BZ533" s="19">
        <f t="shared" ref="BZ533" si="111">BU533+BM533+BE533</f>
        <v>166</v>
      </c>
      <c r="CA533" s="19" t="s">
        <v>181</v>
      </c>
      <c r="CB533" s="161"/>
      <c r="CD533" s="161"/>
      <c r="CF533" s="19" t="s">
        <v>181</v>
      </c>
      <c r="CG533" s="161"/>
      <c r="CI533" s="161"/>
      <c r="CJ533" s="161"/>
      <c r="CK533" s="161"/>
      <c r="CL533" s="161"/>
      <c r="CN533" s="48"/>
      <c r="CO533" s="48"/>
      <c r="CP533" s="48"/>
      <c r="CR533" s="9">
        <v>0</v>
      </c>
      <c r="CS533" s="48"/>
      <c r="CT533" s="48"/>
      <c r="CU533" s="48"/>
      <c r="CX533" s="48"/>
      <c r="CY533" s="48"/>
      <c r="CZ533" s="48"/>
      <c r="DC533" s="48"/>
      <c r="DD533" s="48"/>
      <c r="DE533" s="48"/>
      <c r="DH533" s="48"/>
      <c r="DI533" s="48"/>
    </row>
    <row r="534" spans="1:113" x14ac:dyDescent="0.25">
      <c r="A534" s="4">
        <v>2020</v>
      </c>
      <c r="B534" s="5">
        <f>BD!K536</f>
        <v>526</v>
      </c>
      <c r="I534" s="19" t="s">
        <v>181</v>
      </c>
      <c r="O534" s="161"/>
      <c r="Q534" s="161"/>
      <c r="R534" s="161"/>
      <c r="T534" s="4" t="s">
        <v>181</v>
      </c>
      <c r="AE534" s="4" t="s">
        <v>181</v>
      </c>
      <c r="AP534" s="4" t="s">
        <v>181</v>
      </c>
      <c r="BA534" s="9">
        <f t="shared" ref="BA534:BA537" si="112">M534+X534+AI534+AT534</f>
        <v>0</v>
      </c>
      <c r="BB534" s="4" t="s">
        <v>181</v>
      </c>
      <c r="BC534" s="161"/>
      <c r="BE534" s="19">
        <f>Tabla1[[#This Row],[TIEMPO PRORROGADO HASTA
(1)]]-Tabla1[[#This Row],[TIEMPO PRORROGADO DESDE
(1)]]</f>
        <v>0</v>
      </c>
      <c r="BF534" s="161"/>
      <c r="BG534" s="161"/>
      <c r="BH534" s="161"/>
      <c r="BJ534" s="4" t="s">
        <v>181</v>
      </c>
      <c r="BM534" s="4">
        <f t="shared" ref="BM534:BM537" si="113">BO534-BN534</f>
        <v>0</v>
      </c>
      <c r="BR534" s="4" t="s">
        <v>181</v>
      </c>
      <c r="BU534" s="19">
        <f t="shared" ref="BU534:BU537" si="114">BW534-BV534</f>
        <v>0</v>
      </c>
      <c r="BZ534" s="19">
        <f t="shared" ref="BZ534:BZ537" si="115">BU534+BM534+BE534</f>
        <v>0</v>
      </c>
      <c r="CA534" s="19" t="s">
        <v>181</v>
      </c>
      <c r="CB534" s="161"/>
      <c r="CD534" s="161"/>
      <c r="CF534" s="19" t="s">
        <v>181</v>
      </c>
      <c r="CG534" s="161"/>
      <c r="CI534" s="161"/>
      <c r="CJ534" s="161"/>
      <c r="CK534" s="161"/>
      <c r="CL534" s="161"/>
      <c r="CN534" s="48"/>
      <c r="CO534" s="48"/>
      <c r="CP534" s="48"/>
      <c r="CR534" s="9">
        <v>0</v>
      </c>
      <c r="CS534" s="48"/>
      <c r="CT534" s="48"/>
      <c r="CU534" s="48"/>
      <c r="CX534" s="48"/>
      <c r="CY534" s="48"/>
      <c r="CZ534" s="48"/>
      <c r="DC534" s="48"/>
      <c r="DD534" s="48"/>
      <c r="DE534" s="48"/>
      <c r="DH534" s="48"/>
      <c r="DI534" s="48"/>
    </row>
    <row r="535" spans="1:113" x14ac:dyDescent="0.25">
      <c r="A535" s="4">
        <v>2020</v>
      </c>
      <c r="B535" s="5">
        <f>BD!K537</f>
        <v>527</v>
      </c>
      <c r="I535" s="19" t="s">
        <v>181</v>
      </c>
      <c r="O535" s="161"/>
      <c r="Q535" s="161"/>
      <c r="R535" s="161"/>
      <c r="T535" s="4" t="s">
        <v>181</v>
      </c>
      <c r="AE535" s="4" t="s">
        <v>181</v>
      </c>
      <c r="AP535" s="4" t="s">
        <v>181</v>
      </c>
      <c r="BA535" s="9">
        <f t="shared" si="112"/>
        <v>0</v>
      </c>
      <c r="BB535" s="4" t="s">
        <v>181</v>
      </c>
      <c r="BC535" s="161"/>
      <c r="BE535" s="19">
        <f>Tabla1[[#This Row],[TIEMPO PRORROGADO HASTA
(1)]]-Tabla1[[#This Row],[TIEMPO PRORROGADO DESDE
(1)]]</f>
        <v>0</v>
      </c>
      <c r="BF535" s="161"/>
      <c r="BG535" s="161"/>
      <c r="BH535" s="161"/>
      <c r="BJ535" s="4" t="s">
        <v>181</v>
      </c>
      <c r="BM535" s="4">
        <f t="shared" si="113"/>
        <v>0</v>
      </c>
      <c r="BR535" s="4" t="s">
        <v>181</v>
      </c>
      <c r="BU535" s="19">
        <f t="shared" si="114"/>
        <v>0</v>
      </c>
      <c r="BZ535" s="19">
        <f t="shared" si="115"/>
        <v>0</v>
      </c>
      <c r="CA535" s="19" t="s">
        <v>181</v>
      </c>
      <c r="CB535" s="161"/>
      <c r="CD535" s="161"/>
      <c r="CF535" s="19" t="s">
        <v>181</v>
      </c>
      <c r="CG535" s="161"/>
      <c r="CI535" s="161"/>
      <c r="CJ535" s="161"/>
      <c r="CK535" s="161"/>
      <c r="CL535" s="161"/>
      <c r="CN535" s="48"/>
      <c r="CO535" s="48"/>
      <c r="CP535" s="48"/>
      <c r="CR535" s="9">
        <v>0</v>
      </c>
      <c r="CS535" s="48"/>
      <c r="CT535" s="48"/>
      <c r="CU535" s="48"/>
      <c r="CX535" s="48"/>
      <c r="CY535" s="48"/>
      <c r="CZ535" s="48"/>
      <c r="DC535" s="48"/>
      <c r="DD535" s="48"/>
      <c r="DE535" s="48"/>
      <c r="DH535" s="48"/>
      <c r="DI535" s="48"/>
    </row>
    <row r="536" spans="1:113" x14ac:dyDescent="0.25">
      <c r="A536" s="4">
        <v>2020</v>
      </c>
      <c r="B536" s="5">
        <f>BD!K538</f>
        <v>528</v>
      </c>
      <c r="I536" s="19" t="s">
        <v>181</v>
      </c>
      <c r="O536" s="161"/>
      <c r="Q536" s="161"/>
      <c r="R536" s="161"/>
      <c r="T536" s="4" t="s">
        <v>181</v>
      </c>
      <c r="AE536" s="4" t="s">
        <v>181</v>
      </c>
      <c r="AP536" s="4" t="s">
        <v>181</v>
      </c>
      <c r="BA536" s="9">
        <f t="shared" si="112"/>
        <v>0</v>
      </c>
      <c r="BB536" s="4" t="s">
        <v>181</v>
      </c>
      <c r="BC536" s="161"/>
      <c r="BE536" s="19">
        <f>Tabla1[[#This Row],[TIEMPO PRORROGADO HASTA
(1)]]-Tabla1[[#This Row],[TIEMPO PRORROGADO DESDE
(1)]]</f>
        <v>0</v>
      </c>
      <c r="BF536" s="161"/>
      <c r="BG536" s="161"/>
      <c r="BH536" s="161"/>
      <c r="BJ536" s="4" t="s">
        <v>181</v>
      </c>
      <c r="BM536" s="4">
        <f t="shared" si="113"/>
        <v>0</v>
      </c>
      <c r="BR536" s="4" t="s">
        <v>181</v>
      </c>
      <c r="BU536" s="19">
        <f t="shared" si="114"/>
        <v>0</v>
      </c>
      <c r="BZ536" s="19">
        <f t="shared" si="115"/>
        <v>0</v>
      </c>
      <c r="CA536" s="19" t="s">
        <v>181</v>
      </c>
      <c r="CB536" s="161"/>
      <c r="CD536" s="161"/>
      <c r="CF536" s="19" t="s">
        <v>181</v>
      </c>
      <c r="CG536" s="161"/>
      <c r="CI536" s="161"/>
      <c r="CJ536" s="161"/>
      <c r="CK536" s="161"/>
      <c r="CL536" s="161"/>
      <c r="CN536" s="48"/>
      <c r="CO536" s="48"/>
      <c r="CP536" s="48"/>
      <c r="CR536" s="9">
        <v>0</v>
      </c>
      <c r="CS536" s="48"/>
      <c r="CT536" s="48"/>
      <c r="CU536" s="48"/>
      <c r="CX536" s="48"/>
      <c r="CY536" s="48"/>
      <c r="CZ536" s="48"/>
      <c r="DC536" s="48"/>
      <c r="DD536" s="48"/>
      <c r="DE536" s="48"/>
      <c r="DH536" s="48"/>
      <c r="DI536" s="48"/>
    </row>
    <row r="537" spans="1:113" x14ac:dyDescent="0.25">
      <c r="A537" s="4">
        <v>2020</v>
      </c>
      <c r="B537" s="5">
        <f>BD!K539</f>
        <v>529</v>
      </c>
      <c r="I537" s="19" t="s">
        <v>181</v>
      </c>
      <c r="O537" s="161"/>
      <c r="Q537" s="161"/>
      <c r="R537" s="161"/>
      <c r="T537" s="4" t="s">
        <v>181</v>
      </c>
      <c r="AE537" s="4" t="s">
        <v>181</v>
      </c>
      <c r="AP537" s="4" t="s">
        <v>181</v>
      </c>
      <c r="BA537" s="9">
        <f t="shared" si="112"/>
        <v>0</v>
      </c>
      <c r="BB537" s="4" t="s">
        <v>181</v>
      </c>
      <c r="BC537" s="161"/>
      <c r="BE537" s="19">
        <f>Tabla1[[#This Row],[TIEMPO PRORROGADO HASTA
(1)]]-Tabla1[[#This Row],[TIEMPO PRORROGADO DESDE
(1)]]</f>
        <v>0</v>
      </c>
      <c r="BF537" s="161"/>
      <c r="BG537" s="161"/>
      <c r="BH537" s="161"/>
      <c r="BJ537" s="4" t="s">
        <v>181</v>
      </c>
      <c r="BM537" s="4">
        <f t="shared" si="113"/>
        <v>0</v>
      </c>
      <c r="BR537" s="4" t="s">
        <v>181</v>
      </c>
      <c r="BU537" s="19">
        <f t="shared" si="114"/>
        <v>0</v>
      </c>
      <c r="BZ537" s="19">
        <f t="shared" si="115"/>
        <v>0</v>
      </c>
      <c r="CA537" s="19" t="s">
        <v>181</v>
      </c>
      <c r="CB537" s="161"/>
      <c r="CD537" s="161"/>
      <c r="CF537" s="19" t="s">
        <v>181</v>
      </c>
      <c r="CG537" s="161"/>
      <c r="CI537" s="161"/>
      <c r="CJ537" s="161"/>
      <c r="CK537" s="161"/>
      <c r="CL537" s="161"/>
      <c r="CN537" s="48"/>
      <c r="CO537" s="48"/>
      <c r="CP537" s="48"/>
      <c r="CR537" s="9">
        <v>0</v>
      </c>
      <c r="CS537" s="48"/>
      <c r="CT537" s="48"/>
      <c r="CU537" s="48"/>
      <c r="CX537" s="48"/>
      <c r="CY537" s="48"/>
      <c r="CZ537" s="48"/>
      <c r="DC537" s="48"/>
      <c r="DD537" s="48"/>
      <c r="DE537" s="48"/>
      <c r="DH537" s="48"/>
      <c r="DI537" s="48"/>
    </row>
    <row r="538" spans="1:113" x14ac:dyDescent="0.25">
      <c r="A538" s="4">
        <v>2020</v>
      </c>
      <c r="B538" s="5">
        <f>BD!K540</f>
        <v>530</v>
      </c>
      <c r="I538" s="19" t="s">
        <v>181</v>
      </c>
      <c r="O538" s="161"/>
      <c r="Q538" s="161"/>
      <c r="R538" s="161"/>
      <c r="T538" s="4" t="s">
        <v>181</v>
      </c>
      <c r="AE538" s="4" t="s">
        <v>181</v>
      </c>
      <c r="AP538" s="4" t="s">
        <v>181</v>
      </c>
      <c r="BA538" s="9">
        <f t="shared" ref="BA538:BA544" si="116">M538+X538+AI538+AT538</f>
        <v>0</v>
      </c>
      <c r="BB538" s="4" t="s">
        <v>181</v>
      </c>
      <c r="BC538" s="161"/>
      <c r="BE538" s="19">
        <f>Tabla1[[#This Row],[TIEMPO PRORROGADO HASTA
(1)]]-Tabla1[[#This Row],[TIEMPO PRORROGADO DESDE
(1)]]</f>
        <v>0</v>
      </c>
      <c r="BF538" s="161"/>
      <c r="BG538" s="161"/>
      <c r="BH538" s="161"/>
      <c r="BJ538" s="4" t="s">
        <v>181</v>
      </c>
      <c r="BM538" s="4">
        <f t="shared" ref="BM538:BM544" si="117">BO538-BN538</f>
        <v>0</v>
      </c>
      <c r="BR538" s="4" t="s">
        <v>181</v>
      </c>
      <c r="BU538" s="19">
        <f t="shared" ref="BU538:BU544" si="118">BW538-BV538</f>
        <v>0</v>
      </c>
      <c r="BZ538" s="19">
        <f t="shared" ref="BZ538:BZ544" si="119">BU538+BM538+BE538</f>
        <v>0</v>
      </c>
      <c r="CA538" s="19" t="s">
        <v>181</v>
      </c>
      <c r="CB538" s="161"/>
      <c r="CD538" s="161"/>
      <c r="CF538" s="19" t="s">
        <v>181</v>
      </c>
      <c r="CG538" s="161"/>
      <c r="CI538" s="161"/>
      <c r="CJ538" s="161"/>
      <c r="CK538" s="161"/>
      <c r="CL538" s="161"/>
      <c r="CN538" s="48"/>
      <c r="CO538" s="48"/>
      <c r="CP538" s="48"/>
      <c r="CR538" s="9">
        <v>0</v>
      </c>
      <c r="CS538" s="48"/>
      <c r="CT538" s="48"/>
      <c r="CU538" s="48"/>
      <c r="CX538" s="48"/>
      <c r="CY538" s="48"/>
      <c r="CZ538" s="48"/>
      <c r="DC538" s="48"/>
      <c r="DD538" s="48"/>
      <c r="DE538" s="48"/>
      <c r="DH538" s="48"/>
      <c r="DI538" s="48"/>
    </row>
    <row r="539" spans="1:113" x14ac:dyDescent="0.25">
      <c r="A539" s="4">
        <v>2020</v>
      </c>
      <c r="B539" s="5">
        <f>BD!K541</f>
        <v>531</v>
      </c>
      <c r="I539" s="19" t="s">
        <v>181</v>
      </c>
      <c r="O539" s="161"/>
      <c r="Q539" s="161"/>
      <c r="R539" s="161"/>
      <c r="T539" s="4" t="s">
        <v>181</v>
      </c>
      <c r="AE539" s="4" t="s">
        <v>181</v>
      </c>
      <c r="AP539" s="4" t="s">
        <v>181</v>
      </c>
      <c r="BA539" s="9">
        <f t="shared" si="116"/>
        <v>0</v>
      </c>
      <c r="BB539" s="4" t="s">
        <v>181</v>
      </c>
      <c r="BC539" s="161"/>
      <c r="BE539" s="19">
        <f>Tabla1[[#This Row],[TIEMPO PRORROGADO HASTA
(1)]]-Tabla1[[#This Row],[TIEMPO PRORROGADO DESDE
(1)]]</f>
        <v>0</v>
      </c>
      <c r="BF539" s="161"/>
      <c r="BG539" s="161"/>
      <c r="BH539" s="161"/>
      <c r="BJ539" s="4" t="s">
        <v>181</v>
      </c>
      <c r="BM539" s="4">
        <f t="shared" si="117"/>
        <v>0</v>
      </c>
      <c r="BR539" s="4" t="s">
        <v>181</v>
      </c>
      <c r="BU539" s="19">
        <f t="shared" si="118"/>
        <v>0</v>
      </c>
      <c r="BZ539" s="19">
        <f t="shared" si="119"/>
        <v>0</v>
      </c>
      <c r="CA539" s="19" t="s">
        <v>181</v>
      </c>
      <c r="CB539" s="161"/>
      <c r="CD539" s="161"/>
      <c r="CF539" s="19" t="s">
        <v>181</v>
      </c>
      <c r="CG539" s="161"/>
      <c r="CI539" s="161"/>
      <c r="CJ539" s="161"/>
      <c r="CK539" s="161"/>
      <c r="CL539" s="161"/>
      <c r="CN539" s="48"/>
      <c r="CO539" s="48"/>
      <c r="CP539" s="48"/>
      <c r="CR539" s="9">
        <v>0</v>
      </c>
      <c r="CS539" s="48"/>
      <c r="CT539" s="48"/>
      <c r="CU539" s="48"/>
      <c r="CX539" s="48"/>
      <c r="CY539" s="48"/>
      <c r="CZ539" s="48"/>
      <c r="DC539" s="48"/>
      <c r="DD539" s="48"/>
      <c r="DE539" s="48"/>
      <c r="DH539" s="48"/>
      <c r="DI539" s="48"/>
    </row>
    <row r="540" spans="1:113" x14ac:dyDescent="0.25">
      <c r="A540" s="4">
        <v>2020</v>
      </c>
      <c r="B540" s="5">
        <f>BD!K542</f>
        <v>532</v>
      </c>
      <c r="I540" s="19" t="s">
        <v>181</v>
      </c>
      <c r="O540" s="161"/>
      <c r="Q540" s="161"/>
      <c r="R540" s="161"/>
      <c r="T540" s="4" t="s">
        <v>181</v>
      </c>
      <c r="AE540" s="4" t="s">
        <v>181</v>
      </c>
      <c r="AP540" s="4" t="s">
        <v>181</v>
      </c>
      <c r="BA540" s="9">
        <f t="shared" si="116"/>
        <v>0</v>
      </c>
      <c r="BB540" s="4" t="s">
        <v>181</v>
      </c>
      <c r="BC540" s="161"/>
      <c r="BE540" s="19">
        <f>Tabla1[[#This Row],[TIEMPO PRORROGADO HASTA
(1)]]-Tabla1[[#This Row],[TIEMPO PRORROGADO DESDE
(1)]]</f>
        <v>0</v>
      </c>
      <c r="BF540" s="161"/>
      <c r="BG540" s="161"/>
      <c r="BH540" s="161"/>
      <c r="BJ540" s="4" t="s">
        <v>181</v>
      </c>
      <c r="BM540" s="4">
        <f t="shared" si="117"/>
        <v>0</v>
      </c>
      <c r="BR540" s="4" t="s">
        <v>181</v>
      </c>
      <c r="BU540" s="19">
        <f t="shared" si="118"/>
        <v>0</v>
      </c>
      <c r="BZ540" s="19">
        <f t="shared" si="119"/>
        <v>0</v>
      </c>
      <c r="CA540" s="19" t="s">
        <v>181</v>
      </c>
      <c r="CB540" s="161"/>
      <c r="CD540" s="161"/>
      <c r="CF540" s="19" t="s">
        <v>181</v>
      </c>
      <c r="CG540" s="161"/>
      <c r="CI540" s="161"/>
      <c r="CJ540" s="161"/>
      <c r="CK540" s="161"/>
      <c r="CL540" s="161"/>
      <c r="CN540" s="48"/>
      <c r="CO540" s="48"/>
      <c r="CP540" s="48"/>
      <c r="CR540" s="9">
        <v>0</v>
      </c>
      <c r="CS540" s="48"/>
      <c r="CT540" s="48"/>
      <c r="CU540" s="48"/>
      <c r="CX540" s="48"/>
      <c r="CY540" s="48"/>
      <c r="CZ540" s="48"/>
      <c r="DC540" s="48"/>
      <c r="DD540" s="48"/>
      <c r="DE540" s="48"/>
      <c r="DH540" s="48"/>
      <c r="DI540" s="48"/>
    </row>
    <row r="541" spans="1:113" x14ac:dyDescent="0.25">
      <c r="A541" s="4">
        <v>2020</v>
      </c>
      <c r="B541" s="5">
        <f>BD!K543</f>
        <v>533</v>
      </c>
      <c r="I541" s="19" t="s">
        <v>181</v>
      </c>
      <c r="O541" s="161"/>
      <c r="Q541" s="161"/>
      <c r="R541" s="161"/>
      <c r="T541" s="4" t="s">
        <v>181</v>
      </c>
      <c r="AE541" s="4" t="s">
        <v>181</v>
      </c>
      <c r="AP541" s="4" t="s">
        <v>181</v>
      </c>
      <c r="BA541" s="9">
        <f t="shared" si="116"/>
        <v>0</v>
      </c>
      <c r="BB541" s="4" t="s">
        <v>181</v>
      </c>
      <c r="BC541" s="161"/>
      <c r="BE541" s="19">
        <f>Tabla1[[#This Row],[TIEMPO PRORROGADO HASTA
(1)]]-Tabla1[[#This Row],[TIEMPO PRORROGADO DESDE
(1)]]</f>
        <v>0</v>
      </c>
      <c r="BF541" s="161"/>
      <c r="BG541" s="161"/>
      <c r="BH541" s="161"/>
      <c r="BJ541" s="4" t="s">
        <v>181</v>
      </c>
      <c r="BM541" s="4">
        <f t="shared" si="117"/>
        <v>0</v>
      </c>
      <c r="BR541" s="4" t="s">
        <v>181</v>
      </c>
      <c r="BU541" s="19">
        <f t="shared" si="118"/>
        <v>0</v>
      </c>
      <c r="BZ541" s="19">
        <f t="shared" si="119"/>
        <v>0</v>
      </c>
      <c r="CA541" s="19" t="s">
        <v>181</v>
      </c>
      <c r="CB541" s="161"/>
      <c r="CD541" s="161"/>
      <c r="CF541" s="19" t="s">
        <v>181</v>
      </c>
      <c r="CG541" s="161"/>
      <c r="CI541" s="161"/>
      <c r="CJ541" s="161"/>
      <c r="CK541" s="161"/>
      <c r="CL541" s="161"/>
      <c r="CN541" s="48"/>
      <c r="CO541" s="48"/>
      <c r="CP541" s="48"/>
      <c r="CR541" s="9">
        <v>0</v>
      </c>
      <c r="CS541" s="48"/>
      <c r="CT541" s="48"/>
      <c r="CU541" s="48"/>
      <c r="CX541" s="48"/>
      <c r="CY541" s="48"/>
      <c r="CZ541" s="48"/>
      <c r="DC541" s="48"/>
      <c r="DD541" s="48"/>
      <c r="DE541" s="48"/>
      <c r="DH541" s="48"/>
      <c r="DI541" s="48"/>
    </row>
    <row r="542" spans="1:113" x14ac:dyDescent="0.25">
      <c r="A542" s="4">
        <v>2020</v>
      </c>
      <c r="B542" s="5">
        <f>BD!K544</f>
        <v>534</v>
      </c>
      <c r="I542" s="19" t="s">
        <v>181</v>
      </c>
      <c r="O542" s="161"/>
      <c r="Q542" s="161"/>
      <c r="R542" s="161"/>
      <c r="T542" s="4" t="s">
        <v>181</v>
      </c>
      <c r="AE542" s="4" t="s">
        <v>181</v>
      </c>
      <c r="AP542" s="4" t="s">
        <v>181</v>
      </c>
      <c r="BA542" s="9">
        <f t="shared" si="116"/>
        <v>0</v>
      </c>
      <c r="BB542" s="4" t="s">
        <v>181</v>
      </c>
      <c r="BC542" s="161"/>
      <c r="BE542" s="19">
        <f>Tabla1[[#This Row],[TIEMPO PRORROGADO HASTA
(1)]]-Tabla1[[#This Row],[TIEMPO PRORROGADO DESDE
(1)]]</f>
        <v>0</v>
      </c>
      <c r="BF542" s="161"/>
      <c r="BG542" s="161"/>
      <c r="BH542" s="161"/>
      <c r="BJ542" s="4" t="s">
        <v>181</v>
      </c>
      <c r="BM542" s="4">
        <f t="shared" si="117"/>
        <v>0</v>
      </c>
      <c r="BR542" s="4" t="s">
        <v>181</v>
      </c>
      <c r="BU542" s="19">
        <f t="shared" si="118"/>
        <v>0</v>
      </c>
      <c r="BZ542" s="19">
        <f t="shared" si="119"/>
        <v>0</v>
      </c>
      <c r="CA542" s="19" t="s">
        <v>181</v>
      </c>
      <c r="CB542" s="161"/>
      <c r="CD542" s="161"/>
      <c r="CF542" s="19" t="s">
        <v>181</v>
      </c>
      <c r="CG542" s="161"/>
      <c r="CI542" s="161"/>
      <c r="CJ542" s="161"/>
      <c r="CK542" s="161"/>
      <c r="CL542" s="161"/>
      <c r="CN542" s="48"/>
      <c r="CO542" s="48"/>
      <c r="CP542" s="48"/>
      <c r="CR542" s="9">
        <v>0</v>
      </c>
      <c r="CS542" s="48"/>
      <c r="CT542" s="48"/>
      <c r="CU542" s="48"/>
      <c r="CX542" s="48"/>
      <c r="CY542" s="48"/>
      <c r="CZ542" s="48"/>
      <c r="DC542" s="48"/>
      <c r="DD542" s="48"/>
      <c r="DE542" s="48"/>
      <c r="DH542" s="48"/>
      <c r="DI542" s="48"/>
    </row>
    <row r="543" spans="1:113" x14ac:dyDescent="0.25">
      <c r="A543" s="4">
        <v>2020</v>
      </c>
      <c r="B543" s="5">
        <f>BD!K545</f>
        <v>535</v>
      </c>
      <c r="I543" s="19" t="s">
        <v>181</v>
      </c>
      <c r="O543" s="161"/>
      <c r="Q543" s="161"/>
      <c r="R543" s="161"/>
      <c r="T543" s="4" t="s">
        <v>181</v>
      </c>
      <c r="AE543" s="4" t="s">
        <v>181</v>
      </c>
      <c r="AP543" s="4" t="s">
        <v>181</v>
      </c>
      <c r="BA543" s="9">
        <f t="shared" si="116"/>
        <v>0</v>
      </c>
      <c r="BB543" s="4" t="s">
        <v>181</v>
      </c>
      <c r="BC543" s="161"/>
      <c r="BE543" s="19">
        <f>Tabla1[[#This Row],[TIEMPO PRORROGADO HASTA
(1)]]-Tabla1[[#This Row],[TIEMPO PRORROGADO DESDE
(1)]]</f>
        <v>0</v>
      </c>
      <c r="BF543" s="161"/>
      <c r="BG543" s="161"/>
      <c r="BH543" s="161"/>
      <c r="BJ543" s="4" t="s">
        <v>181</v>
      </c>
      <c r="BM543" s="4">
        <f t="shared" si="117"/>
        <v>0</v>
      </c>
      <c r="BR543" s="4" t="s">
        <v>181</v>
      </c>
      <c r="BU543" s="19">
        <f t="shared" si="118"/>
        <v>0</v>
      </c>
      <c r="BZ543" s="19">
        <f t="shared" si="119"/>
        <v>0</v>
      </c>
      <c r="CA543" s="19" t="s">
        <v>181</v>
      </c>
      <c r="CB543" s="161"/>
      <c r="CD543" s="161"/>
      <c r="CF543" s="19" t="s">
        <v>181</v>
      </c>
      <c r="CG543" s="161"/>
      <c r="CI543" s="161"/>
      <c r="CJ543" s="161"/>
      <c r="CK543" s="161"/>
      <c r="CL543" s="161"/>
      <c r="CN543" s="48"/>
      <c r="CO543" s="48"/>
      <c r="CP543" s="48"/>
      <c r="CR543" s="9">
        <v>0</v>
      </c>
      <c r="CS543" s="48"/>
      <c r="CT543" s="48"/>
      <c r="CU543" s="48"/>
      <c r="CX543" s="48"/>
      <c r="CY543" s="48"/>
      <c r="CZ543" s="48"/>
      <c r="DC543" s="48"/>
      <c r="DD543" s="48"/>
      <c r="DE543" s="48"/>
      <c r="DH543" s="48"/>
      <c r="DI543" s="48"/>
    </row>
    <row r="544" spans="1:113" x14ac:dyDescent="0.25">
      <c r="A544" s="4">
        <v>2020</v>
      </c>
      <c r="B544" s="5">
        <f>BD!K546</f>
        <v>536</v>
      </c>
      <c r="I544" s="19" t="s">
        <v>181</v>
      </c>
      <c r="O544" s="161"/>
      <c r="Q544" s="161"/>
      <c r="R544" s="161"/>
      <c r="T544" s="4" t="s">
        <v>181</v>
      </c>
      <c r="AE544" s="4" t="s">
        <v>181</v>
      </c>
      <c r="AP544" s="4" t="s">
        <v>181</v>
      </c>
      <c r="BA544" s="9">
        <f t="shared" si="116"/>
        <v>0</v>
      </c>
      <c r="BB544" s="4" t="s">
        <v>181</v>
      </c>
      <c r="BC544" s="161"/>
      <c r="BE544" s="19">
        <f>Tabla1[[#This Row],[TIEMPO PRORROGADO HASTA
(1)]]-Tabla1[[#This Row],[TIEMPO PRORROGADO DESDE
(1)]]</f>
        <v>0</v>
      </c>
      <c r="BF544" s="161"/>
      <c r="BG544" s="161"/>
      <c r="BH544" s="161"/>
      <c r="BJ544" s="4" t="s">
        <v>181</v>
      </c>
      <c r="BM544" s="4">
        <f t="shared" si="117"/>
        <v>0</v>
      </c>
      <c r="BR544" s="4" t="s">
        <v>181</v>
      </c>
      <c r="BU544" s="19">
        <f t="shared" si="118"/>
        <v>0</v>
      </c>
      <c r="BZ544" s="19">
        <f t="shared" si="119"/>
        <v>0</v>
      </c>
      <c r="CA544" s="19" t="s">
        <v>181</v>
      </c>
      <c r="CB544" s="161"/>
      <c r="CD544" s="161"/>
      <c r="CF544" s="19" t="s">
        <v>181</v>
      </c>
      <c r="CG544" s="161"/>
      <c r="CI544" s="161"/>
      <c r="CJ544" s="161"/>
      <c r="CK544" s="161"/>
      <c r="CL544" s="161"/>
      <c r="CN544" s="48"/>
      <c r="CO544" s="48"/>
      <c r="CP544" s="48"/>
      <c r="CR544" s="9">
        <v>0</v>
      </c>
      <c r="CS544" s="48"/>
      <c r="CT544" s="48"/>
      <c r="CU544" s="48"/>
      <c r="CX544" s="48"/>
      <c r="CY544" s="48"/>
      <c r="CZ544" s="48"/>
      <c r="DC544" s="48"/>
      <c r="DD544" s="48"/>
      <c r="DE544" s="48"/>
      <c r="DH544" s="48"/>
      <c r="DI544" s="48"/>
    </row>
    <row r="545" spans="1:113" x14ac:dyDescent="0.25">
      <c r="A545" s="4">
        <v>2020</v>
      </c>
      <c r="B545" s="5">
        <f>BD!K547</f>
        <v>537</v>
      </c>
      <c r="I545" s="19" t="s">
        <v>181</v>
      </c>
      <c r="O545" s="161"/>
      <c r="Q545" s="161"/>
      <c r="R545" s="161"/>
      <c r="T545" s="4" t="s">
        <v>181</v>
      </c>
      <c r="AE545" s="4" t="s">
        <v>181</v>
      </c>
      <c r="AP545" s="4" t="s">
        <v>181</v>
      </c>
      <c r="BA545" s="9">
        <f t="shared" ref="BA545:BA549" si="120">M545+X545+AI545+AT545</f>
        <v>0</v>
      </c>
      <c r="BB545" s="4" t="s">
        <v>181</v>
      </c>
      <c r="BC545" s="161"/>
      <c r="BE545" s="19">
        <f>Tabla1[[#This Row],[TIEMPO PRORROGADO HASTA
(1)]]-Tabla1[[#This Row],[TIEMPO PRORROGADO DESDE
(1)]]</f>
        <v>0</v>
      </c>
      <c r="BF545" s="161"/>
      <c r="BG545" s="161"/>
      <c r="BH545" s="161"/>
      <c r="BJ545" s="4" t="s">
        <v>181</v>
      </c>
      <c r="BM545" s="4">
        <f t="shared" ref="BM545:BM549" si="121">BO545-BN545</f>
        <v>0</v>
      </c>
      <c r="BR545" s="4" t="s">
        <v>181</v>
      </c>
      <c r="BU545" s="19">
        <f t="shared" ref="BU545:BU549" si="122">BW545-BV545</f>
        <v>0</v>
      </c>
      <c r="BZ545" s="19">
        <f t="shared" ref="BZ545:BZ549" si="123">BU545+BM545+BE545</f>
        <v>0</v>
      </c>
      <c r="CA545" s="19" t="s">
        <v>181</v>
      </c>
      <c r="CB545" s="161"/>
      <c r="CD545" s="161"/>
      <c r="CF545" s="19" t="s">
        <v>181</v>
      </c>
      <c r="CG545" s="161"/>
      <c r="CI545" s="161"/>
      <c r="CJ545" s="161"/>
      <c r="CK545" s="161"/>
      <c r="CL545" s="161"/>
      <c r="CN545" s="48"/>
      <c r="CO545" s="48"/>
      <c r="CP545" s="48"/>
      <c r="CR545" s="9">
        <v>0</v>
      </c>
      <c r="CS545" s="48"/>
      <c r="CT545" s="48"/>
      <c r="CU545" s="48"/>
      <c r="CX545" s="48"/>
      <c r="CY545" s="48"/>
      <c r="CZ545" s="48"/>
      <c r="DC545" s="48"/>
      <c r="DD545" s="48"/>
      <c r="DE545" s="48"/>
      <c r="DH545" s="48"/>
      <c r="DI545" s="48"/>
    </row>
    <row r="546" spans="1:113" x14ac:dyDescent="0.25">
      <c r="A546" s="4">
        <v>2020</v>
      </c>
      <c r="B546" s="5">
        <f>BD!K548</f>
        <v>538</v>
      </c>
      <c r="I546" s="19" t="s">
        <v>181</v>
      </c>
      <c r="O546" s="161"/>
      <c r="Q546" s="161"/>
      <c r="R546" s="161"/>
      <c r="T546" s="4" t="s">
        <v>181</v>
      </c>
      <c r="AE546" s="4" t="s">
        <v>181</v>
      </c>
      <c r="AP546" s="4" t="s">
        <v>181</v>
      </c>
      <c r="BA546" s="9">
        <f t="shared" si="120"/>
        <v>0</v>
      </c>
      <c r="BB546" s="4" t="s">
        <v>181</v>
      </c>
      <c r="BC546" s="161"/>
      <c r="BE546" s="19">
        <f>Tabla1[[#This Row],[TIEMPO PRORROGADO HASTA
(1)]]-Tabla1[[#This Row],[TIEMPO PRORROGADO DESDE
(1)]]</f>
        <v>0</v>
      </c>
      <c r="BF546" s="161"/>
      <c r="BG546" s="161"/>
      <c r="BH546" s="161"/>
      <c r="BJ546" s="4" t="s">
        <v>181</v>
      </c>
      <c r="BM546" s="4">
        <f t="shared" si="121"/>
        <v>0</v>
      </c>
      <c r="BR546" s="4" t="s">
        <v>181</v>
      </c>
      <c r="BU546" s="19">
        <f t="shared" si="122"/>
        <v>0</v>
      </c>
      <c r="BZ546" s="19">
        <f t="shared" si="123"/>
        <v>0</v>
      </c>
      <c r="CA546" s="19" t="s">
        <v>181</v>
      </c>
      <c r="CB546" s="161"/>
      <c r="CD546" s="161"/>
      <c r="CF546" s="19" t="s">
        <v>181</v>
      </c>
      <c r="CG546" s="161"/>
      <c r="CI546" s="161"/>
      <c r="CJ546" s="161"/>
      <c r="CK546" s="161"/>
      <c r="CL546" s="161"/>
      <c r="CN546" s="48"/>
      <c r="CO546" s="48"/>
      <c r="CP546" s="48"/>
      <c r="CR546" s="9">
        <v>0</v>
      </c>
      <c r="CS546" s="48"/>
      <c r="CT546" s="48"/>
      <c r="CU546" s="48"/>
      <c r="CX546" s="48"/>
      <c r="CY546" s="48"/>
      <c r="CZ546" s="48"/>
      <c r="DC546" s="48"/>
      <c r="DD546" s="48"/>
      <c r="DE546" s="48"/>
      <c r="DH546" s="48"/>
      <c r="DI546" s="48"/>
    </row>
    <row r="547" spans="1:113" x14ac:dyDescent="0.25">
      <c r="A547" s="4">
        <v>2020</v>
      </c>
      <c r="B547" s="5">
        <f>BD!K549</f>
        <v>539</v>
      </c>
      <c r="I547" s="19" t="s">
        <v>181</v>
      </c>
      <c r="O547" s="161"/>
      <c r="Q547" s="161"/>
      <c r="R547" s="161"/>
      <c r="T547" s="4" t="s">
        <v>181</v>
      </c>
      <c r="AE547" s="4" t="s">
        <v>181</v>
      </c>
      <c r="AP547" s="4" t="s">
        <v>181</v>
      </c>
      <c r="BA547" s="9">
        <f t="shared" si="120"/>
        <v>0</v>
      </c>
      <c r="BB547" s="4" t="s">
        <v>181</v>
      </c>
      <c r="BC547" s="161"/>
      <c r="BE547" s="19">
        <f>Tabla1[[#This Row],[TIEMPO PRORROGADO HASTA
(1)]]-Tabla1[[#This Row],[TIEMPO PRORROGADO DESDE
(1)]]</f>
        <v>0</v>
      </c>
      <c r="BF547" s="161"/>
      <c r="BG547" s="161"/>
      <c r="BH547" s="161"/>
      <c r="BJ547" s="4" t="s">
        <v>181</v>
      </c>
      <c r="BM547" s="4">
        <f t="shared" si="121"/>
        <v>0</v>
      </c>
      <c r="BR547" s="4" t="s">
        <v>181</v>
      </c>
      <c r="BU547" s="19">
        <f t="shared" si="122"/>
        <v>0</v>
      </c>
      <c r="BZ547" s="19">
        <f t="shared" si="123"/>
        <v>0</v>
      </c>
      <c r="CA547" s="19" t="s">
        <v>181</v>
      </c>
      <c r="CB547" s="161"/>
      <c r="CD547" s="161"/>
      <c r="CF547" s="19" t="s">
        <v>181</v>
      </c>
      <c r="CG547" s="161"/>
      <c r="CI547" s="161"/>
      <c r="CJ547" s="161"/>
      <c r="CK547" s="161"/>
      <c r="CL547" s="161"/>
      <c r="CN547" s="48"/>
      <c r="CO547" s="48"/>
      <c r="CP547" s="48"/>
      <c r="CR547" s="9">
        <v>0</v>
      </c>
      <c r="CS547" s="48"/>
      <c r="CT547" s="48"/>
      <c r="CU547" s="48"/>
      <c r="CX547" s="48"/>
      <c r="CY547" s="48"/>
      <c r="CZ547" s="48"/>
      <c r="DC547" s="48"/>
      <c r="DD547" s="48"/>
      <c r="DE547" s="48"/>
      <c r="DH547" s="48"/>
      <c r="DI547" s="48"/>
    </row>
    <row r="548" spans="1:113" x14ac:dyDescent="0.25">
      <c r="A548" s="4">
        <v>2020</v>
      </c>
      <c r="B548" s="5">
        <f>BD!K550</f>
        <v>540</v>
      </c>
      <c r="I548" s="19" t="s">
        <v>181</v>
      </c>
      <c r="O548" s="161"/>
      <c r="Q548" s="161"/>
      <c r="R548" s="161"/>
      <c r="T548" s="4" t="s">
        <v>181</v>
      </c>
      <c r="AE548" s="4" t="s">
        <v>181</v>
      </c>
      <c r="AP548" s="4" t="s">
        <v>181</v>
      </c>
      <c r="BA548" s="9">
        <f t="shared" si="120"/>
        <v>0</v>
      </c>
      <c r="BB548" s="4" t="s">
        <v>181</v>
      </c>
      <c r="BC548" s="161"/>
      <c r="BE548" s="19">
        <f>Tabla1[[#This Row],[TIEMPO PRORROGADO HASTA
(1)]]-Tabla1[[#This Row],[TIEMPO PRORROGADO DESDE
(1)]]</f>
        <v>0</v>
      </c>
      <c r="BF548" s="161"/>
      <c r="BG548" s="161"/>
      <c r="BH548" s="161"/>
      <c r="BJ548" s="4" t="s">
        <v>181</v>
      </c>
      <c r="BM548" s="4">
        <f t="shared" si="121"/>
        <v>0</v>
      </c>
      <c r="BR548" s="4" t="s">
        <v>181</v>
      </c>
      <c r="BU548" s="19">
        <f t="shared" si="122"/>
        <v>0</v>
      </c>
      <c r="BZ548" s="19">
        <f t="shared" si="123"/>
        <v>0</v>
      </c>
      <c r="CA548" s="19" t="s">
        <v>181</v>
      </c>
      <c r="CB548" s="161"/>
      <c r="CD548" s="161"/>
      <c r="CF548" s="19" t="s">
        <v>181</v>
      </c>
      <c r="CG548" s="161"/>
      <c r="CI548" s="161"/>
      <c r="CJ548" s="161"/>
      <c r="CK548" s="161"/>
      <c r="CL548" s="161"/>
      <c r="CN548" s="48"/>
      <c r="CO548" s="48"/>
      <c r="CP548" s="48"/>
      <c r="CR548" s="9">
        <v>0</v>
      </c>
      <c r="CS548" s="48"/>
      <c r="CT548" s="48"/>
      <c r="CU548" s="48"/>
      <c r="CX548" s="48"/>
      <c r="CY548" s="48"/>
      <c r="CZ548" s="48"/>
      <c r="DC548" s="48"/>
      <c r="DD548" s="48"/>
      <c r="DE548" s="48"/>
      <c r="DH548" s="48"/>
      <c r="DI548" s="48"/>
    </row>
    <row r="549" spans="1:113" x14ac:dyDescent="0.25">
      <c r="A549" s="4">
        <v>2020</v>
      </c>
      <c r="B549" s="5">
        <f>BD!K551</f>
        <v>541</v>
      </c>
      <c r="I549" s="19" t="s">
        <v>181</v>
      </c>
      <c r="O549" s="161"/>
      <c r="Q549" s="161"/>
      <c r="R549" s="161"/>
      <c r="T549" s="4" t="s">
        <v>181</v>
      </c>
      <c r="AE549" s="4" t="s">
        <v>181</v>
      </c>
      <c r="AP549" s="4" t="s">
        <v>181</v>
      </c>
      <c r="BA549" s="9">
        <f t="shared" si="120"/>
        <v>0</v>
      </c>
      <c r="BB549" s="4" t="s">
        <v>181</v>
      </c>
      <c r="BC549" s="161"/>
      <c r="BE549" s="19">
        <f>Tabla1[[#This Row],[TIEMPO PRORROGADO HASTA
(1)]]-Tabla1[[#This Row],[TIEMPO PRORROGADO DESDE
(1)]]</f>
        <v>0</v>
      </c>
      <c r="BF549" s="161"/>
      <c r="BG549" s="161"/>
      <c r="BH549" s="161"/>
      <c r="BJ549" s="4" t="s">
        <v>181</v>
      </c>
      <c r="BM549" s="4">
        <f t="shared" si="121"/>
        <v>0</v>
      </c>
      <c r="BR549" s="4" t="s">
        <v>181</v>
      </c>
      <c r="BU549" s="19">
        <f t="shared" si="122"/>
        <v>0</v>
      </c>
      <c r="BZ549" s="19">
        <f t="shared" si="123"/>
        <v>0</v>
      </c>
      <c r="CA549" s="19" t="s">
        <v>181</v>
      </c>
      <c r="CB549" s="161"/>
      <c r="CD549" s="161"/>
      <c r="CF549" s="19" t="s">
        <v>181</v>
      </c>
      <c r="CG549" s="161"/>
      <c r="CI549" s="161"/>
      <c r="CJ549" s="161"/>
      <c r="CK549" s="161"/>
      <c r="CL549" s="161"/>
      <c r="CN549" s="48"/>
      <c r="CO549" s="48"/>
      <c r="CP549" s="48"/>
      <c r="CR549" s="9">
        <v>0</v>
      </c>
      <c r="CS549" s="48"/>
      <c r="CT549" s="48"/>
      <c r="CU549" s="48"/>
      <c r="CX549" s="48"/>
      <c r="CY549" s="48"/>
      <c r="CZ549" s="48"/>
      <c r="DC549" s="48"/>
      <c r="DD549" s="48"/>
      <c r="DE549" s="48"/>
      <c r="DH549" s="48"/>
      <c r="DI549" s="48"/>
    </row>
    <row r="550" spans="1:113" x14ac:dyDescent="0.25">
      <c r="A550" s="4">
        <v>2020</v>
      </c>
      <c r="B550" s="5">
        <f>BD!K552</f>
        <v>542</v>
      </c>
      <c r="I550" s="19" t="s">
        <v>181</v>
      </c>
      <c r="O550" s="161"/>
      <c r="Q550" s="161"/>
      <c r="R550" s="161"/>
      <c r="T550" s="4" t="s">
        <v>181</v>
      </c>
      <c r="AE550" s="4" t="s">
        <v>181</v>
      </c>
      <c r="AP550" s="4" t="s">
        <v>181</v>
      </c>
      <c r="BA550" s="9">
        <f t="shared" ref="BA550:BA559" si="124">M550+X550+AI550+AT550</f>
        <v>0</v>
      </c>
      <c r="BB550" s="4" t="s">
        <v>181</v>
      </c>
      <c r="BC550" s="161"/>
      <c r="BE550" s="19">
        <f>Tabla1[[#This Row],[TIEMPO PRORROGADO HASTA
(1)]]-Tabla1[[#This Row],[TIEMPO PRORROGADO DESDE
(1)]]</f>
        <v>0</v>
      </c>
      <c r="BF550" s="161"/>
      <c r="BG550" s="161"/>
      <c r="BH550" s="161"/>
      <c r="BJ550" s="4" t="s">
        <v>181</v>
      </c>
      <c r="BM550" s="4">
        <f t="shared" ref="BM550:BM559" si="125">BO550-BN550</f>
        <v>0</v>
      </c>
      <c r="BR550" s="4" t="s">
        <v>181</v>
      </c>
      <c r="BU550" s="19">
        <f t="shared" ref="BU550:BU559" si="126">BW550-BV550</f>
        <v>0</v>
      </c>
      <c r="BZ550" s="19">
        <f t="shared" ref="BZ550:BZ559" si="127">BU550+BM550+BE550</f>
        <v>0</v>
      </c>
      <c r="CA550" s="19" t="s">
        <v>181</v>
      </c>
      <c r="CB550" s="161"/>
      <c r="CD550" s="161"/>
      <c r="CF550" s="19" t="s">
        <v>181</v>
      </c>
      <c r="CG550" s="161"/>
      <c r="CI550" s="161"/>
      <c r="CJ550" s="161"/>
      <c r="CK550" s="161"/>
      <c r="CL550" s="161"/>
      <c r="CN550" s="48"/>
      <c r="CO550" s="48"/>
      <c r="CP550" s="48"/>
      <c r="CR550" s="9">
        <v>0</v>
      </c>
      <c r="CS550" s="48"/>
      <c r="CT550" s="48"/>
      <c r="CU550" s="48"/>
      <c r="CX550" s="48"/>
      <c r="CY550" s="48"/>
      <c r="CZ550" s="48"/>
      <c r="DC550" s="48"/>
      <c r="DD550" s="48"/>
      <c r="DE550" s="48"/>
      <c r="DH550" s="48"/>
      <c r="DI550" s="48"/>
    </row>
    <row r="551" spans="1:113" x14ac:dyDescent="0.25">
      <c r="A551" s="4">
        <v>2020</v>
      </c>
      <c r="B551" s="5">
        <f>BD!K553</f>
        <v>543</v>
      </c>
      <c r="I551" s="19" t="s">
        <v>180</v>
      </c>
      <c r="J551" s="20">
        <v>44182</v>
      </c>
      <c r="K551" s="6" t="s">
        <v>5358</v>
      </c>
      <c r="L551" s="19" t="s">
        <v>209</v>
      </c>
      <c r="M551" s="9">
        <v>1440000</v>
      </c>
      <c r="O551" s="161"/>
      <c r="Q551" s="161"/>
      <c r="R551" s="161"/>
      <c r="S551" s="6" t="s">
        <v>405</v>
      </c>
      <c r="T551" s="4" t="s">
        <v>181</v>
      </c>
      <c r="AE551" s="4" t="s">
        <v>181</v>
      </c>
      <c r="AP551" s="4" t="s">
        <v>181</v>
      </c>
      <c r="BA551" s="9">
        <f t="shared" si="124"/>
        <v>1440000</v>
      </c>
      <c r="BB551" s="4" t="s">
        <v>180</v>
      </c>
      <c r="BC551" s="20">
        <v>44182</v>
      </c>
      <c r="BD551" s="6" t="s">
        <v>5358</v>
      </c>
      <c r="BE551" s="19">
        <f>Tabla1[[#This Row],[TIEMPO PRORROGADO HASTA
(1)]]-Tabla1[[#This Row],[TIEMPO PRORROGADO DESDE
(1)]]</f>
        <v>5</v>
      </c>
      <c r="BF551" s="161">
        <v>44190</v>
      </c>
      <c r="BG551" s="161">
        <v>44195</v>
      </c>
      <c r="BH551" s="161"/>
      <c r="BI551" s="6" t="s">
        <v>405</v>
      </c>
      <c r="BJ551" s="4" t="s">
        <v>181</v>
      </c>
      <c r="BM551" s="4">
        <f t="shared" si="125"/>
        <v>0</v>
      </c>
      <c r="BR551" s="4" t="s">
        <v>181</v>
      </c>
      <c r="BU551" s="19">
        <f t="shared" si="126"/>
        <v>0</v>
      </c>
      <c r="BZ551" s="19">
        <f t="shared" si="127"/>
        <v>5</v>
      </c>
      <c r="CA551" s="19" t="s">
        <v>181</v>
      </c>
      <c r="CB551" s="161"/>
      <c r="CD551" s="161"/>
      <c r="CF551" s="19" t="s">
        <v>181</v>
      </c>
      <c r="CG551" s="161"/>
      <c r="CI551" s="161"/>
      <c r="CJ551" s="161"/>
      <c r="CK551" s="161"/>
      <c r="CL551" s="161"/>
      <c r="CN551" s="48"/>
      <c r="CO551" s="48"/>
      <c r="CP551" s="48"/>
      <c r="CR551" s="9">
        <v>0</v>
      </c>
      <c r="CS551" s="48"/>
      <c r="CT551" s="48"/>
      <c r="CU551" s="48"/>
      <c r="CX551" s="48"/>
      <c r="CY551" s="48"/>
      <c r="CZ551" s="48"/>
      <c r="DC551" s="48"/>
      <c r="DD551" s="48"/>
      <c r="DE551" s="48"/>
      <c r="DH551" s="48"/>
      <c r="DI551" s="48"/>
    </row>
    <row r="552" spans="1:113" x14ac:dyDescent="0.25">
      <c r="A552" s="4">
        <v>2020</v>
      </c>
      <c r="B552" s="5">
        <f>BD!K554</f>
        <v>544</v>
      </c>
      <c r="I552" s="19" t="s">
        <v>181</v>
      </c>
      <c r="O552" s="161"/>
      <c r="Q552" s="161"/>
      <c r="R552" s="161"/>
      <c r="T552" s="4" t="s">
        <v>181</v>
      </c>
      <c r="AE552" s="4" t="s">
        <v>181</v>
      </c>
      <c r="AP552" s="4" t="s">
        <v>181</v>
      </c>
      <c r="BA552" s="9">
        <f t="shared" si="124"/>
        <v>0</v>
      </c>
      <c r="BB552" s="4" t="s">
        <v>181</v>
      </c>
      <c r="BC552" s="161"/>
      <c r="BE552" s="19">
        <f>Tabla1[[#This Row],[TIEMPO PRORROGADO HASTA
(1)]]-Tabla1[[#This Row],[TIEMPO PRORROGADO DESDE
(1)]]</f>
        <v>0</v>
      </c>
      <c r="BF552" s="161"/>
      <c r="BG552" s="161"/>
      <c r="BH552" s="161"/>
      <c r="BJ552" s="4" t="s">
        <v>181</v>
      </c>
      <c r="BM552" s="4">
        <f t="shared" si="125"/>
        <v>0</v>
      </c>
      <c r="BR552" s="4" t="s">
        <v>181</v>
      </c>
      <c r="BU552" s="19">
        <f t="shared" si="126"/>
        <v>0</v>
      </c>
      <c r="BZ552" s="19">
        <f t="shared" si="127"/>
        <v>0</v>
      </c>
      <c r="CA552" s="19" t="s">
        <v>181</v>
      </c>
      <c r="CB552" s="161"/>
      <c r="CD552" s="161"/>
      <c r="CF552" s="19" t="s">
        <v>181</v>
      </c>
      <c r="CG552" s="161"/>
      <c r="CI552" s="161"/>
      <c r="CJ552" s="161"/>
      <c r="CK552" s="161"/>
      <c r="CL552" s="161"/>
      <c r="CN552" s="48"/>
      <c r="CO552" s="48"/>
      <c r="CP552" s="48"/>
      <c r="CR552" s="9">
        <v>0</v>
      </c>
      <c r="CS552" s="48"/>
      <c r="CT552" s="48"/>
      <c r="CU552" s="48"/>
      <c r="CX552" s="48"/>
      <c r="CY552" s="48"/>
      <c r="CZ552" s="48"/>
      <c r="DC552" s="48"/>
      <c r="DD552" s="48"/>
      <c r="DE552" s="48"/>
      <c r="DH552" s="48"/>
      <c r="DI552" s="48"/>
    </row>
    <row r="553" spans="1:113" x14ac:dyDescent="0.25">
      <c r="A553" s="4">
        <v>2020</v>
      </c>
      <c r="B553" s="5">
        <f>BD!K555</f>
        <v>545</v>
      </c>
      <c r="I553" s="19" t="s">
        <v>181</v>
      </c>
      <c r="O553" s="161"/>
      <c r="Q553" s="161"/>
      <c r="R553" s="161"/>
      <c r="T553" s="4" t="s">
        <v>181</v>
      </c>
      <c r="AE553" s="4" t="s">
        <v>181</v>
      </c>
      <c r="AP553" s="4" t="s">
        <v>181</v>
      </c>
      <c r="BA553" s="9">
        <f t="shared" si="124"/>
        <v>0</v>
      </c>
      <c r="BB553" s="4" t="s">
        <v>181</v>
      </c>
      <c r="BC553" s="161"/>
      <c r="BE553" s="19">
        <f>Tabla1[[#This Row],[TIEMPO PRORROGADO HASTA
(1)]]-Tabla1[[#This Row],[TIEMPO PRORROGADO DESDE
(1)]]</f>
        <v>0</v>
      </c>
      <c r="BF553" s="161"/>
      <c r="BG553" s="161"/>
      <c r="BH553" s="161"/>
      <c r="BJ553" s="4" t="s">
        <v>181</v>
      </c>
      <c r="BM553" s="4">
        <f t="shared" si="125"/>
        <v>0</v>
      </c>
      <c r="BR553" s="4" t="s">
        <v>181</v>
      </c>
      <c r="BU553" s="19">
        <f t="shared" si="126"/>
        <v>0</v>
      </c>
      <c r="BZ553" s="19">
        <f t="shared" si="127"/>
        <v>0</v>
      </c>
      <c r="CA553" s="19" t="s">
        <v>181</v>
      </c>
      <c r="CB553" s="161"/>
      <c r="CD553" s="161"/>
      <c r="CF553" s="19" t="s">
        <v>181</v>
      </c>
      <c r="CG553" s="161"/>
      <c r="CI553" s="161"/>
      <c r="CJ553" s="161"/>
      <c r="CK553" s="161"/>
      <c r="CL553" s="161"/>
      <c r="CN553" s="48"/>
      <c r="CO553" s="48"/>
      <c r="CP553" s="48"/>
      <c r="CR553" s="9">
        <v>0</v>
      </c>
      <c r="CS553" s="48"/>
      <c r="CT553" s="48"/>
      <c r="CU553" s="48"/>
      <c r="CX553" s="48"/>
      <c r="CY553" s="48"/>
      <c r="CZ553" s="48"/>
      <c r="DC553" s="48"/>
      <c r="DD553" s="48"/>
      <c r="DE553" s="48"/>
      <c r="DH553" s="48"/>
      <c r="DI553" s="48"/>
    </row>
    <row r="554" spans="1:113" x14ac:dyDescent="0.25">
      <c r="A554" s="4">
        <v>2020</v>
      </c>
      <c r="B554" s="5">
        <f>BD!K556</f>
        <v>546</v>
      </c>
      <c r="I554" s="19" t="s">
        <v>181</v>
      </c>
      <c r="O554" s="161"/>
      <c r="Q554" s="161"/>
      <c r="R554" s="161"/>
      <c r="T554" s="4" t="s">
        <v>181</v>
      </c>
      <c r="AE554" s="4" t="s">
        <v>181</v>
      </c>
      <c r="AP554" s="4" t="s">
        <v>181</v>
      </c>
      <c r="BA554" s="9">
        <f t="shared" si="124"/>
        <v>0</v>
      </c>
      <c r="BB554" s="4" t="s">
        <v>181</v>
      </c>
      <c r="BC554" s="161"/>
      <c r="BE554" s="19">
        <f>Tabla1[[#This Row],[TIEMPO PRORROGADO HASTA
(1)]]-Tabla1[[#This Row],[TIEMPO PRORROGADO DESDE
(1)]]</f>
        <v>0</v>
      </c>
      <c r="BF554" s="161"/>
      <c r="BG554" s="161"/>
      <c r="BH554" s="161"/>
      <c r="BJ554" s="4" t="s">
        <v>181</v>
      </c>
      <c r="BM554" s="4">
        <f t="shared" si="125"/>
        <v>0</v>
      </c>
      <c r="BR554" s="4" t="s">
        <v>181</v>
      </c>
      <c r="BU554" s="19">
        <f t="shared" si="126"/>
        <v>0</v>
      </c>
      <c r="BZ554" s="19">
        <f t="shared" si="127"/>
        <v>0</v>
      </c>
      <c r="CA554" s="19" t="s">
        <v>181</v>
      </c>
      <c r="CB554" s="161"/>
      <c r="CD554" s="161"/>
      <c r="CF554" s="19" t="s">
        <v>181</v>
      </c>
      <c r="CG554" s="161"/>
      <c r="CI554" s="161"/>
      <c r="CJ554" s="161"/>
      <c r="CK554" s="161"/>
      <c r="CL554" s="161"/>
      <c r="CN554" s="48"/>
      <c r="CO554" s="48"/>
      <c r="CP554" s="48"/>
      <c r="CR554" s="9">
        <v>0</v>
      </c>
      <c r="CS554" s="48"/>
      <c r="CT554" s="48"/>
      <c r="CU554" s="48"/>
      <c r="CX554" s="48"/>
      <c r="CY554" s="48"/>
      <c r="CZ554" s="48"/>
      <c r="DC554" s="48"/>
      <c r="DD554" s="48"/>
      <c r="DE554" s="48"/>
      <c r="DH554" s="48"/>
      <c r="DI554" s="48"/>
    </row>
    <row r="555" spans="1:113" x14ac:dyDescent="0.25">
      <c r="A555" s="4">
        <v>2020</v>
      </c>
      <c r="B555" s="5">
        <f>BD!K557</f>
        <v>547</v>
      </c>
      <c r="I555" s="19" t="s">
        <v>181</v>
      </c>
      <c r="O555" s="161"/>
      <c r="Q555" s="161"/>
      <c r="R555" s="161"/>
      <c r="T555" s="4" t="s">
        <v>181</v>
      </c>
      <c r="AE555" s="4" t="s">
        <v>181</v>
      </c>
      <c r="AP555" s="4" t="s">
        <v>181</v>
      </c>
      <c r="BA555" s="9">
        <f t="shared" si="124"/>
        <v>0</v>
      </c>
      <c r="BB555" s="4" t="s">
        <v>181</v>
      </c>
      <c r="BC555" s="161"/>
      <c r="BE555" s="19">
        <f>Tabla1[[#This Row],[TIEMPO PRORROGADO HASTA
(1)]]-Tabla1[[#This Row],[TIEMPO PRORROGADO DESDE
(1)]]</f>
        <v>0</v>
      </c>
      <c r="BF555" s="161"/>
      <c r="BG555" s="161"/>
      <c r="BH555" s="161"/>
      <c r="BJ555" s="4" t="s">
        <v>181</v>
      </c>
      <c r="BM555" s="4">
        <f t="shared" si="125"/>
        <v>0</v>
      </c>
      <c r="BR555" s="4" t="s">
        <v>181</v>
      </c>
      <c r="BU555" s="19">
        <f t="shared" si="126"/>
        <v>0</v>
      </c>
      <c r="BZ555" s="19">
        <f t="shared" si="127"/>
        <v>0</v>
      </c>
      <c r="CA555" s="19" t="s">
        <v>181</v>
      </c>
      <c r="CB555" s="161"/>
      <c r="CD555" s="161"/>
      <c r="CF555" s="19" t="s">
        <v>181</v>
      </c>
      <c r="CG555" s="161"/>
      <c r="CI555" s="161"/>
      <c r="CJ555" s="161"/>
      <c r="CK555" s="161"/>
      <c r="CL555" s="161"/>
      <c r="CN555" s="48"/>
      <c r="CO555" s="48"/>
      <c r="CP555" s="48"/>
      <c r="CR555" s="9">
        <v>0</v>
      </c>
      <c r="CS555" s="48"/>
      <c r="CT555" s="48"/>
      <c r="CU555" s="48"/>
      <c r="CX555" s="48"/>
      <c r="CY555" s="48"/>
      <c r="CZ555" s="48"/>
      <c r="DC555" s="48"/>
      <c r="DD555" s="48"/>
      <c r="DE555" s="48"/>
      <c r="DH555" s="48"/>
      <c r="DI555" s="48"/>
    </row>
    <row r="556" spans="1:113" x14ac:dyDescent="0.25">
      <c r="A556" s="4">
        <v>2020</v>
      </c>
      <c r="B556" s="5">
        <f>BD!K558</f>
        <v>548</v>
      </c>
      <c r="I556" s="19" t="s">
        <v>181</v>
      </c>
      <c r="O556" s="161"/>
      <c r="Q556" s="161"/>
      <c r="R556" s="161"/>
      <c r="T556" s="4" t="s">
        <v>181</v>
      </c>
      <c r="AE556" s="4" t="s">
        <v>181</v>
      </c>
      <c r="AP556" s="4" t="s">
        <v>181</v>
      </c>
      <c r="BA556" s="9">
        <f t="shared" si="124"/>
        <v>0</v>
      </c>
      <c r="BB556" s="4" t="s">
        <v>181</v>
      </c>
      <c r="BC556" s="161"/>
      <c r="BE556" s="19">
        <f>Tabla1[[#This Row],[TIEMPO PRORROGADO HASTA
(1)]]-Tabla1[[#This Row],[TIEMPO PRORROGADO DESDE
(1)]]</f>
        <v>0</v>
      </c>
      <c r="BF556" s="161"/>
      <c r="BG556" s="161"/>
      <c r="BH556" s="161"/>
      <c r="BJ556" s="4" t="s">
        <v>181</v>
      </c>
      <c r="BM556" s="4">
        <f t="shared" si="125"/>
        <v>0</v>
      </c>
      <c r="BR556" s="4" t="s">
        <v>181</v>
      </c>
      <c r="BU556" s="19">
        <f t="shared" si="126"/>
        <v>0</v>
      </c>
      <c r="BZ556" s="19">
        <f t="shared" si="127"/>
        <v>0</v>
      </c>
      <c r="CA556" s="19" t="s">
        <v>181</v>
      </c>
      <c r="CB556" s="161"/>
      <c r="CD556" s="161"/>
      <c r="CF556" s="19" t="s">
        <v>181</v>
      </c>
      <c r="CG556" s="161"/>
      <c r="CI556" s="161"/>
      <c r="CJ556" s="161"/>
      <c r="CK556" s="161"/>
      <c r="CL556" s="161"/>
      <c r="CN556" s="48"/>
      <c r="CO556" s="48"/>
      <c r="CP556" s="48"/>
      <c r="CR556" s="9">
        <v>0</v>
      </c>
      <c r="CS556" s="48"/>
      <c r="CT556" s="48"/>
      <c r="CU556" s="48"/>
      <c r="CX556" s="48"/>
      <c r="CY556" s="48"/>
      <c r="CZ556" s="48"/>
      <c r="DC556" s="48"/>
      <c r="DD556" s="48"/>
      <c r="DE556" s="48"/>
      <c r="DH556" s="48"/>
      <c r="DI556" s="48"/>
    </row>
    <row r="557" spans="1:113" x14ac:dyDescent="0.25">
      <c r="A557" s="4">
        <v>2020</v>
      </c>
      <c r="B557" s="5">
        <f>BD!K559</f>
        <v>549</v>
      </c>
      <c r="I557" s="19" t="s">
        <v>181</v>
      </c>
      <c r="O557" s="161"/>
      <c r="Q557" s="161"/>
      <c r="R557" s="161"/>
      <c r="T557" s="4" t="s">
        <v>181</v>
      </c>
      <c r="AE557" s="4" t="s">
        <v>181</v>
      </c>
      <c r="AP557" s="4" t="s">
        <v>181</v>
      </c>
      <c r="BA557" s="9">
        <f t="shared" si="124"/>
        <v>0</v>
      </c>
      <c r="BB557" s="4" t="s">
        <v>181</v>
      </c>
      <c r="BC557" s="161"/>
      <c r="BE557" s="19">
        <f>Tabla1[[#This Row],[TIEMPO PRORROGADO HASTA
(1)]]-Tabla1[[#This Row],[TIEMPO PRORROGADO DESDE
(1)]]</f>
        <v>0</v>
      </c>
      <c r="BF557" s="161"/>
      <c r="BG557" s="161"/>
      <c r="BH557" s="161"/>
      <c r="BJ557" s="4" t="s">
        <v>181</v>
      </c>
      <c r="BM557" s="4">
        <f t="shared" si="125"/>
        <v>0</v>
      </c>
      <c r="BR557" s="4" t="s">
        <v>181</v>
      </c>
      <c r="BU557" s="19">
        <f t="shared" si="126"/>
        <v>0</v>
      </c>
      <c r="BZ557" s="19">
        <f t="shared" si="127"/>
        <v>0</v>
      </c>
      <c r="CA557" s="19" t="s">
        <v>181</v>
      </c>
      <c r="CB557" s="161"/>
      <c r="CD557" s="161"/>
      <c r="CF557" s="19" t="s">
        <v>181</v>
      </c>
      <c r="CG557" s="161"/>
      <c r="CI557" s="161"/>
      <c r="CJ557" s="161"/>
      <c r="CK557" s="161"/>
      <c r="CL557" s="161"/>
      <c r="CN557" s="48"/>
      <c r="CO557" s="48"/>
      <c r="CP557" s="48"/>
      <c r="CR557" s="9">
        <v>0</v>
      </c>
      <c r="CS557" s="48"/>
      <c r="CT557" s="48"/>
      <c r="CU557" s="48"/>
      <c r="CX557" s="48"/>
      <c r="CY557" s="48"/>
      <c r="CZ557" s="48"/>
      <c r="DC557" s="48"/>
      <c r="DD557" s="48"/>
      <c r="DE557" s="48"/>
      <c r="DH557" s="48"/>
      <c r="DI557" s="48"/>
    </row>
    <row r="558" spans="1:113" x14ac:dyDescent="0.25">
      <c r="A558" s="4">
        <v>2020</v>
      </c>
      <c r="B558" s="5">
        <f>BD!K560</f>
        <v>550</v>
      </c>
      <c r="I558" s="19" t="s">
        <v>181</v>
      </c>
      <c r="O558" s="161"/>
      <c r="Q558" s="161"/>
      <c r="R558" s="161"/>
      <c r="T558" s="4" t="s">
        <v>181</v>
      </c>
      <c r="AE558" s="4" t="s">
        <v>181</v>
      </c>
      <c r="AP558" s="4" t="s">
        <v>181</v>
      </c>
      <c r="BA558" s="9">
        <f t="shared" si="124"/>
        <v>0</v>
      </c>
      <c r="BB558" s="4" t="s">
        <v>181</v>
      </c>
      <c r="BC558" s="161"/>
      <c r="BE558" s="19">
        <f>Tabla1[[#This Row],[TIEMPO PRORROGADO HASTA
(1)]]-Tabla1[[#This Row],[TIEMPO PRORROGADO DESDE
(1)]]</f>
        <v>0</v>
      </c>
      <c r="BF558" s="161"/>
      <c r="BG558" s="161"/>
      <c r="BH558" s="161"/>
      <c r="BJ558" s="4" t="s">
        <v>181</v>
      </c>
      <c r="BM558" s="4">
        <f t="shared" si="125"/>
        <v>0</v>
      </c>
      <c r="BR558" s="4" t="s">
        <v>181</v>
      </c>
      <c r="BU558" s="19">
        <f t="shared" si="126"/>
        <v>0</v>
      </c>
      <c r="BZ558" s="19">
        <f t="shared" si="127"/>
        <v>0</v>
      </c>
      <c r="CA558" s="19" t="s">
        <v>181</v>
      </c>
      <c r="CB558" s="161"/>
      <c r="CD558" s="161"/>
      <c r="CF558" s="19" t="s">
        <v>181</v>
      </c>
      <c r="CG558" s="161"/>
      <c r="CI558" s="161"/>
      <c r="CJ558" s="161"/>
      <c r="CK558" s="161"/>
      <c r="CL558" s="161"/>
      <c r="CN558" s="48"/>
      <c r="CO558" s="48"/>
      <c r="CP558" s="48"/>
      <c r="CR558" s="9">
        <v>0</v>
      </c>
      <c r="CS558" s="48"/>
      <c r="CT558" s="48"/>
      <c r="CU558" s="48"/>
      <c r="CX558" s="48"/>
      <c r="CY558" s="48"/>
      <c r="CZ558" s="48"/>
      <c r="DC558" s="48"/>
      <c r="DD558" s="48"/>
      <c r="DE558" s="48"/>
      <c r="DH558" s="48"/>
      <c r="DI558" s="48"/>
    </row>
    <row r="559" spans="1:113" x14ac:dyDescent="0.25">
      <c r="A559" s="4">
        <v>2020</v>
      </c>
      <c r="B559" s="5">
        <f>BD!K561</f>
        <v>551</v>
      </c>
      <c r="I559" s="19" t="s">
        <v>181</v>
      </c>
      <c r="O559" s="161"/>
      <c r="Q559" s="161"/>
      <c r="R559" s="161"/>
      <c r="T559" s="4" t="s">
        <v>181</v>
      </c>
      <c r="AE559" s="4" t="s">
        <v>181</v>
      </c>
      <c r="AP559" s="4" t="s">
        <v>181</v>
      </c>
      <c r="BA559" s="9">
        <f t="shared" si="124"/>
        <v>0</v>
      </c>
      <c r="BB559" s="4" t="s">
        <v>181</v>
      </c>
      <c r="BC559" s="161"/>
      <c r="BE559" s="19">
        <f>Tabla1[[#This Row],[TIEMPO PRORROGADO HASTA
(1)]]-Tabla1[[#This Row],[TIEMPO PRORROGADO DESDE
(1)]]</f>
        <v>0</v>
      </c>
      <c r="BF559" s="161"/>
      <c r="BG559" s="161"/>
      <c r="BH559" s="161"/>
      <c r="BJ559" s="4" t="s">
        <v>181</v>
      </c>
      <c r="BM559" s="4">
        <f t="shared" si="125"/>
        <v>0</v>
      </c>
      <c r="BR559" s="4" t="s">
        <v>181</v>
      </c>
      <c r="BU559" s="19">
        <f t="shared" si="126"/>
        <v>0</v>
      </c>
      <c r="BZ559" s="19">
        <f t="shared" si="127"/>
        <v>0</v>
      </c>
      <c r="CA559" s="19" t="s">
        <v>181</v>
      </c>
      <c r="CB559" s="161"/>
      <c r="CD559" s="161"/>
      <c r="CF559" s="19" t="s">
        <v>181</v>
      </c>
      <c r="CG559" s="161"/>
      <c r="CI559" s="161"/>
      <c r="CJ559" s="161"/>
      <c r="CK559" s="161"/>
      <c r="CL559" s="161"/>
      <c r="CN559" s="48"/>
      <c r="CO559" s="48"/>
      <c r="CP559" s="48"/>
      <c r="CR559" s="9">
        <v>0</v>
      </c>
      <c r="CS559" s="48"/>
      <c r="CT559" s="48"/>
      <c r="CU559" s="48"/>
      <c r="CX559" s="48"/>
      <c r="CY559" s="48"/>
      <c r="CZ559" s="48"/>
      <c r="DC559" s="48"/>
      <c r="DD559" s="48"/>
      <c r="DE559" s="48"/>
      <c r="DH559" s="48"/>
      <c r="DI559" s="48"/>
    </row>
    <row r="560" spans="1:113" x14ac:dyDescent="0.25">
      <c r="A560" s="4">
        <v>2020</v>
      </c>
      <c r="B560" s="5">
        <f>BD!K562</f>
        <v>552</v>
      </c>
      <c r="I560" s="19" t="s">
        <v>181</v>
      </c>
      <c r="O560" s="161"/>
      <c r="Q560" s="161"/>
      <c r="R560" s="161"/>
      <c r="T560" s="4" t="s">
        <v>181</v>
      </c>
      <c r="AE560" s="4" t="s">
        <v>181</v>
      </c>
      <c r="AP560" s="4" t="s">
        <v>181</v>
      </c>
      <c r="BA560" s="9">
        <f t="shared" ref="BA560:BA574" si="128">M560+X560+AI560+AT560</f>
        <v>0</v>
      </c>
      <c r="BB560" s="4" t="s">
        <v>181</v>
      </c>
      <c r="BC560" s="161"/>
      <c r="BE560" s="19">
        <f>Tabla1[[#This Row],[TIEMPO PRORROGADO HASTA
(1)]]-Tabla1[[#This Row],[TIEMPO PRORROGADO DESDE
(1)]]</f>
        <v>0</v>
      </c>
      <c r="BF560" s="161"/>
      <c r="BG560" s="161"/>
      <c r="BH560" s="161"/>
      <c r="BJ560" s="4" t="s">
        <v>181</v>
      </c>
      <c r="BM560" s="4">
        <f t="shared" ref="BM560:BM574" si="129">BO560-BN560</f>
        <v>0</v>
      </c>
      <c r="BR560" s="4" t="s">
        <v>181</v>
      </c>
      <c r="BU560" s="19">
        <f t="shared" ref="BU560:BU574" si="130">BW560-BV560</f>
        <v>0</v>
      </c>
      <c r="BZ560" s="19">
        <f t="shared" ref="BZ560:BZ574" si="131">BU560+BM560+BE560</f>
        <v>0</v>
      </c>
      <c r="CA560" s="19" t="s">
        <v>181</v>
      </c>
      <c r="CB560" s="161"/>
      <c r="CD560" s="161"/>
      <c r="CF560" s="19" t="s">
        <v>181</v>
      </c>
      <c r="CG560" s="161"/>
      <c r="CI560" s="161"/>
      <c r="CJ560" s="161"/>
      <c r="CK560" s="161"/>
      <c r="CL560" s="161"/>
      <c r="CN560" s="48"/>
      <c r="CO560" s="48"/>
      <c r="CP560" s="48"/>
      <c r="CR560" s="9">
        <v>0</v>
      </c>
      <c r="CS560" s="48"/>
      <c r="CT560" s="48"/>
      <c r="CU560" s="48"/>
      <c r="CX560" s="48"/>
      <c r="CY560" s="48"/>
      <c r="CZ560" s="48"/>
      <c r="DC560" s="48"/>
      <c r="DD560" s="48"/>
      <c r="DE560" s="48"/>
      <c r="DH560" s="48"/>
      <c r="DI560" s="48"/>
    </row>
    <row r="561" spans="1:113" x14ac:dyDescent="0.25">
      <c r="A561" s="4">
        <v>2020</v>
      </c>
      <c r="B561" s="5">
        <f>BD!K563</f>
        <v>553</v>
      </c>
      <c r="I561" s="19" t="s">
        <v>181</v>
      </c>
      <c r="O561" s="161"/>
      <c r="Q561" s="161"/>
      <c r="R561" s="161"/>
      <c r="T561" s="4" t="s">
        <v>181</v>
      </c>
      <c r="AE561" s="4" t="s">
        <v>181</v>
      </c>
      <c r="AP561" s="4" t="s">
        <v>181</v>
      </c>
      <c r="BA561" s="9">
        <f t="shared" si="128"/>
        <v>0</v>
      </c>
      <c r="BB561" s="4" t="s">
        <v>181</v>
      </c>
      <c r="BC561" s="161"/>
      <c r="BE561" s="19">
        <f>Tabla1[[#This Row],[TIEMPO PRORROGADO HASTA
(1)]]-Tabla1[[#This Row],[TIEMPO PRORROGADO DESDE
(1)]]</f>
        <v>0</v>
      </c>
      <c r="BF561" s="161"/>
      <c r="BG561" s="161"/>
      <c r="BH561" s="161"/>
      <c r="BJ561" s="4" t="s">
        <v>181</v>
      </c>
      <c r="BM561" s="4">
        <f t="shared" si="129"/>
        <v>0</v>
      </c>
      <c r="BR561" s="4" t="s">
        <v>181</v>
      </c>
      <c r="BU561" s="19">
        <f t="shared" si="130"/>
        <v>0</v>
      </c>
      <c r="BZ561" s="19">
        <f t="shared" si="131"/>
        <v>0</v>
      </c>
      <c r="CA561" s="19" t="s">
        <v>181</v>
      </c>
      <c r="CB561" s="161"/>
      <c r="CD561" s="161"/>
      <c r="CF561" s="19" t="s">
        <v>181</v>
      </c>
      <c r="CG561" s="161"/>
      <c r="CI561" s="161"/>
      <c r="CJ561" s="161"/>
      <c r="CK561" s="161"/>
      <c r="CL561" s="161"/>
      <c r="CN561" s="48"/>
      <c r="CO561" s="48"/>
      <c r="CP561" s="48"/>
      <c r="CR561" s="9">
        <v>0</v>
      </c>
      <c r="CS561" s="48"/>
      <c r="CT561" s="48"/>
      <c r="CU561" s="48"/>
      <c r="CX561" s="48"/>
      <c r="CY561" s="48"/>
      <c r="CZ561" s="48"/>
      <c r="DC561" s="48"/>
      <c r="DD561" s="48"/>
      <c r="DE561" s="48"/>
      <c r="DH561" s="48"/>
      <c r="DI561" s="48"/>
    </row>
    <row r="562" spans="1:113" x14ac:dyDescent="0.25">
      <c r="A562" s="4">
        <v>2020</v>
      </c>
      <c r="B562" s="5">
        <f>BD!K564</f>
        <v>554</v>
      </c>
      <c r="I562" s="19" t="s">
        <v>181</v>
      </c>
      <c r="O562" s="161"/>
      <c r="Q562" s="161"/>
      <c r="R562" s="161"/>
      <c r="T562" s="4" t="s">
        <v>181</v>
      </c>
      <c r="AE562" s="4" t="s">
        <v>181</v>
      </c>
      <c r="AP562" s="4" t="s">
        <v>181</v>
      </c>
      <c r="BA562" s="9">
        <f t="shared" si="128"/>
        <v>0</v>
      </c>
      <c r="BB562" s="4" t="s">
        <v>181</v>
      </c>
      <c r="BC562" s="161"/>
      <c r="BE562" s="19">
        <f>Tabla1[[#This Row],[TIEMPO PRORROGADO HASTA
(1)]]-Tabla1[[#This Row],[TIEMPO PRORROGADO DESDE
(1)]]</f>
        <v>0</v>
      </c>
      <c r="BF562" s="161"/>
      <c r="BG562" s="161"/>
      <c r="BH562" s="161"/>
      <c r="BJ562" s="4" t="s">
        <v>181</v>
      </c>
      <c r="BM562" s="4">
        <f t="shared" si="129"/>
        <v>0</v>
      </c>
      <c r="BR562" s="4" t="s">
        <v>181</v>
      </c>
      <c r="BU562" s="19">
        <f t="shared" si="130"/>
        <v>0</v>
      </c>
      <c r="BZ562" s="19">
        <f t="shared" si="131"/>
        <v>0</v>
      </c>
      <c r="CA562" s="19" t="s">
        <v>181</v>
      </c>
      <c r="CB562" s="161"/>
      <c r="CD562" s="161"/>
      <c r="CF562" s="19" t="s">
        <v>181</v>
      </c>
      <c r="CG562" s="161"/>
      <c r="CI562" s="161"/>
      <c r="CJ562" s="161"/>
      <c r="CK562" s="161"/>
      <c r="CL562" s="161"/>
      <c r="CN562" s="48"/>
      <c r="CO562" s="48"/>
      <c r="CP562" s="48"/>
      <c r="CR562" s="9">
        <v>0</v>
      </c>
      <c r="CS562" s="48"/>
      <c r="CT562" s="48"/>
      <c r="CU562" s="48"/>
      <c r="CX562" s="48"/>
      <c r="CY562" s="48"/>
      <c r="CZ562" s="48"/>
      <c r="DC562" s="48"/>
      <c r="DD562" s="48"/>
      <c r="DE562" s="48"/>
      <c r="DH562" s="48"/>
      <c r="DI562" s="48"/>
    </row>
    <row r="563" spans="1:113" x14ac:dyDescent="0.25">
      <c r="A563" s="4">
        <v>2020</v>
      </c>
      <c r="B563" s="5">
        <f>BD!K565</f>
        <v>555</v>
      </c>
      <c r="I563" s="19" t="s">
        <v>181</v>
      </c>
      <c r="O563" s="161"/>
      <c r="Q563" s="161"/>
      <c r="R563" s="161"/>
      <c r="T563" s="4" t="s">
        <v>181</v>
      </c>
      <c r="AE563" s="4" t="s">
        <v>181</v>
      </c>
      <c r="AP563" s="4" t="s">
        <v>181</v>
      </c>
      <c r="BA563" s="9">
        <f t="shared" si="128"/>
        <v>0</v>
      </c>
      <c r="BB563" s="4" t="s">
        <v>181</v>
      </c>
      <c r="BC563" s="161"/>
      <c r="BE563" s="19">
        <f>Tabla1[[#This Row],[TIEMPO PRORROGADO HASTA
(1)]]-Tabla1[[#This Row],[TIEMPO PRORROGADO DESDE
(1)]]</f>
        <v>0</v>
      </c>
      <c r="BF563" s="161"/>
      <c r="BG563" s="161"/>
      <c r="BH563" s="161"/>
      <c r="BJ563" s="4" t="s">
        <v>181</v>
      </c>
      <c r="BM563" s="4">
        <f t="shared" si="129"/>
        <v>0</v>
      </c>
      <c r="BR563" s="4" t="s">
        <v>181</v>
      </c>
      <c r="BU563" s="19">
        <f t="shared" si="130"/>
        <v>0</v>
      </c>
      <c r="BZ563" s="19">
        <f t="shared" si="131"/>
        <v>0</v>
      </c>
      <c r="CA563" s="19" t="s">
        <v>181</v>
      </c>
      <c r="CB563" s="161"/>
      <c r="CD563" s="161"/>
      <c r="CF563" s="19" t="s">
        <v>181</v>
      </c>
      <c r="CG563" s="161"/>
      <c r="CI563" s="161"/>
      <c r="CJ563" s="161"/>
      <c r="CK563" s="161"/>
      <c r="CL563" s="161"/>
      <c r="CN563" s="48"/>
      <c r="CO563" s="48"/>
      <c r="CP563" s="48"/>
      <c r="CR563" s="9">
        <v>0</v>
      </c>
      <c r="CS563" s="48"/>
      <c r="CT563" s="48"/>
      <c r="CU563" s="48"/>
      <c r="CX563" s="48"/>
      <c r="CY563" s="48"/>
      <c r="CZ563" s="48"/>
      <c r="DC563" s="48"/>
      <c r="DD563" s="48"/>
      <c r="DE563" s="48"/>
      <c r="DH563" s="48"/>
      <c r="DI563" s="48"/>
    </row>
    <row r="564" spans="1:113" x14ac:dyDescent="0.25">
      <c r="A564" s="4">
        <v>2020</v>
      </c>
      <c r="B564" s="5">
        <f>BD!K566</f>
        <v>556</v>
      </c>
      <c r="I564" s="19" t="s">
        <v>181</v>
      </c>
      <c r="O564" s="161"/>
      <c r="Q564" s="161"/>
      <c r="R564" s="161"/>
      <c r="T564" s="4" t="s">
        <v>181</v>
      </c>
      <c r="AE564" s="4" t="s">
        <v>181</v>
      </c>
      <c r="AP564" s="4" t="s">
        <v>181</v>
      </c>
      <c r="BA564" s="9">
        <f t="shared" si="128"/>
        <v>0</v>
      </c>
      <c r="BB564" s="4" t="s">
        <v>181</v>
      </c>
      <c r="BC564" s="161"/>
      <c r="BE564" s="19">
        <f>Tabla1[[#This Row],[TIEMPO PRORROGADO HASTA
(1)]]-Tabla1[[#This Row],[TIEMPO PRORROGADO DESDE
(1)]]</f>
        <v>0</v>
      </c>
      <c r="BF564" s="161"/>
      <c r="BG564" s="161"/>
      <c r="BH564" s="161"/>
      <c r="BJ564" s="4" t="s">
        <v>181</v>
      </c>
      <c r="BM564" s="4">
        <f t="shared" si="129"/>
        <v>0</v>
      </c>
      <c r="BR564" s="4" t="s">
        <v>181</v>
      </c>
      <c r="BU564" s="19">
        <f t="shared" si="130"/>
        <v>0</v>
      </c>
      <c r="BZ564" s="19">
        <f t="shared" si="131"/>
        <v>0</v>
      </c>
      <c r="CA564" s="19" t="s">
        <v>181</v>
      </c>
      <c r="CB564" s="161"/>
      <c r="CD564" s="161"/>
      <c r="CF564" s="19" t="s">
        <v>181</v>
      </c>
      <c r="CG564" s="161"/>
      <c r="CI564" s="161"/>
      <c r="CJ564" s="161"/>
      <c r="CK564" s="161"/>
      <c r="CL564" s="161"/>
      <c r="CN564" s="48"/>
      <c r="CO564" s="48"/>
      <c r="CP564" s="48"/>
      <c r="CR564" s="9">
        <v>0</v>
      </c>
      <c r="CS564" s="48"/>
      <c r="CT564" s="48"/>
      <c r="CU564" s="48"/>
      <c r="CX564" s="48"/>
      <c r="CY564" s="48"/>
      <c r="CZ564" s="48"/>
      <c r="DC564" s="48"/>
      <c r="DD564" s="48"/>
      <c r="DE564" s="48"/>
      <c r="DH564" s="48"/>
      <c r="DI564" s="48"/>
    </row>
    <row r="565" spans="1:113" x14ac:dyDescent="0.25">
      <c r="A565" s="4">
        <v>2020</v>
      </c>
      <c r="B565" s="5">
        <f>BD!K567</f>
        <v>557</v>
      </c>
      <c r="I565" s="19" t="s">
        <v>181</v>
      </c>
      <c r="O565" s="161"/>
      <c r="Q565" s="161"/>
      <c r="R565" s="161"/>
      <c r="T565" s="4" t="s">
        <v>181</v>
      </c>
      <c r="AE565" s="4" t="s">
        <v>181</v>
      </c>
      <c r="AP565" s="4" t="s">
        <v>181</v>
      </c>
      <c r="BA565" s="9">
        <f t="shared" si="128"/>
        <v>0</v>
      </c>
      <c r="BB565" s="4" t="s">
        <v>181</v>
      </c>
      <c r="BC565" s="161"/>
      <c r="BE565" s="19">
        <f>Tabla1[[#This Row],[TIEMPO PRORROGADO HASTA
(1)]]-Tabla1[[#This Row],[TIEMPO PRORROGADO DESDE
(1)]]</f>
        <v>0</v>
      </c>
      <c r="BF565" s="161"/>
      <c r="BG565" s="161"/>
      <c r="BH565" s="161"/>
      <c r="BJ565" s="4" t="s">
        <v>181</v>
      </c>
      <c r="BM565" s="4">
        <f t="shared" si="129"/>
        <v>0</v>
      </c>
      <c r="BR565" s="4" t="s">
        <v>181</v>
      </c>
      <c r="BU565" s="19">
        <f t="shared" si="130"/>
        <v>0</v>
      </c>
      <c r="BZ565" s="19">
        <f t="shared" si="131"/>
        <v>0</v>
      </c>
      <c r="CA565" s="19" t="s">
        <v>181</v>
      </c>
      <c r="CB565" s="161"/>
      <c r="CD565" s="161"/>
      <c r="CF565" s="19" t="s">
        <v>181</v>
      </c>
      <c r="CG565" s="161"/>
      <c r="CI565" s="161"/>
      <c r="CJ565" s="161"/>
      <c r="CK565" s="161"/>
      <c r="CL565" s="161"/>
      <c r="CN565" s="48"/>
      <c r="CO565" s="48"/>
      <c r="CP565" s="48"/>
      <c r="CR565" s="9">
        <v>0</v>
      </c>
      <c r="CS565" s="48"/>
      <c r="CT565" s="48"/>
      <c r="CU565" s="48"/>
      <c r="CX565" s="48"/>
      <c r="CY565" s="48"/>
      <c r="CZ565" s="48"/>
      <c r="DC565" s="48"/>
      <c r="DD565" s="48"/>
      <c r="DE565" s="48"/>
      <c r="DH565" s="48"/>
      <c r="DI565" s="48"/>
    </row>
    <row r="566" spans="1:113" x14ac:dyDescent="0.25">
      <c r="A566" s="4">
        <v>2020</v>
      </c>
      <c r="B566" s="5">
        <f>BD!K568</f>
        <v>558</v>
      </c>
      <c r="I566" s="19" t="s">
        <v>181</v>
      </c>
      <c r="O566" s="161"/>
      <c r="Q566" s="161"/>
      <c r="R566" s="161"/>
      <c r="T566" s="4" t="s">
        <v>181</v>
      </c>
      <c r="AE566" s="4" t="s">
        <v>181</v>
      </c>
      <c r="AP566" s="4" t="s">
        <v>181</v>
      </c>
      <c r="BA566" s="9">
        <f t="shared" si="128"/>
        <v>0</v>
      </c>
      <c r="BB566" s="4" t="s">
        <v>181</v>
      </c>
      <c r="BC566" s="161"/>
      <c r="BE566" s="19">
        <f>Tabla1[[#This Row],[TIEMPO PRORROGADO HASTA
(1)]]-Tabla1[[#This Row],[TIEMPO PRORROGADO DESDE
(1)]]</f>
        <v>0</v>
      </c>
      <c r="BF566" s="161"/>
      <c r="BG566" s="161"/>
      <c r="BH566" s="161"/>
      <c r="BJ566" s="4" t="s">
        <v>181</v>
      </c>
      <c r="BM566" s="4">
        <f t="shared" si="129"/>
        <v>0</v>
      </c>
      <c r="BR566" s="4" t="s">
        <v>181</v>
      </c>
      <c r="BU566" s="19">
        <f t="shared" si="130"/>
        <v>0</v>
      </c>
      <c r="BZ566" s="19">
        <f t="shared" si="131"/>
        <v>0</v>
      </c>
      <c r="CA566" s="19" t="s">
        <v>181</v>
      </c>
      <c r="CB566" s="161"/>
      <c r="CD566" s="161"/>
      <c r="CF566" s="19" t="s">
        <v>181</v>
      </c>
      <c r="CG566" s="161"/>
      <c r="CI566" s="161"/>
      <c r="CJ566" s="161"/>
      <c r="CK566" s="161"/>
      <c r="CL566" s="161"/>
      <c r="CN566" s="48"/>
      <c r="CO566" s="48"/>
      <c r="CP566" s="48"/>
      <c r="CR566" s="9">
        <v>0</v>
      </c>
      <c r="CS566" s="48"/>
      <c r="CT566" s="48"/>
      <c r="CU566" s="48"/>
      <c r="CX566" s="48"/>
      <c r="CY566" s="48"/>
      <c r="CZ566" s="48"/>
      <c r="DC566" s="48"/>
      <c r="DD566" s="48"/>
      <c r="DE566" s="48"/>
      <c r="DH566" s="48"/>
      <c r="DI566" s="48"/>
    </row>
    <row r="567" spans="1:113" x14ac:dyDescent="0.25">
      <c r="A567" s="4">
        <v>2020</v>
      </c>
      <c r="B567" s="5">
        <f>BD!K569</f>
        <v>559</v>
      </c>
      <c r="I567" s="19" t="s">
        <v>181</v>
      </c>
      <c r="O567" s="161"/>
      <c r="Q567" s="161"/>
      <c r="R567" s="161"/>
      <c r="T567" s="4" t="s">
        <v>181</v>
      </c>
      <c r="AE567" s="4" t="s">
        <v>181</v>
      </c>
      <c r="AP567" s="4" t="s">
        <v>181</v>
      </c>
      <c r="BA567" s="9">
        <f t="shared" si="128"/>
        <v>0</v>
      </c>
      <c r="BB567" s="4" t="s">
        <v>181</v>
      </c>
      <c r="BC567" s="161"/>
      <c r="BE567" s="19">
        <f>Tabla1[[#This Row],[TIEMPO PRORROGADO HASTA
(1)]]-Tabla1[[#This Row],[TIEMPO PRORROGADO DESDE
(1)]]</f>
        <v>0</v>
      </c>
      <c r="BF567" s="161"/>
      <c r="BG567" s="161"/>
      <c r="BH567" s="161"/>
      <c r="BJ567" s="4" t="s">
        <v>181</v>
      </c>
      <c r="BM567" s="4">
        <f t="shared" si="129"/>
        <v>0</v>
      </c>
      <c r="BR567" s="4" t="s">
        <v>181</v>
      </c>
      <c r="BU567" s="19">
        <f t="shared" si="130"/>
        <v>0</v>
      </c>
      <c r="BZ567" s="19">
        <f t="shared" si="131"/>
        <v>0</v>
      </c>
      <c r="CA567" s="19" t="s">
        <v>181</v>
      </c>
      <c r="CB567" s="161"/>
      <c r="CD567" s="161"/>
      <c r="CF567" s="19" t="s">
        <v>181</v>
      </c>
      <c r="CG567" s="161"/>
      <c r="CI567" s="161"/>
      <c r="CJ567" s="161"/>
      <c r="CK567" s="161"/>
      <c r="CL567" s="161"/>
      <c r="CN567" s="48"/>
      <c r="CO567" s="48"/>
      <c r="CP567" s="48"/>
      <c r="CR567" s="9">
        <v>0</v>
      </c>
      <c r="CS567" s="48"/>
      <c r="CT567" s="48"/>
      <c r="CU567" s="48"/>
      <c r="CX567" s="48"/>
      <c r="CY567" s="48"/>
      <c r="CZ567" s="48"/>
      <c r="DC567" s="48"/>
      <c r="DD567" s="48"/>
      <c r="DE567" s="48"/>
      <c r="DH567" s="48"/>
      <c r="DI567" s="48"/>
    </row>
    <row r="568" spans="1:113" x14ac:dyDescent="0.25">
      <c r="A568" s="4">
        <v>2020</v>
      </c>
      <c r="B568" s="5">
        <f>BD!K570</f>
        <v>560</v>
      </c>
      <c r="I568" s="19" t="s">
        <v>181</v>
      </c>
      <c r="O568" s="161"/>
      <c r="Q568" s="161"/>
      <c r="R568" s="161"/>
      <c r="T568" s="4" t="s">
        <v>181</v>
      </c>
      <c r="AE568" s="4" t="s">
        <v>181</v>
      </c>
      <c r="AP568" s="4" t="s">
        <v>181</v>
      </c>
      <c r="BA568" s="9">
        <f t="shared" si="128"/>
        <v>0</v>
      </c>
      <c r="BB568" s="4" t="s">
        <v>181</v>
      </c>
      <c r="BC568" s="161"/>
      <c r="BE568" s="19">
        <f>Tabla1[[#This Row],[TIEMPO PRORROGADO HASTA
(1)]]-Tabla1[[#This Row],[TIEMPO PRORROGADO DESDE
(1)]]</f>
        <v>0</v>
      </c>
      <c r="BF568" s="161"/>
      <c r="BG568" s="161"/>
      <c r="BH568" s="161"/>
      <c r="BJ568" s="4" t="s">
        <v>181</v>
      </c>
      <c r="BM568" s="4">
        <f t="shared" si="129"/>
        <v>0</v>
      </c>
      <c r="BR568" s="4" t="s">
        <v>181</v>
      </c>
      <c r="BU568" s="19">
        <f t="shared" si="130"/>
        <v>0</v>
      </c>
      <c r="BZ568" s="19">
        <f t="shared" si="131"/>
        <v>0</v>
      </c>
      <c r="CA568" s="19" t="s">
        <v>181</v>
      </c>
      <c r="CB568" s="161"/>
      <c r="CD568" s="161"/>
      <c r="CF568" s="19" t="s">
        <v>181</v>
      </c>
      <c r="CG568" s="161"/>
      <c r="CI568" s="161"/>
      <c r="CJ568" s="161"/>
      <c r="CK568" s="161"/>
      <c r="CL568" s="161"/>
      <c r="CN568" s="48"/>
      <c r="CO568" s="48"/>
      <c r="CP568" s="48"/>
      <c r="CR568" s="9">
        <v>0</v>
      </c>
      <c r="CS568" s="48"/>
      <c r="CT568" s="48"/>
      <c r="CU568" s="48"/>
      <c r="CX568" s="48"/>
      <c r="CY568" s="48"/>
      <c r="CZ568" s="48"/>
      <c r="DC568" s="48"/>
      <c r="DD568" s="48"/>
      <c r="DE568" s="48"/>
      <c r="DH568" s="48"/>
      <c r="DI568" s="48"/>
    </row>
    <row r="569" spans="1:113" x14ac:dyDescent="0.25">
      <c r="A569" s="4">
        <v>2020</v>
      </c>
      <c r="B569" s="5">
        <f>BD!K571</f>
        <v>561</v>
      </c>
      <c r="I569" s="19" t="s">
        <v>180</v>
      </c>
      <c r="J569" s="20">
        <v>44165</v>
      </c>
      <c r="K569" s="6" t="s">
        <v>5358</v>
      </c>
      <c r="L569" s="19" t="s">
        <v>209</v>
      </c>
      <c r="M569" s="9">
        <v>2250000</v>
      </c>
      <c r="O569" s="161"/>
      <c r="Q569" s="161"/>
      <c r="R569" s="161"/>
      <c r="S569" s="6" t="s">
        <v>1433</v>
      </c>
      <c r="T569" s="4" t="s">
        <v>181</v>
      </c>
      <c r="AE569" s="4" t="s">
        <v>181</v>
      </c>
      <c r="AP569" s="4" t="s">
        <v>181</v>
      </c>
      <c r="BA569" s="9">
        <f t="shared" si="128"/>
        <v>2250000</v>
      </c>
      <c r="BB569" s="4" t="s">
        <v>180</v>
      </c>
      <c r="BC569" s="161">
        <v>44165</v>
      </c>
      <c r="BD569" s="6" t="s">
        <v>5358</v>
      </c>
      <c r="BE569" s="19">
        <f>Tabla1[[#This Row],[TIEMPO PRORROGADO HASTA
(1)]]-Tabla1[[#This Row],[TIEMPO PRORROGADO DESDE
(1)]]</f>
        <v>16</v>
      </c>
      <c r="BF569" s="161">
        <v>44179</v>
      </c>
      <c r="BG569" s="161">
        <v>44195</v>
      </c>
      <c r="BH569" s="161"/>
      <c r="BI569" s="6" t="s">
        <v>1433</v>
      </c>
      <c r="BJ569" s="4" t="s">
        <v>181</v>
      </c>
      <c r="BM569" s="4">
        <f t="shared" si="129"/>
        <v>0</v>
      </c>
      <c r="BR569" s="4" t="s">
        <v>181</v>
      </c>
      <c r="BU569" s="19">
        <f t="shared" si="130"/>
        <v>0</v>
      </c>
      <c r="BZ569" s="19">
        <f t="shared" si="131"/>
        <v>16</v>
      </c>
      <c r="CA569" s="19" t="s">
        <v>181</v>
      </c>
      <c r="CB569" s="161"/>
      <c r="CD569" s="161"/>
      <c r="CF569" s="19" t="s">
        <v>181</v>
      </c>
      <c r="CG569" s="161"/>
      <c r="CI569" s="161"/>
      <c r="CJ569" s="161"/>
      <c r="CK569" s="161"/>
      <c r="CL569" s="161"/>
      <c r="CN569" s="48"/>
      <c r="CO569" s="48"/>
      <c r="CP569" s="48"/>
      <c r="CR569" s="9">
        <v>0</v>
      </c>
      <c r="CS569" s="48"/>
      <c r="CT569" s="48"/>
      <c r="CU569" s="48"/>
      <c r="CX569" s="48"/>
      <c r="CY569" s="48"/>
      <c r="CZ569" s="48"/>
      <c r="DC569" s="48"/>
      <c r="DD569" s="48"/>
      <c r="DE569" s="48"/>
      <c r="DH569" s="48"/>
      <c r="DI569" s="48"/>
    </row>
    <row r="570" spans="1:113" x14ac:dyDescent="0.25">
      <c r="A570" s="4">
        <v>2020</v>
      </c>
      <c r="B570" s="5">
        <f>BD!K572</f>
        <v>562</v>
      </c>
      <c r="I570" s="19" t="s">
        <v>180</v>
      </c>
      <c r="O570" s="161"/>
      <c r="Q570" s="161"/>
      <c r="R570" s="161"/>
      <c r="T570" s="4" t="s">
        <v>181</v>
      </c>
      <c r="AE570" s="4" t="s">
        <v>181</v>
      </c>
      <c r="AP570" s="4" t="s">
        <v>181</v>
      </c>
      <c r="BA570" s="9">
        <f t="shared" si="128"/>
        <v>0</v>
      </c>
      <c r="BB570" s="4" t="s">
        <v>181</v>
      </c>
      <c r="BC570" s="161"/>
      <c r="BE570" s="19">
        <f>Tabla1[[#This Row],[TIEMPO PRORROGADO HASTA
(1)]]-Tabla1[[#This Row],[TIEMPO PRORROGADO DESDE
(1)]]</f>
        <v>0</v>
      </c>
      <c r="BF570" s="161"/>
      <c r="BG570" s="161"/>
      <c r="BH570" s="161"/>
      <c r="BJ570" s="4" t="s">
        <v>181</v>
      </c>
      <c r="BM570" s="4">
        <f t="shared" si="129"/>
        <v>0</v>
      </c>
      <c r="BR570" s="4" t="s">
        <v>181</v>
      </c>
      <c r="BU570" s="19">
        <f t="shared" si="130"/>
        <v>0</v>
      </c>
      <c r="BZ570" s="19">
        <f t="shared" si="131"/>
        <v>0</v>
      </c>
      <c r="CA570" s="19" t="s">
        <v>181</v>
      </c>
      <c r="CB570" s="161"/>
      <c r="CD570" s="161"/>
      <c r="CF570" s="19" t="s">
        <v>181</v>
      </c>
      <c r="CG570" s="161"/>
      <c r="CI570" s="161"/>
      <c r="CJ570" s="161"/>
      <c r="CK570" s="161"/>
      <c r="CL570" s="161"/>
      <c r="CN570" s="48"/>
      <c r="CO570" s="48"/>
      <c r="CP570" s="48"/>
      <c r="CR570" s="9">
        <v>0</v>
      </c>
      <c r="CS570" s="48"/>
      <c r="CT570" s="48"/>
      <c r="CU570" s="48"/>
      <c r="CX570" s="48"/>
      <c r="CY570" s="48"/>
      <c r="CZ570" s="48"/>
      <c r="DC570" s="48"/>
      <c r="DD570" s="48"/>
      <c r="DE570" s="48"/>
      <c r="DH570" s="48"/>
      <c r="DI570" s="48"/>
    </row>
    <row r="571" spans="1:113" x14ac:dyDescent="0.25">
      <c r="A571" s="4">
        <v>2020</v>
      </c>
      <c r="B571" s="5">
        <f>BD!K573</f>
        <v>563</v>
      </c>
      <c r="I571" s="19" t="s">
        <v>181</v>
      </c>
      <c r="O571" s="161"/>
      <c r="Q571" s="161"/>
      <c r="R571" s="161"/>
      <c r="T571" s="4" t="s">
        <v>181</v>
      </c>
      <c r="AE571" s="4" t="s">
        <v>181</v>
      </c>
      <c r="AP571" s="4" t="s">
        <v>181</v>
      </c>
      <c r="BA571" s="9">
        <f t="shared" si="128"/>
        <v>0</v>
      </c>
      <c r="BB571" s="4" t="s">
        <v>181</v>
      </c>
      <c r="BC571" s="161"/>
      <c r="BE571" s="19">
        <f>Tabla1[[#This Row],[TIEMPO PRORROGADO HASTA
(1)]]-Tabla1[[#This Row],[TIEMPO PRORROGADO DESDE
(1)]]</f>
        <v>0</v>
      </c>
      <c r="BF571" s="161"/>
      <c r="BG571" s="161"/>
      <c r="BH571" s="161"/>
      <c r="BJ571" s="4" t="s">
        <v>181</v>
      </c>
      <c r="BM571" s="4">
        <f t="shared" si="129"/>
        <v>0</v>
      </c>
      <c r="BR571" s="4" t="s">
        <v>181</v>
      </c>
      <c r="BU571" s="19">
        <f t="shared" si="130"/>
        <v>0</v>
      </c>
      <c r="BZ571" s="19">
        <f t="shared" si="131"/>
        <v>0</v>
      </c>
      <c r="CA571" s="19" t="s">
        <v>181</v>
      </c>
      <c r="CB571" s="161"/>
      <c r="CD571" s="161"/>
      <c r="CF571" s="19" t="s">
        <v>181</v>
      </c>
      <c r="CG571" s="161"/>
      <c r="CI571" s="161"/>
      <c r="CJ571" s="161"/>
      <c r="CK571" s="161"/>
      <c r="CL571" s="161"/>
      <c r="CN571" s="48"/>
      <c r="CO571" s="48"/>
      <c r="CP571" s="48"/>
      <c r="CR571" s="9">
        <v>0</v>
      </c>
      <c r="CS571" s="48"/>
      <c r="CT571" s="48"/>
      <c r="CU571" s="48"/>
      <c r="CX571" s="48"/>
      <c r="CY571" s="48"/>
      <c r="CZ571" s="48"/>
      <c r="DC571" s="48"/>
      <c r="DD571" s="48"/>
      <c r="DE571" s="48"/>
      <c r="DH571" s="48"/>
      <c r="DI571" s="48"/>
    </row>
    <row r="572" spans="1:113" x14ac:dyDescent="0.25">
      <c r="A572" s="4">
        <v>2020</v>
      </c>
      <c r="B572" s="5">
        <f>BD!K574</f>
        <v>564</v>
      </c>
      <c r="I572" s="19" t="s">
        <v>181</v>
      </c>
      <c r="O572" s="161"/>
      <c r="Q572" s="161"/>
      <c r="R572" s="161"/>
      <c r="T572" s="4" t="s">
        <v>181</v>
      </c>
      <c r="AE572" s="4" t="s">
        <v>181</v>
      </c>
      <c r="AP572" s="4" t="s">
        <v>181</v>
      </c>
      <c r="BA572" s="9">
        <f t="shared" si="128"/>
        <v>0</v>
      </c>
      <c r="BB572" s="4" t="s">
        <v>181</v>
      </c>
      <c r="BC572" s="161"/>
      <c r="BE572" s="19">
        <f>Tabla1[[#This Row],[TIEMPO PRORROGADO HASTA
(1)]]-Tabla1[[#This Row],[TIEMPO PRORROGADO DESDE
(1)]]</f>
        <v>0</v>
      </c>
      <c r="BF572" s="161"/>
      <c r="BG572" s="161"/>
      <c r="BH572" s="161"/>
      <c r="BJ572" s="4" t="s">
        <v>181</v>
      </c>
      <c r="BM572" s="4">
        <f t="shared" si="129"/>
        <v>0</v>
      </c>
      <c r="BR572" s="4" t="s">
        <v>181</v>
      </c>
      <c r="BU572" s="19">
        <f t="shared" si="130"/>
        <v>0</v>
      </c>
      <c r="BZ572" s="19">
        <f t="shared" si="131"/>
        <v>0</v>
      </c>
      <c r="CA572" s="19" t="s">
        <v>181</v>
      </c>
      <c r="CB572" s="161"/>
      <c r="CD572" s="161"/>
      <c r="CF572" s="19" t="s">
        <v>181</v>
      </c>
      <c r="CG572" s="161"/>
      <c r="CI572" s="161"/>
      <c r="CJ572" s="161"/>
      <c r="CK572" s="161"/>
      <c r="CL572" s="161"/>
      <c r="CN572" s="48"/>
      <c r="CO572" s="48"/>
      <c r="CP572" s="48"/>
      <c r="CR572" s="9">
        <v>0</v>
      </c>
      <c r="CS572" s="48"/>
      <c r="CT572" s="48"/>
      <c r="CU572" s="48"/>
      <c r="CX572" s="48"/>
      <c r="CY572" s="48"/>
      <c r="CZ572" s="48"/>
      <c r="DC572" s="48"/>
      <c r="DD572" s="48"/>
      <c r="DE572" s="48"/>
      <c r="DH572" s="48"/>
      <c r="DI572" s="48"/>
    </row>
    <row r="573" spans="1:113" x14ac:dyDescent="0.25">
      <c r="A573" s="4">
        <v>2020</v>
      </c>
      <c r="B573" s="5">
        <f>BD!K575</f>
        <v>565</v>
      </c>
      <c r="I573" s="19" t="s">
        <v>181</v>
      </c>
      <c r="O573" s="161"/>
      <c r="Q573" s="161"/>
      <c r="R573" s="161"/>
      <c r="T573" s="4" t="s">
        <v>181</v>
      </c>
      <c r="AE573" s="4" t="s">
        <v>181</v>
      </c>
      <c r="AP573" s="4" t="s">
        <v>181</v>
      </c>
      <c r="BA573" s="9">
        <f t="shared" si="128"/>
        <v>0</v>
      </c>
      <c r="BB573" s="4" t="s">
        <v>181</v>
      </c>
      <c r="BC573" s="161"/>
      <c r="BE573" s="19">
        <f>Tabla1[[#This Row],[TIEMPO PRORROGADO HASTA
(1)]]-Tabla1[[#This Row],[TIEMPO PRORROGADO DESDE
(1)]]</f>
        <v>0</v>
      </c>
      <c r="BF573" s="161"/>
      <c r="BG573" s="161"/>
      <c r="BH573" s="161"/>
      <c r="BJ573" s="4" t="s">
        <v>181</v>
      </c>
      <c r="BM573" s="4">
        <f t="shared" si="129"/>
        <v>0</v>
      </c>
      <c r="BR573" s="4" t="s">
        <v>181</v>
      </c>
      <c r="BU573" s="19">
        <f t="shared" si="130"/>
        <v>0</v>
      </c>
      <c r="BZ573" s="19">
        <f t="shared" si="131"/>
        <v>0</v>
      </c>
      <c r="CA573" s="19" t="s">
        <v>181</v>
      </c>
      <c r="CB573" s="161"/>
      <c r="CD573" s="161"/>
      <c r="CF573" s="19" t="s">
        <v>181</v>
      </c>
      <c r="CG573" s="161"/>
      <c r="CI573" s="161"/>
      <c r="CJ573" s="161"/>
      <c r="CK573" s="161"/>
      <c r="CL573" s="161"/>
      <c r="CN573" s="48"/>
      <c r="CO573" s="48"/>
      <c r="CP573" s="48"/>
      <c r="CR573" s="9">
        <v>0</v>
      </c>
      <c r="CS573" s="48"/>
      <c r="CT573" s="48"/>
      <c r="CU573" s="48"/>
      <c r="CX573" s="48"/>
      <c r="CY573" s="48"/>
      <c r="CZ573" s="48"/>
      <c r="DC573" s="48"/>
      <c r="DD573" s="48"/>
      <c r="DE573" s="48"/>
      <c r="DH573" s="48"/>
      <c r="DI573" s="48"/>
    </row>
    <row r="574" spans="1:113" x14ac:dyDescent="0.25">
      <c r="A574" s="4">
        <v>2020</v>
      </c>
      <c r="B574" s="5">
        <f>BD!K576</f>
        <v>566</v>
      </c>
      <c r="I574" s="19" t="s">
        <v>180</v>
      </c>
      <c r="J574" s="20">
        <v>44174</v>
      </c>
      <c r="K574" s="6" t="s">
        <v>5358</v>
      </c>
      <c r="L574" s="19" t="s">
        <v>209</v>
      </c>
      <c r="M574" s="9">
        <v>2000000</v>
      </c>
      <c r="O574" s="161"/>
      <c r="Q574" s="161"/>
      <c r="R574" s="161"/>
      <c r="S574" s="6" t="s">
        <v>1436</v>
      </c>
      <c r="T574" s="4" t="s">
        <v>181</v>
      </c>
      <c r="AE574" s="4" t="s">
        <v>181</v>
      </c>
      <c r="AP574" s="4" t="s">
        <v>181</v>
      </c>
      <c r="BA574" s="9">
        <f t="shared" si="128"/>
        <v>2000000</v>
      </c>
      <c r="BB574" s="4" t="s">
        <v>180</v>
      </c>
      <c r="BC574" s="20">
        <v>44174</v>
      </c>
      <c r="BD574" s="6" t="s">
        <v>5358</v>
      </c>
      <c r="BE574" s="19">
        <f>Tabla1[[#This Row],[TIEMPO PRORROGADO HASTA
(1)]]-Tabla1[[#This Row],[TIEMPO PRORROGADO DESDE
(1)]]</f>
        <v>20</v>
      </c>
      <c r="BF574" s="161">
        <v>44175</v>
      </c>
      <c r="BG574" s="161">
        <v>44195</v>
      </c>
      <c r="BH574" s="161"/>
      <c r="BI574" s="6" t="s">
        <v>1436</v>
      </c>
      <c r="BJ574" s="4" t="s">
        <v>181</v>
      </c>
      <c r="BM574" s="4">
        <f t="shared" si="129"/>
        <v>0</v>
      </c>
      <c r="BR574" s="4" t="s">
        <v>181</v>
      </c>
      <c r="BU574" s="19">
        <f t="shared" si="130"/>
        <v>0</v>
      </c>
      <c r="BZ574" s="19">
        <f t="shared" si="131"/>
        <v>20</v>
      </c>
      <c r="CA574" s="19" t="s">
        <v>181</v>
      </c>
      <c r="CB574" s="161"/>
      <c r="CD574" s="161"/>
      <c r="CF574" s="19" t="s">
        <v>181</v>
      </c>
      <c r="CG574" s="161"/>
      <c r="CI574" s="161"/>
      <c r="CJ574" s="161"/>
      <c r="CK574" s="161"/>
      <c r="CL574" s="161"/>
      <c r="CN574" s="48"/>
      <c r="CO574" s="48"/>
      <c r="CP574" s="48"/>
      <c r="CR574" s="9">
        <v>0</v>
      </c>
      <c r="CS574" s="48"/>
      <c r="CT574" s="48"/>
      <c r="CU574" s="48"/>
      <c r="CX574" s="48"/>
      <c r="CY574" s="48"/>
      <c r="CZ574" s="48"/>
      <c r="DC574" s="48"/>
      <c r="DD574" s="48"/>
      <c r="DE574" s="48"/>
      <c r="DH574" s="48"/>
      <c r="DI574" s="48"/>
    </row>
    <row r="575" spans="1:113" x14ac:dyDescent="0.25">
      <c r="A575" s="4">
        <v>2020</v>
      </c>
      <c r="B575" s="5">
        <f>BD!K577</f>
        <v>567</v>
      </c>
      <c r="I575" s="19" t="s">
        <v>181</v>
      </c>
      <c r="O575" s="161"/>
      <c r="Q575" s="161"/>
      <c r="R575" s="161"/>
      <c r="T575" s="4" t="s">
        <v>181</v>
      </c>
      <c r="AE575" s="4" t="s">
        <v>181</v>
      </c>
      <c r="AP575" s="4" t="s">
        <v>181</v>
      </c>
      <c r="BA575" s="9">
        <f t="shared" ref="BA575:BA585" si="132">M575+X575+AI575+AT575</f>
        <v>0</v>
      </c>
      <c r="BB575" s="4" t="s">
        <v>181</v>
      </c>
      <c r="BC575" s="161"/>
      <c r="BE575" s="19">
        <f>Tabla1[[#This Row],[TIEMPO PRORROGADO HASTA
(1)]]-Tabla1[[#This Row],[TIEMPO PRORROGADO DESDE
(1)]]</f>
        <v>0</v>
      </c>
      <c r="BF575" s="161"/>
      <c r="BG575" s="161"/>
      <c r="BH575" s="161"/>
      <c r="BJ575" s="4" t="s">
        <v>181</v>
      </c>
      <c r="BM575" s="4">
        <f t="shared" ref="BM575:BM585" si="133">BO575-BN575</f>
        <v>0</v>
      </c>
      <c r="BR575" s="4" t="s">
        <v>181</v>
      </c>
      <c r="BU575" s="19">
        <f t="shared" ref="BU575:BU585" si="134">BW575-BV575</f>
        <v>0</v>
      </c>
      <c r="BZ575" s="19">
        <f t="shared" ref="BZ575:BZ585" si="135">BU575+BM575+BE575</f>
        <v>0</v>
      </c>
      <c r="CA575" s="19" t="s">
        <v>181</v>
      </c>
      <c r="CB575" s="161"/>
      <c r="CD575" s="161"/>
      <c r="CF575" s="19" t="s">
        <v>181</v>
      </c>
      <c r="CG575" s="161"/>
      <c r="CI575" s="161"/>
      <c r="CJ575" s="161"/>
      <c r="CK575" s="161"/>
      <c r="CL575" s="161"/>
      <c r="CN575" s="48"/>
      <c r="CO575" s="48"/>
      <c r="CP575" s="48"/>
      <c r="CR575" s="9">
        <v>0</v>
      </c>
      <c r="CS575" s="48"/>
      <c r="CT575" s="48"/>
      <c r="CU575" s="48"/>
      <c r="CX575" s="48"/>
      <c r="CY575" s="48"/>
      <c r="CZ575" s="48"/>
      <c r="DC575" s="48"/>
      <c r="DD575" s="48"/>
      <c r="DE575" s="48"/>
      <c r="DH575" s="48"/>
      <c r="DI575" s="48"/>
    </row>
    <row r="576" spans="1:113" x14ac:dyDescent="0.25">
      <c r="A576" s="4">
        <v>2020</v>
      </c>
      <c r="B576" s="5">
        <f>BD!K578</f>
        <v>568</v>
      </c>
      <c r="I576" s="19" t="s">
        <v>181</v>
      </c>
      <c r="O576" s="161"/>
      <c r="Q576" s="161"/>
      <c r="R576" s="161"/>
      <c r="T576" s="4" t="s">
        <v>181</v>
      </c>
      <c r="AE576" s="4" t="s">
        <v>181</v>
      </c>
      <c r="AP576" s="4" t="s">
        <v>181</v>
      </c>
      <c r="BA576" s="9">
        <f t="shared" si="132"/>
        <v>0</v>
      </c>
      <c r="BB576" s="4" t="s">
        <v>181</v>
      </c>
      <c r="BC576" s="161"/>
      <c r="BE576" s="19">
        <f>Tabla1[[#This Row],[TIEMPO PRORROGADO HASTA
(1)]]-Tabla1[[#This Row],[TIEMPO PRORROGADO DESDE
(1)]]</f>
        <v>0</v>
      </c>
      <c r="BF576" s="161"/>
      <c r="BG576" s="161"/>
      <c r="BH576" s="161"/>
      <c r="BJ576" s="4" t="s">
        <v>181</v>
      </c>
      <c r="BM576" s="4">
        <f t="shared" si="133"/>
        <v>0</v>
      </c>
      <c r="BR576" s="4" t="s">
        <v>181</v>
      </c>
      <c r="BU576" s="19">
        <f t="shared" si="134"/>
        <v>0</v>
      </c>
      <c r="BZ576" s="19">
        <f t="shared" si="135"/>
        <v>0</v>
      </c>
      <c r="CA576" s="19" t="s">
        <v>181</v>
      </c>
      <c r="CB576" s="161"/>
      <c r="CD576" s="161"/>
      <c r="CF576" s="19" t="s">
        <v>181</v>
      </c>
      <c r="CG576" s="161"/>
      <c r="CI576" s="161"/>
      <c r="CJ576" s="161"/>
      <c r="CK576" s="161"/>
      <c r="CL576" s="161"/>
      <c r="CN576" s="48"/>
      <c r="CO576" s="48"/>
      <c r="CP576" s="48"/>
      <c r="CR576" s="9">
        <v>0</v>
      </c>
      <c r="CS576" s="48"/>
      <c r="CT576" s="48"/>
      <c r="CU576" s="48"/>
      <c r="CX576" s="48"/>
      <c r="CY576" s="48"/>
      <c r="CZ576" s="48"/>
      <c r="DC576" s="48"/>
      <c r="DD576" s="48"/>
      <c r="DE576" s="48"/>
      <c r="DH576" s="48"/>
      <c r="DI576" s="48"/>
    </row>
    <row r="577" spans="1:113" x14ac:dyDescent="0.25">
      <c r="A577" s="4">
        <v>2020</v>
      </c>
      <c r="B577" s="5">
        <f>BD!K579</f>
        <v>569</v>
      </c>
      <c r="I577" s="19" t="s">
        <v>181</v>
      </c>
      <c r="O577" s="161"/>
      <c r="Q577" s="161"/>
      <c r="R577" s="161"/>
      <c r="T577" s="4" t="s">
        <v>181</v>
      </c>
      <c r="AE577" s="4" t="s">
        <v>181</v>
      </c>
      <c r="AP577" s="4" t="s">
        <v>181</v>
      </c>
      <c r="BA577" s="9">
        <f t="shared" si="132"/>
        <v>0</v>
      </c>
      <c r="BB577" s="4" t="s">
        <v>181</v>
      </c>
      <c r="BC577" s="161"/>
      <c r="BE577" s="19">
        <f>Tabla1[[#This Row],[TIEMPO PRORROGADO HASTA
(1)]]-Tabla1[[#This Row],[TIEMPO PRORROGADO DESDE
(1)]]</f>
        <v>0</v>
      </c>
      <c r="BF577" s="161"/>
      <c r="BG577" s="161"/>
      <c r="BH577" s="161"/>
      <c r="BJ577" s="4" t="s">
        <v>181</v>
      </c>
      <c r="BM577" s="4">
        <f t="shared" si="133"/>
        <v>0</v>
      </c>
      <c r="BR577" s="4" t="s">
        <v>181</v>
      </c>
      <c r="BU577" s="19">
        <f t="shared" si="134"/>
        <v>0</v>
      </c>
      <c r="BZ577" s="19">
        <f t="shared" si="135"/>
        <v>0</v>
      </c>
      <c r="CA577" s="19" t="s">
        <v>181</v>
      </c>
      <c r="CB577" s="161"/>
      <c r="CD577" s="161"/>
      <c r="CF577" s="19" t="s">
        <v>181</v>
      </c>
      <c r="CG577" s="161"/>
      <c r="CI577" s="161"/>
      <c r="CJ577" s="161"/>
      <c r="CK577" s="161"/>
      <c r="CL577" s="161"/>
      <c r="CN577" s="48"/>
      <c r="CO577" s="48"/>
      <c r="CP577" s="48"/>
      <c r="CR577" s="9">
        <v>0</v>
      </c>
      <c r="CS577" s="48"/>
      <c r="CT577" s="48"/>
      <c r="CU577" s="48"/>
      <c r="CX577" s="48"/>
      <c r="CY577" s="48"/>
      <c r="CZ577" s="48"/>
      <c r="DC577" s="48"/>
      <c r="DD577" s="48"/>
      <c r="DE577" s="48"/>
      <c r="DH577" s="48"/>
      <c r="DI577" s="48"/>
    </row>
    <row r="578" spans="1:113" x14ac:dyDescent="0.25">
      <c r="A578" s="4">
        <v>2020</v>
      </c>
      <c r="B578" s="5">
        <f>BD!K580</f>
        <v>570</v>
      </c>
      <c r="I578" s="19" t="s">
        <v>181</v>
      </c>
      <c r="O578" s="161"/>
      <c r="Q578" s="161"/>
      <c r="R578" s="161"/>
      <c r="T578" s="4" t="s">
        <v>181</v>
      </c>
      <c r="AE578" s="4" t="s">
        <v>181</v>
      </c>
      <c r="AP578" s="4" t="s">
        <v>181</v>
      </c>
      <c r="BA578" s="9">
        <f t="shared" si="132"/>
        <v>0</v>
      </c>
      <c r="BB578" s="4" t="s">
        <v>181</v>
      </c>
      <c r="BC578" s="161"/>
      <c r="BE578" s="19">
        <f>Tabla1[[#This Row],[TIEMPO PRORROGADO HASTA
(1)]]-Tabla1[[#This Row],[TIEMPO PRORROGADO DESDE
(1)]]</f>
        <v>0</v>
      </c>
      <c r="BF578" s="161"/>
      <c r="BG578" s="161"/>
      <c r="BH578" s="161"/>
      <c r="BJ578" s="4" t="s">
        <v>181</v>
      </c>
      <c r="BM578" s="4">
        <f t="shared" si="133"/>
        <v>0</v>
      </c>
      <c r="BR578" s="4" t="s">
        <v>181</v>
      </c>
      <c r="BU578" s="19">
        <f t="shared" si="134"/>
        <v>0</v>
      </c>
      <c r="BZ578" s="19">
        <f t="shared" si="135"/>
        <v>0</v>
      </c>
      <c r="CA578" s="19" t="s">
        <v>181</v>
      </c>
      <c r="CB578" s="161"/>
      <c r="CD578" s="161"/>
      <c r="CF578" s="19" t="s">
        <v>181</v>
      </c>
      <c r="CG578" s="161"/>
      <c r="CI578" s="161"/>
      <c r="CJ578" s="161"/>
      <c r="CK578" s="161"/>
      <c r="CL578" s="161"/>
      <c r="CN578" s="48"/>
      <c r="CO578" s="48"/>
      <c r="CP578" s="48"/>
      <c r="CR578" s="9">
        <v>0</v>
      </c>
      <c r="CS578" s="48"/>
      <c r="CT578" s="48"/>
      <c r="CU578" s="48"/>
      <c r="CX578" s="48"/>
      <c r="CY578" s="48"/>
      <c r="CZ578" s="48"/>
      <c r="DC578" s="48"/>
      <c r="DD578" s="48"/>
      <c r="DE578" s="48"/>
      <c r="DH578" s="48"/>
      <c r="DI578" s="48"/>
    </row>
    <row r="579" spans="1:113" x14ac:dyDescent="0.25">
      <c r="A579" s="4">
        <v>2020</v>
      </c>
      <c r="B579" s="5">
        <f>BD!K581</f>
        <v>571</v>
      </c>
      <c r="I579" s="19" t="s">
        <v>181</v>
      </c>
      <c r="O579" s="161"/>
      <c r="Q579" s="161"/>
      <c r="R579" s="161"/>
      <c r="T579" s="4" t="s">
        <v>181</v>
      </c>
      <c r="AE579" s="4" t="s">
        <v>181</v>
      </c>
      <c r="AP579" s="4" t="s">
        <v>181</v>
      </c>
      <c r="BA579" s="9">
        <f t="shared" si="132"/>
        <v>0</v>
      </c>
      <c r="BB579" s="4" t="s">
        <v>181</v>
      </c>
      <c r="BC579" s="161"/>
      <c r="BE579" s="19">
        <f>Tabla1[[#This Row],[TIEMPO PRORROGADO HASTA
(1)]]-Tabla1[[#This Row],[TIEMPO PRORROGADO DESDE
(1)]]</f>
        <v>0</v>
      </c>
      <c r="BF579" s="161"/>
      <c r="BG579" s="161"/>
      <c r="BH579" s="161"/>
      <c r="BJ579" s="4" t="s">
        <v>181</v>
      </c>
      <c r="BM579" s="4">
        <f t="shared" si="133"/>
        <v>0</v>
      </c>
      <c r="BR579" s="4" t="s">
        <v>181</v>
      </c>
      <c r="BU579" s="19">
        <f t="shared" si="134"/>
        <v>0</v>
      </c>
      <c r="BZ579" s="19">
        <f t="shared" si="135"/>
        <v>0</v>
      </c>
      <c r="CA579" s="19" t="s">
        <v>181</v>
      </c>
      <c r="CB579" s="161"/>
      <c r="CD579" s="161"/>
      <c r="CF579" s="19" t="s">
        <v>181</v>
      </c>
      <c r="CG579" s="161"/>
      <c r="CI579" s="161"/>
      <c r="CJ579" s="161"/>
      <c r="CK579" s="161"/>
      <c r="CL579" s="161"/>
      <c r="CN579" s="48"/>
      <c r="CO579" s="48"/>
      <c r="CP579" s="48"/>
      <c r="CR579" s="9">
        <v>0</v>
      </c>
      <c r="CS579" s="48"/>
      <c r="CT579" s="48"/>
      <c r="CU579" s="48"/>
      <c r="CX579" s="48"/>
      <c r="CY579" s="48"/>
      <c r="CZ579" s="48"/>
      <c r="DC579" s="48"/>
      <c r="DD579" s="48"/>
      <c r="DE579" s="48"/>
      <c r="DH579" s="48"/>
      <c r="DI579" s="48"/>
    </row>
    <row r="580" spans="1:113" x14ac:dyDescent="0.25">
      <c r="A580" s="4">
        <v>2020</v>
      </c>
      <c r="B580" s="5">
        <f>BD!K582</f>
        <v>572</v>
      </c>
      <c r="I580" s="19" t="s">
        <v>181</v>
      </c>
      <c r="O580" s="161"/>
      <c r="Q580" s="161"/>
      <c r="R580" s="161"/>
      <c r="T580" s="4" t="s">
        <v>181</v>
      </c>
      <c r="AE580" s="4" t="s">
        <v>181</v>
      </c>
      <c r="AP580" s="4" t="s">
        <v>181</v>
      </c>
      <c r="BA580" s="9">
        <f t="shared" si="132"/>
        <v>0</v>
      </c>
      <c r="BB580" s="4" t="s">
        <v>181</v>
      </c>
      <c r="BC580" s="161"/>
      <c r="BE580" s="19">
        <f>Tabla1[[#This Row],[TIEMPO PRORROGADO HASTA
(1)]]-Tabla1[[#This Row],[TIEMPO PRORROGADO DESDE
(1)]]</f>
        <v>0</v>
      </c>
      <c r="BF580" s="161"/>
      <c r="BG580" s="161"/>
      <c r="BH580" s="161"/>
      <c r="BJ580" s="4" t="s">
        <v>181</v>
      </c>
      <c r="BM580" s="4">
        <f t="shared" si="133"/>
        <v>0</v>
      </c>
      <c r="BR580" s="4" t="s">
        <v>181</v>
      </c>
      <c r="BU580" s="19">
        <f t="shared" si="134"/>
        <v>0</v>
      </c>
      <c r="BZ580" s="19">
        <f t="shared" si="135"/>
        <v>0</v>
      </c>
      <c r="CA580" s="19" t="s">
        <v>181</v>
      </c>
      <c r="CB580" s="161"/>
      <c r="CD580" s="161"/>
      <c r="CF580" s="19" t="s">
        <v>181</v>
      </c>
      <c r="CG580" s="161"/>
      <c r="CI580" s="161"/>
      <c r="CJ580" s="161"/>
      <c r="CK580" s="161"/>
      <c r="CL580" s="161"/>
      <c r="CN580" s="48"/>
      <c r="CO580" s="48"/>
      <c r="CP580" s="48"/>
      <c r="CR580" s="9">
        <v>0</v>
      </c>
      <c r="CS580" s="48"/>
      <c r="CT580" s="48"/>
      <c r="CU580" s="48"/>
      <c r="CX580" s="48"/>
      <c r="CY580" s="48"/>
      <c r="CZ580" s="48"/>
      <c r="DC580" s="48"/>
      <c r="DD580" s="48"/>
      <c r="DE580" s="48"/>
      <c r="DH580" s="48"/>
      <c r="DI580" s="48"/>
    </row>
    <row r="581" spans="1:113" x14ac:dyDescent="0.25">
      <c r="A581" s="4">
        <v>2020</v>
      </c>
      <c r="B581" s="5">
        <f>BD!K583</f>
        <v>573</v>
      </c>
      <c r="I581" s="19" t="s">
        <v>181</v>
      </c>
      <c r="O581" s="161"/>
      <c r="Q581" s="161"/>
      <c r="R581" s="161"/>
      <c r="T581" s="4" t="s">
        <v>181</v>
      </c>
      <c r="AE581" s="4" t="s">
        <v>181</v>
      </c>
      <c r="AP581" s="4" t="s">
        <v>181</v>
      </c>
      <c r="BA581" s="9">
        <f t="shared" si="132"/>
        <v>0</v>
      </c>
      <c r="BB581" s="4" t="s">
        <v>181</v>
      </c>
      <c r="BC581" s="161"/>
      <c r="BE581" s="19">
        <f>Tabla1[[#This Row],[TIEMPO PRORROGADO HASTA
(1)]]-Tabla1[[#This Row],[TIEMPO PRORROGADO DESDE
(1)]]</f>
        <v>0</v>
      </c>
      <c r="BF581" s="161"/>
      <c r="BG581" s="161"/>
      <c r="BH581" s="161"/>
      <c r="BJ581" s="4" t="s">
        <v>181</v>
      </c>
      <c r="BM581" s="4">
        <f t="shared" si="133"/>
        <v>0</v>
      </c>
      <c r="BR581" s="4" t="s">
        <v>181</v>
      </c>
      <c r="BU581" s="19">
        <f t="shared" si="134"/>
        <v>0</v>
      </c>
      <c r="BZ581" s="19">
        <f t="shared" si="135"/>
        <v>0</v>
      </c>
      <c r="CA581" s="19" t="s">
        <v>181</v>
      </c>
      <c r="CB581" s="161"/>
      <c r="CD581" s="161"/>
      <c r="CF581" s="19" t="s">
        <v>181</v>
      </c>
      <c r="CG581" s="161"/>
      <c r="CI581" s="161"/>
      <c r="CJ581" s="161"/>
      <c r="CK581" s="161"/>
      <c r="CL581" s="161"/>
      <c r="CN581" s="48"/>
      <c r="CO581" s="48"/>
      <c r="CP581" s="48"/>
      <c r="CR581" s="9">
        <v>0</v>
      </c>
      <c r="CS581" s="48"/>
      <c r="CT581" s="48"/>
      <c r="CU581" s="48"/>
      <c r="CX581" s="48"/>
      <c r="CY581" s="48"/>
      <c r="CZ581" s="48"/>
      <c r="DC581" s="48"/>
      <c r="DD581" s="48"/>
      <c r="DE581" s="48"/>
      <c r="DH581" s="48"/>
      <c r="DI581" s="48"/>
    </row>
    <row r="582" spans="1:113" x14ac:dyDescent="0.25">
      <c r="A582" s="4">
        <v>2020</v>
      </c>
      <c r="B582" s="5">
        <f>BD!K584</f>
        <v>574</v>
      </c>
      <c r="I582" s="19" t="s">
        <v>180</v>
      </c>
      <c r="J582" s="20">
        <v>44176</v>
      </c>
      <c r="K582" s="6" t="s">
        <v>5358</v>
      </c>
      <c r="L582" s="19" t="s">
        <v>209</v>
      </c>
      <c r="M582" s="9">
        <v>4250000</v>
      </c>
      <c r="O582" s="161"/>
      <c r="Q582" s="161"/>
      <c r="R582" s="161"/>
      <c r="S582" s="6" t="s">
        <v>1432</v>
      </c>
      <c r="T582" s="4" t="s">
        <v>181</v>
      </c>
      <c r="AE582" s="4" t="s">
        <v>181</v>
      </c>
      <c r="AP582" s="4" t="s">
        <v>181</v>
      </c>
      <c r="BA582" s="9">
        <f t="shared" si="132"/>
        <v>4250000</v>
      </c>
      <c r="BB582" s="4" t="s">
        <v>180</v>
      </c>
      <c r="BC582" s="20">
        <v>44176</v>
      </c>
      <c r="BD582" s="6" t="s">
        <v>5358</v>
      </c>
      <c r="BE582" s="19">
        <f>Tabla1[[#This Row],[TIEMPO PRORROGADO HASTA
(1)]]-Tabla1[[#This Row],[TIEMPO PRORROGADO DESDE
(1)]]</f>
        <v>15</v>
      </c>
      <c r="BF582" s="161">
        <v>44180</v>
      </c>
      <c r="BG582" s="161">
        <v>44195</v>
      </c>
      <c r="BH582" s="161"/>
      <c r="BI582" s="6" t="s">
        <v>1432</v>
      </c>
      <c r="BJ582" s="4" t="s">
        <v>181</v>
      </c>
      <c r="BM582" s="4">
        <f t="shared" si="133"/>
        <v>0</v>
      </c>
      <c r="BR582" s="4" t="s">
        <v>181</v>
      </c>
      <c r="BU582" s="19">
        <f t="shared" si="134"/>
        <v>0</v>
      </c>
      <c r="BZ582" s="19">
        <f t="shared" si="135"/>
        <v>15</v>
      </c>
      <c r="CA582" s="19" t="s">
        <v>181</v>
      </c>
      <c r="CB582" s="161"/>
      <c r="CD582" s="161"/>
      <c r="CF582" s="19" t="s">
        <v>181</v>
      </c>
      <c r="CG582" s="161"/>
      <c r="CI582" s="161"/>
      <c r="CJ582" s="161"/>
      <c r="CK582" s="161"/>
      <c r="CL582" s="161"/>
      <c r="CN582" s="48"/>
      <c r="CO582" s="48"/>
      <c r="CP582" s="48"/>
      <c r="CR582" s="9">
        <v>0</v>
      </c>
      <c r="CS582" s="48"/>
      <c r="CT582" s="48"/>
      <c r="CU582" s="48"/>
      <c r="CX582" s="48"/>
      <c r="CY582" s="48"/>
      <c r="CZ582" s="48"/>
      <c r="DC582" s="48"/>
      <c r="DD582" s="48"/>
      <c r="DE582" s="48"/>
      <c r="DH582" s="48"/>
      <c r="DI582" s="48"/>
    </row>
    <row r="583" spans="1:113" x14ac:dyDescent="0.25">
      <c r="A583" s="4">
        <v>2020</v>
      </c>
      <c r="B583" s="5">
        <f>BD!K585</f>
        <v>575</v>
      </c>
      <c r="I583" s="19" t="s">
        <v>181</v>
      </c>
      <c r="O583" s="161"/>
      <c r="Q583" s="161"/>
      <c r="R583" s="161"/>
      <c r="T583" s="4" t="s">
        <v>181</v>
      </c>
      <c r="AE583" s="4" t="s">
        <v>181</v>
      </c>
      <c r="AP583" s="4" t="s">
        <v>181</v>
      </c>
      <c r="BA583" s="9">
        <f t="shared" si="132"/>
        <v>0</v>
      </c>
      <c r="BB583" s="4" t="s">
        <v>181</v>
      </c>
      <c r="BC583" s="161"/>
      <c r="BE583" s="19">
        <f>Tabla1[[#This Row],[TIEMPO PRORROGADO HASTA
(1)]]-Tabla1[[#This Row],[TIEMPO PRORROGADO DESDE
(1)]]</f>
        <v>0</v>
      </c>
      <c r="BF583" s="161"/>
      <c r="BG583" s="161"/>
      <c r="BH583" s="161"/>
      <c r="BJ583" s="4" t="s">
        <v>181</v>
      </c>
      <c r="BM583" s="4">
        <f t="shared" si="133"/>
        <v>0</v>
      </c>
      <c r="BR583" s="4" t="s">
        <v>181</v>
      </c>
      <c r="BU583" s="19">
        <f t="shared" si="134"/>
        <v>0</v>
      </c>
      <c r="BZ583" s="19">
        <f t="shared" si="135"/>
        <v>0</v>
      </c>
      <c r="CA583" s="19" t="s">
        <v>181</v>
      </c>
      <c r="CB583" s="161"/>
      <c r="CD583" s="161"/>
      <c r="CF583" s="19" t="s">
        <v>181</v>
      </c>
      <c r="CG583" s="161"/>
      <c r="CI583" s="161"/>
      <c r="CJ583" s="161"/>
      <c r="CK583" s="161"/>
      <c r="CL583" s="161"/>
      <c r="CN583" s="48"/>
      <c r="CO583" s="48"/>
      <c r="CP583" s="48"/>
      <c r="CR583" s="9">
        <v>0</v>
      </c>
      <c r="CS583" s="48"/>
      <c r="CT583" s="48"/>
      <c r="CU583" s="48"/>
      <c r="CX583" s="48"/>
      <c r="CY583" s="48"/>
      <c r="CZ583" s="48"/>
      <c r="DC583" s="48"/>
      <c r="DD583" s="48"/>
      <c r="DE583" s="48"/>
      <c r="DH583" s="48"/>
      <c r="DI583" s="48"/>
    </row>
    <row r="584" spans="1:113" x14ac:dyDescent="0.25">
      <c r="A584" s="4">
        <v>2020</v>
      </c>
      <c r="B584" s="5">
        <f>BD!K586</f>
        <v>576</v>
      </c>
      <c r="I584" s="19" t="s">
        <v>181</v>
      </c>
      <c r="O584" s="161"/>
      <c r="Q584" s="161"/>
      <c r="R584" s="161"/>
      <c r="T584" s="4" t="s">
        <v>181</v>
      </c>
      <c r="AE584" s="4" t="s">
        <v>181</v>
      </c>
      <c r="AP584" s="4" t="s">
        <v>181</v>
      </c>
      <c r="BA584" s="9">
        <f t="shared" si="132"/>
        <v>0</v>
      </c>
      <c r="BB584" s="4" t="s">
        <v>181</v>
      </c>
      <c r="BC584" s="161"/>
      <c r="BE584" s="19">
        <f>Tabla1[[#This Row],[TIEMPO PRORROGADO HASTA
(1)]]-Tabla1[[#This Row],[TIEMPO PRORROGADO DESDE
(1)]]</f>
        <v>0</v>
      </c>
      <c r="BF584" s="161"/>
      <c r="BG584" s="161"/>
      <c r="BH584" s="161"/>
      <c r="BJ584" s="4" t="s">
        <v>181</v>
      </c>
      <c r="BM584" s="4">
        <f t="shared" si="133"/>
        <v>0</v>
      </c>
      <c r="BR584" s="4" t="s">
        <v>181</v>
      </c>
      <c r="BU584" s="19">
        <f t="shared" si="134"/>
        <v>0</v>
      </c>
      <c r="BZ584" s="19">
        <f t="shared" si="135"/>
        <v>0</v>
      </c>
      <c r="CA584" s="19" t="s">
        <v>181</v>
      </c>
      <c r="CB584" s="161"/>
      <c r="CD584" s="161"/>
      <c r="CF584" s="19" t="s">
        <v>181</v>
      </c>
      <c r="CG584" s="161"/>
      <c r="CI584" s="161"/>
      <c r="CJ584" s="161"/>
      <c r="CK584" s="161"/>
      <c r="CL584" s="161"/>
      <c r="CN584" s="48"/>
      <c r="CO584" s="48"/>
      <c r="CP584" s="48"/>
      <c r="CR584" s="9">
        <v>0</v>
      </c>
      <c r="CS584" s="48"/>
      <c r="CT584" s="48"/>
      <c r="CU584" s="48"/>
      <c r="CX584" s="48"/>
      <c r="CY584" s="48"/>
      <c r="CZ584" s="48"/>
      <c r="DC584" s="48"/>
      <c r="DD584" s="48"/>
      <c r="DE584" s="48"/>
      <c r="DH584" s="48"/>
      <c r="DI584" s="48"/>
    </row>
    <row r="585" spans="1:113" x14ac:dyDescent="0.25">
      <c r="A585" s="4">
        <v>2020</v>
      </c>
      <c r="B585" s="5">
        <f>BD!K587</f>
        <v>577</v>
      </c>
      <c r="I585" s="19" t="s">
        <v>180</v>
      </c>
      <c r="J585" s="20">
        <v>44180</v>
      </c>
      <c r="K585" s="6" t="s">
        <v>5358</v>
      </c>
      <c r="L585" s="19" t="s">
        <v>209</v>
      </c>
      <c r="M585" s="9">
        <v>4602133</v>
      </c>
      <c r="O585" s="161"/>
      <c r="Q585" s="161"/>
      <c r="R585" s="161"/>
      <c r="S585" s="6" t="s">
        <v>405</v>
      </c>
      <c r="T585" s="4" t="s">
        <v>181</v>
      </c>
      <c r="AE585" s="4" t="s">
        <v>181</v>
      </c>
      <c r="AP585" s="4" t="s">
        <v>181</v>
      </c>
      <c r="BA585" s="9">
        <f t="shared" si="132"/>
        <v>4602133</v>
      </c>
      <c r="BB585" s="4" t="s">
        <v>180</v>
      </c>
      <c r="BC585" s="20">
        <v>44180</v>
      </c>
      <c r="BD585" s="6" t="s">
        <v>5358</v>
      </c>
      <c r="BE585" s="19">
        <f>Tabla1[[#This Row],[TIEMPO PRORROGADO HASTA
(1)]]-Tabla1[[#This Row],[TIEMPO PRORROGADO DESDE
(1)]]</f>
        <v>16</v>
      </c>
      <c r="BF585" s="161">
        <v>44180</v>
      </c>
      <c r="BG585" s="161">
        <v>44196</v>
      </c>
      <c r="BH585" s="161"/>
      <c r="BI585" s="6" t="s">
        <v>405</v>
      </c>
      <c r="BJ585" s="4" t="s">
        <v>181</v>
      </c>
      <c r="BM585" s="4">
        <f t="shared" si="133"/>
        <v>0</v>
      </c>
      <c r="BR585" s="4" t="s">
        <v>181</v>
      </c>
      <c r="BU585" s="19">
        <f t="shared" si="134"/>
        <v>0</v>
      </c>
      <c r="BZ585" s="19">
        <f t="shared" si="135"/>
        <v>16</v>
      </c>
      <c r="CA585" s="19" t="s">
        <v>181</v>
      </c>
      <c r="CB585" s="161"/>
      <c r="CD585" s="161"/>
      <c r="CF585" s="19" t="s">
        <v>181</v>
      </c>
      <c r="CG585" s="161"/>
      <c r="CI585" s="161"/>
      <c r="CJ585" s="161"/>
      <c r="CK585" s="161"/>
      <c r="CL585" s="161"/>
      <c r="CN585" s="48"/>
      <c r="CO585" s="48"/>
      <c r="CP585" s="48"/>
      <c r="CR585" s="9">
        <v>0</v>
      </c>
      <c r="CS585" s="48"/>
      <c r="CT585" s="48"/>
      <c r="CU585" s="48"/>
      <c r="CX585" s="48"/>
      <c r="CY585" s="48"/>
      <c r="CZ585" s="48"/>
      <c r="DC585" s="48"/>
      <c r="DD585" s="48"/>
      <c r="DE585" s="48"/>
      <c r="DH585" s="48"/>
      <c r="DI585" s="48"/>
    </row>
    <row r="586" spans="1:113" x14ac:dyDescent="0.25">
      <c r="A586" s="4">
        <v>2020</v>
      </c>
      <c r="B586" s="5">
        <f>BD!K588</f>
        <v>578</v>
      </c>
      <c r="I586" s="19" t="s">
        <v>181</v>
      </c>
      <c r="O586" s="161"/>
      <c r="Q586" s="161"/>
      <c r="R586" s="161"/>
      <c r="T586" s="4" t="s">
        <v>181</v>
      </c>
      <c r="AE586" s="4" t="s">
        <v>181</v>
      </c>
      <c r="AP586" s="4" t="s">
        <v>181</v>
      </c>
      <c r="BA586" s="9">
        <f t="shared" ref="BA586:BA602" si="136">M586+X586+AI586+AT586</f>
        <v>0</v>
      </c>
      <c r="BB586" s="4" t="s">
        <v>181</v>
      </c>
      <c r="BC586" s="161"/>
      <c r="BE586" s="19">
        <f>Tabla1[[#This Row],[TIEMPO PRORROGADO HASTA
(1)]]-Tabla1[[#This Row],[TIEMPO PRORROGADO DESDE
(1)]]</f>
        <v>0</v>
      </c>
      <c r="BF586" s="161"/>
      <c r="BG586" s="161"/>
      <c r="BH586" s="161"/>
      <c r="BJ586" s="4" t="s">
        <v>181</v>
      </c>
      <c r="BM586" s="4">
        <f t="shared" ref="BM586:BM602" si="137">BO586-BN586</f>
        <v>0</v>
      </c>
      <c r="BR586" s="4" t="s">
        <v>181</v>
      </c>
      <c r="BU586" s="19">
        <f t="shared" ref="BU586:BU602" si="138">BW586-BV586</f>
        <v>0</v>
      </c>
      <c r="BZ586" s="19">
        <f t="shared" ref="BZ586:BZ602" si="139">BU586+BM586+BE586</f>
        <v>0</v>
      </c>
      <c r="CA586" s="19" t="s">
        <v>181</v>
      </c>
      <c r="CB586" s="161"/>
      <c r="CD586" s="161"/>
      <c r="CF586" s="19" t="s">
        <v>181</v>
      </c>
      <c r="CG586" s="161"/>
      <c r="CI586" s="161"/>
      <c r="CJ586" s="161"/>
      <c r="CK586" s="161"/>
      <c r="CL586" s="161"/>
      <c r="CN586" s="48"/>
      <c r="CO586" s="48"/>
      <c r="CP586" s="48"/>
      <c r="CR586" s="9">
        <v>0</v>
      </c>
      <c r="CS586" s="48"/>
      <c r="CT586" s="48"/>
      <c r="CU586" s="48"/>
      <c r="CX586" s="48"/>
      <c r="CY586" s="48"/>
      <c r="CZ586" s="48"/>
      <c r="DC586" s="48"/>
      <c r="DD586" s="48"/>
      <c r="DE586" s="48"/>
      <c r="DH586" s="48"/>
      <c r="DI586" s="48"/>
    </row>
    <row r="587" spans="1:113" x14ac:dyDescent="0.25">
      <c r="A587" s="4">
        <v>2020</v>
      </c>
      <c r="B587" s="5">
        <f>BD!K589</f>
        <v>579</v>
      </c>
      <c r="I587" s="19" t="s">
        <v>181</v>
      </c>
      <c r="O587" s="161"/>
      <c r="Q587" s="161"/>
      <c r="R587" s="161"/>
      <c r="T587" s="4" t="s">
        <v>181</v>
      </c>
      <c r="AE587" s="4" t="s">
        <v>181</v>
      </c>
      <c r="AP587" s="4" t="s">
        <v>181</v>
      </c>
      <c r="BA587" s="9">
        <f t="shared" si="136"/>
        <v>0</v>
      </c>
      <c r="BB587" s="4" t="s">
        <v>181</v>
      </c>
      <c r="BC587" s="161"/>
      <c r="BE587" s="19">
        <f>Tabla1[[#This Row],[TIEMPO PRORROGADO HASTA
(1)]]-Tabla1[[#This Row],[TIEMPO PRORROGADO DESDE
(1)]]</f>
        <v>0</v>
      </c>
      <c r="BF587" s="161"/>
      <c r="BG587" s="161"/>
      <c r="BH587" s="161"/>
      <c r="BJ587" s="4" t="s">
        <v>181</v>
      </c>
      <c r="BM587" s="4">
        <f t="shared" si="137"/>
        <v>0</v>
      </c>
      <c r="BR587" s="4" t="s">
        <v>181</v>
      </c>
      <c r="BU587" s="19">
        <f t="shared" si="138"/>
        <v>0</v>
      </c>
      <c r="BZ587" s="19">
        <f t="shared" si="139"/>
        <v>0</v>
      </c>
      <c r="CA587" s="19" t="s">
        <v>181</v>
      </c>
      <c r="CB587" s="161"/>
      <c r="CD587" s="161"/>
      <c r="CF587" s="19" t="s">
        <v>181</v>
      </c>
      <c r="CG587" s="161"/>
      <c r="CI587" s="161"/>
      <c r="CJ587" s="161"/>
      <c r="CK587" s="161"/>
      <c r="CL587" s="161"/>
      <c r="CN587" s="48"/>
      <c r="CO587" s="48"/>
      <c r="CP587" s="48"/>
      <c r="CR587" s="9">
        <v>0</v>
      </c>
      <c r="CS587" s="48"/>
      <c r="CT587" s="48"/>
      <c r="CU587" s="48"/>
      <c r="CX587" s="48"/>
      <c r="CY587" s="48"/>
      <c r="CZ587" s="48"/>
      <c r="DC587" s="48"/>
      <c r="DD587" s="48"/>
      <c r="DE587" s="48"/>
      <c r="DH587" s="48"/>
      <c r="DI587" s="48"/>
    </row>
    <row r="588" spans="1:113" x14ac:dyDescent="0.25">
      <c r="A588" s="4">
        <v>2020</v>
      </c>
      <c r="B588" s="5">
        <f>BD!K590</f>
        <v>580</v>
      </c>
      <c r="I588" s="19" t="s">
        <v>181</v>
      </c>
      <c r="O588" s="161"/>
      <c r="Q588" s="161"/>
      <c r="R588" s="161"/>
      <c r="T588" s="4" t="s">
        <v>181</v>
      </c>
      <c r="AE588" s="4" t="s">
        <v>181</v>
      </c>
      <c r="AP588" s="4" t="s">
        <v>181</v>
      </c>
      <c r="BA588" s="9">
        <f t="shared" si="136"/>
        <v>0</v>
      </c>
      <c r="BB588" s="4" t="s">
        <v>181</v>
      </c>
      <c r="BC588" s="161"/>
      <c r="BE588" s="19">
        <f>Tabla1[[#This Row],[TIEMPO PRORROGADO HASTA
(1)]]-Tabla1[[#This Row],[TIEMPO PRORROGADO DESDE
(1)]]</f>
        <v>0</v>
      </c>
      <c r="BF588" s="161"/>
      <c r="BG588" s="161"/>
      <c r="BH588" s="161"/>
      <c r="BJ588" s="4" t="s">
        <v>181</v>
      </c>
      <c r="BM588" s="4">
        <f t="shared" si="137"/>
        <v>0</v>
      </c>
      <c r="BR588" s="4" t="s">
        <v>181</v>
      </c>
      <c r="BU588" s="19">
        <f t="shared" si="138"/>
        <v>0</v>
      </c>
      <c r="BZ588" s="19">
        <f t="shared" si="139"/>
        <v>0</v>
      </c>
      <c r="CA588" s="19" t="s">
        <v>181</v>
      </c>
      <c r="CB588" s="161"/>
      <c r="CD588" s="161"/>
      <c r="CF588" s="19" t="s">
        <v>181</v>
      </c>
      <c r="CG588" s="161"/>
      <c r="CI588" s="161"/>
      <c r="CJ588" s="161"/>
      <c r="CK588" s="161"/>
      <c r="CL588" s="161"/>
      <c r="CN588" s="48"/>
      <c r="CO588" s="48"/>
      <c r="CP588" s="48"/>
      <c r="CR588" s="9">
        <v>0</v>
      </c>
      <c r="CS588" s="48"/>
      <c r="CT588" s="48"/>
      <c r="CU588" s="48"/>
      <c r="CX588" s="48"/>
      <c r="CY588" s="48"/>
      <c r="CZ588" s="48"/>
      <c r="DC588" s="48"/>
      <c r="DD588" s="48"/>
      <c r="DE588" s="48"/>
      <c r="DH588" s="48"/>
      <c r="DI588" s="48"/>
    </row>
    <row r="589" spans="1:113" x14ac:dyDescent="0.25">
      <c r="A589" s="4">
        <v>2020</v>
      </c>
      <c r="B589" s="5">
        <f>BD!K591</f>
        <v>581</v>
      </c>
      <c r="I589" s="19" t="s">
        <v>181</v>
      </c>
      <c r="O589" s="161"/>
      <c r="Q589" s="161"/>
      <c r="R589" s="161"/>
      <c r="T589" s="4" t="s">
        <v>181</v>
      </c>
      <c r="AE589" s="4" t="s">
        <v>181</v>
      </c>
      <c r="AP589" s="4" t="s">
        <v>181</v>
      </c>
      <c r="BA589" s="9">
        <f t="shared" si="136"/>
        <v>0</v>
      </c>
      <c r="BB589" s="4" t="s">
        <v>181</v>
      </c>
      <c r="BC589" s="161"/>
      <c r="BE589" s="19">
        <f>Tabla1[[#This Row],[TIEMPO PRORROGADO HASTA
(1)]]-Tabla1[[#This Row],[TIEMPO PRORROGADO DESDE
(1)]]</f>
        <v>0</v>
      </c>
      <c r="BF589" s="161"/>
      <c r="BG589" s="161"/>
      <c r="BH589" s="161"/>
      <c r="BJ589" s="4" t="s">
        <v>181</v>
      </c>
      <c r="BM589" s="4">
        <f t="shared" si="137"/>
        <v>0</v>
      </c>
      <c r="BR589" s="4" t="s">
        <v>181</v>
      </c>
      <c r="BU589" s="19">
        <f t="shared" si="138"/>
        <v>0</v>
      </c>
      <c r="BZ589" s="19">
        <f t="shared" si="139"/>
        <v>0</v>
      </c>
      <c r="CA589" s="19" t="s">
        <v>181</v>
      </c>
      <c r="CB589" s="161"/>
      <c r="CD589" s="161"/>
      <c r="CF589" s="19" t="s">
        <v>181</v>
      </c>
      <c r="CG589" s="161"/>
      <c r="CI589" s="161"/>
      <c r="CJ589" s="161"/>
      <c r="CK589" s="161"/>
      <c r="CL589" s="161"/>
      <c r="CN589" s="48"/>
      <c r="CO589" s="48"/>
      <c r="CP589" s="48"/>
      <c r="CR589" s="9">
        <v>0</v>
      </c>
      <c r="CS589" s="48"/>
      <c r="CT589" s="48"/>
      <c r="CU589" s="48"/>
      <c r="CX589" s="48"/>
      <c r="CY589" s="48"/>
      <c r="CZ589" s="48"/>
      <c r="DC589" s="48"/>
      <c r="DD589" s="48"/>
      <c r="DE589" s="48"/>
      <c r="DH589" s="48"/>
      <c r="DI589" s="48"/>
    </row>
    <row r="590" spans="1:113" x14ac:dyDescent="0.25">
      <c r="A590" s="4">
        <v>2020</v>
      </c>
      <c r="B590" s="5">
        <f>BD!K592</f>
        <v>582</v>
      </c>
      <c r="I590" s="19" t="s">
        <v>181</v>
      </c>
      <c r="O590" s="161"/>
      <c r="Q590" s="161"/>
      <c r="R590" s="161"/>
      <c r="T590" s="4" t="s">
        <v>181</v>
      </c>
      <c r="AE590" s="4" t="s">
        <v>181</v>
      </c>
      <c r="AP590" s="4" t="s">
        <v>181</v>
      </c>
      <c r="BA590" s="9">
        <f t="shared" si="136"/>
        <v>0</v>
      </c>
      <c r="BB590" s="4" t="s">
        <v>181</v>
      </c>
      <c r="BC590" s="161"/>
      <c r="BE590" s="19">
        <f>Tabla1[[#This Row],[TIEMPO PRORROGADO HASTA
(1)]]-Tabla1[[#This Row],[TIEMPO PRORROGADO DESDE
(1)]]</f>
        <v>0</v>
      </c>
      <c r="BF590" s="161"/>
      <c r="BG590" s="161"/>
      <c r="BH590" s="161"/>
      <c r="BJ590" s="4" t="s">
        <v>181</v>
      </c>
      <c r="BM590" s="4">
        <f t="shared" si="137"/>
        <v>0</v>
      </c>
      <c r="BR590" s="4" t="s">
        <v>181</v>
      </c>
      <c r="BU590" s="19">
        <f t="shared" si="138"/>
        <v>0</v>
      </c>
      <c r="BZ590" s="19">
        <f t="shared" si="139"/>
        <v>0</v>
      </c>
      <c r="CA590" s="19" t="s">
        <v>181</v>
      </c>
      <c r="CB590" s="161"/>
      <c r="CD590" s="161"/>
      <c r="CF590" s="19" t="s">
        <v>181</v>
      </c>
      <c r="CG590" s="161"/>
      <c r="CI590" s="161"/>
      <c r="CJ590" s="161"/>
      <c r="CK590" s="161"/>
      <c r="CL590" s="161"/>
      <c r="CN590" s="48"/>
      <c r="CO590" s="48"/>
      <c r="CP590" s="48"/>
      <c r="CR590" s="9">
        <v>0</v>
      </c>
      <c r="CS590" s="48"/>
      <c r="CT590" s="48"/>
      <c r="CU590" s="48"/>
      <c r="CX590" s="48"/>
      <c r="CY590" s="48"/>
      <c r="CZ590" s="48"/>
      <c r="DC590" s="48"/>
      <c r="DD590" s="48"/>
      <c r="DE590" s="48"/>
      <c r="DH590" s="48"/>
      <c r="DI590" s="48"/>
    </row>
    <row r="591" spans="1:113" x14ac:dyDescent="0.25">
      <c r="A591" s="4">
        <v>2020</v>
      </c>
      <c r="B591" s="5">
        <f>BD!K593</f>
        <v>583</v>
      </c>
      <c r="I591" s="19" t="s">
        <v>181</v>
      </c>
      <c r="O591" s="161"/>
      <c r="Q591" s="161"/>
      <c r="R591" s="161"/>
      <c r="T591" s="4" t="s">
        <v>181</v>
      </c>
      <c r="AE591" s="4" t="s">
        <v>181</v>
      </c>
      <c r="AP591" s="4" t="s">
        <v>181</v>
      </c>
      <c r="BA591" s="9">
        <f t="shared" si="136"/>
        <v>0</v>
      </c>
      <c r="BB591" s="4" t="s">
        <v>181</v>
      </c>
      <c r="BC591" s="161"/>
      <c r="BE591" s="19">
        <f>Tabla1[[#This Row],[TIEMPO PRORROGADO HASTA
(1)]]-Tabla1[[#This Row],[TIEMPO PRORROGADO DESDE
(1)]]</f>
        <v>0</v>
      </c>
      <c r="BF591" s="161"/>
      <c r="BG591" s="161"/>
      <c r="BH591" s="161"/>
      <c r="BJ591" s="4" t="s">
        <v>181</v>
      </c>
      <c r="BM591" s="4">
        <f t="shared" si="137"/>
        <v>0</v>
      </c>
      <c r="BR591" s="4" t="s">
        <v>181</v>
      </c>
      <c r="BU591" s="19">
        <f t="shared" si="138"/>
        <v>0</v>
      </c>
      <c r="BZ591" s="19">
        <f t="shared" si="139"/>
        <v>0</v>
      </c>
      <c r="CA591" s="19" t="s">
        <v>181</v>
      </c>
      <c r="CB591" s="161"/>
      <c r="CD591" s="161"/>
      <c r="CF591" s="19" t="s">
        <v>181</v>
      </c>
      <c r="CG591" s="161"/>
      <c r="CI591" s="161"/>
      <c r="CJ591" s="161"/>
      <c r="CK591" s="161"/>
      <c r="CL591" s="161"/>
      <c r="CN591" s="48"/>
      <c r="CO591" s="48"/>
      <c r="CP591" s="48"/>
      <c r="CR591" s="9">
        <v>0</v>
      </c>
      <c r="CS591" s="48"/>
      <c r="CT591" s="48"/>
      <c r="CU591" s="48"/>
      <c r="CX591" s="48"/>
      <c r="CY591" s="48"/>
      <c r="CZ591" s="48"/>
      <c r="DC591" s="48"/>
      <c r="DD591" s="48"/>
      <c r="DE591" s="48"/>
      <c r="DH591" s="48"/>
      <c r="DI591" s="48"/>
    </row>
    <row r="592" spans="1:113" x14ac:dyDescent="0.25">
      <c r="A592" s="4">
        <v>2020</v>
      </c>
      <c r="B592" s="5">
        <f>BD!K594</f>
        <v>584</v>
      </c>
      <c r="I592" s="19" t="s">
        <v>181</v>
      </c>
      <c r="O592" s="161"/>
      <c r="Q592" s="161"/>
      <c r="R592" s="161"/>
      <c r="T592" s="4" t="s">
        <v>181</v>
      </c>
      <c r="AE592" s="4" t="s">
        <v>181</v>
      </c>
      <c r="AP592" s="4" t="s">
        <v>181</v>
      </c>
      <c r="BA592" s="9">
        <f t="shared" si="136"/>
        <v>0</v>
      </c>
      <c r="BB592" s="4" t="s">
        <v>181</v>
      </c>
      <c r="BC592" s="161"/>
      <c r="BE592" s="19">
        <f>Tabla1[[#This Row],[TIEMPO PRORROGADO HASTA
(1)]]-Tabla1[[#This Row],[TIEMPO PRORROGADO DESDE
(1)]]</f>
        <v>0</v>
      </c>
      <c r="BF592" s="161"/>
      <c r="BG592" s="161"/>
      <c r="BH592" s="161"/>
      <c r="BJ592" s="4" t="s">
        <v>181</v>
      </c>
      <c r="BM592" s="4">
        <f t="shared" si="137"/>
        <v>0</v>
      </c>
      <c r="BR592" s="4" t="s">
        <v>181</v>
      </c>
      <c r="BU592" s="19">
        <f t="shared" si="138"/>
        <v>0</v>
      </c>
      <c r="BZ592" s="19">
        <f t="shared" si="139"/>
        <v>0</v>
      </c>
      <c r="CA592" s="19" t="s">
        <v>181</v>
      </c>
      <c r="CB592" s="161"/>
      <c r="CD592" s="161"/>
      <c r="CF592" s="19" t="s">
        <v>181</v>
      </c>
      <c r="CG592" s="161"/>
      <c r="CI592" s="161"/>
      <c r="CJ592" s="161"/>
      <c r="CK592" s="161"/>
      <c r="CL592" s="161"/>
      <c r="CN592" s="48"/>
      <c r="CO592" s="48"/>
      <c r="CP592" s="48"/>
      <c r="CR592" s="9">
        <v>0</v>
      </c>
      <c r="CS592" s="48"/>
      <c r="CT592" s="48"/>
      <c r="CU592" s="48"/>
      <c r="CX592" s="48"/>
      <c r="CY592" s="48"/>
      <c r="CZ592" s="48"/>
      <c r="DC592" s="48"/>
      <c r="DD592" s="48"/>
      <c r="DE592" s="48"/>
      <c r="DH592" s="48"/>
      <c r="DI592" s="48"/>
    </row>
    <row r="593" spans="1:113" x14ac:dyDescent="0.25">
      <c r="A593" s="4">
        <v>2020</v>
      </c>
      <c r="B593" s="5">
        <f>BD!K595</f>
        <v>585</v>
      </c>
      <c r="I593" s="19" t="s">
        <v>181</v>
      </c>
      <c r="O593" s="161"/>
      <c r="Q593" s="161"/>
      <c r="R593" s="161"/>
      <c r="T593" s="4" t="s">
        <v>181</v>
      </c>
      <c r="AE593" s="4" t="s">
        <v>181</v>
      </c>
      <c r="AP593" s="4" t="s">
        <v>181</v>
      </c>
      <c r="BA593" s="9">
        <f t="shared" si="136"/>
        <v>0</v>
      </c>
      <c r="BB593" s="4" t="s">
        <v>181</v>
      </c>
      <c r="BC593" s="161"/>
      <c r="BE593" s="19">
        <f>Tabla1[[#This Row],[TIEMPO PRORROGADO HASTA
(1)]]-Tabla1[[#This Row],[TIEMPO PRORROGADO DESDE
(1)]]</f>
        <v>0</v>
      </c>
      <c r="BF593" s="161"/>
      <c r="BG593" s="161"/>
      <c r="BH593" s="161"/>
      <c r="BJ593" s="4" t="s">
        <v>181</v>
      </c>
      <c r="BM593" s="4">
        <f t="shared" si="137"/>
        <v>0</v>
      </c>
      <c r="BR593" s="4" t="s">
        <v>181</v>
      </c>
      <c r="BU593" s="19">
        <f t="shared" si="138"/>
        <v>0</v>
      </c>
      <c r="BZ593" s="19">
        <f t="shared" si="139"/>
        <v>0</v>
      </c>
      <c r="CA593" s="19" t="s">
        <v>181</v>
      </c>
      <c r="CB593" s="161"/>
      <c r="CD593" s="161"/>
      <c r="CF593" s="19" t="s">
        <v>181</v>
      </c>
      <c r="CG593" s="161"/>
      <c r="CI593" s="161"/>
      <c r="CJ593" s="161"/>
      <c r="CK593" s="161"/>
      <c r="CL593" s="161"/>
      <c r="CN593" s="48"/>
      <c r="CO593" s="48"/>
      <c r="CP593" s="48"/>
      <c r="CR593" s="9">
        <v>0</v>
      </c>
      <c r="CS593" s="48"/>
      <c r="CT593" s="48"/>
      <c r="CU593" s="48"/>
      <c r="CX593" s="48"/>
      <c r="CY593" s="48"/>
      <c r="CZ593" s="48"/>
      <c r="DC593" s="48"/>
      <c r="DD593" s="48"/>
      <c r="DE593" s="48"/>
      <c r="DH593" s="48"/>
      <c r="DI593" s="48"/>
    </row>
    <row r="594" spans="1:113" x14ac:dyDescent="0.25">
      <c r="A594" s="4">
        <v>2020</v>
      </c>
      <c r="B594" s="5">
        <f>BD!K596</f>
        <v>586</v>
      </c>
      <c r="I594" s="19" t="s">
        <v>181</v>
      </c>
      <c r="O594" s="161"/>
      <c r="Q594" s="161"/>
      <c r="R594" s="161"/>
      <c r="T594" s="4" t="s">
        <v>181</v>
      </c>
      <c r="AE594" s="4" t="s">
        <v>181</v>
      </c>
      <c r="AP594" s="4" t="s">
        <v>181</v>
      </c>
      <c r="BA594" s="9">
        <f t="shared" si="136"/>
        <v>0</v>
      </c>
      <c r="BB594" s="4" t="s">
        <v>181</v>
      </c>
      <c r="BC594" s="161"/>
      <c r="BE594" s="19">
        <f>Tabla1[[#This Row],[TIEMPO PRORROGADO HASTA
(1)]]-Tabla1[[#This Row],[TIEMPO PRORROGADO DESDE
(1)]]</f>
        <v>0</v>
      </c>
      <c r="BF594" s="161"/>
      <c r="BG594" s="161"/>
      <c r="BH594" s="161"/>
      <c r="BJ594" s="4" t="s">
        <v>181</v>
      </c>
      <c r="BM594" s="4">
        <f t="shared" si="137"/>
        <v>0</v>
      </c>
      <c r="BR594" s="4" t="s">
        <v>181</v>
      </c>
      <c r="BU594" s="19">
        <f t="shared" si="138"/>
        <v>0</v>
      </c>
      <c r="BZ594" s="19">
        <f t="shared" si="139"/>
        <v>0</v>
      </c>
      <c r="CA594" s="19" t="s">
        <v>181</v>
      </c>
      <c r="CB594" s="161"/>
      <c r="CD594" s="161"/>
      <c r="CF594" s="19" t="s">
        <v>181</v>
      </c>
      <c r="CG594" s="161"/>
      <c r="CI594" s="161"/>
      <c r="CJ594" s="161"/>
      <c r="CK594" s="161"/>
      <c r="CL594" s="161"/>
      <c r="CN594" s="48"/>
      <c r="CO594" s="48"/>
      <c r="CP594" s="48"/>
      <c r="CR594" s="9">
        <v>0</v>
      </c>
      <c r="CS594" s="48"/>
      <c r="CT594" s="48"/>
      <c r="CU594" s="48"/>
      <c r="CX594" s="48"/>
      <c r="CY594" s="48"/>
      <c r="CZ594" s="48"/>
      <c r="DC594" s="48"/>
      <c r="DD594" s="48"/>
      <c r="DE594" s="48"/>
      <c r="DH594" s="48"/>
      <c r="DI594" s="48"/>
    </row>
    <row r="595" spans="1:113" x14ac:dyDescent="0.25">
      <c r="A595" s="4">
        <v>2020</v>
      </c>
      <c r="B595" s="5">
        <f>BD!K597</f>
        <v>587</v>
      </c>
      <c r="I595" s="19" t="s">
        <v>181</v>
      </c>
      <c r="O595" s="161"/>
      <c r="Q595" s="161"/>
      <c r="R595" s="161"/>
      <c r="T595" s="4" t="s">
        <v>181</v>
      </c>
      <c r="AE595" s="4" t="s">
        <v>181</v>
      </c>
      <c r="AP595" s="4" t="s">
        <v>181</v>
      </c>
      <c r="BA595" s="9">
        <f t="shared" si="136"/>
        <v>0</v>
      </c>
      <c r="BB595" s="4" t="s">
        <v>181</v>
      </c>
      <c r="BC595" s="161"/>
      <c r="BE595" s="19">
        <f>Tabla1[[#This Row],[TIEMPO PRORROGADO HASTA
(1)]]-Tabla1[[#This Row],[TIEMPO PRORROGADO DESDE
(1)]]</f>
        <v>0</v>
      </c>
      <c r="BF595" s="161"/>
      <c r="BG595" s="161"/>
      <c r="BH595" s="161"/>
      <c r="BJ595" s="4" t="s">
        <v>181</v>
      </c>
      <c r="BM595" s="4">
        <f t="shared" si="137"/>
        <v>0</v>
      </c>
      <c r="BR595" s="4" t="s">
        <v>181</v>
      </c>
      <c r="BU595" s="19">
        <f t="shared" si="138"/>
        <v>0</v>
      </c>
      <c r="BZ595" s="19">
        <f t="shared" si="139"/>
        <v>0</v>
      </c>
      <c r="CA595" s="19" t="s">
        <v>181</v>
      </c>
      <c r="CB595" s="161"/>
      <c r="CD595" s="161"/>
      <c r="CF595" s="19" t="s">
        <v>181</v>
      </c>
      <c r="CG595" s="161"/>
      <c r="CI595" s="161"/>
      <c r="CJ595" s="161"/>
      <c r="CK595" s="161"/>
      <c r="CL595" s="161"/>
      <c r="CN595" s="48"/>
      <c r="CO595" s="48"/>
      <c r="CP595" s="48"/>
      <c r="CR595" s="9">
        <v>0</v>
      </c>
      <c r="CS595" s="48"/>
      <c r="CT595" s="48"/>
      <c r="CU595" s="48"/>
      <c r="CX595" s="48"/>
      <c r="CY595" s="48"/>
      <c r="CZ595" s="48"/>
      <c r="DC595" s="48"/>
      <c r="DD595" s="48"/>
      <c r="DE595" s="48"/>
      <c r="DH595" s="48"/>
      <c r="DI595" s="48"/>
    </row>
    <row r="596" spans="1:113" x14ac:dyDescent="0.25">
      <c r="A596" s="4">
        <v>2020</v>
      </c>
      <c r="B596" s="5">
        <f>BD!K598</f>
        <v>588</v>
      </c>
      <c r="I596" s="19" t="s">
        <v>181</v>
      </c>
      <c r="O596" s="161"/>
      <c r="Q596" s="161"/>
      <c r="R596" s="161"/>
      <c r="T596" s="4" t="s">
        <v>181</v>
      </c>
      <c r="AE596" s="4" t="s">
        <v>181</v>
      </c>
      <c r="AP596" s="4" t="s">
        <v>181</v>
      </c>
      <c r="BA596" s="9">
        <f t="shared" si="136"/>
        <v>0</v>
      </c>
      <c r="BB596" s="4" t="s">
        <v>181</v>
      </c>
      <c r="BC596" s="161"/>
      <c r="BE596" s="19">
        <f>Tabla1[[#This Row],[TIEMPO PRORROGADO HASTA
(1)]]-Tabla1[[#This Row],[TIEMPO PRORROGADO DESDE
(1)]]</f>
        <v>0</v>
      </c>
      <c r="BF596" s="161"/>
      <c r="BG596" s="161"/>
      <c r="BH596" s="161"/>
      <c r="BJ596" s="4" t="s">
        <v>181</v>
      </c>
      <c r="BM596" s="4">
        <f t="shared" si="137"/>
        <v>0</v>
      </c>
      <c r="BR596" s="4" t="s">
        <v>181</v>
      </c>
      <c r="BU596" s="19">
        <f t="shared" si="138"/>
        <v>0</v>
      </c>
      <c r="BZ596" s="19">
        <f t="shared" si="139"/>
        <v>0</v>
      </c>
      <c r="CA596" s="19" t="s">
        <v>181</v>
      </c>
      <c r="CB596" s="161"/>
      <c r="CD596" s="161"/>
      <c r="CF596" s="19" t="s">
        <v>181</v>
      </c>
      <c r="CG596" s="161"/>
      <c r="CI596" s="161"/>
      <c r="CJ596" s="161"/>
      <c r="CK596" s="161"/>
      <c r="CL596" s="161"/>
      <c r="CN596" s="48"/>
      <c r="CO596" s="48"/>
      <c r="CP596" s="48"/>
      <c r="CR596" s="9">
        <v>0</v>
      </c>
      <c r="CS596" s="48"/>
      <c r="CT596" s="48"/>
      <c r="CU596" s="48"/>
      <c r="CX596" s="48"/>
      <c r="CY596" s="48"/>
      <c r="CZ596" s="48"/>
      <c r="DC596" s="48"/>
      <c r="DD596" s="48"/>
      <c r="DE596" s="48"/>
      <c r="DH596" s="48"/>
      <c r="DI596" s="48"/>
    </row>
    <row r="597" spans="1:113" x14ac:dyDescent="0.25">
      <c r="A597" s="4">
        <v>2020</v>
      </c>
      <c r="B597" s="5">
        <f>BD!K599</f>
        <v>589</v>
      </c>
      <c r="I597" s="19" t="s">
        <v>181</v>
      </c>
      <c r="O597" s="161"/>
      <c r="Q597" s="161"/>
      <c r="R597" s="161"/>
      <c r="T597" s="4" t="s">
        <v>181</v>
      </c>
      <c r="AE597" s="4" t="s">
        <v>181</v>
      </c>
      <c r="AP597" s="4" t="s">
        <v>181</v>
      </c>
      <c r="BA597" s="9">
        <f t="shared" si="136"/>
        <v>0</v>
      </c>
      <c r="BB597" s="4" t="s">
        <v>181</v>
      </c>
      <c r="BC597" s="161"/>
      <c r="BE597" s="19">
        <f>Tabla1[[#This Row],[TIEMPO PRORROGADO HASTA
(1)]]-Tabla1[[#This Row],[TIEMPO PRORROGADO DESDE
(1)]]</f>
        <v>0</v>
      </c>
      <c r="BF597" s="161"/>
      <c r="BG597" s="161"/>
      <c r="BH597" s="161"/>
      <c r="BJ597" s="4" t="s">
        <v>181</v>
      </c>
      <c r="BM597" s="4">
        <f t="shared" si="137"/>
        <v>0</v>
      </c>
      <c r="BR597" s="4" t="s">
        <v>181</v>
      </c>
      <c r="BU597" s="19">
        <f t="shared" si="138"/>
        <v>0</v>
      </c>
      <c r="BZ597" s="19">
        <f t="shared" si="139"/>
        <v>0</v>
      </c>
      <c r="CA597" s="19" t="s">
        <v>181</v>
      </c>
      <c r="CB597" s="161"/>
      <c r="CD597" s="161"/>
      <c r="CF597" s="19" t="s">
        <v>181</v>
      </c>
      <c r="CG597" s="161"/>
      <c r="CI597" s="161"/>
      <c r="CJ597" s="161"/>
      <c r="CK597" s="161"/>
      <c r="CL597" s="161"/>
      <c r="CN597" s="48"/>
      <c r="CO597" s="48"/>
      <c r="CP597" s="48"/>
      <c r="CR597" s="9">
        <v>0</v>
      </c>
      <c r="CS597" s="48"/>
      <c r="CT597" s="48"/>
      <c r="CU597" s="48"/>
      <c r="CX597" s="48"/>
      <c r="CY597" s="48"/>
      <c r="CZ597" s="48"/>
      <c r="DC597" s="48"/>
      <c r="DD597" s="48"/>
      <c r="DE597" s="48"/>
      <c r="DH597" s="48"/>
      <c r="DI597" s="48"/>
    </row>
    <row r="598" spans="1:113" x14ac:dyDescent="0.25">
      <c r="A598" s="4">
        <v>2020</v>
      </c>
      <c r="B598" s="5">
        <f>BD!K600</f>
        <v>590</v>
      </c>
      <c r="I598" s="19" t="s">
        <v>181</v>
      </c>
      <c r="O598" s="161"/>
      <c r="Q598" s="161"/>
      <c r="R598" s="161"/>
      <c r="T598" s="4" t="s">
        <v>181</v>
      </c>
      <c r="AE598" s="4" t="s">
        <v>181</v>
      </c>
      <c r="AP598" s="4" t="s">
        <v>181</v>
      </c>
      <c r="BA598" s="9">
        <f t="shared" si="136"/>
        <v>0</v>
      </c>
      <c r="BB598" s="4" t="s">
        <v>181</v>
      </c>
      <c r="BC598" s="161"/>
      <c r="BE598" s="19">
        <f>Tabla1[[#This Row],[TIEMPO PRORROGADO HASTA
(1)]]-Tabla1[[#This Row],[TIEMPO PRORROGADO DESDE
(1)]]</f>
        <v>0</v>
      </c>
      <c r="BF598" s="161"/>
      <c r="BG598" s="161"/>
      <c r="BH598" s="161"/>
      <c r="BJ598" s="4" t="s">
        <v>181</v>
      </c>
      <c r="BM598" s="4">
        <f t="shared" si="137"/>
        <v>0</v>
      </c>
      <c r="BR598" s="4" t="s">
        <v>181</v>
      </c>
      <c r="BU598" s="19">
        <f t="shared" si="138"/>
        <v>0</v>
      </c>
      <c r="BZ598" s="19">
        <f t="shared" si="139"/>
        <v>0</v>
      </c>
      <c r="CA598" s="19" t="s">
        <v>181</v>
      </c>
      <c r="CB598" s="161"/>
      <c r="CD598" s="161"/>
      <c r="CF598" s="19" t="s">
        <v>181</v>
      </c>
      <c r="CG598" s="161"/>
      <c r="CI598" s="161"/>
      <c r="CJ598" s="161"/>
      <c r="CK598" s="161"/>
      <c r="CL598" s="161"/>
      <c r="CN598" s="48"/>
      <c r="CO598" s="48"/>
      <c r="CP598" s="48"/>
      <c r="CR598" s="9">
        <v>0</v>
      </c>
      <c r="CS598" s="48"/>
      <c r="CT598" s="48"/>
      <c r="CU598" s="48"/>
      <c r="CX598" s="48"/>
      <c r="CY598" s="48"/>
      <c r="CZ598" s="48"/>
      <c r="DC598" s="48"/>
      <c r="DD598" s="48"/>
      <c r="DE598" s="48"/>
      <c r="DH598" s="48"/>
      <c r="DI598" s="48"/>
    </row>
    <row r="599" spans="1:113" x14ac:dyDescent="0.25">
      <c r="A599" s="4">
        <v>2020</v>
      </c>
      <c r="B599" s="5">
        <f>BD!K601</f>
        <v>591</v>
      </c>
      <c r="E599" s="9">
        <v>24000000</v>
      </c>
      <c r="I599" s="19" t="s">
        <v>181</v>
      </c>
      <c r="O599" s="161"/>
      <c r="Q599" s="161"/>
      <c r="R599" s="161"/>
      <c r="T599" s="4" t="s">
        <v>181</v>
      </c>
      <c r="AE599" s="4" t="s">
        <v>181</v>
      </c>
      <c r="AP599" s="4" t="s">
        <v>181</v>
      </c>
      <c r="BA599" s="9">
        <f t="shared" si="136"/>
        <v>0</v>
      </c>
      <c r="BB599" s="4" t="s">
        <v>181</v>
      </c>
      <c r="BC599" s="161"/>
      <c r="BE599" s="19">
        <f>Tabla1[[#This Row],[TIEMPO PRORROGADO HASTA
(1)]]-Tabla1[[#This Row],[TIEMPO PRORROGADO DESDE
(1)]]</f>
        <v>0</v>
      </c>
      <c r="BF599" s="161"/>
      <c r="BG599" s="161"/>
      <c r="BH599" s="161"/>
      <c r="BJ599" s="4" t="s">
        <v>181</v>
      </c>
      <c r="BM599" s="4">
        <f t="shared" si="137"/>
        <v>-76</v>
      </c>
      <c r="BN599" s="161">
        <v>44189</v>
      </c>
      <c r="BO599" s="161">
        <v>44113</v>
      </c>
      <c r="BR599" s="4" t="s">
        <v>181</v>
      </c>
      <c r="BU599" s="19">
        <f t="shared" si="138"/>
        <v>0</v>
      </c>
      <c r="BZ599" s="19">
        <f t="shared" si="139"/>
        <v>-76</v>
      </c>
      <c r="CA599" s="19" t="s">
        <v>181</v>
      </c>
      <c r="CB599" s="161"/>
      <c r="CD599" s="161"/>
      <c r="CF599" s="19" t="s">
        <v>180</v>
      </c>
      <c r="CG599" s="161">
        <v>44125</v>
      </c>
      <c r="CH599" s="6" t="s">
        <v>2454</v>
      </c>
      <c r="CI599" s="161">
        <v>44113</v>
      </c>
      <c r="CJ599" s="161"/>
      <c r="CK599" s="161" t="s">
        <v>1438</v>
      </c>
      <c r="CL599" s="161"/>
      <c r="CN599" s="48"/>
      <c r="CO599" s="48"/>
      <c r="CP599" s="48"/>
      <c r="CR599" s="9">
        <v>0</v>
      </c>
      <c r="CS599" s="48"/>
      <c r="CT599" s="48"/>
      <c r="CU599" s="48"/>
      <c r="CX599" s="48"/>
      <c r="CY599" s="48"/>
      <c r="CZ599" s="48"/>
      <c r="DC599" s="48"/>
      <c r="DD599" s="48"/>
      <c r="DE599" s="48"/>
      <c r="DH599" s="48"/>
      <c r="DI599" s="48"/>
    </row>
    <row r="600" spans="1:113" x14ac:dyDescent="0.25">
      <c r="A600" s="4">
        <v>2020</v>
      </c>
      <c r="B600" s="5">
        <f>BD!K602</f>
        <v>592</v>
      </c>
      <c r="I600" s="19" t="s">
        <v>181</v>
      </c>
      <c r="O600" s="161"/>
      <c r="Q600" s="161"/>
      <c r="R600" s="161"/>
      <c r="T600" s="4" t="s">
        <v>181</v>
      </c>
      <c r="AE600" s="4" t="s">
        <v>181</v>
      </c>
      <c r="AP600" s="4" t="s">
        <v>181</v>
      </c>
      <c r="BA600" s="9">
        <f t="shared" si="136"/>
        <v>0</v>
      </c>
      <c r="BB600" s="4" t="s">
        <v>181</v>
      </c>
      <c r="BC600" s="161"/>
      <c r="BE600" s="19">
        <f>Tabla1[[#This Row],[TIEMPO PRORROGADO HASTA
(1)]]-Tabla1[[#This Row],[TIEMPO PRORROGADO DESDE
(1)]]</f>
        <v>0</v>
      </c>
      <c r="BF600" s="161"/>
      <c r="BG600" s="161"/>
      <c r="BH600" s="161"/>
      <c r="BJ600" s="4" t="s">
        <v>181</v>
      </c>
      <c r="BM600" s="4">
        <f t="shared" si="137"/>
        <v>0</v>
      </c>
      <c r="BR600" s="4" t="s">
        <v>181</v>
      </c>
      <c r="BU600" s="19">
        <f t="shared" si="138"/>
        <v>0</v>
      </c>
      <c r="BZ600" s="19">
        <f t="shared" si="139"/>
        <v>0</v>
      </c>
      <c r="CA600" s="19" t="s">
        <v>181</v>
      </c>
      <c r="CB600" s="161"/>
      <c r="CD600" s="161"/>
      <c r="CF600" s="19" t="s">
        <v>181</v>
      </c>
      <c r="CG600" s="161"/>
      <c r="CI600" s="161"/>
      <c r="CJ600" s="161"/>
      <c r="CK600" s="161"/>
      <c r="CL600" s="161"/>
      <c r="CN600" s="48"/>
      <c r="CO600" s="48"/>
      <c r="CP600" s="48"/>
      <c r="CR600" s="9">
        <v>0</v>
      </c>
      <c r="CS600" s="48"/>
      <c r="CT600" s="48"/>
      <c r="CU600" s="48"/>
      <c r="CX600" s="48"/>
      <c r="CY600" s="48"/>
      <c r="CZ600" s="48"/>
      <c r="DC600" s="48"/>
      <c r="DD600" s="48"/>
      <c r="DE600" s="48"/>
      <c r="DH600" s="48"/>
      <c r="DI600" s="48"/>
    </row>
    <row r="601" spans="1:113" x14ac:dyDescent="0.25">
      <c r="A601" s="4">
        <v>2020</v>
      </c>
      <c r="B601" s="5">
        <f>BD!K603</f>
        <v>593</v>
      </c>
      <c r="I601" s="19" t="s">
        <v>181</v>
      </c>
      <c r="O601" s="161"/>
      <c r="Q601" s="161"/>
      <c r="R601" s="161"/>
      <c r="T601" s="4" t="s">
        <v>181</v>
      </c>
      <c r="AE601" s="4" t="s">
        <v>181</v>
      </c>
      <c r="AP601" s="4" t="s">
        <v>181</v>
      </c>
      <c r="BA601" s="9">
        <f t="shared" si="136"/>
        <v>0</v>
      </c>
      <c r="BB601" s="4" t="s">
        <v>181</v>
      </c>
      <c r="BC601" s="161"/>
      <c r="BE601" s="19">
        <f>Tabla1[[#This Row],[TIEMPO PRORROGADO HASTA
(1)]]-Tabla1[[#This Row],[TIEMPO PRORROGADO DESDE
(1)]]</f>
        <v>0</v>
      </c>
      <c r="BF601" s="161"/>
      <c r="BG601" s="161"/>
      <c r="BH601" s="161"/>
      <c r="BJ601" s="4" t="s">
        <v>181</v>
      </c>
      <c r="BM601" s="4">
        <f t="shared" si="137"/>
        <v>0</v>
      </c>
      <c r="BR601" s="4" t="s">
        <v>181</v>
      </c>
      <c r="BU601" s="19">
        <f t="shared" si="138"/>
        <v>0</v>
      </c>
      <c r="BZ601" s="19">
        <f t="shared" si="139"/>
        <v>0</v>
      </c>
      <c r="CA601" s="19" t="s">
        <v>181</v>
      </c>
      <c r="CB601" s="161"/>
      <c r="CD601" s="161"/>
      <c r="CF601" s="19" t="s">
        <v>181</v>
      </c>
      <c r="CG601" s="161"/>
      <c r="CI601" s="161"/>
      <c r="CJ601" s="161"/>
      <c r="CK601" s="161"/>
      <c r="CL601" s="161"/>
      <c r="CN601" s="48"/>
      <c r="CO601" s="48"/>
      <c r="CP601" s="48"/>
      <c r="CR601" s="9">
        <v>0</v>
      </c>
      <c r="CS601" s="48"/>
      <c r="CT601" s="48"/>
      <c r="CU601" s="48"/>
      <c r="CX601" s="48"/>
      <c r="CY601" s="48"/>
      <c r="CZ601" s="48"/>
      <c r="DC601" s="48"/>
      <c r="DD601" s="48"/>
      <c r="DE601" s="48"/>
      <c r="DH601" s="48"/>
      <c r="DI601" s="48"/>
    </row>
    <row r="602" spans="1:113" x14ac:dyDescent="0.25">
      <c r="A602" s="4">
        <v>2020</v>
      </c>
      <c r="B602" s="5">
        <f>BD!K604</f>
        <v>594</v>
      </c>
      <c r="I602" s="19" t="s">
        <v>181</v>
      </c>
      <c r="O602" s="161"/>
      <c r="Q602" s="161"/>
      <c r="R602" s="161"/>
      <c r="T602" s="4" t="s">
        <v>181</v>
      </c>
      <c r="AE602" s="4" t="s">
        <v>181</v>
      </c>
      <c r="AP602" s="4" t="s">
        <v>181</v>
      </c>
      <c r="BA602" s="9">
        <f t="shared" si="136"/>
        <v>0</v>
      </c>
      <c r="BB602" s="4" t="s">
        <v>181</v>
      </c>
      <c r="BC602" s="161"/>
      <c r="BE602" s="19">
        <f>Tabla1[[#This Row],[TIEMPO PRORROGADO HASTA
(1)]]-Tabla1[[#This Row],[TIEMPO PRORROGADO DESDE
(1)]]</f>
        <v>0</v>
      </c>
      <c r="BF602" s="161"/>
      <c r="BG602" s="161"/>
      <c r="BH602" s="161"/>
      <c r="BJ602" s="4" t="s">
        <v>181</v>
      </c>
      <c r="BM602" s="4">
        <f t="shared" si="137"/>
        <v>0</v>
      </c>
      <c r="BR602" s="4" t="s">
        <v>181</v>
      </c>
      <c r="BU602" s="19">
        <f t="shared" si="138"/>
        <v>0</v>
      </c>
      <c r="BZ602" s="19">
        <f t="shared" si="139"/>
        <v>0</v>
      </c>
      <c r="CA602" s="19" t="s">
        <v>181</v>
      </c>
      <c r="CB602" s="161"/>
      <c r="CD602" s="161"/>
      <c r="CF602" s="19" t="s">
        <v>181</v>
      </c>
      <c r="CG602" s="161"/>
      <c r="CI602" s="161"/>
      <c r="CJ602" s="161"/>
      <c r="CK602" s="161"/>
      <c r="CL602" s="161"/>
      <c r="CN602" s="48"/>
      <c r="CO602" s="48"/>
      <c r="CP602" s="48"/>
      <c r="CR602" s="9">
        <v>0</v>
      </c>
      <c r="CS602" s="48"/>
      <c r="CT602" s="48"/>
      <c r="CU602" s="48"/>
      <c r="CX602" s="48"/>
      <c r="CY602" s="48"/>
      <c r="CZ602" s="48"/>
      <c r="DC602" s="48"/>
      <c r="DD602" s="48"/>
      <c r="DE602" s="48"/>
      <c r="DH602" s="48"/>
      <c r="DI602" s="48"/>
    </row>
    <row r="603" spans="1:113" x14ac:dyDescent="0.25">
      <c r="A603" s="4">
        <v>2020</v>
      </c>
      <c r="B603" s="5">
        <f>BD!K605</f>
        <v>595</v>
      </c>
      <c r="I603" s="19" t="s">
        <v>181</v>
      </c>
      <c r="O603" s="161"/>
      <c r="Q603" s="161"/>
      <c r="R603" s="161"/>
      <c r="T603" s="4" t="s">
        <v>181</v>
      </c>
      <c r="AE603" s="4" t="s">
        <v>181</v>
      </c>
      <c r="AP603" s="4" t="s">
        <v>181</v>
      </c>
      <c r="BA603" s="9">
        <f t="shared" ref="BA603:BA604" si="140">M603+X603+AI603+AT603</f>
        <v>0</v>
      </c>
      <c r="BB603" s="4" t="s">
        <v>181</v>
      </c>
      <c r="BC603" s="161"/>
      <c r="BE603" s="19">
        <f>Tabla1[[#This Row],[TIEMPO PRORROGADO HASTA
(1)]]-Tabla1[[#This Row],[TIEMPO PRORROGADO DESDE
(1)]]</f>
        <v>0</v>
      </c>
      <c r="BF603" s="161"/>
      <c r="BG603" s="161"/>
      <c r="BH603" s="161"/>
      <c r="BJ603" s="4" t="s">
        <v>181</v>
      </c>
      <c r="BM603" s="4">
        <f t="shared" ref="BM603:BM604" si="141">BO603-BN603</f>
        <v>0</v>
      </c>
      <c r="BR603" s="4" t="s">
        <v>181</v>
      </c>
      <c r="BU603" s="19">
        <f t="shared" ref="BU603:BU604" si="142">BW603-BV603</f>
        <v>0</v>
      </c>
      <c r="BZ603" s="19">
        <f t="shared" ref="BZ603:BZ604" si="143">BU603+BM603+BE603</f>
        <v>0</v>
      </c>
      <c r="CA603" s="19" t="s">
        <v>181</v>
      </c>
      <c r="CB603" s="161"/>
      <c r="CD603" s="161"/>
      <c r="CF603" s="19" t="s">
        <v>181</v>
      </c>
      <c r="CG603" s="161"/>
      <c r="CI603" s="161"/>
      <c r="CJ603" s="161"/>
      <c r="CK603" s="161"/>
      <c r="CL603" s="161"/>
      <c r="CN603" s="48"/>
      <c r="CO603" s="48"/>
      <c r="CP603" s="48"/>
      <c r="CR603" s="9">
        <v>0</v>
      </c>
      <c r="CS603" s="48"/>
      <c r="CT603" s="48"/>
      <c r="CU603" s="48"/>
      <c r="CX603" s="48"/>
      <c r="CY603" s="48"/>
      <c r="CZ603" s="48"/>
      <c r="DC603" s="48"/>
      <c r="DD603" s="48"/>
      <c r="DE603" s="48"/>
      <c r="DH603" s="48"/>
      <c r="DI603" s="48"/>
    </row>
    <row r="604" spans="1:113" x14ac:dyDescent="0.25">
      <c r="A604" s="4">
        <v>2020</v>
      </c>
      <c r="B604" s="5">
        <f>BD!K606</f>
        <v>596</v>
      </c>
      <c r="I604" s="19" t="s">
        <v>181</v>
      </c>
      <c r="O604" s="161"/>
      <c r="Q604" s="161"/>
      <c r="R604" s="161"/>
      <c r="T604" s="4" t="s">
        <v>181</v>
      </c>
      <c r="AE604" s="4" t="s">
        <v>181</v>
      </c>
      <c r="AP604" s="4" t="s">
        <v>181</v>
      </c>
      <c r="BA604" s="9">
        <f t="shared" si="140"/>
        <v>0</v>
      </c>
      <c r="BB604" s="4" t="s">
        <v>181</v>
      </c>
      <c r="BC604" s="161"/>
      <c r="BE604" s="19">
        <f>Tabla1[[#This Row],[TIEMPO PRORROGADO HASTA
(1)]]-Tabla1[[#This Row],[TIEMPO PRORROGADO DESDE
(1)]]</f>
        <v>0</v>
      </c>
      <c r="BF604" s="161"/>
      <c r="BG604" s="161"/>
      <c r="BH604" s="161"/>
      <c r="BJ604" s="4" t="s">
        <v>181</v>
      </c>
      <c r="BM604" s="4">
        <f t="shared" si="141"/>
        <v>0</v>
      </c>
      <c r="BR604" s="4" t="s">
        <v>181</v>
      </c>
      <c r="BU604" s="19">
        <f t="shared" si="142"/>
        <v>0</v>
      </c>
      <c r="BZ604" s="19">
        <f t="shared" si="143"/>
        <v>0</v>
      </c>
      <c r="CA604" s="19" t="s">
        <v>181</v>
      </c>
      <c r="CB604" s="161"/>
      <c r="CD604" s="161"/>
      <c r="CF604" s="19" t="s">
        <v>181</v>
      </c>
      <c r="CG604" s="161"/>
      <c r="CI604" s="161"/>
      <c r="CJ604" s="161"/>
      <c r="CK604" s="161"/>
      <c r="CL604" s="161"/>
      <c r="CN604" s="48"/>
      <c r="CO604" s="48"/>
      <c r="CP604" s="48"/>
      <c r="CR604" s="9">
        <v>0</v>
      </c>
      <c r="CS604" s="48"/>
      <c r="CT604" s="48"/>
      <c r="CU604" s="48"/>
      <c r="CX604" s="48"/>
      <c r="CY604" s="48"/>
      <c r="CZ604" s="48"/>
      <c r="DC604" s="48"/>
      <c r="DD604" s="48"/>
      <c r="DE604" s="48"/>
      <c r="DH604" s="48"/>
      <c r="DI604" s="48"/>
    </row>
    <row r="605" spans="1:113" x14ac:dyDescent="0.25">
      <c r="A605" s="4">
        <v>2020</v>
      </c>
      <c r="B605" s="5">
        <f>BD!K607</f>
        <v>597</v>
      </c>
      <c r="C605" s="161">
        <v>44111</v>
      </c>
      <c r="D605" s="6" t="s">
        <v>2454</v>
      </c>
      <c r="E605" s="9">
        <v>666667</v>
      </c>
      <c r="H605" s="6" t="s">
        <v>515</v>
      </c>
      <c r="I605" s="19" t="s">
        <v>181</v>
      </c>
      <c r="O605" s="161"/>
      <c r="Q605" s="161"/>
      <c r="R605" s="161"/>
      <c r="T605" s="4" t="s">
        <v>181</v>
      </c>
      <c r="AE605" s="4" t="s">
        <v>181</v>
      </c>
      <c r="AP605" s="4" t="s">
        <v>181</v>
      </c>
      <c r="BA605" s="9">
        <f t="shared" ref="BA605:BA633" si="144">M605+X605+AI605+AT605</f>
        <v>0</v>
      </c>
      <c r="BB605" s="4" t="s">
        <v>181</v>
      </c>
      <c r="BC605" s="161"/>
      <c r="BE605" s="19">
        <f>Tabla1[[#This Row],[TIEMPO PRORROGADO HASTA
(1)]]-Tabla1[[#This Row],[TIEMPO PRORROGADO DESDE
(1)]]</f>
        <v>0</v>
      </c>
      <c r="BF605" s="161"/>
      <c r="BG605" s="161"/>
      <c r="BH605" s="161"/>
      <c r="BJ605" s="4" t="s">
        <v>181</v>
      </c>
      <c r="BM605" s="4">
        <f t="shared" ref="BM605:BM633" si="145">BO605-BN605</f>
        <v>0</v>
      </c>
      <c r="BR605" s="4" t="s">
        <v>181</v>
      </c>
      <c r="BU605" s="19">
        <f t="shared" ref="BU605:BU633" si="146">BW605-BV605</f>
        <v>0</v>
      </c>
      <c r="BZ605" s="19">
        <f t="shared" ref="BZ605:BZ633" si="147">BU605+BM605+BE605</f>
        <v>0</v>
      </c>
      <c r="CA605" s="19" t="s">
        <v>181</v>
      </c>
      <c r="CB605" s="161"/>
      <c r="CD605" s="161"/>
      <c r="CF605" s="19" t="s">
        <v>181</v>
      </c>
      <c r="CG605" s="161"/>
      <c r="CI605" s="161"/>
      <c r="CJ605" s="161"/>
      <c r="CK605" s="161"/>
      <c r="CL605" s="161"/>
      <c r="CN605" s="48"/>
      <c r="CO605" s="48"/>
      <c r="CP605" s="48"/>
      <c r="CR605" s="9">
        <v>0</v>
      </c>
      <c r="CS605" s="48"/>
      <c r="CT605" s="48"/>
      <c r="CU605" s="48"/>
      <c r="CX605" s="48"/>
      <c r="CY605" s="48"/>
      <c r="CZ605" s="48"/>
      <c r="DC605" s="48"/>
      <c r="DD605" s="48"/>
      <c r="DE605" s="48"/>
      <c r="DH605" s="48"/>
      <c r="DI605" s="48"/>
    </row>
    <row r="606" spans="1:113" x14ac:dyDescent="0.25">
      <c r="A606" s="4">
        <v>2020</v>
      </c>
      <c r="B606" s="5">
        <f>BD!K608</f>
        <v>598</v>
      </c>
      <c r="I606" s="19" t="s">
        <v>181</v>
      </c>
      <c r="O606" s="161"/>
      <c r="Q606" s="161"/>
      <c r="R606" s="161"/>
      <c r="T606" s="4" t="s">
        <v>181</v>
      </c>
      <c r="AE606" s="4" t="s">
        <v>181</v>
      </c>
      <c r="AP606" s="4" t="s">
        <v>181</v>
      </c>
      <c r="BA606" s="9">
        <f t="shared" si="144"/>
        <v>0</v>
      </c>
      <c r="BB606" s="4" t="s">
        <v>181</v>
      </c>
      <c r="BC606" s="161"/>
      <c r="BE606" s="19">
        <f>Tabla1[[#This Row],[TIEMPO PRORROGADO HASTA
(1)]]-Tabla1[[#This Row],[TIEMPO PRORROGADO DESDE
(1)]]</f>
        <v>0</v>
      </c>
      <c r="BF606" s="161"/>
      <c r="BG606" s="161"/>
      <c r="BH606" s="161"/>
      <c r="BJ606" s="4" t="s">
        <v>181</v>
      </c>
      <c r="BM606" s="4">
        <f t="shared" si="145"/>
        <v>0</v>
      </c>
      <c r="BR606" s="4" t="s">
        <v>181</v>
      </c>
      <c r="BU606" s="19">
        <f t="shared" si="146"/>
        <v>0</v>
      </c>
      <c r="BZ606" s="19">
        <f t="shared" si="147"/>
        <v>0</v>
      </c>
      <c r="CA606" s="19" t="s">
        <v>181</v>
      </c>
      <c r="CB606" s="161"/>
      <c r="CD606" s="161"/>
      <c r="CF606" s="19" t="s">
        <v>181</v>
      </c>
      <c r="CG606" s="161"/>
      <c r="CI606" s="161"/>
      <c r="CJ606" s="161"/>
      <c r="CK606" s="161"/>
      <c r="CL606" s="161"/>
      <c r="CN606" s="48"/>
      <c r="CO606" s="48"/>
      <c r="CP606" s="48"/>
      <c r="CR606" s="9">
        <v>0</v>
      </c>
      <c r="CS606" s="48"/>
      <c r="CT606" s="48"/>
      <c r="CU606" s="48"/>
      <c r="CX606" s="48"/>
      <c r="CY606" s="48"/>
      <c r="CZ606" s="48"/>
      <c r="DC606" s="48"/>
      <c r="DD606" s="48"/>
      <c r="DE606" s="48"/>
      <c r="DH606" s="48"/>
      <c r="DI606" s="48"/>
    </row>
    <row r="607" spans="1:113" x14ac:dyDescent="0.25">
      <c r="A607" s="4">
        <v>2020</v>
      </c>
      <c r="B607" s="5">
        <f>BD!K609</f>
        <v>599</v>
      </c>
      <c r="I607" s="19" t="s">
        <v>181</v>
      </c>
      <c r="O607" s="161"/>
      <c r="Q607" s="161"/>
      <c r="R607" s="161"/>
      <c r="T607" s="4" t="s">
        <v>181</v>
      </c>
      <c r="AE607" s="4" t="s">
        <v>181</v>
      </c>
      <c r="AP607" s="4" t="s">
        <v>181</v>
      </c>
      <c r="BA607" s="9">
        <f t="shared" si="144"/>
        <v>0</v>
      </c>
      <c r="BB607" s="4" t="s">
        <v>181</v>
      </c>
      <c r="BC607" s="161"/>
      <c r="BE607" s="19">
        <f>Tabla1[[#This Row],[TIEMPO PRORROGADO HASTA
(1)]]-Tabla1[[#This Row],[TIEMPO PRORROGADO DESDE
(1)]]</f>
        <v>0</v>
      </c>
      <c r="BF607" s="161"/>
      <c r="BG607" s="161"/>
      <c r="BH607" s="161"/>
      <c r="BJ607" s="4" t="s">
        <v>181</v>
      </c>
      <c r="BM607" s="4">
        <f t="shared" si="145"/>
        <v>0</v>
      </c>
      <c r="BR607" s="4" t="s">
        <v>181</v>
      </c>
      <c r="BU607" s="19">
        <f t="shared" si="146"/>
        <v>0</v>
      </c>
      <c r="BZ607" s="19">
        <f t="shared" si="147"/>
        <v>0</v>
      </c>
      <c r="CA607" s="19" t="s">
        <v>181</v>
      </c>
      <c r="CB607" s="161"/>
      <c r="CD607" s="161"/>
      <c r="CF607" s="19" t="s">
        <v>181</v>
      </c>
      <c r="CG607" s="161"/>
      <c r="CI607" s="161"/>
      <c r="CJ607" s="161"/>
      <c r="CK607" s="161"/>
      <c r="CL607" s="161"/>
      <c r="CN607" s="48"/>
      <c r="CO607" s="48"/>
      <c r="CP607" s="48"/>
      <c r="CR607" s="9">
        <v>0</v>
      </c>
      <c r="CS607" s="48"/>
      <c r="CT607" s="48"/>
      <c r="CU607" s="48"/>
      <c r="CX607" s="48"/>
      <c r="CY607" s="48"/>
      <c r="CZ607" s="48"/>
      <c r="DC607" s="48"/>
      <c r="DD607" s="48"/>
      <c r="DE607" s="48"/>
      <c r="DH607" s="48"/>
      <c r="DI607" s="48"/>
    </row>
    <row r="608" spans="1:113" x14ac:dyDescent="0.25">
      <c r="A608" s="4">
        <v>2020</v>
      </c>
      <c r="B608" s="5">
        <f>BD!K610</f>
        <v>600</v>
      </c>
      <c r="I608" s="19" t="s">
        <v>181</v>
      </c>
      <c r="O608" s="161"/>
      <c r="Q608" s="161"/>
      <c r="R608" s="161"/>
      <c r="T608" s="4" t="s">
        <v>181</v>
      </c>
      <c r="AE608" s="4" t="s">
        <v>181</v>
      </c>
      <c r="AP608" s="4" t="s">
        <v>181</v>
      </c>
      <c r="BA608" s="9">
        <f t="shared" si="144"/>
        <v>0</v>
      </c>
      <c r="BB608" s="4" t="s">
        <v>181</v>
      </c>
      <c r="BC608" s="161"/>
      <c r="BE608" s="19">
        <f>Tabla1[[#This Row],[TIEMPO PRORROGADO HASTA
(1)]]-Tabla1[[#This Row],[TIEMPO PRORROGADO DESDE
(1)]]</f>
        <v>0</v>
      </c>
      <c r="BF608" s="161"/>
      <c r="BG608" s="161"/>
      <c r="BH608" s="161"/>
      <c r="BJ608" s="4" t="s">
        <v>181</v>
      </c>
      <c r="BM608" s="4">
        <f t="shared" si="145"/>
        <v>0</v>
      </c>
      <c r="BR608" s="4" t="s">
        <v>181</v>
      </c>
      <c r="BU608" s="19">
        <f t="shared" si="146"/>
        <v>0</v>
      </c>
      <c r="BZ608" s="19">
        <f t="shared" si="147"/>
        <v>0</v>
      </c>
      <c r="CA608" s="19" t="s">
        <v>181</v>
      </c>
      <c r="CB608" s="161"/>
      <c r="CD608" s="161"/>
      <c r="CF608" s="19" t="s">
        <v>181</v>
      </c>
      <c r="CG608" s="161"/>
      <c r="CI608" s="161"/>
      <c r="CJ608" s="161"/>
      <c r="CK608" s="161"/>
      <c r="CL608" s="161"/>
      <c r="CN608" s="48"/>
      <c r="CO608" s="48"/>
      <c r="CP608" s="48"/>
      <c r="CR608" s="9">
        <v>0</v>
      </c>
      <c r="CS608" s="48"/>
      <c r="CT608" s="48"/>
      <c r="CU608" s="48"/>
      <c r="CX608" s="48"/>
      <c r="CY608" s="48"/>
      <c r="CZ608" s="48"/>
      <c r="DC608" s="48"/>
      <c r="DD608" s="48"/>
      <c r="DE608" s="48"/>
      <c r="DH608" s="48"/>
      <c r="DI608" s="48"/>
    </row>
    <row r="609" spans="1:113" x14ac:dyDescent="0.25">
      <c r="A609" s="4">
        <v>2020</v>
      </c>
      <c r="B609" s="5">
        <f>BD!K611</f>
        <v>601</v>
      </c>
      <c r="I609" s="19" t="s">
        <v>181</v>
      </c>
      <c r="O609" s="161"/>
      <c r="Q609" s="161"/>
      <c r="R609" s="161"/>
      <c r="T609" s="4" t="s">
        <v>181</v>
      </c>
      <c r="AE609" s="4" t="s">
        <v>181</v>
      </c>
      <c r="AP609" s="4" t="s">
        <v>181</v>
      </c>
      <c r="BA609" s="9">
        <f t="shared" si="144"/>
        <v>0</v>
      </c>
      <c r="BB609" s="4" t="s">
        <v>181</v>
      </c>
      <c r="BC609" s="161"/>
      <c r="BE609" s="19">
        <f>Tabla1[[#This Row],[TIEMPO PRORROGADO HASTA
(1)]]-Tabla1[[#This Row],[TIEMPO PRORROGADO DESDE
(1)]]</f>
        <v>0</v>
      </c>
      <c r="BF609" s="161"/>
      <c r="BG609" s="161"/>
      <c r="BH609" s="161"/>
      <c r="BJ609" s="4" t="s">
        <v>181</v>
      </c>
      <c r="BM609" s="4">
        <f t="shared" si="145"/>
        <v>0</v>
      </c>
      <c r="BR609" s="4" t="s">
        <v>181</v>
      </c>
      <c r="BU609" s="19">
        <f t="shared" si="146"/>
        <v>0</v>
      </c>
      <c r="BZ609" s="19">
        <f t="shared" si="147"/>
        <v>0</v>
      </c>
      <c r="CA609" s="19" t="s">
        <v>181</v>
      </c>
      <c r="CB609" s="161"/>
      <c r="CD609" s="161"/>
      <c r="CF609" s="19" t="s">
        <v>181</v>
      </c>
      <c r="CG609" s="161"/>
      <c r="CI609" s="161"/>
      <c r="CJ609" s="161"/>
      <c r="CK609" s="161"/>
      <c r="CL609" s="161"/>
      <c r="CN609" s="48"/>
      <c r="CO609" s="48"/>
      <c r="CP609" s="48"/>
      <c r="CR609" s="9">
        <v>0</v>
      </c>
      <c r="CS609" s="48"/>
      <c r="CT609" s="48"/>
      <c r="CU609" s="48"/>
      <c r="CX609" s="48"/>
      <c r="CY609" s="48"/>
      <c r="CZ609" s="48"/>
      <c r="DC609" s="48"/>
      <c r="DD609" s="48"/>
      <c r="DE609" s="48"/>
      <c r="DH609" s="48"/>
      <c r="DI609" s="48"/>
    </row>
    <row r="610" spans="1:113" x14ac:dyDescent="0.25">
      <c r="A610" s="4">
        <v>2020</v>
      </c>
      <c r="B610" s="5">
        <f>BD!K612</f>
        <v>602</v>
      </c>
      <c r="I610" s="19" t="s">
        <v>181</v>
      </c>
      <c r="O610" s="161"/>
      <c r="Q610" s="161"/>
      <c r="R610" s="161"/>
      <c r="T610" s="4" t="s">
        <v>181</v>
      </c>
      <c r="AE610" s="4" t="s">
        <v>181</v>
      </c>
      <c r="AP610" s="4" t="s">
        <v>181</v>
      </c>
      <c r="BA610" s="9">
        <f t="shared" si="144"/>
        <v>0</v>
      </c>
      <c r="BB610" s="4" t="s">
        <v>181</v>
      </c>
      <c r="BC610" s="161"/>
      <c r="BE610" s="19">
        <f>Tabla1[[#This Row],[TIEMPO PRORROGADO HASTA
(1)]]-Tabla1[[#This Row],[TIEMPO PRORROGADO DESDE
(1)]]</f>
        <v>0</v>
      </c>
      <c r="BF610" s="161"/>
      <c r="BG610" s="161"/>
      <c r="BH610" s="161"/>
      <c r="BJ610" s="4" t="s">
        <v>181</v>
      </c>
      <c r="BM610" s="4">
        <f t="shared" si="145"/>
        <v>0</v>
      </c>
      <c r="BR610" s="4" t="s">
        <v>181</v>
      </c>
      <c r="BU610" s="19">
        <f t="shared" si="146"/>
        <v>0</v>
      </c>
      <c r="BZ610" s="19">
        <f t="shared" si="147"/>
        <v>0</v>
      </c>
      <c r="CA610" s="19" t="s">
        <v>181</v>
      </c>
      <c r="CB610" s="161"/>
      <c r="CD610" s="161"/>
      <c r="CF610" s="19" t="s">
        <v>181</v>
      </c>
      <c r="CG610" s="161"/>
      <c r="CI610" s="161"/>
      <c r="CJ610" s="161"/>
      <c r="CK610" s="161"/>
      <c r="CL610" s="161"/>
      <c r="CN610" s="48"/>
      <c r="CO610" s="48"/>
      <c r="CP610" s="48"/>
      <c r="CR610" s="9">
        <v>0</v>
      </c>
      <c r="CS610" s="48"/>
      <c r="CT610" s="48"/>
      <c r="CU610" s="48"/>
      <c r="CX610" s="48"/>
      <c r="CY610" s="48"/>
      <c r="CZ610" s="48"/>
      <c r="DC610" s="48"/>
      <c r="DD610" s="48"/>
      <c r="DE610" s="48"/>
      <c r="DH610" s="48"/>
      <c r="DI610" s="48"/>
    </row>
    <row r="611" spans="1:113" x14ac:dyDescent="0.25">
      <c r="A611" s="4">
        <v>2020</v>
      </c>
      <c r="B611" s="5">
        <f>BD!K613</f>
        <v>603</v>
      </c>
      <c r="I611" s="19" t="s">
        <v>181</v>
      </c>
      <c r="O611" s="161"/>
      <c r="Q611" s="161"/>
      <c r="R611" s="161"/>
      <c r="T611" s="4" t="s">
        <v>181</v>
      </c>
      <c r="AE611" s="4" t="s">
        <v>181</v>
      </c>
      <c r="AP611" s="4" t="s">
        <v>181</v>
      </c>
      <c r="BA611" s="9">
        <f t="shared" si="144"/>
        <v>0</v>
      </c>
      <c r="BB611" s="4" t="s">
        <v>181</v>
      </c>
      <c r="BC611" s="161"/>
      <c r="BE611" s="19">
        <f>Tabla1[[#This Row],[TIEMPO PRORROGADO HASTA
(1)]]-Tabla1[[#This Row],[TIEMPO PRORROGADO DESDE
(1)]]</f>
        <v>0</v>
      </c>
      <c r="BF611" s="161"/>
      <c r="BG611" s="161"/>
      <c r="BH611" s="161"/>
      <c r="BJ611" s="4" t="s">
        <v>181</v>
      </c>
      <c r="BM611" s="4">
        <f t="shared" si="145"/>
        <v>0</v>
      </c>
      <c r="BR611" s="4" t="s">
        <v>181</v>
      </c>
      <c r="BU611" s="19">
        <f t="shared" si="146"/>
        <v>0</v>
      </c>
      <c r="BZ611" s="19">
        <f t="shared" si="147"/>
        <v>0</v>
      </c>
      <c r="CA611" s="19" t="s">
        <v>181</v>
      </c>
      <c r="CB611" s="161"/>
      <c r="CD611" s="161"/>
      <c r="CF611" s="19" t="s">
        <v>181</v>
      </c>
      <c r="CG611" s="161"/>
      <c r="CI611" s="161"/>
      <c r="CJ611" s="161"/>
      <c r="CK611" s="161"/>
      <c r="CL611" s="161"/>
      <c r="CN611" s="48"/>
      <c r="CO611" s="48"/>
      <c r="CP611" s="48"/>
      <c r="CR611" s="9">
        <v>0</v>
      </c>
      <c r="CS611" s="48"/>
      <c r="CT611" s="48"/>
      <c r="CU611" s="48"/>
      <c r="CX611" s="48"/>
      <c r="CY611" s="48"/>
      <c r="CZ611" s="48"/>
      <c r="DC611" s="48"/>
      <c r="DD611" s="48"/>
      <c r="DE611" s="48"/>
      <c r="DH611" s="48"/>
      <c r="DI611" s="48"/>
    </row>
    <row r="612" spans="1:113" x14ac:dyDescent="0.25">
      <c r="A612" s="4">
        <v>2020</v>
      </c>
      <c r="B612" s="5">
        <f>BD!K614</f>
        <v>604</v>
      </c>
      <c r="I612" s="19" t="s">
        <v>181</v>
      </c>
      <c r="O612" s="161"/>
      <c r="Q612" s="161"/>
      <c r="R612" s="161"/>
      <c r="T612" s="4" t="s">
        <v>181</v>
      </c>
      <c r="AE612" s="4" t="s">
        <v>181</v>
      </c>
      <c r="AP612" s="4" t="s">
        <v>181</v>
      </c>
      <c r="BA612" s="9">
        <f t="shared" si="144"/>
        <v>0</v>
      </c>
      <c r="BB612" s="4" t="s">
        <v>181</v>
      </c>
      <c r="BC612" s="161"/>
      <c r="BE612" s="19">
        <f>Tabla1[[#This Row],[TIEMPO PRORROGADO HASTA
(1)]]-Tabla1[[#This Row],[TIEMPO PRORROGADO DESDE
(1)]]</f>
        <v>0</v>
      </c>
      <c r="BF612" s="161"/>
      <c r="BG612" s="161"/>
      <c r="BH612" s="161"/>
      <c r="BJ612" s="4" t="s">
        <v>181</v>
      </c>
      <c r="BM612" s="4">
        <f t="shared" si="145"/>
        <v>0</v>
      </c>
      <c r="BR612" s="4" t="s">
        <v>181</v>
      </c>
      <c r="BU612" s="19">
        <f t="shared" si="146"/>
        <v>0</v>
      </c>
      <c r="BZ612" s="19">
        <f t="shared" si="147"/>
        <v>0</v>
      </c>
      <c r="CA612" s="19" t="s">
        <v>181</v>
      </c>
      <c r="CB612" s="161"/>
      <c r="CD612" s="161"/>
      <c r="CF612" s="19" t="s">
        <v>181</v>
      </c>
      <c r="CG612" s="161"/>
      <c r="CI612" s="161"/>
      <c r="CJ612" s="161"/>
      <c r="CK612" s="161"/>
      <c r="CL612" s="161"/>
      <c r="CN612" s="48"/>
      <c r="CO612" s="48"/>
      <c r="CP612" s="48"/>
      <c r="CR612" s="9">
        <v>0</v>
      </c>
      <c r="CS612" s="48"/>
      <c r="CT612" s="48"/>
      <c r="CU612" s="48"/>
      <c r="CX612" s="48"/>
      <c r="CY612" s="48"/>
      <c r="CZ612" s="48"/>
      <c r="DC612" s="48"/>
      <c r="DD612" s="48"/>
      <c r="DE612" s="48"/>
      <c r="DH612" s="48"/>
      <c r="DI612" s="48"/>
    </row>
    <row r="613" spans="1:113" x14ac:dyDescent="0.25">
      <c r="A613" s="4">
        <v>2020</v>
      </c>
      <c r="B613" s="5">
        <f>BD!K615</f>
        <v>605</v>
      </c>
      <c r="I613" s="19" t="s">
        <v>181</v>
      </c>
      <c r="O613" s="161"/>
      <c r="Q613" s="161"/>
      <c r="R613" s="161"/>
      <c r="T613" s="4" t="s">
        <v>181</v>
      </c>
      <c r="AE613" s="4" t="s">
        <v>181</v>
      </c>
      <c r="AP613" s="4" t="s">
        <v>181</v>
      </c>
      <c r="BA613" s="9">
        <f t="shared" si="144"/>
        <v>0</v>
      </c>
      <c r="BB613" s="4" t="s">
        <v>181</v>
      </c>
      <c r="BC613" s="161"/>
      <c r="BE613" s="19">
        <f>Tabla1[[#This Row],[TIEMPO PRORROGADO HASTA
(1)]]-Tabla1[[#This Row],[TIEMPO PRORROGADO DESDE
(1)]]</f>
        <v>0</v>
      </c>
      <c r="BF613" s="161"/>
      <c r="BG613" s="161"/>
      <c r="BH613" s="161"/>
      <c r="BJ613" s="4" t="s">
        <v>181</v>
      </c>
      <c r="BM613" s="4">
        <f t="shared" si="145"/>
        <v>0</v>
      </c>
      <c r="BR613" s="4" t="s">
        <v>181</v>
      </c>
      <c r="BU613" s="19">
        <f t="shared" si="146"/>
        <v>0</v>
      </c>
      <c r="BZ613" s="19">
        <f t="shared" si="147"/>
        <v>0</v>
      </c>
      <c r="CA613" s="19" t="s">
        <v>181</v>
      </c>
      <c r="CB613" s="161"/>
      <c r="CD613" s="161"/>
      <c r="CF613" s="19" t="s">
        <v>181</v>
      </c>
      <c r="CG613" s="161"/>
      <c r="CI613" s="161"/>
      <c r="CJ613" s="161"/>
      <c r="CK613" s="161"/>
      <c r="CL613" s="161"/>
      <c r="CN613" s="48"/>
      <c r="CO613" s="48"/>
      <c r="CP613" s="48"/>
      <c r="CR613" s="9">
        <v>0</v>
      </c>
      <c r="CS613" s="48"/>
      <c r="CT613" s="48"/>
      <c r="CU613" s="48"/>
      <c r="CX613" s="48"/>
      <c r="CY613" s="48"/>
      <c r="CZ613" s="48"/>
      <c r="DC613" s="48"/>
      <c r="DD613" s="48"/>
      <c r="DE613" s="48"/>
      <c r="DH613" s="48"/>
      <c r="DI613" s="48"/>
    </row>
    <row r="614" spans="1:113" x14ac:dyDescent="0.25">
      <c r="A614" s="4">
        <v>2020</v>
      </c>
      <c r="B614" s="5">
        <f>BD!K616</f>
        <v>606</v>
      </c>
      <c r="I614" s="19" t="s">
        <v>181</v>
      </c>
      <c r="O614" s="161"/>
      <c r="Q614" s="161"/>
      <c r="R614" s="161"/>
      <c r="T614" s="4" t="s">
        <v>181</v>
      </c>
      <c r="AE614" s="4" t="s">
        <v>181</v>
      </c>
      <c r="AP614" s="4" t="s">
        <v>181</v>
      </c>
      <c r="BA614" s="9">
        <f t="shared" si="144"/>
        <v>0</v>
      </c>
      <c r="BB614" s="4" t="s">
        <v>181</v>
      </c>
      <c r="BC614" s="161"/>
      <c r="BE614" s="19">
        <f>Tabla1[[#This Row],[TIEMPO PRORROGADO HASTA
(1)]]-Tabla1[[#This Row],[TIEMPO PRORROGADO DESDE
(1)]]</f>
        <v>0</v>
      </c>
      <c r="BF614" s="161"/>
      <c r="BG614" s="161"/>
      <c r="BH614" s="161"/>
      <c r="BJ614" s="4" t="s">
        <v>181</v>
      </c>
      <c r="BM614" s="4">
        <f t="shared" si="145"/>
        <v>0</v>
      </c>
      <c r="BR614" s="4" t="s">
        <v>181</v>
      </c>
      <c r="BU614" s="19">
        <f t="shared" si="146"/>
        <v>0</v>
      </c>
      <c r="BZ614" s="19">
        <f t="shared" si="147"/>
        <v>0</v>
      </c>
      <c r="CA614" s="19" t="s">
        <v>181</v>
      </c>
      <c r="CB614" s="161"/>
      <c r="CD614" s="161"/>
      <c r="CF614" s="19" t="s">
        <v>181</v>
      </c>
      <c r="CG614" s="161"/>
      <c r="CI614" s="161"/>
      <c r="CJ614" s="161"/>
      <c r="CK614" s="161"/>
      <c r="CL614" s="161"/>
      <c r="CN614" s="48"/>
      <c r="CO614" s="48"/>
      <c r="CP614" s="48"/>
      <c r="CR614" s="9">
        <v>0</v>
      </c>
      <c r="CS614" s="48"/>
      <c r="CT614" s="48"/>
      <c r="CU614" s="48"/>
      <c r="CX614" s="48"/>
      <c r="CY614" s="48"/>
      <c r="CZ614" s="48"/>
      <c r="DC614" s="48"/>
      <c r="DD614" s="48"/>
      <c r="DE614" s="48"/>
      <c r="DH614" s="48"/>
      <c r="DI614" s="48"/>
    </row>
    <row r="615" spans="1:113" x14ac:dyDescent="0.25">
      <c r="A615" s="4">
        <v>2020</v>
      </c>
      <c r="B615" s="5">
        <f>BD!K617</f>
        <v>607</v>
      </c>
      <c r="C615" s="161">
        <v>44113</v>
      </c>
      <c r="D615" s="6" t="s">
        <v>2454</v>
      </c>
      <c r="E615" s="9">
        <v>193333</v>
      </c>
      <c r="H615" s="6" t="s">
        <v>714</v>
      </c>
      <c r="I615" s="19" t="s">
        <v>181</v>
      </c>
      <c r="O615" s="161"/>
      <c r="Q615" s="161"/>
      <c r="R615" s="161"/>
      <c r="T615" s="4" t="s">
        <v>181</v>
      </c>
      <c r="AE615" s="4" t="s">
        <v>181</v>
      </c>
      <c r="AP615" s="4" t="s">
        <v>181</v>
      </c>
      <c r="BA615" s="9">
        <f t="shared" si="144"/>
        <v>0</v>
      </c>
      <c r="BB615" s="4" t="s">
        <v>181</v>
      </c>
      <c r="BC615" s="161"/>
      <c r="BE615" s="19">
        <f>Tabla1[[#This Row],[TIEMPO PRORROGADO HASTA
(1)]]-Tabla1[[#This Row],[TIEMPO PRORROGADO DESDE
(1)]]</f>
        <v>0</v>
      </c>
      <c r="BF615" s="161"/>
      <c r="BG615" s="161"/>
      <c r="BH615" s="161"/>
      <c r="BJ615" s="4" t="s">
        <v>181</v>
      </c>
      <c r="BM615" s="4">
        <f t="shared" si="145"/>
        <v>0</v>
      </c>
      <c r="BR615" s="4" t="s">
        <v>181</v>
      </c>
      <c r="BU615" s="19">
        <f t="shared" si="146"/>
        <v>0</v>
      </c>
      <c r="BZ615" s="19">
        <f t="shared" si="147"/>
        <v>0</v>
      </c>
      <c r="CA615" s="19" t="s">
        <v>181</v>
      </c>
      <c r="CB615" s="161"/>
      <c r="CD615" s="161"/>
      <c r="CF615" s="19" t="s">
        <v>181</v>
      </c>
      <c r="CG615" s="161"/>
      <c r="CI615" s="161"/>
      <c r="CJ615" s="161"/>
      <c r="CK615" s="161"/>
      <c r="CL615" s="161"/>
      <c r="CN615" s="48"/>
      <c r="CO615" s="48"/>
      <c r="CP615" s="48"/>
      <c r="CR615" s="9">
        <v>0</v>
      </c>
      <c r="CS615" s="48"/>
      <c r="CT615" s="48"/>
      <c r="CU615" s="48"/>
      <c r="CX615" s="48"/>
      <c r="CY615" s="48"/>
      <c r="CZ615" s="48"/>
      <c r="DC615" s="48"/>
      <c r="DD615" s="48"/>
      <c r="DE615" s="48"/>
      <c r="DH615" s="48"/>
      <c r="DI615" s="48"/>
    </row>
    <row r="616" spans="1:113" x14ac:dyDescent="0.25">
      <c r="A616" s="4">
        <v>2020</v>
      </c>
      <c r="B616" s="5">
        <f>BD!K618</f>
        <v>608</v>
      </c>
      <c r="C616" s="161">
        <v>44113</v>
      </c>
      <c r="D616" s="6" t="s">
        <v>2454</v>
      </c>
      <c r="E616" s="9">
        <v>366667</v>
      </c>
      <c r="H616" s="6" t="s">
        <v>1435</v>
      </c>
      <c r="I616" s="19" t="s">
        <v>181</v>
      </c>
      <c r="O616" s="161"/>
      <c r="Q616" s="161"/>
      <c r="R616" s="161"/>
      <c r="T616" s="4" t="s">
        <v>181</v>
      </c>
      <c r="AE616" s="4" t="s">
        <v>181</v>
      </c>
      <c r="AP616" s="4" t="s">
        <v>181</v>
      </c>
      <c r="BA616" s="9">
        <f t="shared" si="144"/>
        <v>0</v>
      </c>
      <c r="BB616" s="4" t="s">
        <v>181</v>
      </c>
      <c r="BC616" s="161"/>
      <c r="BE616" s="19">
        <f>Tabla1[[#This Row],[TIEMPO PRORROGADO HASTA
(1)]]-Tabla1[[#This Row],[TIEMPO PRORROGADO DESDE
(1)]]</f>
        <v>0</v>
      </c>
      <c r="BF616" s="161"/>
      <c r="BG616" s="161"/>
      <c r="BH616" s="161"/>
      <c r="BJ616" s="4" t="s">
        <v>181</v>
      </c>
      <c r="BM616" s="4">
        <f t="shared" si="145"/>
        <v>0</v>
      </c>
      <c r="BR616" s="4" t="s">
        <v>181</v>
      </c>
      <c r="BU616" s="19">
        <f t="shared" si="146"/>
        <v>0</v>
      </c>
      <c r="BZ616" s="19">
        <f t="shared" si="147"/>
        <v>0</v>
      </c>
      <c r="CA616" s="19" t="s">
        <v>181</v>
      </c>
      <c r="CB616" s="161"/>
      <c r="CD616" s="161"/>
      <c r="CF616" s="19" t="s">
        <v>181</v>
      </c>
      <c r="CG616" s="161"/>
      <c r="CI616" s="161"/>
      <c r="CJ616" s="161"/>
      <c r="CK616" s="161"/>
      <c r="CL616" s="161"/>
      <c r="CN616" s="48"/>
      <c r="CO616" s="48"/>
      <c r="CP616" s="48"/>
      <c r="CR616" s="9">
        <v>0</v>
      </c>
      <c r="CS616" s="48"/>
      <c r="CT616" s="48"/>
      <c r="CU616" s="48"/>
      <c r="CX616" s="48"/>
      <c r="CY616" s="48"/>
      <c r="CZ616" s="48"/>
      <c r="DC616" s="48"/>
      <c r="DD616" s="48"/>
      <c r="DE616" s="48"/>
      <c r="DH616" s="48"/>
      <c r="DI616" s="48"/>
    </row>
    <row r="617" spans="1:113" x14ac:dyDescent="0.25">
      <c r="A617" s="4">
        <v>2020</v>
      </c>
      <c r="B617" s="5">
        <f>BD!K619</f>
        <v>609</v>
      </c>
      <c r="C617" s="161">
        <v>44114</v>
      </c>
      <c r="D617" s="6" t="s">
        <v>2454</v>
      </c>
      <c r="E617" s="9">
        <v>900000</v>
      </c>
      <c r="H617" s="6" t="s">
        <v>1435</v>
      </c>
      <c r="I617" s="19" t="s">
        <v>181</v>
      </c>
      <c r="O617" s="161"/>
      <c r="Q617" s="161"/>
      <c r="R617" s="161"/>
      <c r="T617" s="4" t="s">
        <v>181</v>
      </c>
      <c r="AE617" s="4" t="s">
        <v>181</v>
      </c>
      <c r="AP617" s="4" t="s">
        <v>181</v>
      </c>
      <c r="BA617" s="9">
        <f t="shared" si="144"/>
        <v>0</v>
      </c>
      <c r="BB617" s="4" t="s">
        <v>181</v>
      </c>
      <c r="BC617" s="161"/>
      <c r="BE617" s="19">
        <f>Tabla1[[#This Row],[TIEMPO PRORROGADO HASTA
(1)]]-Tabla1[[#This Row],[TIEMPO PRORROGADO DESDE
(1)]]</f>
        <v>0</v>
      </c>
      <c r="BF617" s="161"/>
      <c r="BG617" s="161"/>
      <c r="BH617" s="161"/>
      <c r="BJ617" s="4" t="s">
        <v>181</v>
      </c>
      <c r="BM617" s="4">
        <f t="shared" si="145"/>
        <v>0</v>
      </c>
      <c r="BR617" s="4" t="s">
        <v>181</v>
      </c>
      <c r="BU617" s="19">
        <f t="shared" si="146"/>
        <v>0</v>
      </c>
      <c r="BZ617" s="19">
        <f t="shared" si="147"/>
        <v>0</v>
      </c>
      <c r="CA617" s="19" t="s">
        <v>181</v>
      </c>
      <c r="CB617" s="161"/>
      <c r="CD617" s="161"/>
      <c r="CF617" s="19" t="s">
        <v>181</v>
      </c>
      <c r="CG617" s="161"/>
      <c r="CI617" s="161"/>
      <c r="CJ617" s="161"/>
      <c r="CK617" s="161"/>
      <c r="CL617" s="161"/>
      <c r="CN617" s="48"/>
      <c r="CO617" s="48"/>
      <c r="CP617" s="48"/>
      <c r="CR617" s="9">
        <v>0</v>
      </c>
      <c r="CS617" s="48"/>
      <c r="CT617" s="48"/>
      <c r="CU617" s="48"/>
      <c r="CX617" s="48"/>
      <c r="CY617" s="48"/>
      <c r="CZ617" s="48"/>
      <c r="DC617" s="48"/>
      <c r="DD617" s="48"/>
      <c r="DE617" s="48"/>
      <c r="DH617" s="48"/>
      <c r="DI617" s="48"/>
    </row>
    <row r="618" spans="1:113" x14ac:dyDescent="0.25">
      <c r="A618" s="4">
        <v>2020</v>
      </c>
      <c r="B618" s="5">
        <f>BD!K620</f>
        <v>610</v>
      </c>
      <c r="C618" s="161">
        <v>44114</v>
      </c>
      <c r="D618" s="6" t="s">
        <v>2454</v>
      </c>
      <c r="E618" s="9">
        <v>750000</v>
      </c>
      <c r="H618" s="6" t="s">
        <v>1435</v>
      </c>
      <c r="I618" s="19" t="s">
        <v>181</v>
      </c>
      <c r="O618" s="161"/>
      <c r="Q618" s="161"/>
      <c r="R618" s="161"/>
      <c r="T618" s="4" t="s">
        <v>181</v>
      </c>
      <c r="AE618" s="4" t="s">
        <v>181</v>
      </c>
      <c r="AP618" s="4" t="s">
        <v>181</v>
      </c>
      <c r="BA618" s="9">
        <f t="shared" si="144"/>
        <v>0</v>
      </c>
      <c r="BB618" s="4" t="s">
        <v>181</v>
      </c>
      <c r="BC618" s="161"/>
      <c r="BE618" s="19">
        <f>Tabla1[[#This Row],[TIEMPO PRORROGADO HASTA
(1)]]-Tabla1[[#This Row],[TIEMPO PRORROGADO DESDE
(1)]]</f>
        <v>0</v>
      </c>
      <c r="BF618" s="161"/>
      <c r="BG618" s="161"/>
      <c r="BH618" s="161"/>
      <c r="BJ618" s="4" t="s">
        <v>181</v>
      </c>
      <c r="BM618" s="4">
        <f t="shared" si="145"/>
        <v>0</v>
      </c>
      <c r="BR618" s="4" t="s">
        <v>181</v>
      </c>
      <c r="BU618" s="19">
        <f t="shared" si="146"/>
        <v>0</v>
      </c>
      <c r="BZ618" s="19">
        <f t="shared" si="147"/>
        <v>0</v>
      </c>
      <c r="CA618" s="19" t="s">
        <v>181</v>
      </c>
      <c r="CB618" s="161"/>
      <c r="CD618" s="161"/>
      <c r="CF618" s="19" t="s">
        <v>181</v>
      </c>
      <c r="CG618" s="161"/>
      <c r="CI618" s="161"/>
      <c r="CJ618" s="161"/>
      <c r="CK618" s="161"/>
      <c r="CL618" s="161"/>
      <c r="CN618" s="48"/>
      <c r="CO618" s="48"/>
      <c r="CP618" s="48"/>
      <c r="CR618" s="9">
        <v>0</v>
      </c>
      <c r="CS618" s="48"/>
      <c r="CT618" s="48"/>
      <c r="CU618" s="48"/>
      <c r="CX618" s="48"/>
      <c r="CY618" s="48"/>
      <c r="CZ618" s="48"/>
      <c r="DC618" s="48"/>
      <c r="DD618" s="48"/>
      <c r="DE618" s="48"/>
      <c r="DH618" s="48"/>
      <c r="DI618" s="48"/>
    </row>
    <row r="619" spans="1:113" x14ac:dyDescent="0.25">
      <c r="A619" s="4">
        <v>2020</v>
      </c>
      <c r="B619" s="5">
        <f>BD!K621</f>
        <v>611</v>
      </c>
      <c r="C619" s="161">
        <v>44114</v>
      </c>
      <c r="D619" s="6" t="s">
        <v>2454</v>
      </c>
      <c r="E619" s="9">
        <v>750000</v>
      </c>
      <c r="H619" s="6" t="s">
        <v>1435</v>
      </c>
      <c r="I619" s="19" t="s">
        <v>181</v>
      </c>
      <c r="O619" s="161"/>
      <c r="Q619" s="161"/>
      <c r="R619" s="161"/>
      <c r="T619" s="4" t="s">
        <v>181</v>
      </c>
      <c r="AE619" s="4" t="s">
        <v>181</v>
      </c>
      <c r="AP619" s="4" t="s">
        <v>181</v>
      </c>
      <c r="BA619" s="9">
        <f t="shared" si="144"/>
        <v>0</v>
      </c>
      <c r="BB619" s="4" t="s">
        <v>181</v>
      </c>
      <c r="BC619" s="161"/>
      <c r="BE619" s="19">
        <f>Tabla1[[#This Row],[TIEMPO PRORROGADO HASTA
(1)]]-Tabla1[[#This Row],[TIEMPO PRORROGADO DESDE
(1)]]</f>
        <v>0</v>
      </c>
      <c r="BF619" s="161"/>
      <c r="BG619" s="161"/>
      <c r="BH619" s="161"/>
      <c r="BJ619" s="4" t="s">
        <v>181</v>
      </c>
      <c r="BM619" s="4">
        <f t="shared" si="145"/>
        <v>0</v>
      </c>
      <c r="BR619" s="4" t="s">
        <v>181</v>
      </c>
      <c r="BU619" s="19">
        <f t="shared" si="146"/>
        <v>0</v>
      </c>
      <c r="BZ619" s="19">
        <f t="shared" si="147"/>
        <v>0</v>
      </c>
      <c r="CA619" s="19" t="s">
        <v>181</v>
      </c>
      <c r="CB619" s="161"/>
      <c r="CD619" s="161"/>
      <c r="CF619" s="19" t="s">
        <v>181</v>
      </c>
      <c r="CG619" s="161"/>
      <c r="CI619" s="161"/>
      <c r="CJ619" s="161"/>
      <c r="CK619" s="161"/>
      <c r="CL619" s="161"/>
      <c r="CN619" s="48"/>
      <c r="CO619" s="48"/>
      <c r="CP619" s="48"/>
      <c r="CR619" s="9">
        <v>0</v>
      </c>
      <c r="CS619" s="48"/>
      <c r="CT619" s="48"/>
      <c r="CU619" s="48"/>
      <c r="CX619" s="48"/>
      <c r="CY619" s="48"/>
      <c r="CZ619" s="48"/>
      <c r="DC619" s="48"/>
      <c r="DD619" s="48"/>
      <c r="DE619" s="48"/>
      <c r="DH619" s="48"/>
      <c r="DI619" s="48"/>
    </row>
    <row r="620" spans="1:113" x14ac:dyDescent="0.25">
      <c r="A620" s="4">
        <v>2020</v>
      </c>
      <c r="B620" s="5">
        <f>BD!K622</f>
        <v>612</v>
      </c>
      <c r="C620" s="161">
        <v>44114</v>
      </c>
      <c r="D620" s="6" t="s">
        <v>2454</v>
      </c>
      <c r="E620" s="9">
        <v>750000</v>
      </c>
      <c r="H620" s="6" t="s">
        <v>1435</v>
      </c>
      <c r="I620" s="19" t="s">
        <v>181</v>
      </c>
      <c r="O620" s="161"/>
      <c r="Q620" s="161"/>
      <c r="R620" s="161"/>
      <c r="T620" s="4" t="s">
        <v>181</v>
      </c>
      <c r="AE620" s="4" t="s">
        <v>181</v>
      </c>
      <c r="AP620" s="4" t="s">
        <v>181</v>
      </c>
      <c r="BA620" s="9">
        <f t="shared" si="144"/>
        <v>0</v>
      </c>
      <c r="BB620" s="4" t="s">
        <v>181</v>
      </c>
      <c r="BC620" s="161"/>
      <c r="BE620" s="19">
        <f>Tabla1[[#This Row],[TIEMPO PRORROGADO HASTA
(1)]]-Tabla1[[#This Row],[TIEMPO PRORROGADO DESDE
(1)]]</f>
        <v>0</v>
      </c>
      <c r="BF620" s="161"/>
      <c r="BG620" s="161"/>
      <c r="BH620" s="161"/>
      <c r="BJ620" s="4" t="s">
        <v>181</v>
      </c>
      <c r="BM620" s="4">
        <f t="shared" si="145"/>
        <v>0</v>
      </c>
      <c r="BR620" s="4" t="s">
        <v>181</v>
      </c>
      <c r="BU620" s="19">
        <f t="shared" si="146"/>
        <v>0</v>
      </c>
      <c r="BZ620" s="19">
        <f t="shared" si="147"/>
        <v>0</v>
      </c>
      <c r="CA620" s="19" t="s">
        <v>181</v>
      </c>
      <c r="CB620" s="161"/>
      <c r="CD620" s="161"/>
      <c r="CF620" s="19" t="s">
        <v>181</v>
      </c>
      <c r="CG620" s="161"/>
      <c r="CI620" s="161"/>
      <c r="CJ620" s="161"/>
      <c r="CK620" s="161"/>
      <c r="CL620" s="161"/>
      <c r="CN620" s="48"/>
      <c r="CO620" s="48"/>
      <c r="CP620" s="48"/>
      <c r="CR620" s="9">
        <v>0</v>
      </c>
      <c r="CS620" s="48"/>
      <c r="CT620" s="48"/>
      <c r="CU620" s="48"/>
      <c r="CX620" s="48"/>
      <c r="CY620" s="48"/>
      <c r="CZ620" s="48"/>
      <c r="DC620" s="48"/>
      <c r="DD620" s="48"/>
      <c r="DE620" s="48"/>
      <c r="DH620" s="48"/>
      <c r="DI620" s="48"/>
    </row>
    <row r="621" spans="1:113" x14ac:dyDescent="0.25">
      <c r="A621" s="4">
        <v>2020</v>
      </c>
      <c r="B621" s="5">
        <f>BD!K623</f>
        <v>613</v>
      </c>
      <c r="C621" s="161">
        <v>44113</v>
      </c>
      <c r="D621" s="6" t="s">
        <v>2454</v>
      </c>
      <c r="E621" s="9">
        <v>900000</v>
      </c>
      <c r="H621" s="6" t="s">
        <v>1435</v>
      </c>
      <c r="I621" s="19" t="s">
        <v>181</v>
      </c>
      <c r="O621" s="161"/>
      <c r="Q621" s="161"/>
      <c r="R621" s="161"/>
      <c r="T621" s="4" t="s">
        <v>181</v>
      </c>
      <c r="AE621" s="4" t="s">
        <v>181</v>
      </c>
      <c r="AP621" s="4" t="s">
        <v>181</v>
      </c>
      <c r="BA621" s="9">
        <f t="shared" si="144"/>
        <v>0</v>
      </c>
      <c r="BB621" s="4" t="s">
        <v>181</v>
      </c>
      <c r="BC621" s="161"/>
      <c r="BE621" s="19">
        <f>Tabla1[[#This Row],[TIEMPO PRORROGADO HASTA
(1)]]-Tabla1[[#This Row],[TIEMPO PRORROGADO DESDE
(1)]]</f>
        <v>0</v>
      </c>
      <c r="BF621" s="161"/>
      <c r="BG621" s="161"/>
      <c r="BH621" s="161"/>
      <c r="BJ621" s="4" t="s">
        <v>181</v>
      </c>
      <c r="BM621" s="4">
        <f t="shared" si="145"/>
        <v>0</v>
      </c>
      <c r="BR621" s="4" t="s">
        <v>181</v>
      </c>
      <c r="BU621" s="19">
        <f t="shared" si="146"/>
        <v>0</v>
      </c>
      <c r="BZ621" s="19">
        <f t="shared" si="147"/>
        <v>0</v>
      </c>
      <c r="CA621" s="19" t="s">
        <v>181</v>
      </c>
      <c r="CB621" s="161"/>
      <c r="CD621" s="161"/>
      <c r="CF621" s="19" t="s">
        <v>181</v>
      </c>
      <c r="CG621" s="161"/>
      <c r="CI621" s="161"/>
      <c r="CJ621" s="161"/>
      <c r="CK621" s="161"/>
      <c r="CL621" s="161"/>
      <c r="CN621" s="48"/>
      <c r="CO621" s="48"/>
      <c r="CP621" s="48"/>
      <c r="CR621" s="9">
        <v>0</v>
      </c>
      <c r="CS621" s="48"/>
      <c r="CT621" s="48"/>
      <c r="CU621" s="48"/>
      <c r="CX621" s="48"/>
      <c r="CY621" s="48"/>
      <c r="CZ621" s="48"/>
      <c r="DC621" s="48"/>
      <c r="DD621" s="48"/>
      <c r="DE621" s="48"/>
      <c r="DH621" s="48"/>
      <c r="DI621" s="48"/>
    </row>
    <row r="622" spans="1:113" x14ac:dyDescent="0.25">
      <c r="A622" s="4">
        <v>2020</v>
      </c>
      <c r="B622" s="5">
        <f>BD!K624</f>
        <v>614</v>
      </c>
      <c r="C622" s="161">
        <v>44113</v>
      </c>
      <c r="D622" s="6" t="s">
        <v>2454</v>
      </c>
      <c r="E622" s="9">
        <v>750000</v>
      </c>
      <c r="H622" s="6" t="s">
        <v>1435</v>
      </c>
      <c r="I622" s="19" t="s">
        <v>181</v>
      </c>
      <c r="O622" s="161"/>
      <c r="Q622" s="161"/>
      <c r="R622" s="161"/>
      <c r="T622" s="4" t="s">
        <v>181</v>
      </c>
      <c r="AE622" s="4" t="s">
        <v>181</v>
      </c>
      <c r="AP622" s="4" t="s">
        <v>181</v>
      </c>
      <c r="BA622" s="9">
        <f t="shared" si="144"/>
        <v>0</v>
      </c>
      <c r="BB622" s="4" t="s">
        <v>181</v>
      </c>
      <c r="BC622" s="161"/>
      <c r="BE622" s="19">
        <f>Tabla1[[#This Row],[TIEMPO PRORROGADO HASTA
(1)]]-Tabla1[[#This Row],[TIEMPO PRORROGADO DESDE
(1)]]</f>
        <v>0</v>
      </c>
      <c r="BF622" s="161"/>
      <c r="BG622" s="161"/>
      <c r="BH622" s="161"/>
      <c r="BJ622" s="4" t="s">
        <v>181</v>
      </c>
      <c r="BM622" s="4">
        <f t="shared" si="145"/>
        <v>0</v>
      </c>
      <c r="BR622" s="4" t="s">
        <v>181</v>
      </c>
      <c r="BU622" s="19">
        <f t="shared" si="146"/>
        <v>0</v>
      </c>
      <c r="BZ622" s="19">
        <f t="shared" si="147"/>
        <v>0</v>
      </c>
      <c r="CA622" s="19" t="s">
        <v>181</v>
      </c>
      <c r="CB622" s="161"/>
      <c r="CD622" s="161"/>
      <c r="CF622" s="19" t="s">
        <v>181</v>
      </c>
      <c r="CG622" s="161"/>
      <c r="CI622" s="161"/>
      <c r="CJ622" s="161"/>
      <c r="CK622" s="161"/>
      <c r="CL622" s="161"/>
      <c r="CN622" s="48"/>
      <c r="CO622" s="48"/>
      <c r="CP622" s="48"/>
      <c r="CR622" s="9">
        <v>0</v>
      </c>
      <c r="CS622" s="48"/>
      <c r="CT622" s="48"/>
      <c r="CU622" s="48"/>
      <c r="CX622" s="48"/>
      <c r="CY622" s="48"/>
      <c r="CZ622" s="48"/>
      <c r="DC622" s="48"/>
      <c r="DD622" s="48"/>
      <c r="DE622" s="48"/>
      <c r="DH622" s="48"/>
      <c r="DI622" s="48"/>
    </row>
    <row r="623" spans="1:113" x14ac:dyDescent="0.25">
      <c r="A623" s="4">
        <v>2020</v>
      </c>
      <c r="B623" s="5">
        <f>BD!K625</f>
        <v>615</v>
      </c>
      <c r="C623" s="161">
        <v>44113</v>
      </c>
      <c r="D623" s="6" t="s">
        <v>2454</v>
      </c>
      <c r="E623" s="9">
        <v>900000</v>
      </c>
      <c r="H623" s="6" t="s">
        <v>1435</v>
      </c>
      <c r="I623" s="19" t="s">
        <v>181</v>
      </c>
      <c r="O623" s="161"/>
      <c r="Q623" s="161"/>
      <c r="R623" s="161"/>
      <c r="T623" s="4" t="s">
        <v>181</v>
      </c>
      <c r="AE623" s="4" t="s">
        <v>181</v>
      </c>
      <c r="AP623" s="4" t="s">
        <v>181</v>
      </c>
      <c r="BA623" s="9">
        <f t="shared" si="144"/>
        <v>0</v>
      </c>
      <c r="BB623" s="4" t="s">
        <v>181</v>
      </c>
      <c r="BC623" s="161"/>
      <c r="BE623" s="19">
        <f>Tabla1[[#This Row],[TIEMPO PRORROGADO HASTA
(1)]]-Tabla1[[#This Row],[TIEMPO PRORROGADO DESDE
(1)]]</f>
        <v>0</v>
      </c>
      <c r="BF623" s="161"/>
      <c r="BG623" s="161"/>
      <c r="BH623" s="161"/>
      <c r="BJ623" s="4" t="s">
        <v>181</v>
      </c>
      <c r="BM623" s="4">
        <f t="shared" si="145"/>
        <v>0</v>
      </c>
      <c r="BR623" s="4" t="s">
        <v>181</v>
      </c>
      <c r="BU623" s="19">
        <f t="shared" si="146"/>
        <v>0</v>
      </c>
      <c r="BZ623" s="19">
        <f t="shared" si="147"/>
        <v>0</v>
      </c>
      <c r="CA623" s="19" t="s">
        <v>181</v>
      </c>
      <c r="CB623" s="161"/>
      <c r="CD623" s="161"/>
      <c r="CF623" s="19" t="s">
        <v>181</v>
      </c>
      <c r="CG623" s="161"/>
      <c r="CI623" s="161"/>
      <c r="CJ623" s="161"/>
      <c r="CK623" s="161"/>
      <c r="CL623" s="161"/>
      <c r="CN623" s="48"/>
      <c r="CO623" s="48"/>
      <c r="CP623" s="48"/>
      <c r="CR623" s="9">
        <v>0</v>
      </c>
      <c r="CS623" s="48"/>
      <c r="CT623" s="48"/>
      <c r="CU623" s="48"/>
      <c r="CX623" s="48"/>
      <c r="CY623" s="48"/>
      <c r="CZ623" s="48"/>
      <c r="DC623" s="48"/>
      <c r="DD623" s="48"/>
      <c r="DE623" s="48"/>
      <c r="DH623" s="48"/>
      <c r="DI623" s="48"/>
    </row>
    <row r="624" spans="1:113" x14ac:dyDescent="0.25">
      <c r="A624" s="4">
        <v>2020</v>
      </c>
      <c r="B624" s="5">
        <f>BD!K626</f>
        <v>616</v>
      </c>
      <c r="C624" s="161">
        <v>44113</v>
      </c>
      <c r="D624" s="6" t="s">
        <v>2454</v>
      </c>
      <c r="E624" s="9">
        <v>900000</v>
      </c>
      <c r="H624" s="6" t="s">
        <v>1435</v>
      </c>
      <c r="I624" s="19" t="s">
        <v>181</v>
      </c>
      <c r="O624" s="161"/>
      <c r="Q624" s="161"/>
      <c r="R624" s="161"/>
      <c r="T624" s="4" t="s">
        <v>181</v>
      </c>
      <c r="AE624" s="4" t="s">
        <v>181</v>
      </c>
      <c r="AP624" s="4" t="s">
        <v>181</v>
      </c>
      <c r="BA624" s="9">
        <f t="shared" si="144"/>
        <v>0</v>
      </c>
      <c r="BB624" s="4" t="s">
        <v>181</v>
      </c>
      <c r="BC624" s="161"/>
      <c r="BE624" s="19">
        <f>Tabla1[[#This Row],[TIEMPO PRORROGADO HASTA
(1)]]-Tabla1[[#This Row],[TIEMPO PRORROGADO DESDE
(1)]]</f>
        <v>0</v>
      </c>
      <c r="BF624" s="161"/>
      <c r="BG624" s="161"/>
      <c r="BH624" s="161"/>
      <c r="BJ624" s="4" t="s">
        <v>181</v>
      </c>
      <c r="BM624" s="4">
        <f t="shared" si="145"/>
        <v>0</v>
      </c>
      <c r="BR624" s="4" t="s">
        <v>181</v>
      </c>
      <c r="BU624" s="19">
        <f t="shared" si="146"/>
        <v>0</v>
      </c>
      <c r="BZ624" s="19">
        <f t="shared" si="147"/>
        <v>0</v>
      </c>
      <c r="CA624" s="19" t="s">
        <v>181</v>
      </c>
      <c r="CB624" s="161"/>
      <c r="CD624" s="161"/>
      <c r="CF624" s="19" t="s">
        <v>181</v>
      </c>
      <c r="CG624" s="161"/>
      <c r="CI624" s="161"/>
      <c r="CJ624" s="161"/>
      <c r="CK624" s="161"/>
      <c r="CL624" s="161"/>
      <c r="CN624" s="48"/>
      <c r="CO624" s="48"/>
      <c r="CP624" s="48"/>
      <c r="CR624" s="9">
        <v>0</v>
      </c>
      <c r="CS624" s="48"/>
      <c r="CT624" s="48"/>
      <c r="CU624" s="48"/>
      <c r="CX624" s="48"/>
      <c r="CY624" s="48"/>
      <c r="CZ624" s="48"/>
      <c r="DC624" s="48"/>
      <c r="DD624" s="48"/>
      <c r="DE624" s="48"/>
      <c r="DH624" s="48"/>
      <c r="DI624" s="48"/>
    </row>
    <row r="625" spans="1:113" x14ac:dyDescent="0.25">
      <c r="A625" s="4">
        <v>2020</v>
      </c>
      <c r="B625" s="5">
        <f>BD!K627</f>
        <v>617</v>
      </c>
      <c r="C625" s="161">
        <v>44113</v>
      </c>
      <c r="D625" s="6" t="s">
        <v>2454</v>
      </c>
      <c r="E625" s="9">
        <v>900000</v>
      </c>
      <c r="H625" s="6" t="s">
        <v>1435</v>
      </c>
      <c r="I625" s="19" t="s">
        <v>181</v>
      </c>
      <c r="O625" s="161"/>
      <c r="Q625" s="161"/>
      <c r="R625" s="161"/>
      <c r="T625" s="4" t="s">
        <v>181</v>
      </c>
      <c r="AE625" s="4" t="s">
        <v>181</v>
      </c>
      <c r="AP625" s="4" t="s">
        <v>181</v>
      </c>
      <c r="BA625" s="9">
        <f t="shared" si="144"/>
        <v>0</v>
      </c>
      <c r="BB625" s="4" t="s">
        <v>181</v>
      </c>
      <c r="BC625" s="161"/>
      <c r="BE625" s="19">
        <f>Tabla1[[#This Row],[TIEMPO PRORROGADO HASTA
(1)]]-Tabla1[[#This Row],[TIEMPO PRORROGADO DESDE
(1)]]</f>
        <v>0</v>
      </c>
      <c r="BF625" s="161"/>
      <c r="BG625" s="161"/>
      <c r="BH625" s="161"/>
      <c r="BJ625" s="4" t="s">
        <v>181</v>
      </c>
      <c r="BM625" s="4">
        <f t="shared" si="145"/>
        <v>0</v>
      </c>
      <c r="BR625" s="4" t="s">
        <v>181</v>
      </c>
      <c r="BU625" s="19">
        <f t="shared" si="146"/>
        <v>0</v>
      </c>
      <c r="BZ625" s="19">
        <f t="shared" si="147"/>
        <v>0</v>
      </c>
      <c r="CA625" s="19" t="s">
        <v>181</v>
      </c>
      <c r="CB625" s="161"/>
      <c r="CD625" s="161"/>
      <c r="CF625" s="19" t="s">
        <v>181</v>
      </c>
      <c r="CG625" s="161"/>
      <c r="CI625" s="161"/>
      <c r="CJ625" s="161"/>
      <c r="CK625" s="161"/>
      <c r="CL625" s="161"/>
      <c r="CN625" s="48"/>
      <c r="CO625" s="48"/>
      <c r="CP625" s="48"/>
      <c r="CR625" s="9">
        <v>0</v>
      </c>
      <c r="CS625" s="48"/>
      <c r="CT625" s="48"/>
      <c r="CU625" s="48"/>
      <c r="CX625" s="48"/>
      <c r="CY625" s="48"/>
      <c r="CZ625" s="48"/>
      <c r="DC625" s="48"/>
      <c r="DD625" s="48"/>
      <c r="DE625" s="48"/>
      <c r="DH625" s="48"/>
      <c r="DI625" s="48"/>
    </row>
    <row r="626" spans="1:113" x14ac:dyDescent="0.25">
      <c r="A626" s="4">
        <v>2020</v>
      </c>
      <c r="B626" s="5">
        <f>BD!K628</f>
        <v>618</v>
      </c>
      <c r="C626" s="161">
        <v>44113</v>
      </c>
      <c r="D626" s="6" t="s">
        <v>2454</v>
      </c>
      <c r="E626" s="9">
        <v>300000</v>
      </c>
      <c r="H626" s="6" t="s">
        <v>1435</v>
      </c>
      <c r="I626" s="19" t="s">
        <v>181</v>
      </c>
      <c r="O626" s="161"/>
      <c r="Q626" s="161"/>
      <c r="R626" s="161"/>
      <c r="T626" s="4" t="s">
        <v>181</v>
      </c>
      <c r="AE626" s="4" t="s">
        <v>181</v>
      </c>
      <c r="AP626" s="4" t="s">
        <v>181</v>
      </c>
      <c r="BA626" s="9">
        <f t="shared" si="144"/>
        <v>0</v>
      </c>
      <c r="BB626" s="4" t="s">
        <v>181</v>
      </c>
      <c r="BC626" s="161"/>
      <c r="BE626" s="19">
        <f>Tabla1[[#This Row],[TIEMPO PRORROGADO HASTA
(1)]]-Tabla1[[#This Row],[TIEMPO PRORROGADO DESDE
(1)]]</f>
        <v>0</v>
      </c>
      <c r="BF626" s="161"/>
      <c r="BG626" s="161"/>
      <c r="BH626" s="161"/>
      <c r="BJ626" s="4" t="s">
        <v>181</v>
      </c>
      <c r="BM626" s="4">
        <f t="shared" si="145"/>
        <v>0</v>
      </c>
      <c r="BR626" s="4" t="s">
        <v>181</v>
      </c>
      <c r="BU626" s="19">
        <f t="shared" si="146"/>
        <v>0</v>
      </c>
      <c r="BZ626" s="19">
        <f t="shared" si="147"/>
        <v>0</v>
      </c>
      <c r="CA626" s="19" t="s">
        <v>181</v>
      </c>
      <c r="CB626" s="161"/>
      <c r="CD626" s="161"/>
      <c r="CF626" s="19" t="s">
        <v>181</v>
      </c>
      <c r="CG626" s="161"/>
      <c r="CI626" s="161"/>
      <c r="CJ626" s="161"/>
      <c r="CK626" s="161"/>
      <c r="CL626" s="161"/>
      <c r="CN626" s="48"/>
      <c r="CO626" s="48"/>
      <c r="CP626" s="48"/>
      <c r="CR626" s="9">
        <v>0</v>
      </c>
      <c r="CS626" s="48"/>
      <c r="CT626" s="48"/>
      <c r="CU626" s="48"/>
      <c r="CX626" s="48"/>
      <c r="CY626" s="48"/>
      <c r="CZ626" s="48"/>
      <c r="DC626" s="48"/>
      <c r="DD626" s="48"/>
      <c r="DE626" s="48"/>
      <c r="DH626" s="48"/>
      <c r="DI626" s="48"/>
    </row>
    <row r="627" spans="1:113" x14ac:dyDescent="0.25">
      <c r="A627" s="4">
        <v>2020</v>
      </c>
      <c r="B627" s="5">
        <f>BD!K629</f>
        <v>619</v>
      </c>
      <c r="C627" s="161">
        <v>44113</v>
      </c>
      <c r="D627" s="6" t="s">
        <v>2454</v>
      </c>
      <c r="E627" s="9">
        <v>1050000</v>
      </c>
      <c r="H627" s="6" t="s">
        <v>1435</v>
      </c>
      <c r="I627" s="19" t="s">
        <v>181</v>
      </c>
      <c r="O627" s="161"/>
      <c r="Q627" s="161"/>
      <c r="R627" s="161"/>
      <c r="T627" s="4" t="s">
        <v>181</v>
      </c>
      <c r="AE627" s="4" t="s">
        <v>181</v>
      </c>
      <c r="AP627" s="4" t="s">
        <v>181</v>
      </c>
      <c r="BA627" s="9">
        <f t="shared" si="144"/>
        <v>0</v>
      </c>
      <c r="BB627" s="4" t="s">
        <v>181</v>
      </c>
      <c r="BC627" s="161"/>
      <c r="BE627" s="19">
        <f>Tabla1[[#This Row],[TIEMPO PRORROGADO HASTA
(1)]]-Tabla1[[#This Row],[TIEMPO PRORROGADO DESDE
(1)]]</f>
        <v>0</v>
      </c>
      <c r="BF627" s="161"/>
      <c r="BG627" s="161"/>
      <c r="BH627" s="161"/>
      <c r="BJ627" s="4" t="s">
        <v>181</v>
      </c>
      <c r="BM627" s="4">
        <f t="shared" si="145"/>
        <v>0</v>
      </c>
      <c r="BR627" s="4" t="s">
        <v>181</v>
      </c>
      <c r="BU627" s="19">
        <f t="shared" si="146"/>
        <v>0</v>
      </c>
      <c r="BZ627" s="19">
        <f t="shared" si="147"/>
        <v>0</v>
      </c>
      <c r="CA627" s="19" t="s">
        <v>181</v>
      </c>
      <c r="CB627" s="161"/>
      <c r="CD627" s="161"/>
      <c r="CF627" s="19" t="s">
        <v>181</v>
      </c>
      <c r="CG627" s="161"/>
      <c r="CI627" s="161"/>
      <c r="CJ627" s="161"/>
      <c r="CK627" s="161"/>
      <c r="CL627" s="161"/>
      <c r="CN627" s="48"/>
      <c r="CO627" s="48"/>
      <c r="CP627" s="48"/>
      <c r="CR627" s="9">
        <v>0</v>
      </c>
      <c r="CS627" s="48"/>
      <c r="CT627" s="48"/>
      <c r="CU627" s="48"/>
      <c r="CX627" s="48"/>
      <c r="CY627" s="48"/>
      <c r="CZ627" s="48"/>
      <c r="DC627" s="48"/>
      <c r="DD627" s="48"/>
      <c r="DE627" s="48"/>
      <c r="DH627" s="48"/>
      <c r="DI627" s="48"/>
    </row>
    <row r="628" spans="1:113" x14ac:dyDescent="0.25">
      <c r="A628" s="4">
        <v>2020</v>
      </c>
      <c r="B628" s="5">
        <f>BD!K630</f>
        <v>620</v>
      </c>
      <c r="C628" s="161">
        <v>44113</v>
      </c>
      <c r="D628" s="6" t="s">
        <v>2454</v>
      </c>
      <c r="E628" s="9">
        <v>750000</v>
      </c>
      <c r="H628" s="6" t="s">
        <v>1435</v>
      </c>
      <c r="I628" s="19" t="s">
        <v>181</v>
      </c>
      <c r="O628" s="161"/>
      <c r="Q628" s="161"/>
      <c r="R628" s="161"/>
      <c r="T628" s="4" t="s">
        <v>181</v>
      </c>
      <c r="AE628" s="4" t="s">
        <v>181</v>
      </c>
      <c r="AP628" s="4" t="s">
        <v>181</v>
      </c>
      <c r="BA628" s="9">
        <f t="shared" si="144"/>
        <v>0</v>
      </c>
      <c r="BB628" s="4" t="s">
        <v>181</v>
      </c>
      <c r="BC628" s="161"/>
      <c r="BE628" s="19">
        <f>Tabla1[[#This Row],[TIEMPO PRORROGADO HASTA
(1)]]-Tabla1[[#This Row],[TIEMPO PRORROGADO DESDE
(1)]]</f>
        <v>0</v>
      </c>
      <c r="BF628" s="161"/>
      <c r="BG628" s="161"/>
      <c r="BH628" s="161"/>
      <c r="BJ628" s="4" t="s">
        <v>181</v>
      </c>
      <c r="BM628" s="4">
        <f t="shared" si="145"/>
        <v>0</v>
      </c>
      <c r="BR628" s="4" t="s">
        <v>181</v>
      </c>
      <c r="BU628" s="19">
        <f t="shared" si="146"/>
        <v>0</v>
      </c>
      <c r="BZ628" s="19">
        <f t="shared" si="147"/>
        <v>0</v>
      </c>
      <c r="CA628" s="19" t="s">
        <v>181</v>
      </c>
      <c r="CB628" s="161"/>
      <c r="CD628" s="161"/>
      <c r="CF628" s="19" t="s">
        <v>181</v>
      </c>
      <c r="CG628" s="161"/>
      <c r="CI628" s="161"/>
      <c r="CJ628" s="161"/>
      <c r="CK628" s="161"/>
      <c r="CL628" s="161"/>
      <c r="CN628" s="48"/>
      <c r="CO628" s="48"/>
      <c r="CP628" s="48"/>
      <c r="CR628" s="9">
        <v>0</v>
      </c>
      <c r="CS628" s="48"/>
      <c r="CT628" s="48"/>
      <c r="CU628" s="48"/>
      <c r="CX628" s="48"/>
      <c r="CY628" s="48"/>
      <c r="CZ628" s="48"/>
      <c r="DC628" s="48"/>
      <c r="DD628" s="48"/>
      <c r="DE628" s="48"/>
      <c r="DH628" s="48"/>
      <c r="DI628" s="48"/>
    </row>
    <row r="629" spans="1:113" x14ac:dyDescent="0.25">
      <c r="A629" s="4">
        <v>2020</v>
      </c>
      <c r="B629" s="5">
        <f>BD!K631</f>
        <v>621</v>
      </c>
      <c r="C629" s="161">
        <v>44113</v>
      </c>
      <c r="D629" s="6" t="s">
        <v>2454</v>
      </c>
      <c r="E629" s="9">
        <v>900000</v>
      </c>
      <c r="H629" s="6" t="s">
        <v>1435</v>
      </c>
      <c r="I629" s="19" t="s">
        <v>181</v>
      </c>
      <c r="O629" s="161"/>
      <c r="Q629" s="161"/>
      <c r="R629" s="161"/>
      <c r="T629" s="4" t="s">
        <v>181</v>
      </c>
      <c r="AE629" s="4" t="s">
        <v>181</v>
      </c>
      <c r="AP629" s="4" t="s">
        <v>181</v>
      </c>
      <c r="BA629" s="9">
        <f t="shared" si="144"/>
        <v>0</v>
      </c>
      <c r="BB629" s="4" t="s">
        <v>181</v>
      </c>
      <c r="BC629" s="161"/>
      <c r="BE629" s="19">
        <f>Tabla1[[#This Row],[TIEMPO PRORROGADO HASTA
(1)]]-Tabla1[[#This Row],[TIEMPO PRORROGADO DESDE
(1)]]</f>
        <v>0</v>
      </c>
      <c r="BF629" s="161"/>
      <c r="BG629" s="161"/>
      <c r="BH629" s="161"/>
      <c r="BJ629" s="4" t="s">
        <v>181</v>
      </c>
      <c r="BM629" s="4">
        <f t="shared" si="145"/>
        <v>0</v>
      </c>
      <c r="BR629" s="4" t="s">
        <v>181</v>
      </c>
      <c r="BU629" s="19">
        <f t="shared" si="146"/>
        <v>0</v>
      </c>
      <c r="BZ629" s="19">
        <f t="shared" si="147"/>
        <v>0</v>
      </c>
      <c r="CA629" s="19" t="s">
        <v>181</v>
      </c>
      <c r="CB629" s="161"/>
      <c r="CD629" s="161"/>
      <c r="CF629" s="19" t="s">
        <v>181</v>
      </c>
      <c r="CG629" s="161"/>
      <c r="CI629" s="161"/>
      <c r="CJ629" s="161"/>
      <c r="CK629" s="161"/>
      <c r="CL629" s="161"/>
      <c r="CN629" s="48"/>
      <c r="CO629" s="48"/>
      <c r="CP629" s="48"/>
      <c r="CR629" s="9">
        <v>0</v>
      </c>
      <c r="CS629" s="48"/>
      <c r="CT629" s="48"/>
      <c r="CU629" s="48"/>
      <c r="CX629" s="48"/>
      <c r="CY629" s="48"/>
      <c r="CZ629" s="48"/>
      <c r="DC629" s="48"/>
      <c r="DD629" s="48"/>
      <c r="DE629" s="48"/>
      <c r="DH629" s="48"/>
      <c r="DI629" s="48"/>
    </row>
    <row r="630" spans="1:113" x14ac:dyDescent="0.25">
      <c r="A630" s="4">
        <v>2020</v>
      </c>
      <c r="B630" s="5">
        <f>BD!K632</f>
        <v>622</v>
      </c>
      <c r="C630" s="161">
        <v>44113</v>
      </c>
      <c r="D630" s="6" t="s">
        <v>2454</v>
      </c>
      <c r="E630" s="9">
        <v>900000</v>
      </c>
      <c r="H630" s="6" t="s">
        <v>1435</v>
      </c>
      <c r="I630" s="19" t="s">
        <v>181</v>
      </c>
      <c r="O630" s="161"/>
      <c r="Q630" s="161"/>
      <c r="R630" s="161"/>
      <c r="T630" s="4" t="s">
        <v>181</v>
      </c>
      <c r="AE630" s="4" t="s">
        <v>181</v>
      </c>
      <c r="AP630" s="4" t="s">
        <v>181</v>
      </c>
      <c r="BA630" s="9">
        <f t="shared" si="144"/>
        <v>0</v>
      </c>
      <c r="BB630" s="4" t="s">
        <v>181</v>
      </c>
      <c r="BC630" s="161"/>
      <c r="BE630" s="19">
        <f>Tabla1[[#This Row],[TIEMPO PRORROGADO HASTA
(1)]]-Tabla1[[#This Row],[TIEMPO PRORROGADO DESDE
(1)]]</f>
        <v>0</v>
      </c>
      <c r="BF630" s="161"/>
      <c r="BG630" s="161"/>
      <c r="BH630" s="161"/>
      <c r="BJ630" s="4" t="s">
        <v>181</v>
      </c>
      <c r="BM630" s="4">
        <f t="shared" si="145"/>
        <v>0</v>
      </c>
      <c r="BR630" s="4" t="s">
        <v>181</v>
      </c>
      <c r="BU630" s="19">
        <f t="shared" si="146"/>
        <v>0</v>
      </c>
      <c r="BZ630" s="19">
        <f t="shared" si="147"/>
        <v>0</v>
      </c>
      <c r="CA630" s="19" t="s">
        <v>181</v>
      </c>
      <c r="CB630" s="161"/>
      <c r="CD630" s="161"/>
      <c r="CF630" s="19" t="s">
        <v>181</v>
      </c>
      <c r="CG630" s="161"/>
      <c r="CI630" s="161"/>
      <c r="CJ630" s="161"/>
      <c r="CK630" s="161"/>
      <c r="CL630" s="161"/>
      <c r="CN630" s="48"/>
      <c r="CO630" s="48"/>
      <c r="CP630" s="48"/>
      <c r="CR630" s="9">
        <v>0</v>
      </c>
      <c r="CS630" s="48"/>
      <c r="CT630" s="48"/>
      <c r="CU630" s="48"/>
      <c r="CX630" s="48"/>
      <c r="CY630" s="48"/>
      <c r="CZ630" s="48"/>
      <c r="DC630" s="48"/>
      <c r="DD630" s="48"/>
      <c r="DE630" s="48"/>
      <c r="DH630" s="48"/>
      <c r="DI630" s="48"/>
    </row>
    <row r="631" spans="1:113" x14ac:dyDescent="0.25">
      <c r="A631" s="4">
        <v>2020</v>
      </c>
      <c r="B631" s="5">
        <f>BD!K633</f>
        <v>623</v>
      </c>
      <c r="C631" s="161">
        <v>44113</v>
      </c>
      <c r="D631" s="6" t="s">
        <v>2454</v>
      </c>
      <c r="E631" s="9">
        <v>900000</v>
      </c>
      <c r="H631" s="6" t="s">
        <v>1435</v>
      </c>
      <c r="I631" s="19" t="s">
        <v>181</v>
      </c>
      <c r="O631" s="161"/>
      <c r="Q631" s="161"/>
      <c r="R631" s="161"/>
      <c r="T631" s="4" t="s">
        <v>181</v>
      </c>
      <c r="AE631" s="4" t="s">
        <v>181</v>
      </c>
      <c r="AP631" s="4" t="s">
        <v>181</v>
      </c>
      <c r="BA631" s="9">
        <f t="shared" si="144"/>
        <v>0</v>
      </c>
      <c r="BB631" s="4" t="s">
        <v>181</v>
      </c>
      <c r="BC631" s="161"/>
      <c r="BE631" s="19">
        <f>Tabla1[[#This Row],[TIEMPO PRORROGADO HASTA
(1)]]-Tabla1[[#This Row],[TIEMPO PRORROGADO DESDE
(1)]]</f>
        <v>0</v>
      </c>
      <c r="BF631" s="161"/>
      <c r="BG631" s="161"/>
      <c r="BH631" s="161"/>
      <c r="BJ631" s="4" t="s">
        <v>181</v>
      </c>
      <c r="BM631" s="4">
        <f t="shared" si="145"/>
        <v>0</v>
      </c>
      <c r="BR631" s="4" t="s">
        <v>181</v>
      </c>
      <c r="BU631" s="19">
        <f t="shared" si="146"/>
        <v>0</v>
      </c>
      <c r="BZ631" s="19">
        <f t="shared" si="147"/>
        <v>0</v>
      </c>
      <c r="CA631" s="19" t="s">
        <v>181</v>
      </c>
      <c r="CB631" s="161"/>
      <c r="CD631" s="161"/>
      <c r="CF631" s="19" t="s">
        <v>181</v>
      </c>
      <c r="CG631" s="161"/>
      <c r="CI631" s="161"/>
      <c r="CJ631" s="161"/>
      <c r="CK631" s="161"/>
      <c r="CL631" s="161"/>
      <c r="CN631" s="48"/>
      <c r="CO631" s="48"/>
      <c r="CP631" s="48"/>
      <c r="CR631" s="9">
        <v>0</v>
      </c>
      <c r="CS631" s="48"/>
      <c r="CT631" s="48"/>
      <c r="CU631" s="48"/>
      <c r="CX631" s="48"/>
      <c r="CY631" s="48"/>
      <c r="CZ631" s="48"/>
      <c r="DC631" s="48"/>
      <c r="DD631" s="48"/>
      <c r="DE631" s="48"/>
      <c r="DH631" s="48"/>
      <c r="DI631" s="48"/>
    </row>
    <row r="632" spans="1:113" x14ac:dyDescent="0.25">
      <c r="A632" s="4">
        <v>2020</v>
      </c>
      <c r="B632" s="5">
        <f>BD!K634</f>
        <v>624</v>
      </c>
      <c r="C632" s="161">
        <v>44117</v>
      </c>
      <c r="D632" s="6" t="s">
        <v>2454</v>
      </c>
      <c r="E632" s="9">
        <v>1350000</v>
      </c>
      <c r="H632" s="6" t="s">
        <v>1435</v>
      </c>
      <c r="I632" s="19" t="s">
        <v>181</v>
      </c>
      <c r="O632" s="161"/>
      <c r="Q632" s="161"/>
      <c r="R632" s="161"/>
      <c r="T632" s="4" t="s">
        <v>181</v>
      </c>
      <c r="AE632" s="4" t="s">
        <v>181</v>
      </c>
      <c r="AP632" s="4" t="s">
        <v>181</v>
      </c>
      <c r="BA632" s="9">
        <f t="shared" si="144"/>
        <v>0</v>
      </c>
      <c r="BB632" s="4" t="s">
        <v>181</v>
      </c>
      <c r="BC632" s="161"/>
      <c r="BE632" s="19">
        <f>Tabla1[[#This Row],[TIEMPO PRORROGADO HASTA
(1)]]-Tabla1[[#This Row],[TIEMPO PRORROGADO DESDE
(1)]]</f>
        <v>0</v>
      </c>
      <c r="BF632" s="161"/>
      <c r="BG632" s="161"/>
      <c r="BH632" s="161"/>
      <c r="BJ632" s="4" t="s">
        <v>181</v>
      </c>
      <c r="BM632" s="4">
        <f t="shared" si="145"/>
        <v>0</v>
      </c>
      <c r="BR632" s="4" t="s">
        <v>181</v>
      </c>
      <c r="BU632" s="19">
        <f t="shared" si="146"/>
        <v>0</v>
      </c>
      <c r="BZ632" s="19">
        <f t="shared" si="147"/>
        <v>0</v>
      </c>
      <c r="CA632" s="19" t="s">
        <v>181</v>
      </c>
      <c r="CB632" s="161"/>
      <c r="CD632" s="161"/>
      <c r="CF632" s="19" t="s">
        <v>181</v>
      </c>
      <c r="CG632" s="161"/>
      <c r="CI632" s="161"/>
      <c r="CJ632" s="161"/>
      <c r="CK632" s="161"/>
      <c r="CL632" s="161"/>
      <c r="CN632" s="48"/>
      <c r="CO632" s="48"/>
      <c r="CP632" s="48"/>
      <c r="CR632" s="9">
        <v>0</v>
      </c>
      <c r="CS632" s="48"/>
      <c r="CT632" s="48"/>
      <c r="CU632" s="48"/>
      <c r="CX632" s="48"/>
      <c r="CY632" s="48"/>
      <c r="CZ632" s="48"/>
      <c r="DC632" s="48"/>
      <c r="DD632" s="48"/>
      <c r="DE632" s="48"/>
      <c r="DH632" s="48"/>
      <c r="DI632" s="48"/>
    </row>
    <row r="633" spans="1:113" x14ac:dyDescent="0.25">
      <c r="A633" s="4">
        <v>2020</v>
      </c>
      <c r="B633" s="5">
        <f>BD!K635</f>
        <v>625</v>
      </c>
      <c r="C633" s="161">
        <v>44117</v>
      </c>
      <c r="D633" s="6" t="s">
        <v>2454</v>
      </c>
      <c r="E633" s="9">
        <v>900000</v>
      </c>
      <c r="H633" s="6" t="s">
        <v>1435</v>
      </c>
      <c r="I633" s="19" t="s">
        <v>181</v>
      </c>
      <c r="O633" s="161"/>
      <c r="Q633" s="161"/>
      <c r="R633" s="161"/>
      <c r="T633" s="4" t="s">
        <v>181</v>
      </c>
      <c r="AE633" s="4" t="s">
        <v>181</v>
      </c>
      <c r="AP633" s="4" t="s">
        <v>181</v>
      </c>
      <c r="BA633" s="9">
        <f t="shared" si="144"/>
        <v>0</v>
      </c>
      <c r="BB633" s="4" t="s">
        <v>181</v>
      </c>
      <c r="BC633" s="161"/>
      <c r="BE633" s="19">
        <f>Tabla1[[#This Row],[TIEMPO PRORROGADO HASTA
(1)]]-Tabla1[[#This Row],[TIEMPO PRORROGADO DESDE
(1)]]</f>
        <v>0</v>
      </c>
      <c r="BF633" s="161"/>
      <c r="BG633" s="161"/>
      <c r="BH633" s="161"/>
      <c r="BJ633" s="4" t="s">
        <v>181</v>
      </c>
      <c r="BM633" s="4">
        <f t="shared" si="145"/>
        <v>0</v>
      </c>
      <c r="BR633" s="4" t="s">
        <v>181</v>
      </c>
      <c r="BU633" s="19">
        <f t="shared" si="146"/>
        <v>0</v>
      </c>
      <c r="BZ633" s="19">
        <f t="shared" si="147"/>
        <v>0</v>
      </c>
      <c r="CA633" s="19" t="s">
        <v>181</v>
      </c>
      <c r="CB633" s="161"/>
      <c r="CD633" s="161"/>
      <c r="CF633" s="19" t="s">
        <v>181</v>
      </c>
      <c r="CG633" s="161"/>
      <c r="CI633" s="161"/>
      <c r="CJ633" s="161"/>
      <c r="CK633" s="161"/>
      <c r="CL633" s="161"/>
      <c r="CN633" s="48"/>
      <c r="CO633" s="48"/>
      <c r="CP633" s="48"/>
      <c r="CR633" s="9">
        <v>0</v>
      </c>
      <c r="CS633" s="48"/>
      <c r="CT633" s="48"/>
      <c r="CU633" s="48"/>
      <c r="CX633" s="48"/>
      <c r="CY633" s="48"/>
      <c r="CZ633" s="48"/>
      <c r="DC633" s="48"/>
      <c r="DD633" s="48"/>
      <c r="DE633" s="48"/>
      <c r="DH633" s="48"/>
      <c r="DI633" s="48"/>
    </row>
    <row r="634" spans="1:113" x14ac:dyDescent="0.25">
      <c r="A634" s="4">
        <v>2020</v>
      </c>
      <c r="B634" s="5">
        <f>BD!K636</f>
        <v>626</v>
      </c>
      <c r="C634" s="161">
        <v>44111</v>
      </c>
      <c r="D634" s="6" t="s">
        <v>2454</v>
      </c>
      <c r="E634" s="9">
        <v>412000</v>
      </c>
      <c r="H634" s="6" t="s">
        <v>515</v>
      </c>
      <c r="I634" s="19" t="s">
        <v>181</v>
      </c>
      <c r="O634" s="161"/>
      <c r="Q634" s="161"/>
      <c r="R634" s="161"/>
      <c r="T634" s="4" t="s">
        <v>181</v>
      </c>
      <c r="AE634" s="4" t="s">
        <v>181</v>
      </c>
      <c r="AP634" s="4" t="s">
        <v>181</v>
      </c>
      <c r="BA634" s="9">
        <f t="shared" ref="BA634:BA636" si="148">M634+X634+AI634+AT634</f>
        <v>0</v>
      </c>
      <c r="BB634" s="4" t="s">
        <v>181</v>
      </c>
      <c r="BC634" s="161"/>
      <c r="BE634" s="19">
        <f>Tabla1[[#This Row],[TIEMPO PRORROGADO HASTA
(1)]]-Tabla1[[#This Row],[TIEMPO PRORROGADO DESDE
(1)]]</f>
        <v>0</v>
      </c>
      <c r="BF634" s="161"/>
      <c r="BG634" s="161"/>
      <c r="BH634" s="161"/>
      <c r="BJ634" s="4" t="s">
        <v>181</v>
      </c>
      <c r="BM634" s="4">
        <f t="shared" ref="BM634:BM636" si="149">BO634-BN634</f>
        <v>0</v>
      </c>
      <c r="BR634" s="4" t="s">
        <v>181</v>
      </c>
      <c r="BU634" s="19">
        <f t="shared" ref="BU634:BU636" si="150">BW634-BV634</f>
        <v>0</v>
      </c>
      <c r="BZ634" s="19">
        <f t="shared" ref="BZ634:BZ636" si="151">BU634+BM634+BE634</f>
        <v>0</v>
      </c>
      <c r="CA634" s="19" t="s">
        <v>181</v>
      </c>
      <c r="CB634" s="161"/>
      <c r="CD634" s="161"/>
      <c r="CF634" s="19" t="s">
        <v>181</v>
      </c>
      <c r="CG634" s="161"/>
      <c r="CI634" s="161"/>
      <c r="CJ634" s="161"/>
      <c r="CK634" s="161"/>
      <c r="CL634" s="161"/>
      <c r="CN634" s="48"/>
      <c r="CO634" s="48"/>
      <c r="CP634" s="48"/>
      <c r="CR634" s="9">
        <v>0</v>
      </c>
      <c r="CS634" s="48"/>
      <c r="CT634" s="48"/>
      <c r="CU634" s="48"/>
      <c r="CX634" s="48"/>
      <c r="CY634" s="48"/>
      <c r="CZ634" s="48"/>
      <c r="DC634" s="48"/>
      <c r="DD634" s="48"/>
      <c r="DE634" s="48"/>
      <c r="DH634" s="48"/>
      <c r="DI634" s="48"/>
    </row>
    <row r="635" spans="1:113" x14ac:dyDescent="0.25">
      <c r="A635" s="4">
        <v>2020</v>
      </c>
      <c r="B635" s="5">
        <f>BD!K637</f>
        <v>627</v>
      </c>
      <c r="I635" s="19" t="s">
        <v>181</v>
      </c>
      <c r="O635" s="161"/>
      <c r="Q635" s="161"/>
      <c r="R635" s="161"/>
      <c r="T635" s="4" t="s">
        <v>181</v>
      </c>
      <c r="AE635" s="4" t="s">
        <v>181</v>
      </c>
      <c r="AP635" s="4" t="s">
        <v>181</v>
      </c>
      <c r="BA635" s="9">
        <f t="shared" si="148"/>
        <v>0</v>
      </c>
      <c r="BB635" s="4" t="s">
        <v>181</v>
      </c>
      <c r="BC635" s="161"/>
      <c r="BE635" s="19">
        <f>Tabla1[[#This Row],[TIEMPO PRORROGADO HASTA
(1)]]-Tabla1[[#This Row],[TIEMPO PRORROGADO DESDE
(1)]]</f>
        <v>0</v>
      </c>
      <c r="BF635" s="161"/>
      <c r="BG635" s="161"/>
      <c r="BH635" s="161"/>
      <c r="BJ635" s="4" t="s">
        <v>181</v>
      </c>
      <c r="BM635" s="4">
        <f t="shared" si="149"/>
        <v>0</v>
      </c>
      <c r="BR635" s="4" t="s">
        <v>181</v>
      </c>
      <c r="BU635" s="19">
        <f t="shared" si="150"/>
        <v>0</v>
      </c>
      <c r="BZ635" s="19">
        <f t="shared" si="151"/>
        <v>0</v>
      </c>
      <c r="CA635" s="19" t="s">
        <v>181</v>
      </c>
      <c r="CB635" s="161"/>
      <c r="CD635" s="161"/>
      <c r="CF635" s="19" t="s">
        <v>181</v>
      </c>
      <c r="CG635" s="161"/>
      <c r="CI635" s="161"/>
      <c r="CJ635" s="161"/>
      <c r="CK635" s="161"/>
      <c r="CL635" s="161"/>
      <c r="CN635" s="48"/>
      <c r="CO635" s="48"/>
      <c r="CP635" s="48"/>
      <c r="CR635" s="9">
        <v>0</v>
      </c>
      <c r="CS635" s="48"/>
      <c r="CT635" s="48"/>
      <c r="CU635" s="48"/>
      <c r="CX635" s="48"/>
      <c r="CY635" s="48"/>
      <c r="CZ635" s="48"/>
      <c r="DC635" s="48"/>
      <c r="DD635" s="48"/>
      <c r="DE635" s="48"/>
      <c r="DH635" s="48"/>
      <c r="DI635" s="48"/>
    </row>
    <row r="636" spans="1:113" x14ac:dyDescent="0.25">
      <c r="A636" s="4">
        <v>2020</v>
      </c>
      <c r="B636" s="5">
        <f>BD!K638</f>
        <v>628</v>
      </c>
      <c r="I636" s="19" t="s">
        <v>181</v>
      </c>
      <c r="O636" s="161"/>
      <c r="Q636" s="161"/>
      <c r="R636" s="161"/>
      <c r="T636" s="4" t="s">
        <v>181</v>
      </c>
      <c r="AE636" s="4" t="s">
        <v>181</v>
      </c>
      <c r="AP636" s="4" t="s">
        <v>181</v>
      </c>
      <c r="BA636" s="9">
        <f t="shared" si="148"/>
        <v>0</v>
      </c>
      <c r="BB636" s="4" t="s">
        <v>181</v>
      </c>
      <c r="BC636" s="161"/>
      <c r="BE636" s="19">
        <f>Tabla1[[#This Row],[TIEMPO PRORROGADO HASTA
(1)]]-Tabla1[[#This Row],[TIEMPO PRORROGADO DESDE
(1)]]</f>
        <v>0</v>
      </c>
      <c r="BF636" s="161"/>
      <c r="BG636" s="161"/>
      <c r="BH636" s="161"/>
      <c r="BJ636" s="4" t="s">
        <v>181</v>
      </c>
      <c r="BM636" s="4">
        <f t="shared" si="149"/>
        <v>0</v>
      </c>
      <c r="BR636" s="4" t="s">
        <v>181</v>
      </c>
      <c r="BU636" s="19">
        <f t="shared" si="150"/>
        <v>0</v>
      </c>
      <c r="BZ636" s="19">
        <f t="shared" si="151"/>
        <v>0</v>
      </c>
      <c r="CA636" s="19" t="s">
        <v>181</v>
      </c>
      <c r="CB636" s="161"/>
      <c r="CD636" s="161"/>
      <c r="CF636" s="19" t="s">
        <v>181</v>
      </c>
      <c r="CG636" s="161"/>
      <c r="CI636" s="161"/>
      <c r="CJ636" s="161"/>
      <c r="CK636" s="161"/>
      <c r="CL636" s="161"/>
      <c r="CN636" s="48"/>
      <c r="CO636" s="48"/>
      <c r="CP636" s="48"/>
      <c r="CR636" s="9">
        <v>0</v>
      </c>
      <c r="CS636" s="48"/>
      <c r="CT636" s="48"/>
      <c r="CU636" s="48"/>
      <c r="CX636" s="48"/>
      <c r="CY636" s="48"/>
      <c r="CZ636" s="48"/>
      <c r="DC636" s="48"/>
      <c r="DD636" s="48"/>
      <c r="DE636" s="48"/>
      <c r="DH636" s="48"/>
      <c r="DI636" s="48"/>
    </row>
    <row r="637" spans="1:113" x14ac:dyDescent="0.25">
      <c r="A637" s="4">
        <v>2020</v>
      </c>
      <c r="B637" s="5">
        <f>BD!K639</f>
        <v>629</v>
      </c>
      <c r="I637" s="19" t="s">
        <v>181</v>
      </c>
      <c r="O637" s="161"/>
      <c r="Q637" s="161"/>
      <c r="R637" s="161"/>
      <c r="T637" s="4" t="s">
        <v>181</v>
      </c>
      <c r="AE637" s="4" t="s">
        <v>181</v>
      </c>
      <c r="AP637" s="4" t="s">
        <v>181</v>
      </c>
      <c r="BA637" s="9">
        <f t="shared" ref="BA637" si="152">M637+X637+AI637+AT637</f>
        <v>0</v>
      </c>
      <c r="BB637" s="4" t="s">
        <v>181</v>
      </c>
      <c r="BC637" s="161"/>
      <c r="BE637" s="19">
        <f>Tabla1[[#This Row],[TIEMPO PRORROGADO HASTA
(1)]]-Tabla1[[#This Row],[TIEMPO PRORROGADO DESDE
(1)]]</f>
        <v>0</v>
      </c>
      <c r="BF637" s="161"/>
      <c r="BG637" s="161"/>
      <c r="BH637" s="161"/>
      <c r="BJ637" s="4" t="s">
        <v>181</v>
      </c>
      <c r="BM637" s="4">
        <f t="shared" ref="BM637" si="153">BO637-BN637</f>
        <v>0</v>
      </c>
      <c r="BR637" s="4" t="s">
        <v>181</v>
      </c>
      <c r="BU637" s="19">
        <f t="shared" ref="BU637" si="154">BW637-BV637</f>
        <v>0</v>
      </c>
      <c r="BZ637" s="19">
        <f t="shared" ref="BZ637" si="155">BU637+BM637+BE637</f>
        <v>0</v>
      </c>
      <c r="CA637" s="19" t="s">
        <v>181</v>
      </c>
      <c r="CB637" s="161"/>
      <c r="CD637" s="161"/>
      <c r="CF637" s="19" t="s">
        <v>181</v>
      </c>
      <c r="CG637" s="161"/>
      <c r="CI637" s="161"/>
      <c r="CJ637" s="161"/>
      <c r="CK637" s="161"/>
      <c r="CL637" s="161"/>
      <c r="CN637" s="48"/>
      <c r="CO637" s="48"/>
      <c r="CP637" s="48"/>
      <c r="CR637" s="9">
        <v>0</v>
      </c>
      <c r="CS637" s="48"/>
      <c r="CT637" s="48"/>
      <c r="CU637" s="48"/>
      <c r="CX637" s="48"/>
      <c r="CY637" s="48"/>
      <c r="CZ637" s="48"/>
      <c r="DC637" s="48"/>
      <c r="DD637" s="48"/>
      <c r="DE637" s="48"/>
      <c r="DH637" s="48"/>
      <c r="DI637" s="48"/>
    </row>
    <row r="638" spans="1:113" x14ac:dyDescent="0.25">
      <c r="A638" s="4">
        <v>2020</v>
      </c>
      <c r="B638" s="5">
        <f>BD!K640</f>
        <v>630</v>
      </c>
      <c r="I638" s="19" t="s">
        <v>181</v>
      </c>
      <c r="O638" s="161"/>
      <c r="Q638" s="161"/>
      <c r="R638" s="161"/>
      <c r="T638" s="4" t="s">
        <v>181</v>
      </c>
      <c r="AE638" s="4" t="s">
        <v>181</v>
      </c>
      <c r="AP638" s="4" t="s">
        <v>181</v>
      </c>
      <c r="BA638" s="9">
        <f t="shared" ref="BA638" si="156">M638+X638+AI638+AT638</f>
        <v>0</v>
      </c>
      <c r="BB638" s="4" t="s">
        <v>181</v>
      </c>
      <c r="BC638" s="161"/>
      <c r="BE638" s="19">
        <f>Tabla1[[#This Row],[TIEMPO PRORROGADO HASTA
(1)]]-Tabla1[[#This Row],[TIEMPO PRORROGADO DESDE
(1)]]</f>
        <v>0</v>
      </c>
      <c r="BF638" s="161"/>
      <c r="BG638" s="161"/>
      <c r="BH638" s="161"/>
      <c r="BJ638" s="4" t="s">
        <v>181</v>
      </c>
      <c r="BM638" s="4">
        <f t="shared" ref="BM638" si="157">BO638-BN638</f>
        <v>0</v>
      </c>
      <c r="BR638" s="4" t="s">
        <v>181</v>
      </c>
      <c r="BU638" s="19">
        <f t="shared" ref="BU638" si="158">BW638-BV638</f>
        <v>0</v>
      </c>
      <c r="BZ638" s="19">
        <f t="shared" ref="BZ638" si="159">BU638+BM638+BE638</f>
        <v>0</v>
      </c>
      <c r="CA638" s="19" t="s">
        <v>181</v>
      </c>
      <c r="CB638" s="161"/>
      <c r="CD638" s="161"/>
      <c r="CF638" s="19" t="s">
        <v>181</v>
      </c>
      <c r="CG638" s="161"/>
      <c r="CI638" s="161"/>
      <c r="CJ638" s="161"/>
      <c r="CK638" s="161"/>
      <c r="CL638" s="161"/>
      <c r="CN638" s="48"/>
      <c r="CO638" s="48"/>
      <c r="CP638" s="48"/>
      <c r="CR638" s="9">
        <v>0</v>
      </c>
      <c r="CS638" s="48"/>
      <c r="CT638" s="48"/>
      <c r="CU638" s="48"/>
      <c r="CX638" s="48"/>
      <c r="CY638" s="48"/>
      <c r="CZ638" s="48"/>
      <c r="DC638" s="48"/>
      <c r="DD638" s="48"/>
      <c r="DE638" s="48"/>
      <c r="DH638" s="48"/>
      <c r="DI638" s="48"/>
    </row>
    <row r="639" spans="1:113" x14ac:dyDescent="0.25">
      <c r="A639" s="4">
        <v>2020</v>
      </c>
      <c r="B639" s="5">
        <f>BD!K641</f>
        <v>631</v>
      </c>
      <c r="E639" s="9">
        <v>5916666</v>
      </c>
      <c r="I639" s="19" t="s">
        <v>181</v>
      </c>
      <c r="O639" s="161"/>
      <c r="Q639" s="161"/>
      <c r="R639" s="161"/>
      <c r="T639" s="4" t="s">
        <v>181</v>
      </c>
      <c r="AE639" s="4" t="s">
        <v>181</v>
      </c>
      <c r="AP639" s="4" t="s">
        <v>181</v>
      </c>
      <c r="BA639" s="9">
        <f t="shared" ref="BA639" si="160">M639+X639+AI639+AT639</f>
        <v>0</v>
      </c>
      <c r="BB639" s="4" t="s">
        <v>181</v>
      </c>
      <c r="BC639" s="161"/>
      <c r="BE639" s="19">
        <f>Tabla1[[#This Row],[TIEMPO PRORROGADO HASTA
(1)]]-Tabla1[[#This Row],[TIEMPO PRORROGADO DESDE
(1)]]</f>
        <v>0</v>
      </c>
      <c r="BF639" s="161"/>
      <c r="BG639" s="161"/>
      <c r="BH639" s="161"/>
      <c r="BJ639" s="4" t="s">
        <v>181</v>
      </c>
      <c r="BM639" s="4">
        <f t="shared" ref="BM639" si="161">BO639-BN639</f>
        <v>0</v>
      </c>
      <c r="BR639" s="4" t="s">
        <v>181</v>
      </c>
      <c r="BU639" s="19">
        <f t="shared" ref="BU639" si="162">BW639-BV639</f>
        <v>-42</v>
      </c>
      <c r="BV639" s="231">
        <v>44196</v>
      </c>
      <c r="BW639" s="231">
        <v>44154</v>
      </c>
      <c r="BZ639" s="19">
        <f t="shared" ref="BZ639" si="163">BU639+BM639+BE639</f>
        <v>-42</v>
      </c>
      <c r="CA639" s="19" t="s">
        <v>181</v>
      </c>
      <c r="CB639" s="161"/>
      <c r="CD639" s="161"/>
      <c r="CF639" s="19" t="s">
        <v>180</v>
      </c>
      <c r="CG639" s="161">
        <v>44188</v>
      </c>
      <c r="CH639" s="6" t="s">
        <v>5358</v>
      </c>
      <c r="CI639" s="161">
        <v>44154</v>
      </c>
      <c r="CJ639" s="161">
        <v>44189</v>
      </c>
      <c r="CK639" s="161" t="s">
        <v>714</v>
      </c>
      <c r="CL639" s="161"/>
      <c r="CN639" s="48"/>
      <c r="CO639" s="48"/>
      <c r="CP639" s="48"/>
      <c r="CR639" s="9">
        <v>0</v>
      </c>
      <c r="CS639" s="48"/>
      <c r="CT639" s="48"/>
      <c r="CU639" s="48"/>
      <c r="CX639" s="48"/>
      <c r="CY639" s="48"/>
      <c r="CZ639" s="48"/>
      <c r="DC639" s="48"/>
      <c r="DD639" s="48"/>
      <c r="DE639" s="48"/>
      <c r="DH639" s="48"/>
      <c r="DI639" s="48"/>
    </row>
    <row r="640" spans="1:113" x14ac:dyDescent="0.25">
      <c r="A640" s="4">
        <v>2020</v>
      </c>
      <c r="B640" s="5">
        <f>BD!K642</f>
        <v>632</v>
      </c>
      <c r="I640" s="19" t="s">
        <v>181</v>
      </c>
      <c r="O640" s="161"/>
      <c r="Q640" s="161"/>
      <c r="R640" s="161"/>
      <c r="T640" s="4" t="s">
        <v>181</v>
      </c>
      <c r="AE640" s="4" t="s">
        <v>181</v>
      </c>
      <c r="AP640" s="4" t="s">
        <v>181</v>
      </c>
      <c r="BA640" s="9">
        <f t="shared" ref="BA640:BA644" si="164">M640+X640+AI640+AT640</f>
        <v>0</v>
      </c>
      <c r="BB640" s="4" t="s">
        <v>181</v>
      </c>
      <c r="BC640" s="161"/>
      <c r="BE640" s="19">
        <f>Tabla1[[#This Row],[TIEMPO PRORROGADO HASTA
(1)]]-Tabla1[[#This Row],[TIEMPO PRORROGADO DESDE
(1)]]</f>
        <v>0</v>
      </c>
      <c r="BF640" s="161"/>
      <c r="BG640" s="161"/>
      <c r="BH640" s="161"/>
      <c r="BJ640" s="4" t="s">
        <v>181</v>
      </c>
      <c r="BM640" s="4">
        <f t="shared" ref="BM640:BM644" si="165">BO640-BN640</f>
        <v>0</v>
      </c>
      <c r="BR640" s="4" t="s">
        <v>181</v>
      </c>
      <c r="BU640" s="19">
        <f t="shared" ref="BU640:BU644" si="166">BW640-BV640</f>
        <v>0</v>
      </c>
      <c r="BZ640" s="19">
        <f t="shared" ref="BZ640:BZ644" si="167">BU640+BM640+BE640</f>
        <v>0</v>
      </c>
      <c r="CA640" s="19" t="s">
        <v>181</v>
      </c>
      <c r="CB640" s="161"/>
      <c r="CD640" s="161"/>
      <c r="CF640" s="19" t="s">
        <v>181</v>
      </c>
      <c r="CG640" s="161"/>
      <c r="CI640" s="161"/>
      <c r="CJ640" s="161"/>
      <c r="CK640" s="161"/>
      <c r="CL640" s="161"/>
      <c r="CN640" s="48"/>
      <c r="CO640" s="48"/>
      <c r="CP640" s="48"/>
      <c r="CR640" s="9">
        <v>0</v>
      </c>
      <c r="CS640" s="48"/>
      <c r="CT640" s="48"/>
      <c r="CU640" s="48"/>
      <c r="CX640" s="48"/>
      <c r="CY640" s="48"/>
      <c r="CZ640" s="48"/>
      <c r="DC640" s="48"/>
      <c r="DD640" s="48"/>
      <c r="DE640" s="48"/>
      <c r="DH640" s="48"/>
      <c r="DI640" s="48"/>
    </row>
    <row r="641" spans="1:113" x14ac:dyDescent="0.25">
      <c r="A641" s="4">
        <v>2020</v>
      </c>
      <c r="B641" s="5">
        <f>BD!K643</f>
        <v>633</v>
      </c>
      <c r="I641" s="19" t="s">
        <v>181</v>
      </c>
      <c r="O641" s="161"/>
      <c r="Q641" s="161"/>
      <c r="R641" s="161"/>
      <c r="T641" s="4" t="s">
        <v>181</v>
      </c>
      <c r="AE641" s="4" t="s">
        <v>181</v>
      </c>
      <c r="AP641" s="4" t="s">
        <v>181</v>
      </c>
      <c r="BA641" s="9">
        <f t="shared" si="164"/>
        <v>0</v>
      </c>
      <c r="BB641" s="4" t="s">
        <v>181</v>
      </c>
      <c r="BC641" s="161"/>
      <c r="BE641" s="19">
        <f>Tabla1[[#This Row],[TIEMPO PRORROGADO HASTA
(1)]]-Tabla1[[#This Row],[TIEMPO PRORROGADO DESDE
(1)]]</f>
        <v>0</v>
      </c>
      <c r="BF641" s="161"/>
      <c r="BG641" s="161"/>
      <c r="BH641" s="161"/>
      <c r="BJ641" s="4" t="s">
        <v>181</v>
      </c>
      <c r="BM641" s="4">
        <f t="shared" si="165"/>
        <v>0</v>
      </c>
      <c r="BR641" s="4" t="s">
        <v>181</v>
      </c>
      <c r="BU641" s="19">
        <f t="shared" si="166"/>
        <v>0</v>
      </c>
      <c r="BZ641" s="19">
        <f t="shared" si="167"/>
        <v>0</v>
      </c>
      <c r="CA641" s="19" t="s">
        <v>181</v>
      </c>
      <c r="CB641" s="161"/>
      <c r="CD641" s="161"/>
      <c r="CF641" s="19" t="s">
        <v>181</v>
      </c>
      <c r="CG641" s="161"/>
      <c r="CI641" s="161"/>
      <c r="CJ641" s="161"/>
      <c r="CK641" s="161"/>
      <c r="CL641" s="161"/>
      <c r="CN641" s="48"/>
      <c r="CO641" s="48"/>
      <c r="CP641" s="48"/>
      <c r="CR641" s="9">
        <v>0</v>
      </c>
      <c r="CS641" s="48"/>
      <c r="CT641" s="48"/>
      <c r="CU641" s="48"/>
      <c r="CX641" s="48"/>
      <c r="CY641" s="48"/>
      <c r="CZ641" s="48"/>
      <c r="DC641" s="48"/>
      <c r="DD641" s="48"/>
      <c r="DE641" s="48"/>
      <c r="DH641" s="48"/>
      <c r="DI641" s="48"/>
    </row>
    <row r="642" spans="1:113" x14ac:dyDescent="0.25">
      <c r="A642" s="4">
        <v>2020</v>
      </c>
      <c r="B642" s="5">
        <f>BD!K644</f>
        <v>634</v>
      </c>
      <c r="I642" s="19" t="s">
        <v>181</v>
      </c>
      <c r="O642" s="161"/>
      <c r="Q642" s="161"/>
      <c r="R642" s="161"/>
      <c r="T642" s="4" t="s">
        <v>181</v>
      </c>
      <c r="AE642" s="4" t="s">
        <v>181</v>
      </c>
      <c r="AP642" s="4" t="s">
        <v>181</v>
      </c>
      <c r="BA642" s="9">
        <f t="shared" si="164"/>
        <v>0</v>
      </c>
      <c r="BB642" s="4" t="s">
        <v>181</v>
      </c>
      <c r="BC642" s="161"/>
      <c r="BE642" s="19">
        <f>Tabla1[[#This Row],[TIEMPO PRORROGADO HASTA
(1)]]-Tabla1[[#This Row],[TIEMPO PRORROGADO DESDE
(1)]]</f>
        <v>0</v>
      </c>
      <c r="BF642" s="161"/>
      <c r="BG642" s="161"/>
      <c r="BH642" s="161"/>
      <c r="BJ642" s="4" t="s">
        <v>181</v>
      </c>
      <c r="BM642" s="4">
        <f t="shared" si="165"/>
        <v>0</v>
      </c>
      <c r="BR642" s="4" t="s">
        <v>181</v>
      </c>
      <c r="BU642" s="19">
        <f t="shared" si="166"/>
        <v>0</v>
      </c>
      <c r="BZ642" s="19">
        <f t="shared" si="167"/>
        <v>0</v>
      </c>
      <c r="CA642" s="19" t="s">
        <v>181</v>
      </c>
      <c r="CB642" s="161"/>
      <c r="CD642" s="161"/>
      <c r="CF642" s="19" t="s">
        <v>181</v>
      </c>
      <c r="CG642" s="161"/>
      <c r="CI642" s="161"/>
      <c r="CJ642" s="161"/>
      <c r="CK642" s="161"/>
      <c r="CL642" s="161"/>
      <c r="CN642" s="48"/>
      <c r="CO642" s="48"/>
      <c r="CP642" s="48"/>
      <c r="CR642" s="9">
        <v>0</v>
      </c>
      <c r="CS642" s="48"/>
      <c r="CT642" s="48"/>
      <c r="CU642" s="48"/>
      <c r="CX642" s="48"/>
      <c r="CY642" s="48"/>
      <c r="CZ642" s="48"/>
      <c r="DC642" s="48"/>
      <c r="DD642" s="48"/>
      <c r="DE642" s="48"/>
      <c r="DH642" s="48"/>
      <c r="DI642" s="48"/>
    </row>
    <row r="643" spans="1:113" x14ac:dyDescent="0.25">
      <c r="A643" s="4">
        <v>2020</v>
      </c>
      <c r="B643" s="5">
        <f>BD!K645</f>
        <v>635</v>
      </c>
      <c r="I643" s="19" t="s">
        <v>181</v>
      </c>
      <c r="O643" s="161"/>
      <c r="Q643" s="161"/>
      <c r="R643" s="161"/>
      <c r="T643" s="4" t="s">
        <v>181</v>
      </c>
      <c r="AE643" s="4" t="s">
        <v>181</v>
      </c>
      <c r="AP643" s="4" t="s">
        <v>181</v>
      </c>
      <c r="BA643" s="9">
        <f t="shared" si="164"/>
        <v>0</v>
      </c>
      <c r="BB643" s="4" t="s">
        <v>181</v>
      </c>
      <c r="BC643" s="161"/>
      <c r="BE643" s="19">
        <f>Tabla1[[#This Row],[TIEMPO PRORROGADO HASTA
(1)]]-Tabla1[[#This Row],[TIEMPO PRORROGADO DESDE
(1)]]</f>
        <v>0</v>
      </c>
      <c r="BF643" s="161"/>
      <c r="BG643" s="161"/>
      <c r="BH643" s="161"/>
      <c r="BJ643" s="4" t="s">
        <v>181</v>
      </c>
      <c r="BM643" s="4">
        <f t="shared" si="165"/>
        <v>0</v>
      </c>
      <c r="BR643" s="4" t="s">
        <v>181</v>
      </c>
      <c r="BU643" s="19">
        <f t="shared" si="166"/>
        <v>0</v>
      </c>
      <c r="BZ643" s="19">
        <f t="shared" si="167"/>
        <v>0</v>
      </c>
      <c r="CA643" s="19" t="s">
        <v>181</v>
      </c>
      <c r="CB643" s="161"/>
      <c r="CD643" s="161"/>
      <c r="CF643" s="19" t="s">
        <v>181</v>
      </c>
      <c r="CG643" s="161"/>
      <c r="CI643" s="161"/>
      <c r="CJ643" s="161"/>
      <c r="CK643" s="161"/>
      <c r="CL643" s="161"/>
      <c r="CN643" s="48"/>
      <c r="CO643" s="48"/>
      <c r="CP643" s="48"/>
      <c r="CR643" s="9">
        <v>0</v>
      </c>
      <c r="CS643" s="48"/>
      <c r="CT643" s="48"/>
      <c r="CU643" s="48"/>
      <c r="CX643" s="48"/>
      <c r="CY643" s="48"/>
      <c r="CZ643" s="48"/>
      <c r="DC643" s="48"/>
      <c r="DD643" s="48"/>
      <c r="DE643" s="48"/>
      <c r="DH643" s="48"/>
      <c r="DI643" s="48"/>
    </row>
    <row r="644" spans="1:113" x14ac:dyDescent="0.25">
      <c r="A644" s="4">
        <v>2020</v>
      </c>
      <c r="B644" s="5">
        <f>BD!K646</f>
        <v>636</v>
      </c>
      <c r="I644" s="19" t="s">
        <v>181</v>
      </c>
      <c r="O644" s="161"/>
      <c r="Q644" s="161"/>
      <c r="R644" s="161"/>
      <c r="T644" s="4" t="s">
        <v>181</v>
      </c>
      <c r="AE644" s="4" t="s">
        <v>181</v>
      </c>
      <c r="AP644" s="4" t="s">
        <v>181</v>
      </c>
      <c r="BA644" s="9">
        <f t="shared" si="164"/>
        <v>0</v>
      </c>
      <c r="BB644" s="4" t="s">
        <v>181</v>
      </c>
      <c r="BC644" s="161"/>
      <c r="BE644" s="19">
        <f>Tabla1[[#This Row],[TIEMPO PRORROGADO HASTA
(1)]]-Tabla1[[#This Row],[TIEMPO PRORROGADO DESDE
(1)]]</f>
        <v>0</v>
      </c>
      <c r="BF644" s="161"/>
      <c r="BG644" s="161"/>
      <c r="BH644" s="161"/>
      <c r="BJ644" s="4" t="s">
        <v>181</v>
      </c>
      <c r="BM644" s="4">
        <f t="shared" si="165"/>
        <v>0</v>
      </c>
      <c r="BR644" s="4" t="s">
        <v>181</v>
      </c>
      <c r="BU644" s="19">
        <f t="shared" si="166"/>
        <v>0</v>
      </c>
      <c r="BZ644" s="19">
        <f t="shared" si="167"/>
        <v>0</v>
      </c>
      <c r="CA644" s="19" t="s">
        <v>181</v>
      </c>
      <c r="CB644" s="161"/>
      <c r="CD644" s="161"/>
      <c r="CF644" s="19" t="s">
        <v>181</v>
      </c>
      <c r="CG644" s="161"/>
      <c r="CI644" s="161"/>
      <c r="CJ644" s="161"/>
      <c r="CK644" s="161"/>
      <c r="CL644" s="161"/>
      <c r="CN644" s="48"/>
      <c r="CO644" s="48"/>
      <c r="CP644" s="48"/>
      <c r="CR644" s="9">
        <v>0</v>
      </c>
      <c r="CS644" s="48"/>
      <c r="CT644" s="48"/>
      <c r="CU644" s="48"/>
      <c r="CX644" s="48"/>
      <c r="CY644" s="48"/>
      <c r="CZ644" s="48"/>
      <c r="DC644" s="48"/>
      <c r="DD644" s="48"/>
      <c r="DE644" s="48"/>
      <c r="DH644" s="48"/>
      <c r="DI644" s="48"/>
    </row>
    <row r="645" spans="1:113" x14ac:dyDescent="0.25">
      <c r="A645" s="4">
        <v>2020</v>
      </c>
      <c r="B645" s="5">
        <f>BD!K647</f>
        <v>637</v>
      </c>
      <c r="I645" s="19" t="s">
        <v>181</v>
      </c>
      <c r="O645" s="161"/>
      <c r="Q645" s="161"/>
      <c r="R645" s="161"/>
      <c r="T645" s="4" t="s">
        <v>181</v>
      </c>
      <c r="AE645" s="4" t="s">
        <v>181</v>
      </c>
      <c r="AP645" s="4" t="s">
        <v>181</v>
      </c>
      <c r="BA645" s="9">
        <f t="shared" ref="BA645:BA648" si="168">M645+X645+AI645+AT645</f>
        <v>0</v>
      </c>
      <c r="BB645" s="4" t="s">
        <v>181</v>
      </c>
      <c r="BC645" s="161"/>
      <c r="BE645" s="19">
        <f>Tabla1[[#This Row],[TIEMPO PRORROGADO HASTA
(1)]]-Tabla1[[#This Row],[TIEMPO PRORROGADO DESDE
(1)]]</f>
        <v>0</v>
      </c>
      <c r="BF645" s="161"/>
      <c r="BG645" s="161"/>
      <c r="BH645" s="161"/>
      <c r="BJ645" s="4" t="s">
        <v>181</v>
      </c>
      <c r="BM645" s="4">
        <f t="shared" ref="BM645:BM648" si="169">BO645-BN645</f>
        <v>0</v>
      </c>
      <c r="BR645" s="4" t="s">
        <v>181</v>
      </c>
      <c r="BU645" s="19">
        <f t="shared" ref="BU645:BU648" si="170">BW645-BV645</f>
        <v>0</v>
      </c>
      <c r="BZ645" s="19">
        <f t="shared" ref="BZ645:BZ648" si="171">BU645+BM645+BE645</f>
        <v>0</v>
      </c>
      <c r="CA645" s="19" t="s">
        <v>181</v>
      </c>
      <c r="CB645" s="161"/>
      <c r="CD645" s="161"/>
      <c r="CF645" s="19" t="s">
        <v>181</v>
      </c>
      <c r="CG645" s="161"/>
      <c r="CI645" s="161"/>
      <c r="CJ645" s="161"/>
      <c r="CK645" s="161"/>
      <c r="CL645" s="161"/>
      <c r="CN645" s="48"/>
      <c r="CO645" s="48"/>
      <c r="CP645" s="48"/>
      <c r="CR645" s="9">
        <v>0</v>
      </c>
      <c r="CS645" s="48"/>
      <c r="CT645" s="48"/>
      <c r="CU645" s="48"/>
      <c r="CX645" s="48"/>
      <c r="CY645" s="48"/>
      <c r="CZ645" s="48"/>
      <c r="DC645" s="48"/>
      <c r="DD645" s="48"/>
      <c r="DE645" s="48"/>
      <c r="DH645" s="48"/>
      <c r="DI645" s="48"/>
    </row>
    <row r="646" spans="1:113" x14ac:dyDescent="0.25">
      <c r="A646" s="4">
        <v>2020</v>
      </c>
      <c r="B646" s="5">
        <f>BD!K648</f>
        <v>638</v>
      </c>
      <c r="C646" s="161">
        <v>44133</v>
      </c>
      <c r="D646" s="6" t="s">
        <v>2454</v>
      </c>
      <c r="E646" s="9">
        <v>2533600</v>
      </c>
      <c r="H646" s="6" t="s">
        <v>515</v>
      </c>
      <c r="I646" s="19" t="s">
        <v>181</v>
      </c>
      <c r="O646" s="161"/>
      <c r="Q646" s="161"/>
      <c r="R646" s="161"/>
      <c r="T646" s="4" t="s">
        <v>181</v>
      </c>
      <c r="AE646" s="4" t="s">
        <v>181</v>
      </c>
      <c r="AP646" s="4" t="s">
        <v>181</v>
      </c>
      <c r="BA646" s="9">
        <f t="shared" si="168"/>
        <v>0</v>
      </c>
      <c r="BB646" s="4" t="s">
        <v>181</v>
      </c>
      <c r="BC646" s="161"/>
      <c r="BE646" s="19">
        <f>Tabla1[[#This Row],[TIEMPO PRORROGADO HASTA
(1)]]-Tabla1[[#This Row],[TIEMPO PRORROGADO DESDE
(1)]]</f>
        <v>0</v>
      </c>
      <c r="BF646" s="161"/>
      <c r="BG646" s="161"/>
      <c r="BH646" s="161"/>
      <c r="BJ646" s="4" t="s">
        <v>181</v>
      </c>
      <c r="BM646" s="4">
        <f t="shared" si="169"/>
        <v>0</v>
      </c>
      <c r="BR646" s="4" t="s">
        <v>181</v>
      </c>
      <c r="BU646" s="19">
        <f t="shared" si="170"/>
        <v>0</v>
      </c>
      <c r="BZ646" s="19">
        <f t="shared" si="171"/>
        <v>0</v>
      </c>
      <c r="CA646" s="19" t="s">
        <v>181</v>
      </c>
      <c r="CB646" s="161"/>
      <c r="CD646" s="161"/>
      <c r="CF646" s="19" t="s">
        <v>181</v>
      </c>
      <c r="CG646" s="161"/>
      <c r="CI646" s="161"/>
      <c r="CJ646" s="161"/>
      <c r="CK646" s="161"/>
      <c r="CL646" s="161"/>
      <c r="CN646" s="48"/>
      <c r="CO646" s="48"/>
      <c r="CP646" s="48"/>
      <c r="CR646" s="9">
        <v>0</v>
      </c>
      <c r="CS646" s="48"/>
      <c r="CT646" s="48"/>
      <c r="CU646" s="48"/>
      <c r="CX646" s="48"/>
      <c r="CY646" s="48"/>
      <c r="CZ646" s="48"/>
      <c r="DC646" s="48"/>
      <c r="DD646" s="48"/>
      <c r="DE646" s="48"/>
      <c r="DH646" s="48"/>
      <c r="DI646" s="48"/>
    </row>
    <row r="647" spans="1:113" x14ac:dyDescent="0.25">
      <c r="A647" s="4">
        <v>2020</v>
      </c>
      <c r="B647" s="5">
        <f>BD!K649</f>
        <v>639</v>
      </c>
      <c r="I647" s="19" t="s">
        <v>181</v>
      </c>
      <c r="O647" s="161"/>
      <c r="Q647" s="161"/>
      <c r="R647" s="161"/>
      <c r="T647" s="4" t="s">
        <v>181</v>
      </c>
      <c r="AE647" s="4" t="s">
        <v>181</v>
      </c>
      <c r="AP647" s="4" t="s">
        <v>181</v>
      </c>
      <c r="BA647" s="9">
        <f t="shared" si="168"/>
        <v>0</v>
      </c>
      <c r="BB647" s="4" t="s">
        <v>181</v>
      </c>
      <c r="BC647" s="161"/>
      <c r="BE647" s="19">
        <f>Tabla1[[#This Row],[TIEMPO PRORROGADO HASTA
(1)]]-Tabla1[[#This Row],[TIEMPO PRORROGADO DESDE
(1)]]</f>
        <v>0</v>
      </c>
      <c r="BF647" s="161"/>
      <c r="BG647" s="161"/>
      <c r="BH647" s="161"/>
      <c r="BJ647" s="4" t="s">
        <v>181</v>
      </c>
      <c r="BM647" s="4">
        <f t="shared" si="169"/>
        <v>0</v>
      </c>
      <c r="BR647" s="4" t="s">
        <v>181</v>
      </c>
      <c r="BU647" s="19">
        <f t="shared" si="170"/>
        <v>0</v>
      </c>
      <c r="BZ647" s="19">
        <f t="shared" si="171"/>
        <v>0</v>
      </c>
      <c r="CA647" s="19" t="s">
        <v>181</v>
      </c>
      <c r="CB647" s="161"/>
      <c r="CD647" s="161"/>
      <c r="CF647" s="19" t="s">
        <v>181</v>
      </c>
      <c r="CG647" s="161"/>
      <c r="CI647" s="161"/>
      <c r="CJ647" s="161"/>
      <c r="CK647" s="161"/>
      <c r="CL647" s="161"/>
      <c r="CN647" s="48"/>
      <c r="CO647" s="48"/>
      <c r="CP647" s="48"/>
      <c r="CR647" s="9">
        <v>0</v>
      </c>
      <c r="CS647" s="48"/>
      <c r="CT647" s="48"/>
      <c r="CU647" s="48"/>
      <c r="CX647" s="48"/>
      <c r="CY647" s="48"/>
      <c r="CZ647" s="48"/>
      <c r="DC647" s="48"/>
      <c r="DD647" s="48"/>
      <c r="DE647" s="48"/>
      <c r="DH647" s="48"/>
      <c r="DI647" s="48"/>
    </row>
    <row r="648" spans="1:113" x14ac:dyDescent="0.25">
      <c r="A648" s="4">
        <v>2020</v>
      </c>
      <c r="B648" s="5">
        <f>BD!K650</f>
        <v>640</v>
      </c>
      <c r="I648" s="19" t="s">
        <v>181</v>
      </c>
      <c r="O648" s="161"/>
      <c r="Q648" s="161"/>
      <c r="R648" s="161"/>
      <c r="T648" s="4" t="s">
        <v>181</v>
      </c>
      <c r="AE648" s="4" t="s">
        <v>181</v>
      </c>
      <c r="AP648" s="4" t="s">
        <v>181</v>
      </c>
      <c r="BA648" s="9">
        <f t="shared" si="168"/>
        <v>0</v>
      </c>
      <c r="BB648" s="4" t="s">
        <v>181</v>
      </c>
      <c r="BC648" s="161"/>
      <c r="BE648" s="19">
        <f>Tabla1[[#This Row],[TIEMPO PRORROGADO HASTA
(1)]]-Tabla1[[#This Row],[TIEMPO PRORROGADO DESDE
(1)]]</f>
        <v>0</v>
      </c>
      <c r="BF648" s="161"/>
      <c r="BG648" s="161"/>
      <c r="BH648" s="161"/>
      <c r="BJ648" s="4" t="s">
        <v>181</v>
      </c>
      <c r="BM648" s="4">
        <f t="shared" si="169"/>
        <v>0</v>
      </c>
      <c r="BR648" s="4" t="s">
        <v>181</v>
      </c>
      <c r="BU648" s="19">
        <f t="shared" si="170"/>
        <v>0</v>
      </c>
      <c r="BZ648" s="19">
        <f t="shared" si="171"/>
        <v>0</v>
      </c>
      <c r="CA648" s="19" t="s">
        <v>181</v>
      </c>
      <c r="CB648" s="161"/>
      <c r="CD648" s="161"/>
      <c r="CF648" s="19" t="s">
        <v>181</v>
      </c>
      <c r="CG648" s="161"/>
      <c r="CI648" s="161"/>
      <c r="CJ648" s="161"/>
      <c r="CK648" s="161"/>
      <c r="CL648" s="161"/>
      <c r="CN648" s="48"/>
      <c r="CO648" s="48"/>
      <c r="CP648" s="48"/>
      <c r="CR648" s="9">
        <v>0</v>
      </c>
      <c r="CS648" s="48"/>
      <c r="CT648" s="48"/>
      <c r="CU648" s="48"/>
      <c r="CX648" s="48"/>
      <c r="CY648" s="48"/>
      <c r="CZ648" s="48"/>
      <c r="DC648" s="48"/>
      <c r="DD648" s="48"/>
      <c r="DE648" s="48"/>
      <c r="DH648" s="48"/>
      <c r="DI648" s="48"/>
    </row>
    <row r="649" spans="1:113" x14ac:dyDescent="0.25">
      <c r="A649" s="4">
        <v>2020</v>
      </c>
      <c r="B649" s="5">
        <f>BD!K651</f>
        <v>641</v>
      </c>
      <c r="I649" s="19" t="s">
        <v>181</v>
      </c>
      <c r="O649" s="161"/>
      <c r="Q649" s="161"/>
      <c r="R649" s="161"/>
      <c r="T649" s="4" t="s">
        <v>181</v>
      </c>
      <c r="AE649" s="4" t="s">
        <v>181</v>
      </c>
      <c r="AP649" s="4" t="s">
        <v>181</v>
      </c>
      <c r="BA649" s="9">
        <f t="shared" ref="BA649:BA650" si="172">M649+X649+AI649+AT649</f>
        <v>0</v>
      </c>
      <c r="BB649" s="4" t="s">
        <v>181</v>
      </c>
      <c r="BC649" s="161"/>
      <c r="BE649" s="19">
        <f>Tabla1[[#This Row],[TIEMPO PRORROGADO HASTA
(1)]]-Tabla1[[#This Row],[TIEMPO PRORROGADO DESDE
(1)]]</f>
        <v>0</v>
      </c>
      <c r="BF649" s="161"/>
      <c r="BG649" s="161"/>
      <c r="BH649" s="161"/>
      <c r="BJ649" s="4" t="s">
        <v>181</v>
      </c>
      <c r="BM649" s="4">
        <f t="shared" ref="BM649:BM650" si="173">BO649-BN649</f>
        <v>0</v>
      </c>
      <c r="BR649" s="4" t="s">
        <v>181</v>
      </c>
      <c r="BU649" s="19">
        <f t="shared" ref="BU649:BU650" si="174">BW649-BV649</f>
        <v>0</v>
      </c>
      <c r="BZ649" s="19">
        <f t="shared" ref="BZ649:BZ650" si="175">BU649+BM649+BE649</f>
        <v>0</v>
      </c>
      <c r="CA649" s="19" t="s">
        <v>181</v>
      </c>
      <c r="CB649" s="161"/>
      <c r="CD649" s="161"/>
      <c r="CF649" s="19" t="s">
        <v>181</v>
      </c>
      <c r="CG649" s="161"/>
      <c r="CI649" s="161"/>
      <c r="CJ649" s="161"/>
      <c r="CK649" s="161"/>
      <c r="CL649" s="161"/>
      <c r="CN649" s="48"/>
      <c r="CO649" s="48"/>
      <c r="CP649" s="48"/>
      <c r="CR649" s="9">
        <v>0</v>
      </c>
      <c r="CS649" s="48"/>
      <c r="CT649" s="48"/>
      <c r="CU649" s="48"/>
      <c r="CX649" s="48"/>
      <c r="CY649" s="48"/>
      <c r="CZ649" s="48"/>
      <c r="DC649" s="48"/>
      <c r="DD649" s="48"/>
      <c r="DE649" s="48"/>
      <c r="DH649" s="48"/>
      <c r="DI649" s="48"/>
    </row>
    <row r="650" spans="1:113" x14ac:dyDescent="0.25">
      <c r="A650" s="4">
        <v>2020</v>
      </c>
      <c r="B650" s="5">
        <f>BD!K652</f>
        <v>642</v>
      </c>
      <c r="I650" s="19" t="s">
        <v>181</v>
      </c>
      <c r="O650" s="161"/>
      <c r="Q650" s="161"/>
      <c r="R650" s="161"/>
      <c r="T650" s="4" t="s">
        <v>181</v>
      </c>
      <c r="AE650" s="4" t="s">
        <v>181</v>
      </c>
      <c r="AP650" s="4" t="s">
        <v>181</v>
      </c>
      <c r="BA650" s="9">
        <f t="shared" si="172"/>
        <v>0</v>
      </c>
      <c r="BB650" s="4" t="s">
        <v>181</v>
      </c>
      <c r="BC650" s="161"/>
      <c r="BE650" s="19">
        <f>Tabla1[[#This Row],[TIEMPO PRORROGADO HASTA
(1)]]-Tabla1[[#This Row],[TIEMPO PRORROGADO DESDE
(1)]]</f>
        <v>0</v>
      </c>
      <c r="BF650" s="161"/>
      <c r="BG650" s="161"/>
      <c r="BH650" s="161"/>
      <c r="BJ650" s="4" t="s">
        <v>181</v>
      </c>
      <c r="BM650" s="4">
        <f t="shared" si="173"/>
        <v>0</v>
      </c>
      <c r="BR650" s="4" t="s">
        <v>181</v>
      </c>
      <c r="BU650" s="19">
        <f t="shared" si="174"/>
        <v>0</v>
      </c>
      <c r="BZ650" s="19">
        <f t="shared" si="175"/>
        <v>0</v>
      </c>
      <c r="CA650" s="19" t="s">
        <v>181</v>
      </c>
      <c r="CB650" s="161"/>
      <c r="CD650" s="161"/>
      <c r="CF650" s="19" t="s">
        <v>181</v>
      </c>
      <c r="CG650" s="161"/>
      <c r="CI650" s="161"/>
      <c r="CJ650" s="161"/>
      <c r="CK650" s="161"/>
      <c r="CL650" s="161"/>
      <c r="CN650" s="48"/>
      <c r="CO650" s="48"/>
      <c r="CP650" s="48"/>
      <c r="CR650" s="9">
        <v>0</v>
      </c>
      <c r="CS650" s="48"/>
      <c r="CT650" s="48"/>
      <c r="CU650" s="48"/>
      <c r="CX650" s="48"/>
      <c r="CY650" s="48"/>
      <c r="CZ650" s="48"/>
      <c r="DC650" s="48"/>
      <c r="DD650" s="48"/>
      <c r="DE650" s="48"/>
      <c r="DH650" s="48"/>
      <c r="DI650" s="48"/>
    </row>
    <row r="651" spans="1:113" x14ac:dyDescent="0.25">
      <c r="A651" s="4">
        <v>2020</v>
      </c>
      <c r="B651" s="5">
        <f>BD!K653</f>
        <v>643</v>
      </c>
      <c r="I651" s="19" t="s">
        <v>181</v>
      </c>
      <c r="O651" s="161"/>
      <c r="Q651" s="161"/>
      <c r="R651" s="161"/>
      <c r="T651" s="4" t="s">
        <v>181</v>
      </c>
      <c r="AE651" s="4" t="s">
        <v>181</v>
      </c>
      <c r="AP651" s="4" t="s">
        <v>181</v>
      </c>
      <c r="BA651" s="9">
        <f t="shared" ref="BA651:BA652" si="176">M651+X651+AI651+AT651</f>
        <v>0</v>
      </c>
      <c r="BB651" s="4" t="s">
        <v>181</v>
      </c>
      <c r="BC651" s="161"/>
      <c r="BE651" s="19">
        <f>Tabla1[[#This Row],[TIEMPO PRORROGADO HASTA
(1)]]-Tabla1[[#This Row],[TIEMPO PRORROGADO DESDE
(1)]]</f>
        <v>0</v>
      </c>
      <c r="BF651" s="161"/>
      <c r="BG651" s="161"/>
      <c r="BH651" s="161"/>
      <c r="BJ651" s="4" t="s">
        <v>181</v>
      </c>
      <c r="BM651" s="4">
        <f t="shared" ref="BM651:BM652" si="177">BO651-BN651</f>
        <v>0</v>
      </c>
      <c r="BR651" s="4" t="s">
        <v>181</v>
      </c>
      <c r="BU651" s="19">
        <f t="shared" ref="BU651:BU652" si="178">BW651-BV651</f>
        <v>0</v>
      </c>
      <c r="BZ651" s="19">
        <f t="shared" ref="BZ651:BZ652" si="179">BU651+BM651+BE651</f>
        <v>0</v>
      </c>
      <c r="CA651" s="19" t="s">
        <v>181</v>
      </c>
      <c r="CB651" s="161"/>
      <c r="CD651" s="161"/>
      <c r="CF651" s="19" t="s">
        <v>181</v>
      </c>
      <c r="CG651" s="161"/>
      <c r="CI651" s="161"/>
      <c r="CJ651" s="161"/>
      <c r="CK651" s="161"/>
      <c r="CL651" s="161"/>
      <c r="CN651" s="48"/>
      <c r="CO651" s="48"/>
      <c r="CP651" s="48"/>
      <c r="CR651" s="9">
        <v>0</v>
      </c>
      <c r="CS651" s="48"/>
      <c r="CT651" s="48"/>
      <c r="CU651" s="48"/>
      <c r="CX651" s="48"/>
      <c r="CY651" s="48"/>
      <c r="CZ651" s="48"/>
      <c r="DC651" s="48"/>
      <c r="DD651" s="48"/>
      <c r="DE651" s="48"/>
      <c r="DH651" s="48"/>
      <c r="DI651" s="48"/>
    </row>
    <row r="652" spans="1:113" x14ac:dyDescent="0.25">
      <c r="A652" s="4">
        <v>2020</v>
      </c>
      <c r="B652" s="5">
        <f>BD!K654</f>
        <v>644</v>
      </c>
      <c r="I652" s="19" t="s">
        <v>181</v>
      </c>
      <c r="O652" s="161"/>
      <c r="Q652" s="161"/>
      <c r="R652" s="161"/>
      <c r="T652" s="4" t="s">
        <v>181</v>
      </c>
      <c r="AE652" s="4" t="s">
        <v>181</v>
      </c>
      <c r="AP652" s="4" t="s">
        <v>181</v>
      </c>
      <c r="BA652" s="9">
        <f t="shared" si="176"/>
        <v>0</v>
      </c>
      <c r="BB652" s="4" t="s">
        <v>180</v>
      </c>
      <c r="BC652" s="161">
        <v>44196</v>
      </c>
      <c r="BD652" s="6" t="s">
        <v>5358</v>
      </c>
      <c r="BE652" s="19">
        <f>Tabla1[[#This Row],[TIEMPO PRORROGADO HASTA
(1)]]-Tabla1[[#This Row],[TIEMPO PRORROGADO DESDE
(1)]]</f>
        <v>59</v>
      </c>
      <c r="BF652" s="161">
        <v>44196</v>
      </c>
      <c r="BG652" s="161">
        <v>44255</v>
      </c>
      <c r="BH652" s="161"/>
      <c r="BI652" s="6" t="s">
        <v>1434</v>
      </c>
      <c r="BJ652" s="4" t="s">
        <v>181</v>
      </c>
      <c r="BM652" s="4">
        <f t="shared" si="177"/>
        <v>0</v>
      </c>
      <c r="BR652" s="4" t="s">
        <v>181</v>
      </c>
      <c r="BU652" s="19">
        <f t="shared" si="178"/>
        <v>0</v>
      </c>
      <c r="BZ652" s="19">
        <f t="shared" si="179"/>
        <v>59</v>
      </c>
      <c r="CA652" s="19" t="s">
        <v>181</v>
      </c>
      <c r="CB652" s="161"/>
      <c r="CD652" s="161"/>
      <c r="CF652" s="19" t="s">
        <v>181</v>
      </c>
      <c r="CG652" s="161"/>
      <c r="CI652" s="161"/>
      <c r="CJ652" s="161"/>
      <c r="CK652" s="161"/>
      <c r="CL652" s="161"/>
      <c r="CN652" s="48"/>
      <c r="CO652" s="48"/>
      <c r="CP652" s="48"/>
      <c r="CR652" s="9">
        <v>0</v>
      </c>
      <c r="CS652" s="48"/>
      <c r="CT652" s="48"/>
      <c r="CU652" s="48"/>
      <c r="CX652" s="48"/>
      <c r="CY652" s="48"/>
      <c r="CZ652" s="48"/>
      <c r="DC652" s="48"/>
      <c r="DD652" s="48"/>
      <c r="DE652" s="48"/>
      <c r="DH652" s="48"/>
      <c r="DI652" s="48"/>
    </row>
    <row r="653" spans="1:113" x14ac:dyDescent="0.25">
      <c r="A653" s="4">
        <v>2020</v>
      </c>
      <c r="B653" s="5">
        <f>BD!K655</f>
        <v>645</v>
      </c>
      <c r="I653" s="19" t="s">
        <v>181</v>
      </c>
      <c r="O653" s="161"/>
      <c r="Q653" s="161"/>
      <c r="R653" s="161"/>
      <c r="T653" s="4" t="s">
        <v>181</v>
      </c>
      <c r="AE653" s="4" t="s">
        <v>181</v>
      </c>
      <c r="AP653" s="4" t="s">
        <v>181</v>
      </c>
      <c r="BA653" s="9">
        <f t="shared" ref="BA653:BA659" si="180">M653+X653+AI653+AT653</f>
        <v>0</v>
      </c>
      <c r="BB653" s="4" t="s">
        <v>181</v>
      </c>
      <c r="BC653" s="161"/>
      <c r="BE653" s="19">
        <f>Tabla1[[#This Row],[TIEMPO PRORROGADO HASTA
(1)]]-Tabla1[[#This Row],[TIEMPO PRORROGADO DESDE
(1)]]</f>
        <v>0</v>
      </c>
      <c r="BF653" s="161"/>
      <c r="BG653" s="161"/>
      <c r="BH653" s="161"/>
      <c r="BJ653" s="4" t="s">
        <v>181</v>
      </c>
      <c r="BM653" s="4">
        <f t="shared" ref="BM653:BM659" si="181">BO653-BN653</f>
        <v>0</v>
      </c>
      <c r="BR653" s="4" t="s">
        <v>181</v>
      </c>
      <c r="BU653" s="19">
        <f t="shared" ref="BU653:BU659" si="182">BW653-BV653</f>
        <v>0</v>
      </c>
      <c r="BZ653" s="19">
        <f t="shared" ref="BZ653:BZ659" si="183">BU653+BM653+BE653</f>
        <v>0</v>
      </c>
      <c r="CA653" s="19" t="s">
        <v>181</v>
      </c>
      <c r="CB653" s="161"/>
      <c r="CD653" s="161"/>
      <c r="CF653" s="19" t="s">
        <v>181</v>
      </c>
      <c r="CG653" s="161"/>
      <c r="CI653" s="161"/>
      <c r="CJ653" s="161"/>
      <c r="CK653" s="161"/>
      <c r="CL653" s="161"/>
      <c r="CN653" s="48"/>
      <c r="CO653" s="48"/>
      <c r="CP653" s="48"/>
      <c r="CR653" s="9">
        <v>0</v>
      </c>
      <c r="CS653" s="48"/>
      <c r="CT653" s="48"/>
      <c r="CU653" s="48"/>
      <c r="CX653" s="48"/>
      <c r="CY653" s="48"/>
      <c r="CZ653" s="48"/>
      <c r="DC653" s="48"/>
      <c r="DD653" s="48"/>
      <c r="DE653" s="48"/>
      <c r="DH653" s="48"/>
      <c r="DI653" s="48"/>
    </row>
    <row r="654" spans="1:113" x14ac:dyDescent="0.25">
      <c r="A654" s="4">
        <v>2020</v>
      </c>
      <c r="B654" s="5">
        <f>BD!K656</f>
        <v>646</v>
      </c>
      <c r="I654" s="19" t="s">
        <v>181</v>
      </c>
      <c r="O654" s="161"/>
      <c r="Q654" s="161"/>
      <c r="R654" s="161"/>
      <c r="T654" s="4" t="s">
        <v>181</v>
      </c>
      <c r="AE654" s="4" t="s">
        <v>181</v>
      </c>
      <c r="AP654" s="4" t="s">
        <v>181</v>
      </c>
      <c r="BA654" s="9">
        <f t="shared" si="180"/>
        <v>0</v>
      </c>
      <c r="BB654" s="4" t="s">
        <v>181</v>
      </c>
      <c r="BC654" s="161"/>
      <c r="BE654" s="19">
        <f>Tabla1[[#This Row],[TIEMPO PRORROGADO HASTA
(1)]]-Tabla1[[#This Row],[TIEMPO PRORROGADO DESDE
(1)]]</f>
        <v>0</v>
      </c>
      <c r="BF654" s="161"/>
      <c r="BG654" s="161"/>
      <c r="BH654" s="161"/>
      <c r="BJ654" s="4" t="s">
        <v>181</v>
      </c>
      <c r="BM654" s="4">
        <f t="shared" si="181"/>
        <v>0</v>
      </c>
      <c r="BR654" s="4" t="s">
        <v>181</v>
      </c>
      <c r="BU654" s="19">
        <f t="shared" si="182"/>
        <v>0</v>
      </c>
      <c r="BZ654" s="19">
        <f t="shared" si="183"/>
        <v>0</v>
      </c>
      <c r="CA654" s="19" t="s">
        <v>181</v>
      </c>
      <c r="CB654" s="161"/>
      <c r="CD654" s="161"/>
      <c r="CF654" s="19" t="s">
        <v>181</v>
      </c>
      <c r="CG654" s="161"/>
      <c r="CI654" s="161"/>
      <c r="CJ654" s="161"/>
      <c r="CK654" s="161"/>
      <c r="CL654" s="161"/>
      <c r="CN654" s="48"/>
      <c r="CO654" s="48"/>
      <c r="CP654" s="48"/>
      <c r="CR654" s="9">
        <v>0</v>
      </c>
      <c r="CS654" s="48"/>
      <c r="CT654" s="48"/>
      <c r="CU654" s="48"/>
      <c r="CX654" s="48"/>
      <c r="CY654" s="48"/>
      <c r="CZ654" s="48"/>
      <c r="DC654" s="48"/>
      <c r="DD654" s="48"/>
      <c r="DE654" s="48"/>
      <c r="DH654" s="48"/>
      <c r="DI654" s="48"/>
    </row>
    <row r="655" spans="1:113" x14ac:dyDescent="0.25">
      <c r="A655" s="4">
        <v>2020</v>
      </c>
      <c r="B655" s="5">
        <f>BD!K657</f>
        <v>647</v>
      </c>
      <c r="I655" s="19" t="s">
        <v>181</v>
      </c>
      <c r="O655" s="161"/>
      <c r="Q655" s="161"/>
      <c r="R655" s="161"/>
      <c r="T655" s="4" t="s">
        <v>181</v>
      </c>
      <c r="AE655" s="4" t="s">
        <v>181</v>
      </c>
      <c r="AP655" s="4" t="s">
        <v>181</v>
      </c>
      <c r="BA655" s="9">
        <f t="shared" si="180"/>
        <v>0</v>
      </c>
      <c r="BB655" s="4" t="s">
        <v>181</v>
      </c>
      <c r="BC655" s="161"/>
      <c r="BE655" s="19">
        <f>Tabla1[[#This Row],[TIEMPO PRORROGADO HASTA
(1)]]-Tabla1[[#This Row],[TIEMPO PRORROGADO DESDE
(1)]]</f>
        <v>0</v>
      </c>
      <c r="BF655" s="161"/>
      <c r="BG655" s="161"/>
      <c r="BH655" s="161"/>
      <c r="BJ655" s="4" t="s">
        <v>181</v>
      </c>
      <c r="BM655" s="4">
        <f t="shared" si="181"/>
        <v>0</v>
      </c>
      <c r="BR655" s="4" t="s">
        <v>181</v>
      </c>
      <c r="BU655" s="19">
        <f t="shared" si="182"/>
        <v>0</v>
      </c>
      <c r="BZ655" s="19">
        <f t="shared" si="183"/>
        <v>0</v>
      </c>
      <c r="CA655" s="19" t="s">
        <v>181</v>
      </c>
      <c r="CB655" s="161"/>
      <c r="CD655" s="161"/>
      <c r="CF655" s="19" t="s">
        <v>181</v>
      </c>
      <c r="CG655" s="161"/>
      <c r="CI655" s="161"/>
      <c r="CJ655" s="161"/>
      <c r="CK655" s="161"/>
      <c r="CL655" s="161"/>
      <c r="CN655" s="48"/>
      <c r="CO655" s="48"/>
      <c r="CP655" s="48"/>
      <c r="CR655" s="9">
        <v>0</v>
      </c>
      <c r="CS655" s="48"/>
      <c r="CT655" s="48"/>
      <c r="CU655" s="48"/>
      <c r="CX655" s="48"/>
      <c r="CY655" s="48"/>
      <c r="CZ655" s="48"/>
      <c r="DC655" s="48"/>
      <c r="DD655" s="48"/>
      <c r="DE655" s="48"/>
      <c r="DH655" s="48"/>
      <c r="DI655" s="48"/>
    </row>
    <row r="656" spans="1:113" x14ac:dyDescent="0.25">
      <c r="A656" s="4">
        <v>2020</v>
      </c>
      <c r="B656" s="5">
        <f>BD!K658</f>
        <v>648</v>
      </c>
      <c r="I656" s="19" t="s">
        <v>181</v>
      </c>
      <c r="O656" s="161"/>
      <c r="Q656" s="161"/>
      <c r="R656" s="161"/>
      <c r="T656" s="4" t="s">
        <v>181</v>
      </c>
      <c r="AE656" s="4" t="s">
        <v>181</v>
      </c>
      <c r="AP656" s="4" t="s">
        <v>181</v>
      </c>
      <c r="BA656" s="9">
        <f t="shared" si="180"/>
        <v>0</v>
      </c>
      <c r="BB656" s="4" t="s">
        <v>181</v>
      </c>
      <c r="BC656" s="161"/>
      <c r="BE656" s="19">
        <f>Tabla1[[#This Row],[TIEMPO PRORROGADO HASTA
(1)]]-Tabla1[[#This Row],[TIEMPO PRORROGADO DESDE
(1)]]</f>
        <v>0</v>
      </c>
      <c r="BF656" s="161"/>
      <c r="BG656" s="161"/>
      <c r="BH656" s="161"/>
      <c r="BJ656" s="4" t="s">
        <v>181</v>
      </c>
      <c r="BM656" s="4">
        <f t="shared" si="181"/>
        <v>0</v>
      </c>
      <c r="BR656" s="4" t="s">
        <v>181</v>
      </c>
      <c r="BU656" s="19">
        <f t="shared" si="182"/>
        <v>0</v>
      </c>
      <c r="BZ656" s="19">
        <f t="shared" si="183"/>
        <v>0</v>
      </c>
      <c r="CA656" s="19" t="s">
        <v>181</v>
      </c>
      <c r="CB656" s="161"/>
      <c r="CD656" s="161"/>
      <c r="CF656" s="19" t="s">
        <v>181</v>
      </c>
      <c r="CG656" s="161"/>
      <c r="CI656" s="161"/>
      <c r="CJ656" s="161"/>
      <c r="CK656" s="161"/>
      <c r="CL656" s="161"/>
      <c r="CN656" s="48"/>
      <c r="CO656" s="48"/>
      <c r="CP656" s="48"/>
      <c r="CR656" s="9">
        <v>0</v>
      </c>
      <c r="CS656" s="48"/>
      <c r="CT656" s="48"/>
      <c r="CU656" s="48"/>
      <c r="CX656" s="48"/>
      <c r="CY656" s="48"/>
      <c r="CZ656" s="48"/>
      <c r="DC656" s="48"/>
      <c r="DD656" s="48"/>
      <c r="DE656" s="48"/>
      <c r="DH656" s="48"/>
      <c r="DI656" s="48"/>
    </row>
    <row r="657" spans="1:113" x14ac:dyDescent="0.25">
      <c r="A657" s="4">
        <v>2020</v>
      </c>
      <c r="B657" s="5">
        <f>BD!K659</f>
        <v>649</v>
      </c>
      <c r="I657" s="19" t="s">
        <v>181</v>
      </c>
      <c r="O657" s="161"/>
      <c r="Q657" s="161"/>
      <c r="R657" s="161"/>
      <c r="T657" s="4" t="s">
        <v>181</v>
      </c>
      <c r="AE657" s="4" t="s">
        <v>181</v>
      </c>
      <c r="AP657" s="4" t="s">
        <v>181</v>
      </c>
      <c r="BA657" s="9">
        <f t="shared" si="180"/>
        <v>0</v>
      </c>
      <c r="BB657" s="4" t="s">
        <v>181</v>
      </c>
      <c r="BC657" s="161"/>
      <c r="BE657" s="19">
        <f>Tabla1[[#This Row],[TIEMPO PRORROGADO HASTA
(1)]]-Tabla1[[#This Row],[TIEMPO PRORROGADO DESDE
(1)]]</f>
        <v>0</v>
      </c>
      <c r="BF657" s="161"/>
      <c r="BG657" s="161"/>
      <c r="BH657" s="161"/>
      <c r="BJ657" s="4" t="s">
        <v>181</v>
      </c>
      <c r="BM657" s="4">
        <f t="shared" si="181"/>
        <v>0</v>
      </c>
      <c r="BR657" s="4" t="s">
        <v>181</v>
      </c>
      <c r="BU657" s="19">
        <f t="shared" si="182"/>
        <v>0</v>
      </c>
      <c r="BZ657" s="19">
        <f t="shared" si="183"/>
        <v>0</v>
      </c>
      <c r="CA657" s="19" t="s">
        <v>181</v>
      </c>
      <c r="CB657" s="161"/>
      <c r="CD657" s="161"/>
      <c r="CF657" s="19" t="s">
        <v>181</v>
      </c>
      <c r="CG657" s="161"/>
      <c r="CI657" s="161"/>
      <c r="CJ657" s="161"/>
      <c r="CK657" s="161"/>
      <c r="CL657" s="161"/>
      <c r="CN657" s="48"/>
      <c r="CO657" s="48"/>
      <c r="CP657" s="48"/>
      <c r="CR657" s="9">
        <v>0</v>
      </c>
      <c r="CS657" s="48"/>
      <c r="CT657" s="48"/>
      <c r="CU657" s="48"/>
      <c r="CX657" s="48"/>
      <c r="CY657" s="48"/>
      <c r="CZ657" s="48"/>
      <c r="DC657" s="48"/>
      <c r="DD657" s="48"/>
      <c r="DE657" s="48"/>
      <c r="DH657" s="48"/>
      <c r="DI657" s="48"/>
    </row>
    <row r="658" spans="1:113" x14ac:dyDescent="0.25">
      <c r="A658" s="4">
        <v>2020</v>
      </c>
      <c r="B658" s="5">
        <f>BD!K660</f>
        <v>650</v>
      </c>
      <c r="I658" s="19" t="s">
        <v>181</v>
      </c>
      <c r="O658" s="161"/>
      <c r="Q658" s="161"/>
      <c r="R658" s="161"/>
      <c r="T658" s="4" t="s">
        <v>181</v>
      </c>
      <c r="AE658" s="4" t="s">
        <v>181</v>
      </c>
      <c r="AP658" s="4" t="s">
        <v>181</v>
      </c>
      <c r="BA658" s="9">
        <f t="shared" si="180"/>
        <v>0</v>
      </c>
      <c r="BB658" s="4" t="s">
        <v>181</v>
      </c>
      <c r="BC658" s="161"/>
      <c r="BE658" s="19">
        <f>Tabla1[[#This Row],[TIEMPO PRORROGADO HASTA
(1)]]-Tabla1[[#This Row],[TIEMPO PRORROGADO DESDE
(1)]]</f>
        <v>0</v>
      </c>
      <c r="BF658" s="161"/>
      <c r="BG658" s="161"/>
      <c r="BH658" s="161"/>
      <c r="BJ658" s="4" t="s">
        <v>181</v>
      </c>
      <c r="BM658" s="4">
        <f t="shared" si="181"/>
        <v>0</v>
      </c>
      <c r="BR658" s="4" t="s">
        <v>181</v>
      </c>
      <c r="BU658" s="19">
        <f t="shared" si="182"/>
        <v>0</v>
      </c>
      <c r="BZ658" s="19">
        <f t="shared" si="183"/>
        <v>0</v>
      </c>
      <c r="CA658" s="19" t="s">
        <v>181</v>
      </c>
      <c r="CB658" s="161"/>
      <c r="CD658" s="161"/>
      <c r="CF658" s="19" t="s">
        <v>181</v>
      </c>
      <c r="CG658" s="161"/>
      <c r="CI658" s="161"/>
      <c r="CJ658" s="161"/>
      <c r="CK658" s="161"/>
      <c r="CL658" s="161"/>
      <c r="CN658" s="48"/>
      <c r="CO658" s="48"/>
      <c r="CP658" s="48"/>
      <c r="CR658" s="9">
        <v>0</v>
      </c>
      <c r="CS658" s="48"/>
      <c r="CT658" s="48"/>
      <c r="CU658" s="48"/>
      <c r="CX658" s="48"/>
      <c r="CY658" s="48"/>
      <c r="CZ658" s="48"/>
      <c r="DC658" s="48"/>
      <c r="DD658" s="48"/>
      <c r="DE658" s="48"/>
      <c r="DH658" s="48"/>
      <c r="DI658" s="48"/>
    </row>
    <row r="659" spans="1:113" x14ac:dyDescent="0.25">
      <c r="A659" s="4">
        <v>2020</v>
      </c>
      <c r="B659" s="5">
        <f>BD!K661</f>
        <v>651</v>
      </c>
      <c r="I659" s="19" t="s">
        <v>181</v>
      </c>
      <c r="O659" s="161"/>
      <c r="Q659" s="161"/>
      <c r="R659" s="161"/>
      <c r="T659" s="4" t="s">
        <v>181</v>
      </c>
      <c r="AE659" s="4" t="s">
        <v>181</v>
      </c>
      <c r="AP659" s="4" t="s">
        <v>181</v>
      </c>
      <c r="BA659" s="9">
        <f t="shared" si="180"/>
        <v>0</v>
      </c>
      <c r="BB659" s="4" t="s">
        <v>181</v>
      </c>
      <c r="BC659" s="161"/>
      <c r="BE659" s="19">
        <f>Tabla1[[#This Row],[TIEMPO PRORROGADO HASTA
(1)]]-Tabla1[[#This Row],[TIEMPO PRORROGADO DESDE
(1)]]</f>
        <v>0</v>
      </c>
      <c r="BF659" s="161"/>
      <c r="BG659" s="161"/>
      <c r="BH659" s="161"/>
      <c r="BJ659" s="4" t="s">
        <v>181</v>
      </c>
      <c r="BM659" s="4">
        <f t="shared" si="181"/>
        <v>0</v>
      </c>
      <c r="BR659" s="4" t="s">
        <v>181</v>
      </c>
      <c r="BU659" s="19">
        <f t="shared" si="182"/>
        <v>0</v>
      </c>
      <c r="BZ659" s="19">
        <f t="shared" si="183"/>
        <v>0</v>
      </c>
      <c r="CA659" s="19" t="s">
        <v>181</v>
      </c>
      <c r="CB659" s="161"/>
      <c r="CD659" s="161"/>
      <c r="CF659" s="19" t="s">
        <v>181</v>
      </c>
      <c r="CG659" s="161"/>
      <c r="CI659" s="161"/>
      <c r="CJ659" s="161"/>
      <c r="CK659" s="161"/>
      <c r="CL659" s="161"/>
      <c r="CN659" s="48"/>
      <c r="CO659" s="48"/>
      <c r="CP659" s="48"/>
      <c r="CR659" s="9">
        <v>0</v>
      </c>
      <c r="CS659" s="48"/>
      <c r="CT659" s="48"/>
      <c r="CU659" s="48"/>
      <c r="CX659" s="48"/>
      <c r="CY659" s="48"/>
      <c r="CZ659" s="48"/>
      <c r="DC659" s="48"/>
      <c r="DD659" s="48"/>
      <c r="DE659" s="48"/>
      <c r="DH659" s="48"/>
      <c r="DI659" s="48"/>
    </row>
    <row r="660" spans="1:113" x14ac:dyDescent="0.25">
      <c r="A660" s="4">
        <v>2020</v>
      </c>
      <c r="B660" s="5">
        <f>BD!K662</f>
        <v>652</v>
      </c>
      <c r="I660" s="19" t="s">
        <v>181</v>
      </c>
      <c r="O660" s="161"/>
      <c r="Q660" s="161"/>
      <c r="R660" s="161"/>
      <c r="T660" s="4" t="s">
        <v>181</v>
      </c>
      <c r="AE660" s="4" t="s">
        <v>181</v>
      </c>
      <c r="AP660" s="4" t="s">
        <v>181</v>
      </c>
      <c r="BA660" s="9">
        <f t="shared" ref="BA660:BA663" si="184">M660+X660+AI660+AT660</f>
        <v>0</v>
      </c>
      <c r="BB660" s="4" t="s">
        <v>181</v>
      </c>
      <c r="BC660" s="161"/>
      <c r="BE660" s="19">
        <f>Tabla1[[#This Row],[TIEMPO PRORROGADO HASTA
(1)]]-Tabla1[[#This Row],[TIEMPO PRORROGADO DESDE
(1)]]</f>
        <v>0</v>
      </c>
      <c r="BF660" s="161"/>
      <c r="BG660" s="161"/>
      <c r="BH660" s="161"/>
      <c r="BJ660" s="4" t="s">
        <v>181</v>
      </c>
      <c r="BM660" s="4">
        <f t="shared" ref="BM660:BM663" si="185">BO660-BN660</f>
        <v>0</v>
      </c>
      <c r="BR660" s="4" t="s">
        <v>181</v>
      </c>
      <c r="BU660" s="19">
        <f t="shared" ref="BU660:BU663" si="186">BW660-BV660</f>
        <v>0</v>
      </c>
      <c r="BZ660" s="19">
        <f t="shared" ref="BZ660:BZ663" si="187">BU660+BM660+BE660</f>
        <v>0</v>
      </c>
      <c r="CA660" s="19" t="s">
        <v>181</v>
      </c>
      <c r="CB660" s="161"/>
      <c r="CD660" s="161"/>
      <c r="CF660" s="19" t="s">
        <v>181</v>
      </c>
      <c r="CG660" s="161"/>
      <c r="CI660" s="161"/>
      <c r="CJ660" s="161"/>
      <c r="CK660" s="161"/>
      <c r="CL660" s="161"/>
      <c r="CN660" s="48"/>
      <c r="CO660" s="48"/>
      <c r="CP660" s="48"/>
      <c r="CR660" s="9">
        <v>0</v>
      </c>
      <c r="CS660" s="48"/>
      <c r="CT660" s="48"/>
      <c r="CU660" s="48"/>
      <c r="CX660" s="48"/>
      <c r="CY660" s="48"/>
      <c r="CZ660" s="48"/>
      <c r="DC660" s="48"/>
      <c r="DD660" s="48"/>
      <c r="DE660" s="48"/>
      <c r="DH660" s="48"/>
      <c r="DI660" s="48"/>
    </row>
    <row r="661" spans="1:113" x14ac:dyDescent="0.25">
      <c r="A661" s="4">
        <v>2020</v>
      </c>
      <c r="B661" s="5">
        <f>BD!K663</f>
        <v>653</v>
      </c>
      <c r="I661" s="19" t="s">
        <v>181</v>
      </c>
      <c r="O661" s="161"/>
      <c r="Q661" s="161"/>
      <c r="R661" s="161"/>
      <c r="T661" s="4" t="s">
        <v>181</v>
      </c>
      <c r="AE661" s="4" t="s">
        <v>181</v>
      </c>
      <c r="AP661" s="4" t="s">
        <v>181</v>
      </c>
      <c r="BA661" s="9">
        <f t="shared" si="184"/>
        <v>0</v>
      </c>
      <c r="BB661" s="4" t="s">
        <v>181</v>
      </c>
      <c r="BC661" s="161"/>
      <c r="BE661" s="19">
        <f>Tabla1[[#This Row],[TIEMPO PRORROGADO HASTA
(1)]]-Tabla1[[#This Row],[TIEMPO PRORROGADO DESDE
(1)]]</f>
        <v>0</v>
      </c>
      <c r="BF661" s="161"/>
      <c r="BG661" s="161"/>
      <c r="BH661" s="161"/>
      <c r="BJ661" s="4" t="s">
        <v>181</v>
      </c>
      <c r="BM661" s="4">
        <f t="shared" si="185"/>
        <v>0</v>
      </c>
      <c r="BR661" s="4" t="s">
        <v>181</v>
      </c>
      <c r="BU661" s="19">
        <f t="shared" si="186"/>
        <v>0</v>
      </c>
      <c r="BZ661" s="19">
        <f t="shared" si="187"/>
        <v>0</v>
      </c>
      <c r="CA661" s="19" t="s">
        <v>181</v>
      </c>
      <c r="CB661" s="161"/>
      <c r="CD661" s="161"/>
      <c r="CF661" s="19" t="s">
        <v>181</v>
      </c>
      <c r="CG661" s="161"/>
      <c r="CI661" s="161"/>
      <c r="CJ661" s="161"/>
      <c r="CK661" s="161"/>
      <c r="CL661" s="161"/>
      <c r="CN661" s="48"/>
      <c r="CO661" s="48"/>
      <c r="CP661" s="48"/>
      <c r="CR661" s="9">
        <v>0</v>
      </c>
      <c r="CS661" s="48"/>
      <c r="CT661" s="48"/>
      <c r="CU661" s="48"/>
      <c r="CX661" s="48"/>
      <c r="CY661" s="48"/>
      <c r="CZ661" s="48"/>
      <c r="DC661" s="48"/>
      <c r="DD661" s="48"/>
      <c r="DE661" s="48"/>
      <c r="DH661" s="48"/>
      <c r="DI661" s="48"/>
    </row>
    <row r="662" spans="1:113" x14ac:dyDescent="0.25">
      <c r="A662" s="4">
        <v>2020</v>
      </c>
      <c r="B662" s="5">
        <f>BD!K664</f>
        <v>654</v>
      </c>
      <c r="I662" s="19" t="s">
        <v>181</v>
      </c>
      <c r="O662" s="161"/>
      <c r="Q662" s="161"/>
      <c r="R662" s="161"/>
      <c r="T662" s="4" t="s">
        <v>181</v>
      </c>
      <c r="AE662" s="4" t="s">
        <v>181</v>
      </c>
      <c r="AP662" s="4" t="s">
        <v>181</v>
      </c>
      <c r="BA662" s="9">
        <f t="shared" si="184"/>
        <v>0</v>
      </c>
      <c r="BB662" s="4" t="s">
        <v>181</v>
      </c>
      <c r="BC662" s="161"/>
      <c r="BE662" s="19">
        <f>Tabla1[[#This Row],[TIEMPO PRORROGADO HASTA
(1)]]-Tabla1[[#This Row],[TIEMPO PRORROGADO DESDE
(1)]]</f>
        <v>0</v>
      </c>
      <c r="BF662" s="161"/>
      <c r="BG662" s="161"/>
      <c r="BH662" s="161"/>
      <c r="BJ662" s="4" t="s">
        <v>181</v>
      </c>
      <c r="BM662" s="4">
        <f t="shared" si="185"/>
        <v>0</v>
      </c>
      <c r="BR662" s="4" t="s">
        <v>181</v>
      </c>
      <c r="BU662" s="19">
        <f t="shared" si="186"/>
        <v>0</v>
      </c>
      <c r="BZ662" s="19">
        <f t="shared" si="187"/>
        <v>0</v>
      </c>
      <c r="CA662" s="19" t="s">
        <v>181</v>
      </c>
      <c r="CB662" s="161"/>
      <c r="CD662" s="161"/>
      <c r="CF662" s="19" t="s">
        <v>181</v>
      </c>
      <c r="CG662" s="161"/>
      <c r="CI662" s="161"/>
      <c r="CJ662" s="161"/>
      <c r="CK662" s="161"/>
      <c r="CL662" s="161"/>
      <c r="CN662" s="48"/>
      <c r="CO662" s="48"/>
      <c r="CP662" s="48"/>
      <c r="CR662" s="9">
        <v>0</v>
      </c>
      <c r="CS662" s="48"/>
      <c r="CT662" s="48"/>
      <c r="CU662" s="48"/>
      <c r="CX662" s="48"/>
      <c r="CY662" s="48"/>
      <c r="CZ662" s="48"/>
      <c r="DC662" s="48"/>
      <c r="DD662" s="48"/>
      <c r="DE662" s="48"/>
      <c r="DH662" s="48"/>
      <c r="DI662" s="48"/>
    </row>
    <row r="663" spans="1:113" x14ac:dyDescent="0.25">
      <c r="A663" s="4">
        <v>2020</v>
      </c>
      <c r="B663" s="5">
        <f>BD!K665</f>
        <v>655</v>
      </c>
      <c r="I663" s="19" t="s">
        <v>181</v>
      </c>
      <c r="O663" s="161"/>
      <c r="Q663" s="161"/>
      <c r="R663" s="161"/>
      <c r="T663" s="4" t="s">
        <v>181</v>
      </c>
      <c r="AE663" s="4" t="s">
        <v>181</v>
      </c>
      <c r="AP663" s="4" t="s">
        <v>181</v>
      </c>
      <c r="BA663" s="9">
        <f t="shared" si="184"/>
        <v>0</v>
      </c>
      <c r="BB663" s="4" t="s">
        <v>181</v>
      </c>
      <c r="BC663" s="161"/>
      <c r="BE663" s="19">
        <f>Tabla1[[#This Row],[TIEMPO PRORROGADO HASTA
(1)]]-Tabla1[[#This Row],[TIEMPO PRORROGADO DESDE
(1)]]</f>
        <v>0</v>
      </c>
      <c r="BF663" s="161"/>
      <c r="BG663" s="161"/>
      <c r="BH663" s="161"/>
      <c r="BJ663" s="4" t="s">
        <v>181</v>
      </c>
      <c r="BM663" s="4">
        <f t="shared" si="185"/>
        <v>0</v>
      </c>
      <c r="BR663" s="4" t="s">
        <v>181</v>
      </c>
      <c r="BU663" s="19">
        <f t="shared" si="186"/>
        <v>0</v>
      </c>
      <c r="BZ663" s="19">
        <f t="shared" si="187"/>
        <v>0</v>
      </c>
      <c r="CA663" s="19" t="s">
        <v>181</v>
      </c>
      <c r="CB663" s="161"/>
      <c r="CD663" s="161"/>
      <c r="CF663" s="19" t="s">
        <v>181</v>
      </c>
      <c r="CG663" s="161"/>
      <c r="CI663" s="161"/>
      <c r="CJ663" s="161"/>
      <c r="CK663" s="161"/>
      <c r="CL663" s="161"/>
      <c r="CN663" s="48"/>
      <c r="CO663" s="48"/>
      <c r="CP663" s="48"/>
      <c r="CR663" s="9">
        <v>0</v>
      </c>
      <c r="CS663" s="48"/>
      <c r="CT663" s="48"/>
      <c r="CU663" s="48"/>
      <c r="CX663" s="48"/>
      <c r="CY663" s="48"/>
      <c r="CZ663" s="48"/>
      <c r="DC663" s="48"/>
      <c r="DD663" s="48"/>
      <c r="DE663" s="48"/>
      <c r="DH663" s="48"/>
      <c r="DI663" s="48"/>
    </row>
    <row r="664" spans="1:113" x14ac:dyDescent="0.25">
      <c r="A664" s="4">
        <v>2020</v>
      </c>
      <c r="B664" s="5">
        <f>BD!K666</f>
        <v>656</v>
      </c>
      <c r="I664" s="19" t="s">
        <v>181</v>
      </c>
      <c r="O664" s="161"/>
      <c r="Q664" s="161"/>
      <c r="R664" s="161"/>
      <c r="T664" s="4" t="s">
        <v>181</v>
      </c>
      <c r="AE664" s="4" t="s">
        <v>181</v>
      </c>
      <c r="AP664" s="4" t="s">
        <v>181</v>
      </c>
      <c r="BA664" s="9">
        <f t="shared" ref="BA664:BA665" si="188">M664+X664+AI664+AT664</f>
        <v>0</v>
      </c>
      <c r="BB664" s="4" t="s">
        <v>181</v>
      </c>
      <c r="BC664" s="161"/>
      <c r="BE664" s="19">
        <f>Tabla1[[#This Row],[TIEMPO PRORROGADO HASTA
(1)]]-Tabla1[[#This Row],[TIEMPO PRORROGADO DESDE
(1)]]</f>
        <v>0</v>
      </c>
      <c r="BF664" s="161"/>
      <c r="BG664" s="161"/>
      <c r="BH664" s="161"/>
      <c r="BJ664" s="4" t="s">
        <v>181</v>
      </c>
      <c r="BM664" s="4">
        <f t="shared" ref="BM664:BM665" si="189">BO664-BN664</f>
        <v>0</v>
      </c>
      <c r="BR664" s="4" t="s">
        <v>181</v>
      </c>
      <c r="BU664" s="19">
        <f t="shared" ref="BU664:BU665" si="190">BW664-BV664</f>
        <v>0</v>
      </c>
      <c r="BZ664" s="19">
        <f t="shared" ref="BZ664:BZ665" si="191">BU664+BM664+BE664</f>
        <v>0</v>
      </c>
      <c r="CA664" s="19" t="s">
        <v>181</v>
      </c>
      <c r="CB664" s="161"/>
      <c r="CD664" s="161"/>
      <c r="CF664" s="19" t="s">
        <v>181</v>
      </c>
      <c r="CG664" s="161"/>
      <c r="CI664" s="161"/>
      <c r="CJ664" s="161"/>
      <c r="CK664" s="161"/>
      <c r="CL664" s="161"/>
      <c r="CN664" s="48"/>
      <c r="CO664" s="48"/>
      <c r="CP664" s="48"/>
      <c r="CR664" s="9">
        <v>0</v>
      </c>
      <c r="CS664" s="48"/>
      <c r="CT664" s="48"/>
      <c r="CU664" s="48"/>
      <c r="CX664" s="48"/>
      <c r="CY664" s="48"/>
      <c r="CZ664" s="48"/>
      <c r="DC664" s="48"/>
      <c r="DD664" s="48"/>
      <c r="DE664" s="48"/>
      <c r="DH664" s="48"/>
      <c r="DI664" s="48"/>
    </row>
    <row r="665" spans="1:113" x14ac:dyDescent="0.25">
      <c r="A665" s="4">
        <v>2020</v>
      </c>
      <c r="B665" s="5">
        <f>BD!K667</f>
        <v>657</v>
      </c>
      <c r="I665" s="19" t="s">
        <v>181</v>
      </c>
      <c r="O665" s="161"/>
      <c r="Q665" s="161"/>
      <c r="R665" s="161"/>
      <c r="T665" s="4" t="s">
        <v>181</v>
      </c>
      <c r="AE665" s="4" t="s">
        <v>181</v>
      </c>
      <c r="AP665" s="4" t="s">
        <v>181</v>
      </c>
      <c r="BA665" s="9">
        <f t="shared" si="188"/>
        <v>0</v>
      </c>
      <c r="BB665" s="4" t="s">
        <v>181</v>
      </c>
      <c r="BC665" s="161"/>
      <c r="BE665" s="19">
        <f>Tabla1[[#This Row],[TIEMPO PRORROGADO HASTA
(1)]]-Tabla1[[#This Row],[TIEMPO PRORROGADO DESDE
(1)]]</f>
        <v>0</v>
      </c>
      <c r="BF665" s="161"/>
      <c r="BG665" s="161"/>
      <c r="BH665" s="161"/>
      <c r="BJ665" s="4" t="s">
        <v>181</v>
      </c>
      <c r="BM665" s="4">
        <f t="shared" si="189"/>
        <v>0</v>
      </c>
      <c r="BR665" s="4" t="s">
        <v>181</v>
      </c>
      <c r="BU665" s="19">
        <f t="shared" si="190"/>
        <v>0</v>
      </c>
      <c r="BZ665" s="19">
        <f t="shared" si="191"/>
        <v>0</v>
      </c>
      <c r="CA665" s="19" t="s">
        <v>181</v>
      </c>
      <c r="CB665" s="161"/>
      <c r="CD665" s="161"/>
      <c r="CF665" s="19" t="s">
        <v>181</v>
      </c>
      <c r="CG665" s="161"/>
      <c r="CI665" s="161"/>
      <c r="CJ665" s="161"/>
      <c r="CK665" s="161"/>
      <c r="CL665" s="161"/>
      <c r="CN665" s="48"/>
      <c r="CO665" s="48"/>
      <c r="CP665" s="48"/>
      <c r="CR665" s="9">
        <v>0</v>
      </c>
      <c r="CS665" s="48"/>
      <c r="CT665" s="48"/>
      <c r="CU665" s="48"/>
      <c r="CX665" s="48"/>
      <c r="CY665" s="48"/>
      <c r="CZ665" s="48"/>
      <c r="DC665" s="48"/>
      <c r="DD665" s="48"/>
      <c r="DE665" s="48"/>
      <c r="DH665" s="48"/>
      <c r="DI665" s="48"/>
    </row>
    <row r="666" spans="1:113" x14ac:dyDescent="0.25">
      <c r="A666" s="4">
        <v>2020</v>
      </c>
      <c r="B666" s="5">
        <f>BD!K668</f>
        <v>658</v>
      </c>
      <c r="I666" s="19" t="s">
        <v>181</v>
      </c>
      <c r="O666" s="161"/>
      <c r="Q666" s="161"/>
      <c r="R666" s="161"/>
      <c r="T666" s="4" t="s">
        <v>181</v>
      </c>
      <c r="AE666" s="4" t="s">
        <v>181</v>
      </c>
      <c r="AP666" s="4" t="s">
        <v>181</v>
      </c>
      <c r="BA666" s="9">
        <f t="shared" ref="BA666:BA672" si="192">M666+X666+AI666+AT666</f>
        <v>0</v>
      </c>
      <c r="BB666" s="4" t="s">
        <v>181</v>
      </c>
      <c r="BC666" s="161"/>
      <c r="BE666" s="19">
        <f>Tabla1[[#This Row],[TIEMPO PRORROGADO HASTA
(1)]]-Tabla1[[#This Row],[TIEMPO PRORROGADO DESDE
(1)]]</f>
        <v>0</v>
      </c>
      <c r="BF666" s="161"/>
      <c r="BG666" s="161"/>
      <c r="BH666" s="161"/>
      <c r="BJ666" s="4" t="s">
        <v>181</v>
      </c>
      <c r="BM666" s="4">
        <f t="shared" ref="BM666:BM672" si="193">BO666-BN666</f>
        <v>0</v>
      </c>
      <c r="BR666" s="4" t="s">
        <v>181</v>
      </c>
      <c r="BU666" s="19">
        <f t="shared" ref="BU666:BU672" si="194">BW666-BV666</f>
        <v>0</v>
      </c>
      <c r="BZ666" s="19">
        <f t="shared" ref="BZ666:BZ672" si="195">BU666+BM666+BE666</f>
        <v>0</v>
      </c>
      <c r="CA666" s="19" t="s">
        <v>181</v>
      </c>
      <c r="CB666" s="161"/>
      <c r="CD666" s="161"/>
      <c r="CF666" s="19" t="s">
        <v>181</v>
      </c>
      <c r="CG666" s="161"/>
      <c r="CI666" s="161"/>
      <c r="CJ666" s="161"/>
      <c r="CK666" s="161"/>
      <c r="CL666" s="161"/>
      <c r="CN666" s="48"/>
      <c r="CO666" s="48"/>
      <c r="CP666" s="48"/>
      <c r="CR666" s="9">
        <v>0</v>
      </c>
      <c r="CS666" s="48"/>
      <c r="CT666" s="48"/>
      <c r="CU666" s="48"/>
      <c r="CX666" s="48"/>
      <c r="CY666" s="48"/>
      <c r="CZ666" s="48"/>
      <c r="DC666" s="48"/>
      <c r="DD666" s="48"/>
      <c r="DE666" s="48"/>
      <c r="DH666" s="48"/>
      <c r="DI666" s="48"/>
    </row>
    <row r="667" spans="1:113" x14ac:dyDescent="0.25">
      <c r="A667" s="4">
        <v>2020</v>
      </c>
      <c r="B667" s="5">
        <f>BD!K669</f>
        <v>659</v>
      </c>
      <c r="I667" s="19" t="s">
        <v>181</v>
      </c>
      <c r="O667" s="161"/>
      <c r="Q667" s="161"/>
      <c r="R667" s="161"/>
      <c r="T667" s="4" t="s">
        <v>181</v>
      </c>
      <c r="AE667" s="4" t="s">
        <v>181</v>
      </c>
      <c r="AP667" s="4" t="s">
        <v>181</v>
      </c>
      <c r="BA667" s="9">
        <f t="shared" si="192"/>
        <v>0</v>
      </c>
      <c r="BB667" s="4" t="s">
        <v>181</v>
      </c>
      <c r="BC667" s="161"/>
      <c r="BE667" s="19">
        <f>Tabla1[[#This Row],[TIEMPO PRORROGADO HASTA
(1)]]-Tabla1[[#This Row],[TIEMPO PRORROGADO DESDE
(1)]]</f>
        <v>0</v>
      </c>
      <c r="BF667" s="161"/>
      <c r="BG667" s="161"/>
      <c r="BH667" s="161"/>
      <c r="BJ667" s="4" t="s">
        <v>181</v>
      </c>
      <c r="BM667" s="4">
        <f t="shared" si="193"/>
        <v>0</v>
      </c>
      <c r="BR667" s="4" t="s">
        <v>181</v>
      </c>
      <c r="BU667" s="19">
        <f t="shared" si="194"/>
        <v>0</v>
      </c>
      <c r="BZ667" s="19">
        <f t="shared" si="195"/>
        <v>0</v>
      </c>
      <c r="CA667" s="19" t="s">
        <v>181</v>
      </c>
      <c r="CB667" s="161"/>
      <c r="CD667" s="161"/>
      <c r="CF667" s="19" t="s">
        <v>181</v>
      </c>
      <c r="CG667" s="161"/>
      <c r="CI667" s="161"/>
      <c r="CJ667" s="161"/>
      <c r="CK667" s="161"/>
      <c r="CL667" s="161"/>
      <c r="CN667" s="48"/>
      <c r="CO667" s="48"/>
      <c r="CP667" s="48"/>
      <c r="CR667" s="9">
        <v>0</v>
      </c>
      <c r="CS667" s="48"/>
      <c r="CT667" s="48"/>
      <c r="CU667" s="48"/>
      <c r="CX667" s="48"/>
      <c r="CY667" s="48"/>
      <c r="CZ667" s="48"/>
      <c r="DC667" s="48"/>
      <c r="DD667" s="48"/>
      <c r="DE667" s="48"/>
      <c r="DH667" s="48"/>
      <c r="DI667" s="48"/>
    </row>
    <row r="668" spans="1:113" x14ac:dyDescent="0.25">
      <c r="A668" s="4">
        <v>2020</v>
      </c>
      <c r="B668" s="5">
        <f>BD!K670</f>
        <v>660</v>
      </c>
      <c r="I668" s="19" t="s">
        <v>181</v>
      </c>
      <c r="O668" s="161"/>
      <c r="Q668" s="161"/>
      <c r="R668" s="161"/>
      <c r="T668" s="4" t="s">
        <v>181</v>
      </c>
      <c r="AE668" s="4" t="s">
        <v>181</v>
      </c>
      <c r="AP668" s="4" t="s">
        <v>181</v>
      </c>
      <c r="BA668" s="9">
        <f t="shared" si="192"/>
        <v>0</v>
      </c>
      <c r="BB668" s="4" t="s">
        <v>181</v>
      </c>
      <c r="BC668" s="161"/>
      <c r="BE668" s="19">
        <f>Tabla1[[#This Row],[TIEMPO PRORROGADO HASTA
(1)]]-Tabla1[[#This Row],[TIEMPO PRORROGADO DESDE
(1)]]</f>
        <v>0</v>
      </c>
      <c r="BF668" s="161"/>
      <c r="BG668" s="161"/>
      <c r="BH668" s="161"/>
      <c r="BJ668" s="4" t="s">
        <v>181</v>
      </c>
      <c r="BM668" s="4">
        <f t="shared" si="193"/>
        <v>0</v>
      </c>
      <c r="BR668" s="4" t="s">
        <v>181</v>
      </c>
      <c r="BU668" s="19">
        <f t="shared" si="194"/>
        <v>0</v>
      </c>
      <c r="BZ668" s="19">
        <f t="shared" si="195"/>
        <v>0</v>
      </c>
      <c r="CA668" s="19" t="s">
        <v>181</v>
      </c>
      <c r="CB668" s="161"/>
      <c r="CD668" s="161"/>
      <c r="CF668" s="19" t="s">
        <v>181</v>
      </c>
      <c r="CG668" s="161"/>
      <c r="CI668" s="161"/>
      <c r="CJ668" s="161"/>
      <c r="CK668" s="161"/>
      <c r="CL668" s="161"/>
      <c r="CN668" s="48"/>
      <c r="CO668" s="48"/>
      <c r="CP668" s="48"/>
      <c r="CR668" s="9">
        <v>0</v>
      </c>
      <c r="CS668" s="48"/>
      <c r="CT668" s="48"/>
      <c r="CU668" s="48"/>
      <c r="CX668" s="48"/>
      <c r="CY668" s="48"/>
      <c r="CZ668" s="48"/>
      <c r="DC668" s="48"/>
      <c r="DD668" s="48"/>
      <c r="DE668" s="48"/>
      <c r="DH668" s="48"/>
      <c r="DI668" s="48"/>
    </row>
    <row r="669" spans="1:113" x14ac:dyDescent="0.25">
      <c r="A669" s="4">
        <v>2020</v>
      </c>
      <c r="B669" s="5">
        <f>BD!K671</f>
        <v>661</v>
      </c>
      <c r="I669" s="19" t="s">
        <v>181</v>
      </c>
      <c r="O669" s="161"/>
      <c r="Q669" s="161"/>
      <c r="R669" s="161"/>
      <c r="T669" s="4" t="s">
        <v>181</v>
      </c>
      <c r="AE669" s="4" t="s">
        <v>181</v>
      </c>
      <c r="AP669" s="4" t="s">
        <v>181</v>
      </c>
      <c r="BA669" s="9">
        <f t="shared" si="192"/>
        <v>0</v>
      </c>
      <c r="BB669" s="4" t="s">
        <v>181</v>
      </c>
      <c r="BC669" s="161"/>
      <c r="BE669" s="19">
        <f>Tabla1[[#This Row],[TIEMPO PRORROGADO HASTA
(1)]]-Tabla1[[#This Row],[TIEMPO PRORROGADO DESDE
(1)]]</f>
        <v>0</v>
      </c>
      <c r="BF669" s="161"/>
      <c r="BG669" s="161"/>
      <c r="BH669" s="161"/>
      <c r="BJ669" s="4" t="s">
        <v>181</v>
      </c>
      <c r="BM669" s="4">
        <f t="shared" si="193"/>
        <v>0</v>
      </c>
      <c r="BR669" s="4" t="s">
        <v>181</v>
      </c>
      <c r="BU669" s="19">
        <f t="shared" si="194"/>
        <v>0</v>
      </c>
      <c r="BZ669" s="19">
        <f t="shared" si="195"/>
        <v>0</v>
      </c>
      <c r="CA669" s="19" t="s">
        <v>181</v>
      </c>
      <c r="CB669" s="161"/>
      <c r="CD669" s="161"/>
      <c r="CF669" s="19" t="s">
        <v>181</v>
      </c>
      <c r="CG669" s="161"/>
      <c r="CI669" s="161"/>
      <c r="CJ669" s="161"/>
      <c r="CK669" s="161"/>
      <c r="CL669" s="161"/>
      <c r="CN669" s="48"/>
      <c r="CO669" s="48"/>
      <c r="CP669" s="48"/>
      <c r="CR669" s="9">
        <v>0</v>
      </c>
      <c r="CS669" s="48"/>
      <c r="CT669" s="48"/>
      <c r="CU669" s="48"/>
      <c r="CX669" s="48"/>
      <c r="CY669" s="48"/>
      <c r="CZ669" s="48"/>
      <c r="DC669" s="48"/>
      <c r="DD669" s="48"/>
      <c r="DE669" s="48"/>
      <c r="DH669" s="48"/>
      <c r="DI669" s="48"/>
    </row>
    <row r="670" spans="1:113" x14ac:dyDescent="0.25">
      <c r="A670" s="4">
        <v>2020</v>
      </c>
      <c r="B670" s="5">
        <f>BD!K672</f>
        <v>662</v>
      </c>
      <c r="I670" s="19" t="s">
        <v>181</v>
      </c>
      <c r="O670" s="161"/>
      <c r="Q670" s="161"/>
      <c r="R670" s="161"/>
      <c r="T670" s="4" t="s">
        <v>181</v>
      </c>
      <c r="AE670" s="4" t="s">
        <v>181</v>
      </c>
      <c r="AP670" s="4" t="s">
        <v>181</v>
      </c>
      <c r="BA670" s="9">
        <f t="shared" si="192"/>
        <v>0</v>
      </c>
      <c r="BB670" s="4" t="s">
        <v>181</v>
      </c>
      <c r="BC670" s="161"/>
      <c r="BE670" s="19">
        <f>Tabla1[[#This Row],[TIEMPO PRORROGADO HASTA
(1)]]-Tabla1[[#This Row],[TIEMPO PRORROGADO DESDE
(1)]]</f>
        <v>0</v>
      </c>
      <c r="BF670" s="161"/>
      <c r="BG670" s="161"/>
      <c r="BH670" s="161"/>
      <c r="BJ670" s="4" t="s">
        <v>181</v>
      </c>
      <c r="BM670" s="4">
        <f t="shared" si="193"/>
        <v>0</v>
      </c>
      <c r="BR670" s="4" t="s">
        <v>181</v>
      </c>
      <c r="BU670" s="19">
        <f t="shared" si="194"/>
        <v>0</v>
      </c>
      <c r="BZ670" s="19">
        <f t="shared" si="195"/>
        <v>0</v>
      </c>
      <c r="CA670" s="19" t="s">
        <v>181</v>
      </c>
      <c r="CB670" s="161"/>
      <c r="CD670" s="161"/>
      <c r="CF670" s="19" t="s">
        <v>181</v>
      </c>
      <c r="CG670" s="161"/>
      <c r="CI670" s="161"/>
      <c r="CJ670" s="161"/>
      <c r="CK670" s="161"/>
      <c r="CL670" s="161"/>
      <c r="CN670" s="48"/>
      <c r="CO670" s="48"/>
      <c r="CP670" s="48"/>
      <c r="CR670" s="9">
        <v>0</v>
      </c>
      <c r="CS670" s="48"/>
      <c r="CT670" s="48"/>
      <c r="CU670" s="48"/>
      <c r="CX670" s="48"/>
      <c r="CY670" s="48"/>
      <c r="CZ670" s="48"/>
      <c r="DC670" s="48"/>
      <c r="DD670" s="48"/>
      <c r="DE670" s="48"/>
      <c r="DH670" s="48"/>
      <c r="DI670" s="48"/>
    </row>
    <row r="671" spans="1:113" x14ac:dyDescent="0.25">
      <c r="A671" s="4">
        <v>2020</v>
      </c>
      <c r="B671" s="5">
        <f>BD!K673</f>
        <v>663</v>
      </c>
      <c r="I671" s="19" t="s">
        <v>181</v>
      </c>
      <c r="O671" s="161"/>
      <c r="Q671" s="161"/>
      <c r="R671" s="161"/>
      <c r="T671" s="4" t="s">
        <v>181</v>
      </c>
      <c r="AE671" s="4" t="s">
        <v>181</v>
      </c>
      <c r="AP671" s="4" t="s">
        <v>181</v>
      </c>
      <c r="BA671" s="9">
        <f t="shared" si="192"/>
        <v>0</v>
      </c>
      <c r="BB671" s="4" t="s">
        <v>181</v>
      </c>
      <c r="BC671" s="161"/>
      <c r="BE671" s="19">
        <f>Tabla1[[#This Row],[TIEMPO PRORROGADO HASTA
(1)]]-Tabla1[[#This Row],[TIEMPO PRORROGADO DESDE
(1)]]</f>
        <v>0</v>
      </c>
      <c r="BF671" s="161"/>
      <c r="BG671" s="161"/>
      <c r="BH671" s="161"/>
      <c r="BJ671" s="4" t="s">
        <v>181</v>
      </c>
      <c r="BM671" s="4">
        <f t="shared" si="193"/>
        <v>0</v>
      </c>
      <c r="BR671" s="4" t="s">
        <v>181</v>
      </c>
      <c r="BU671" s="19">
        <f t="shared" si="194"/>
        <v>0</v>
      </c>
      <c r="BZ671" s="19">
        <f t="shared" si="195"/>
        <v>0</v>
      </c>
      <c r="CA671" s="19" t="s">
        <v>181</v>
      </c>
      <c r="CB671" s="161"/>
      <c r="CD671" s="161"/>
      <c r="CF671" s="19" t="s">
        <v>181</v>
      </c>
      <c r="CG671" s="161"/>
      <c r="CI671" s="161"/>
      <c r="CJ671" s="161"/>
      <c r="CK671" s="161"/>
      <c r="CL671" s="161"/>
      <c r="CN671" s="48"/>
      <c r="CO671" s="48"/>
      <c r="CP671" s="48"/>
      <c r="CR671" s="9">
        <v>0</v>
      </c>
      <c r="CS671" s="48"/>
      <c r="CT671" s="48"/>
      <c r="CU671" s="48"/>
      <c r="CX671" s="48"/>
      <c r="CY671" s="48"/>
      <c r="CZ671" s="48"/>
      <c r="DC671" s="48"/>
      <c r="DD671" s="48"/>
      <c r="DE671" s="48"/>
      <c r="DH671" s="48"/>
      <c r="DI671" s="48"/>
    </row>
    <row r="672" spans="1:113" x14ac:dyDescent="0.25">
      <c r="A672" s="4">
        <v>2020</v>
      </c>
      <c r="B672" s="5">
        <f>BD!K674</f>
        <v>664</v>
      </c>
      <c r="I672" s="19" t="s">
        <v>181</v>
      </c>
      <c r="O672" s="161"/>
      <c r="Q672" s="161"/>
      <c r="R672" s="161"/>
      <c r="T672" s="4" t="s">
        <v>181</v>
      </c>
      <c r="AE672" s="4" t="s">
        <v>181</v>
      </c>
      <c r="AP672" s="4" t="s">
        <v>181</v>
      </c>
      <c r="BA672" s="9">
        <f t="shared" si="192"/>
        <v>0</v>
      </c>
      <c r="BB672" s="4" t="s">
        <v>181</v>
      </c>
      <c r="BC672" s="161"/>
      <c r="BE672" s="19">
        <f>Tabla1[[#This Row],[TIEMPO PRORROGADO HASTA
(1)]]-Tabla1[[#This Row],[TIEMPO PRORROGADO DESDE
(1)]]</f>
        <v>0</v>
      </c>
      <c r="BF672" s="161"/>
      <c r="BG672" s="161"/>
      <c r="BH672" s="161"/>
      <c r="BJ672" s="4" t="s">
        <v>181</v>
      </c>
      <c r="BM672" s="4">
        <f t="shared" si="193"/>
        <v>0</v>
      </c>
      <c r="BR672" s="4" t="s">
        <v>181</v>
      </c>
      <c r="BU672" s="19">
        <f t="shared" si="194"/>
        <v>0</v>
      </c>
      <c r="BZ672" s="19">
        <f t="shared" si="195"/>
        <v>0</v>
      </c>
      <c r="CA672" s="19" t="s">
        <v>181</v>
      </c>
      <c r="CB672" s="161"/>
      <c r="CD672" s="161"/>
      <c r="CF672" s="19" t="s">
        <v>181</v>
      </c>
      <c r="CG672" s="161"/>
      <c r="CI672" s="161"/>
      <c r="CJ672" s="161"/>
      <c r="CK672" s="161"/>
      <c r="CL672" s="161"/>
      <c r="CN672" s="48"/>
      <c r="CO672" s="48"/>
      <c r="CP672" s="48"/>
      <c r="CR672" s="9">
        <v>0</v>
      </c>
      <c r="CS672" s="48"/>
      <c r="CT672" s="48"/>
      <c r="CU672" s="48"/>
      <c r="CX672" s="48"/>
      <c r="CY672" s="48"/>
      <c r="CZ672" s="48"/>
      <c r="DC672" s="48"/>
      <c r="DD672" s="48"/>
      <c r="DE672" s="48"/>
      <c r="DH672" s="48"/>
      <c r="DI672" s="48"/>
    </row>
    <row r="673" spans="1:113" x14ac:dyDescent="0.25">
      <c r="A673" s="4">
        <v>2020</v>
      </c>
      <c r="B673" s="5">
        <f>BD!K675</f>
        <v>665</v>
      </c>
      <c r="I673" s="19" t="s">
        <v>181</v>
      </c>
      <c r="O673" s="161"/>
      <c r="Q673" s="161"/>
      <c r="R673" s="161"/>
      <c r="T673" s="4" t="s">
        <v>181</v>
      </c>
      <c r="AE673" s="4" t="s">
        <v>181</v>
      </c>
      <c r="AP673" s="4" t="s">
        <v>181</v>
      </c>
      <c r="BA673" s="9">
        <f t="shared" ref="BA673" si="196">M673+X673+AI673+AT673</f>
        <v>0</v>
      </c>
      <c r="BB673" s="4" t="s">
        <v>181</v>
      </c>
      <c r="BC673" s="161"/>
      <c r="BE673" s="19">
        <f>Tabla1[[#This Row],[TIEMPO PRORROGADO HASTA
(1)]]-Tabla1[[#This Row],[TIEMPO PRORROGADO DESDE
(1)]]</f>
        <v>0</v>
      </c>
      <c r="BF673" s="161"/>
      <c r="BG673" s="161"/>
      <c r="BH673" s="161"/>
      <c r="BJ673" s="4" t="s">
        <v>181</v>
      </c>
      <c r="BM673" s="4">
        <f t="shared" ref="BM673" si="197">BO673-BN673</f>
        <v>0</v>
      </c>
      <c r="BR673" s="4" t="s">
        <v>181</v>
      </c>
      <c r="BU673" s="19">
        <f t="shared" ref="BU673" si="198">BW673-BV673</f>
        <v>0</v>
      </c>
      <c r="BZ673" s="19">
        <f t="shared" ref="BZ673" si="199">BU673+BM673+BE673</f>
        <v>0</v>
      </c>
      <c r="CA673" s="19" t="s">
        <v>181</v>
      </c>
      <c r="CB673" s="161"/>
      <c r="CD673" s="161"/>
      <c r="CF673" s="19" t="s">
        <v>181</v>
      </c>
      <c r="CG673" s="161"/>
      <c r="CI673" s="161"/>
      <c r="CJ673" s="161"/>
      <c r="CK673" s="161"/>
      <c r="CL673" s="161"/>
      <c r="CN673" s="48"/>
      <c r="CO673" s="48"/>
      <c r="CP673" s="48"/>
      <c r="CR673" s="9">
        <v>0</v>
      </c>
      <c r="CS673" s="48"/>
      <c r="CT673" s="48"/>
      <c r="CU673" s="48"/>
      <c r="CX673" s="48"/>
      <c r="CY673" s="48"/>
      <c r="CZ673" s="48"/>
      <c r="DC673" s="48"/>
      <c r="DD673" s="48"/>
      <c r="DE673" s="48"/>
      <c r="DH673" s="48"/>
      <c r="DI673" s="48"/>
    </row>
    <row r="674" spans="1:113" x14ac:dyDescent="0.25">
      <c r="A674" s="4">
        <v>2020</v>
      </c>
      <c r="B674" s="5">
        <f>BD!K676</f>
        <v>666</v>
      </c>
      <c r="I674" s="19" t="s">
        <v>181</v>
      </c>
      <c r="O674" s="161"/>
      <c r="Q674" s="161"/>
      <c r="R674" s="161"/>
      <c r="T674" s="4" t="s">
        <v>181</v>
      </c>
      <c r="AE674" s="4" t="s">
        <v>181</v>
      </c>
      <c r="AP674" s="4" t="s">
        <v>181</v>
      </c>
      <c r="BA674" s="9">
        <f t="shared" ref="BA674:BA684" si="200">M674+X674+AI674+AT674</f>
        <v>0</v>
      </c>
      <c r="BB674" s="4" t="s">
        <v>181</v>
      </c>
      <c r="BC674" s="161"/>
      <c r="BE674" s="19">
        <f>Tabla1[[#This Row],[TIEMPO PRORROGADO HASTA
(1)]]-Tabla1[[#This Row],[TIEMPO PRORROGADO DESDE
(1)]]</f>
        <v>0</v>
      </c>
      <c r="BF674" s="161"/>
      <c r="BG674" s="161"/>
      <c r="BH674" s="161"/>
      <c r="BJ674" s="4" t="s">
        <v>181</v>
      </c>
      <c r="BM674" s="4">
        <f t="shared" ref="BM674:BM684" si="201">BO674-BN674</f>
        <v>0</v>
      </c>
      <c r="BR674" s="4" t="s">
        <v>181</v>
      </c>
      <c r="BU674" s="19">
        <f t="shared" ref="BU674:BU684" si="202">BW674-BV674</f>
        <v>0</v>
      </c>
      <c r="BZ674" s="19">
        <f t="shared" ref="BZ674:BZ684" si="203">BU674+BM674+BE674</f>
        <v>0</v>
      </c>
      <c r="CA674" s="19" t="s">
        <v>181</v>
      </c>
      <c r="CB674" s="161"/>
      <c r="CD674" s="161"/>
      <c r="CF674" s="19" t="s">
        <v>181</v>
      </c>
      <c r="CG674" s="161"/>
      <c r="CI674" s="161"/>
      <c r="CJ674" s="161"/>
      <c r="CK674" s="161"/>
      <c r="CL674" s="161"/>
      <c r="CN674" s="48"/>
      <c r="CO674" s="48"/>
      <c r="CP674" s="48"/>
      <c r="CR674" s="9">
        <v>0</v>
      </c>
      <c r="CS674" s="48"/>
      <c r="CT674" s="48"/>
      <c r="CU674" s="48"/>
      <c r="CX674" s="48"/>
      <c r="CY674" s="48"/>
      <c r="CZ674" s="48"/>
      <c r="DC674" s="48"/>
      <c r="DD674" s="48"/>
      <c r="DE674" s="48"/>
      <c r="DH674" s="48"/>
      <c r="DI674" s="48"/>
    </row>
    <row r="675" spans="1:113" x14ac:dyDescent="0.25">
      <c r="A675" s="4">
        <v>2020</v>
      </c>
      <c r="B675" s="5">
        <f>BD!K677</f>
        <v>667</v>
      </c>
      <c r="I675" s="19" t="s">
        <v>181</v>
      </c>
      <c r="O675" s="161"/>
      <c r="Q675" s="161"/>
      <c r="R675" s="161"/>
      <c r="T675" s="4" t="s">
        <v>181</v>
      </c>
      <c r="AE675" s="4" t="s">
        <v>181</v>
      </c>
      <c r="AP675" s="4" t="s">
        <v>181</v>
      </c>
      <c r="BA675" s="9">
        <f t="shared" si="200"/>
        <v>0</v>
      </c>
      <c r="BB675" s="4" t="s">
        <v>181</v>
      </c>
      <c r="BC675" s="161"/>
      <c r="BE675" s="19">
        <f>Tabla1[[#This Row],[TIEMPO PRORROGADO HASTA
(1)]]-Tabla1[[#This Row],[TIEMPO PRORROGADO DESDE
(1)]]</f>
        <v>0</v>
      </c>
      <c r="BF675" s="161"/>
      <c r="BG675" s="161"/>
      <c r="BH675" s="161"/>
      <c r="BJ675" s="4" t="s">
        <v>181</v>
      </c>
      <c r="BM675" s="4">
        <f t="shared" si="201"/>
        <v>0</v>
      </c>
      <c r="BR675" s="4" t="s">
        <v>181</v>
      </c>
      <c r="BU675" s="19">
        <f t="shared" si="202"/>
        <v>0</v>
      </c>
      <c r="BZ675" s="19">
        <f t="shared" si="203"/>
        <v>0</v>
      </c>
      <c r="CA675" s="19" t="s">
        <v>181</v>
      </c>
      <c r="CB675" s="161"/>
      <c r="CD675" s="161"/>
      <c r="CF675" s="19" t="s">
        <v>181</v>
      </c>
      <c r="CG675" s="161"/>
      <c r="CI675" s="161"/>
      <c r="CJ675" s="161"/>
      <c r="CK675" s="161"/>
      <c r="CL675" s="161"/>
      <c r="CN675" s="48"/>
      <c r="CO675" s="48"/>
      <c r="CP675" s="48"/>
      <c r="CR675" s="9">
        <v>0</v>
      </c>
      <c r="CS675" s="48"/>
      <c r="CT675" s="48"/>
      <c r="CU675" s="48"/>
      <c r="CX675" s="48"/>
      <c r="CY675" s="48"/>
      <c r="CZ675" s="48"/>
      <c r="DC675" s="48"/>
      <c r="DD675" s="48"/>
      <c r="DE675" s="48"/>
      <c r="DH675" s="48"/>
      <c r="DI675" s="48"/>
    </row>
    <row r="676" spans="1:113" x14ac:dyDescent="0.25">
      <c r="A676" s="4">
        <v>2020</v>
      </c>
      <c r="B676" s="5">
        <f>BD!K678</f>
        <v>668</v>
      </c>
      <c r="I676" s="19" t="s">
        <v>181</v>
      </c>
      <c r="O676" s="161"/>
      <c r="Q676" s="161"/>
      <c r="R676" s="161"/>
      <c r="T676" s="4" t="s">
        <v>181</v>
      </c>
      <c r="AE676" s="4" t="s">
        <v>181</v>
      </c>
      <c r="AP676" s="4" t="s">
        <v>181</v>
      </c>
      <c r="BA676" s="9">
        <f t="shared" si="200"/>
        <v>0</v>
      </c>
      <c r="BB676" s="4" t="s">
        <v>181</v>
      </c>
      <c r="BC676" s="161"/>
      <c r="BE676" s="19">
        <f>Tabla1[[#This Row],[TIEMPO PRORROGADO HASTA
(1)]]-Tabla1[[#This Row],[TIEMPO PRORROGADO DESDE
(1)]]</f>
        <v>0</v>
      </c>
      <c r="BF676" s="161"/>
      <c r="BG676" s="161"/>
      <c r="BH676" s="161"/>
      <c r="BJ676" s="4" t="s">
        <v>181</v>
      </c>
      <c r="BM676" s="4">
        <f t="shared" si="201"/>
        <v>0</v>
      </c>
      <c r="BR676" s="4" t="s">
        <v>181</v>
      </c>
      <c r="BU676" s="19">
        <f t="shared" si="202"/>
        <v>0</v>
      </c>
      <c r="BZ676" s="19">
        <f t="shared" si="203"/>
        <v>0</v>
      </c>
      <c r="CA676" s="19" t="s">
        <v>181</v>
      </c>
      <c r="CB676" s="161"/>
      <c r="CD676" s="161"/>
      <c r="CF676" s="19" t="s">
        <v>181</v>
      </c>
      <c r="CG676" s="161"/>
      <c r="CI676" s="161"/>
      <c r="CJ676" s="161"/>
      <c r="CK676" s="161"/>
      <c r="CL676" s="161"/>
      <c r="CN676" s="48"/>
      <c r="CO676" s="48"/>
      <c r="CP676" s="48"/>
      <c r="CR676" s="9">
        <v>0</v>
      </c>
      <c r="CS676" s="48"/>
      <c r="CT676" s="48"/>
      <c r="CU676" s="48"/>
      <c r="CX676" s="48"/>
      <c r="CY676" s="48"/>
      <c r="CZ676" s="48"/>
      <c r="DC676" s="48"/>
      <c r="DD676" s="48"/>
      <c r="DE676" s="48"/>
      <c r="DH676" s="48"/>
      <c r="DI676" s="48"/>
    </row>
    <row r="677" spans="1:113" x14ac:dyDescent="0.25">
      <c r="A677" s="4">
        <v>2020</v>
      </c>
      <c r="B677" s="5">
        <f>BD!K679</f>
        <v>669</v>
      </c>
      <c r="I677" s="19" t="s">
        <v>181</v>
      </c>
      <c r="O677" s="161"/>
      <c r="Q677" s="161"/>
      <c r="R677" s="161"/>
      <c r="T677" s="4" t="s">
        <v>181</v>
      </c>
      <c r="AE677" s="4" t="s">
        <v>181</v>
      </c>
      <c r="AP677" s="4" t="s">
        <v>181</v>
      </c>
      <c r="BA677" s="9">
        <f t="shared" si="200"/>
        <v>0</v>
      </c>
      <c r="BB677" s="4" t="s">
        <v>181</v>
      </c>
      <c r="BC677" s="161"/>
      <c r="BE677" s="19">
        <f>Tabla1[[#This Row],[TIEMPO PRORROGADO HASTA
(1)]]-Tabla1[[#This Row],[TIEMPO PRORROGADO DESDE
(1)]]</f>
        <v>0</v>
      </c>
      <c r="BF677" s="161"/>
      <c r="BG677" s="161"/>
      <c r="BH677" s="161"/>
      <c r="BJ677" s="4" t="s">
        <v>181</v>
      </c>
      <c r="BM677" s="4">
        <f t="shared" si="201"/>
        <v>0</v>
      </c>
      <c r="BR677" s="4" t="s">
        <v>181</v>
      </c>
      <c r="BU677" s="19">
        <f t="shared" si="202"/>
        <v>0</v>
      </c>
      <c r="BZ677" s="19">
        <f t="shared" si="203"/>
        <v>0</v>
      </c>
      <c r="CA677" s="19" t="s">
        <v>181</v>
      </c>
      <c r="CB677" s="161"/>
      <c r="CD677" s="161"/>
      <c r="CF677" s="19" t="s">
        <v>181</v>
      </c>
      <c r="CG677" s="161"/>
      <c r="CI677" s="161"/>
      <c r="CJ677" s="161"/>
      <c r="CK677" s="161"/>
      <c r="CL677" s="161"/>
      <c r="CN677" s="48"/>
      <c r="CO677" s="48"/>
      <c r="CP677" s="48"/>
      <c r="CR677" s="9">
        <v>0</v>
      </c>
      <c r="CS677" s="48"/>
      <c r="CT677" s="48"/>
      <c r="CU677" s="48"/>
      <c r="CX677" s="48"/>
      <c r="CY677" s="48"/>
      <c r="CZ677" s="48"/>
      <c r="DC677" s="48"/>
      <c r="DD677" s="48"/>
      <c r="DE677" s="48"/>
      <c r="DH677" s="48"/>
      <c r="DI677" s="48"/>
    </row>
    <row r="678" spans="1:113" x14ac:dyDescent="0.25">
      <c r="A678" s="4">
        <v>2020</v>
      </c>
      <c r="B678" s="5">
        <f>BD!K680</f>
        <v>670</v>
      </c>
      <c r="I678" s="19" t="s">
        <v>181</v>
      </c>
      <c r="O678" s="161"/>
      <c r="Q678" s="161"/>
      <c r="R678" s="161"/>
      <c r="T678" s="4" t="s">
        <v>181</v>
      </c>
      <c r="AE678" s="4" t="s">
        <v>181</v>
      </c>
      <c r="AP678" s="4" t="s">
        <v>181</v>
      </c>
      <c r="BA678" s="9">
        <f t="shared" si="200"/>
        <v>0</v>
      </c>
      <c r="BB678" s="4" t="s">
        <v>181</v>
      </c>
      <c r="BC678" s="161"/>
      <c r="BE678" s="19">
        <f>Tabla1[[#This Row],[TIEMPO PRORROGADO HASTA
(1)]]-Tabla1[[#This Row],[TIEMPO PRORROGADO DESDE
(1)]]</f>
        <v>0</v>
      </c>
      <c r="BF678" s="161"/>
      <c r="BG678" s="161"/>
      <c r="BH678" s="161"/>
      <c r="BJ678" s="4" t="s">
        <v>181</v>
      </c>
      <c r="BM678" s="4">
        <f t="shared" si="201"/>
        <v>0</v>
      </c>
      <c r="BR678" s="4" t="s">
        <v>181</v>
      </c>
      <c r="BU678" s="19">
        <f t="shared" si="202"/>
        <v>0</v>
      </c>
      <c r="BZ678" s="19">
        <f t="shared" si="203"/>
        <v>0</v>
      </c>
      <c r="CA678" s="19" t="s">
        <v>181</v>
      </c>
      <c r="CB678" s="161"/>
      <c r="CD678" s="161"/>
      <c r="CF678" s="19" t="s">
        <v>181</v>
      </c>
      <c r="CG678" s="161"/>
      <c r="CI678" s="161"/>
      <c r="CJ678" s="161"/>
      <c r="CK678" s="161"/>
      <c r="CL678" s="161"/>
      <c r="CN678" s="48"/>
      <c r="CO678" s="48"/>
      <c r="CP678" s="48"/>
      <c r="CR678" s="9">
        <v>0</v>
      </c>
      <c r="CS678" s="48"/>
      <c r="CT678" s="48"/>
      <c r="CU678" s="48"/>
      <c r="CX678" s="48"/>
      <c r="CY678" s="48"/>
      <c r="CZ678" s="48"/>
      <c r="DC678" s="48"/>
      <c r="DD678" s="48"/>
      <c r="DE678" s="48"/>
      <c r="DH678" s="48"/>
      <c r="DI678" s="48"/>
    </row>
    <row r="679" spans="1:113" x14ac:dyDescent="0.25">
      <c r="A679" s="4">
        <v>2020</v>
      </c>
      <c r="B679" s="5">
        <f>BD!K681</f>
        <v>671</v>
      </c>
      <c r="I679" s="19" t="s">
        <v>181</v>
      </c>
      <c r="O679" s="161"/>
      <c r="Q679" s="161"/>
      <c r="R679" s="161"/>
      <c r="T679" s="4" t="s">
        <v>181</v>
      </c>
      <c r="AE679" s="4" t="s">
        <v>181</v>
      </c>
      <c r="AP679" s="4" t="s">
        <v>181</v>
      </c>
      <c r="BA679" s="9">
        <f t="shared" si="200"/>
        <v>0</v>
      </c>
      <c r="BB679" s="4" t="s">
        <v>181</v>
      </c>
      <c r="BC679" s="161"/>
      <c r="BE679" s="19">
        <f>Tabla1[[#This Row],[TIEMPO PRORROGADO HASTA
(1)]]-Tabla1[[#This Row],[TIEMPO PRORROGADO DESDE
(1)]]</f>
        <v>0</v>
      </c>
      <c r="BF679" s="161"/>
      <c r="BG679" s="161"/>
      <c r="BH679" s="161"/>
      <c r="BJ679" s="4" t="s">
        <v>181</v>
      </c>
      <c r="BM679" s="4">
        <f t="shared" si="201"/>
        <v>0</v>
      </c>
      <c r="BR679" s="4" t="s">
        <v>181</v>
      </c>
      <c r="BU679" s="19">
        <f t="shared" si="202"/>
        <v>0</v>
      </c>
      <c r="BZ679" s="19">
        <f t="shared" si="203"/>
        <v>0</v>
      </c>
      <c r="CA679" s="19" t="s">
        <v>181</v>
      </c>
      <c r="CB679" s="161"/>
      <c r="CD679" s="161"/>
      <c r="CF679" s="19" t="s">
        <v>181</v>
      </c>
      <c r="CG679" s="161"/>
      <c r="CI679" s="161"/>
      <c r="CJ679" s="161"/>
      <c r="CK679" s="161"/>
      <c r="CL679" s="161"/>
      <c r="CN679" s="48"/>
      <c r="CO679" s="48"/>
      <c r="CP679" s="48"/>
      <c r="CR679" s="9">
        <v>0</v>
      </c>
      <c r="CS679" s="48"/>
      <c r="CT679" s="48"/>
      <c r="CU679" s="48"/>
      <c r="CX679" s="48"/>
      <c r="CY679" s="48"/>
      <c r="CZ679" s="48"/>
      <c r="DC679" s="48"/>
      <c r="DD679" s="48"/>
      <c r="DE679" s="48"/>
      <c r="DH679" s="48"/>
      <c r="DI679" s="48"/>
    </row>
    <row r="680" spans="1:113" x14ac:dyDescent="0.25">
      <c r="A680" s="4">
        <v>2020</v>
      </c>
      <c r="B680" s="5">
        <f>BD!K682</f>
        <v>672</v>
      </c>
      <c r="I680" s="19" t="s">
        <v>181</v>
      </c>
      <c r="O680" s="161"/>
      <c r="Q680" s="161"/>
      <c r="R680" s="161"/>
      <c r="T680" s="4" t="s">
        <v>181</v>
      </c>
      <c r="AE680" s="4" t="s">
        <v>181</v>
      </c>
      <c r="AP680" s="4" t="s">
        <v>181</v>
      </c>
      <c r="BA680" s="9">
        <f t="shared" si="200"/>
        <v>0</v>
      </c>
      <c r="BB680" s="4" t="s">
        <v>181</v>
      </c>
      <c r="BC680" s="161"/>
      <c r="BE680" s="19">
        <f>Tabla1[[#This Row],[TIEMPO PRORROGADO HASTA
(1)]]-Tabla1[[#This Row],[TIEMPO PRORROGADO DESDE
(1)]]</f>
        <v>0</v>
      </c>
      <c r="BF680" s="161"/>
      <c r="BG680" s="161"/>
      <c r="BH680" s="161"/>
      <c r="BJ680" s="4" t="s">
        <v>181</v>
      </c>
      <c r="BM680" s="4">
        <f t="shared" si="201"/>
        <v>0</v>
      </c>
      <c r="BR680" s="4" t="s">
        <v>181</v>
      </c>
      <c r="BU680" s="19">
        <f t="shared" si="202"/>
        <v>0</v>
      </c>
      <c r="BZ680" s="19">
        <f t="shared" si="203"/>
        <v>0</v>
      </c>
      <c r="CA680" s="19" t="s">
        <v>181</v>
      </c>
      <c r="CB680" s="161"/>
      <c r="CD680" s="161"/>
      <c r="CF680" s="19" t="s">
        <v>181</v>
      </c>
      <c r="CG680" s="161"/>
      <c r="CI680" s="161"/>
      <c r="CJ680" s="161"/>
      <c r="CK680" s="161"/>
      <c r="CL680" s="161"/>
      <c r="CN680" s="48"/>
      <c r="CO680" s="48"/>
      <c r="CP680" s="48"/>
      <c r="CR680" s="9">
        <v>0</v>
      </c>
      <c r="CS680" s="48"/>
      <c r="CT680" s="48"/>
      <c r="CU680" s="48"/>
      <c r="CX680" s="48"/>
      <c r="CY680" s="48"/>
      <c r="CZ680" s="48"/>
      <c r="DC680" s="48"/>
      <c r="DD680" s="48"/>
      <c r="DE680" s="48"/>
      <c r="DH680" s="48"/>
      <c r="DI680" s="48"/>
    </row>
    <row r="681" spans="1:113" x14ac:dyDescent="0.25">
      <c r="A681" s="4">
        <v>2020</v>
      </c>
      <c r="B681" s="5">
        <f>BD!K683</f>
        <v>673</v>
      </c>
      <c r="I681" s="19" t="s">
        <v>181</v>
      </c>
      <c r="O681" s="161"/>
      <c r="Q681" s="161"/>
      <c r="R681" s="161"/>
      <c r="T681" s="4" t="s">
        <v>181</v>
      </c>
      <c r="AE681" s="4" t="s">
        <v>181</v>
      </c>
      <c r="AP681" s="4" t="s">
        <v>181</v>
      </c>
      <c r="BA681" s="9">
        <f t="shared" si="200"/>
        <v>0</v>
      </c>
      <c r="BB681" s="4" t="s">
        <v>181</v>
      </c>
      <c r="BC681" s="161"/>
      <c r="BE681" s="19">
        <f>Tabla1[[#This Row],[TIEMPO PRORROGADO HASTA
(1)]]-Tabla1[[#This Row],[TIEMPO PRORROGADO DESDE
(1)]]</f>
        <v>0</v>
      </c>
      <c r="BF681" s="161"/>
      <c r="BG681" s="161"/>
      <c r="BH681" s="161"/>
      <c r="BJ681" s="4" t="s">
        <v>181</v>
      </c>
      <c r="BM681" s="4">
        <f t="shared" si="201"/>
        <v>0</v>
      </c>
      <c r="BR681" s="4" t="s">
        <v>181</v>
      </c>
      <c r="BU681" s="19">
        <f t="shared" si="202"/>
        <v>0</v>
      </c>
      <c r="BZ681" s="19">
        <f t="shared" si="203"/>
        <v>0</v>
      </c>
      <c r="CA681" s="19" t="s">
        <v>181</v>
      </c>
      <c r="CB681" s="161"/>
      <c r="CD681" s="161"/>
      <c r="CF681" s="19" t="s">
        <v>181</v>
      </c>
      <c r="CG681" s="161"/>
      <c r="CI681" s="161"/>
      <c r="CJ681" s="161"/>
      <c r="CK681" s="161"/>
      <c r="CL681" s="161"/>
      <c r="CN681" s="48"/>
      <c r="CO681" s="48"/>
      <c r="CP681" s="48"/>
      <c r="CR681" s="9">
        <v>0</v>
      </c>
      <c r="CS681" s="48"/>
      <c r="CT681" s="48"/>
      <c r="CU681" s="48"/>
      <c r="CX681" s="48"/>
      <c r="CY681" s="48"/>
      <c r="CZ681" s="48"/>
      <c r="DC681" s="48"/>
      <c r="DD681" s="48"/>
      <c r="DE681" s="48"/>
      <c r="DH681" s="48"/>
      <c r="DI681" s="48"/>
    </row>
    <row r="682" spans="1:113" x14ac:dyDescent="0.25">
      <c r="A682" s="4">
        <v>2020</v>
      </c>
      <c r="B682" s="5">
        <f>BD!K684</f>
        <v>674</v>
      </c>
      <c r="I682" s="19" t="s">
        <v>181</v>
      </c>
      <c r="O682" s="161"/>
      <c r="Q682" s="161"/>
      <c r="R682" s="161"/>
      <c r="T682" s="4" t="s">
        <v>181</v>
      </c>
      <c r="AE682" s="4" t="s">
        <v>181</v>
      </c>
      <c r="AP682" s="4" t="s">
        <v>181</v>
      </c>
      <c r="BA682" s="9">
        <f t="shared" si="200"/>
        <v>0</v>
      </c>
      <c r="BB682" s="4" t="s">
        <v>181</v>
      </c>
      <c r="BC682" s="161"/>
      <c r="BE682" s="19">
        <f>Tabla1[[#This Row],[TIEMPO PRORROGADO HASTA
(1)]]-Tabla1[[#This Row],[TIEMPO PRORROGADO DESDE
(1)]]</f>
        <v>0</v>
      </c>
      <c r="BF682" s="161"/>
      <c r="BG682" s="161"/>
      <c r="BH682" s="161"/>
      <c r="BJ682" s="4" t="s">
        <v>181</v>
      </c>
      <c r="BM682" s="4">
        <f t="shared" si="201"/>
        <v>0</v>
      </c>
      <c r="BR682" s="4" t="s">
        <v>181</v>
      </c>
      <c r="BU682" s="19">
        <f t="shared" si="202"/>
        <v>0</v>
      </c>
      <c r="BZ682" s="19">
        <f t="shared" si="203"/>
        <v>0</v>
      </c>
      <c r="CA682" s="19" t="s">
        <v>181</v>
      </c>
      <c r="CB682" s="161"/>
      <c r="CD682" s="161"/>
      <c r="CF682" s="19" t="s">
        <v>181</v>
      </c>
      <c r="CG682" s="161"/>
      <c r="CI682" s="161"/>
      <c r="CJ682" s="161"/>
      <c r="CK682" s="161"/>
      <c r="CL682" s="161"/>
      <c r="CN682" s="48"/>
      <c r="CO682" s="48"/>
      <c r="CP682" s="48"/>
      <c r="CR682" s="9">
        <v>0</v>
      </c>
      <c r="CS682" s="48"/>
      <c r="CT682" s="48"/>
      <c r="CU682" s="48"/>
      <c r="CX682" s="48"/>
      <c r="CY682" s="48"/>
      <c r="CZ682" s="48"/>
      <c r="DC682" s="48"/>
      <c r="DD682" s="48"/>
      <c r="DE682" s="48"/>
      <c r="DH682" s="48"/>
      <c r="DI682" s="48"/>
    </row>
    <row r="683" spans="1:113" x14ac:dyDescent="0.25">
      <c r="A683" s="4">
        <v>2020</v>
      </c>
      <c r="B683" s="5">
        <f>BD!K685</f>
        <v>675</v>
      </c>
      <c r="I683" s="19" t="s">
        <v>181</v>
      </c>
      <c r="O683" s="161"/>
      <c r="Q683" s="161"/>
      <c r="R683" s="161"/>
      <c r="T683" s="4" t="s">
        <v>181</v>
      </c>
      <c r="AE683" s="4" t="s">
        <v>181</v>
      </c>
      <c r="AP683" s="4" t="s">
        <v>181</v>
      </c>
      <c r="BA683" s="9">
        <f t="shared" si="200"/>
        <v>0</v>
      </c>
      <c r="BB683" s="4" t="s">
        <v>181</v>
      </c>
      <c r="BC683" s="161"/>
      <c r="BE683" s="19">
        <f>Tabla1[[#This Row],[TIEMPO PRORROGADO HASTA
(1)]]-Tabla1[[#This Row],[TIEMPO PRORROGADO DESDE
(1)]]</f>
        <v>0</v>
      </c>
      <c r="BF683" s="161"/>
      <c r="BG683" s="161"/>
      <c r="BH683" s="161"/>
      <c r="BJ683" s="4" t="s">
        <v>181</v>
      </c>
      <c r="BM683" s="4">
        <f t="shared" si="201"/>
        <v>0</v>
      </c>
      <c r="BR683" s="4" t="s">
        <v>181</v>
      </c>
      <c r="BU683" s="19">
        <f t="shared" si="202"/>
        <v>0</v>
      </c>
      <c r="BZ683" s="19">
        <f t="shared" si="203"/>
        <v>0</v>
      </c>
      <c r="CA683" s="19" t="s">
        <v>181</v>
      </c>
      <c r="CB683" s="161"/>
      <c r="CD683" s="161"/>
      <c r="CF683" s="19" t="s">
        <v>181</v>
      </c>
      <c r="CG683" s="161"/>
      <c r="CI683" s="161"/>
      <c r="CJ683" s="161"/>
      <c r="CK683" s="161"/>
      <c r="CL683" s="161"/>
      <c r="CN683" s="48"/>
      <c r="CO683" s="48"/>
      <c r="CP683" s="48"/>
      <c r="CR683" s="9">
        <v>0</v>
      </c>
      <c r="CS683" s="48"/>
      <c r="CT683" s="48"/>
      <c r="CU683" s="48"/>
      <c r="CX683" s="48"/>
      <c r="CY683" s="48"/>
      <c r="CZ683" s="48"/>
      <c r="DC683" s="48"/>
      <c r="DD683" s="48"/>
      <c r="DE683" s="48"/>
      <c r="DH683" s="48"/>
      <c r="DI683" s="48"/>
    </row>
    <row r="684" spans="1:113" x14ac:dyDescent="0.25">
      <c r="A684" s="4">
        <v>2020</v>
      </c>
      <c r="B684" s="5">
        <f>BD!K686</f>
        <v>676</v>
      </c>
      <c r="I684" s="19" t="s">
        <v>181</v>
      </c>
      <c r="O684" s="161"/>
      <c r="Q684" s="161"/>
      <c r="R684" s="161"/>
      <c r="T684" s="4" t="s">
        <v>181</v>
      </c>
      <c r="AE684" s="4" t="s">
        <v>181</v>
      </c>
      <c r="AP684" s="4" t="s">
        <v>181</v>
      </c>
      <c r="BA684" s="9">
        <f t="shared" si="200"/>
        <v>0</v>
      </c>
      <c r="BB684" s="4" t="s">
        <v>181</v>
      </c>
      <c r="BC684" s="161"/>
      <c r="BE684" s="19">
        <f>Tabla1[[#This Row],[TIEMPO PRORROGADO HASTA
(1)]]-Tabla1[[#This Row],[TIEMPO PRORROGADO DESDE
(1)]]</f>
        <v>0</v>
      </c>
      <c r="BF684" s="161"/>
      <c r="BG684" s="161"/>
      <c r="BH684" s="161"/>
      <c r="BJ684" s="4" t="s">
        <v>181</v>
      </c>
      <c r="BM684" s="4">
        <f t="shared" si="201"/>
        <v>0</v>
      </c>
      <c r="BR684" s="4" t="s">
        <v>181</v>
      </c>
      <c r="BU684" s="19">
        <f t="shared" si="202"/>
        <v>0</v>
      </c>
      <c r="BZ684" s="19">
        <f t="shared" si="203"/>
        <v>0</v>
      </c>
      <c r="CA684" s="19" t="s">
        <v>181</v>
      </c>
      <c r="CB684" s="161"/>
      <c r="CD684" s="161"/>
      <c r="CF684" s="19" t="s">
        <v>181</v>
      </c>
      <c r="CG684" s="161"/>
      <c r="CI684" s="161"/>
      <c r="CJ684" s="161"/>
      <c r="CK684" s="161"/>
      <c r="CL684" s="161"/>
      <c r="CN684" s="48"/>
      <c r="CO684" s="48"/>
      <c r="CP684" s="48"/>
      <c r="CR684" s="9">
        <v>0</v>
      </c>
      <c r="CS684" s="48"/>
      <c r="CT684" s="48"/>
      <c r="CU684" s="48"/>
      <c r="CX684" s="48"/>
      <c r="CY684" s="48"/>
      <c r="CZ684" s="48"/>
      <c r="DC684" s="48"/>
      <c r="DD684" s="48"/>
      <c r="DE684" s="48"/>
      <c r="DH684" s="48"/>
      <c r="DI684" s="48"/>
    </row>
    <row r="685" spans="1:113" x14ac:dyDescent="0.25">
      <c r="A685" s="4">
        <v>2020</v>
      </c>
      <c r="B685" s="5">
        <f>BD!K687</f>
        <v>677</v>
      </c>
      <c r="I685" s="19" t="s">
        <v>181</v>
      </c>
      <c r="O685" s="161"/>
      <c r="Q685" s="161"/>
      <c r="R685" s="161"/>
      <c r="T685" s="4" t="s">
        <v>181</v>
      </c>
      <c r="AE685" s="4" t="s">
        <v>181</v>
      </c>
      <c r="AP685" s="4" t="s">
        <v>181</v>
      </c>
      <c r="BA685" s="9">
        <f t="shared" ref="BA685" si="204">M685+X685+AI685+AT685</f>
        <v>0</v>
      </c>
      <c r="BB685" s="4" t="s">
        <v>181</v>
      </c>
      <c r="BC685" s="161"/>
      <c r="BE685" s="19">
        <f>Tabla1[[#This Row],[TIEMPO PRORROGADO HASTA
(1)]]-Tabla1[[#This Row],[TIEMPO PRORROGADO DESDE
(1)]]</f>
        <v>0</v>
      </c>
      <c r="BF685" s="161"/>
      <c r="BG685" s="161"/>
      <c r="BH685" s="161"/>
      <c r="BJ685" s="4" t="s">
        <v>181</v>
      </c>
      <c r="BM685" s="4">
        <f t="shared" ref="BM685" si="205">BO685-BN685</f>
        <v>0</v>
      </c>
      <c r="BR685" s="4" t="s">
        <v>181</v>
      </c>
      <c r="BU685" s="19">
        <f t="shared" ref="BU685" si="206">BW685-BV685</f>
        <v>0</v>
      </c>
      <c r="BZ685" s="19">
        <f t="shared" ref="BZ685" si="207">BU685+BM685+BE685</f>
        <v>0</v>
      </c>
      <c r="CA685" s="19" t="s">
        <v>181</v>
      </c>
      <c r="CB685" s="161"/>
      <c r="CD685" s="161"/>
      <c r="CF685" s="19" t="s">
        <v>181</v>
      </c>
      <c r="CG685" s="161"/>
      <c r="CI685" s="161"/>
      <c r="CJ685" s="161"/>
      <c r="CK685" s="161"/>
      <c r="CL685" s="161"/>
      <c r="CN685" s="48"/>
      <c r="CO685" s="48"/>
      <c r="CP685" s="48"/>
      <c r="CR685" s="9">
        <v>0</v>
      </c>
      <c r="CS685" s="48"/>
      <c r="CT685" s="48"/>
      <c r="CU685" s="48"/>
      <c r="CX685" s="48"/>
      <c r="CY685" s="48"/>
      <c r="CZ685" s="48"/>
      <c r="DC685" s="48"/>
      <c r="DD685" s="48"/>
      <c r="DE685" s="48"/>
      <c r="DH685" s="48"/>
      <c r="DI685" s="48"/>
    </row>
    <row r="686" spans="1:113" x14ac:dyDescent="0.25">
      <c r="A686" s="4">
        <v>2020</v>
      </c>
      <c r="B686" s="5">
        <f>BD!K688</f>
        <v>678</v>
      </c>
      <c r="I686" s="19" t="s">
        <v>181</v>
      </c>
      <c r="O686" s="161"/>
      <c r="Q686" s="161"/>
      <c r="R686" s="161"/>
      <c r="T686" s="4" t="s">
        <v>181</v>
      </c>
      <c r="AE686" s="4" t="s">
        <v>181</v>
      </c>
      <c r="AP686" s="4" t="s">
        <v>181</v>
      </c>
      <c r="BA686" s="9">
        <f t="shared" ref="BA686:BA690" si="208">M686+X686+AI686+AT686</f>
        <v>0</v>
      </c>
      <c r="BB686" s="4" t="s">
        <v>181</v>
      </c>
      <c r="BC686" s="161"/>
      <c r="BE686" s="19">
        <f>Tabla1[[#This Row],[TIEMPO PRORROGADO HASTA
(1)]]-Tabla1[[#This Row],[TIEMPO PRORROGADO DESDE
(1)]]</f>
        <v>0</v>
      </c>
      <c r="BF686" s="161"/>
      <c r="BG686" s="161"/>
      <c r="BH686" s="161"/>
      <c r="BJ686" s="4" t="s">
        <v>181</v>
      </c>
      <c r="BM686" s="4">
        <f t="shared" ref="BM686:BM690" si="209">BO686-BN686</f>
        <v>0</v>
      </c>
      <c r="BR686" s="4" t="s">
        <v>181</v>
      </c>
      <c r="BU686" s="19">
        <f t="shared" ref="BU686:BU690" si="210">BW686-BV686</f>
        <v>0</v>
      </c>
      <c r="BZ686" s="19">
        <f t="shared" ref="BZ686:BZ690" si="211">BU686+BM686+BE686</f>
        <v>0</v>
      </c>
      <c r="CA686" s="19" t="s">
        <v>181</v>
      </c>
      <c r="CB686" s="161"/>
      <c r="CD686" s="161"/>
      <c r="CF686" s="19" t="s">
        <v>181</v>
      </c>
      <c r="CG686" s="161"/>
      <c r="CI686" s="161"/>
      <c r="CJ686" s="161"/>
      <c r="CK686" s="161"/>
      <c r="CL686" s="161"/>
      <c r="CN686" s="48"/>
      <c r="CO686" s="48"/>
      <c r="CP686" s="48"/>
      <c r="CR686" s="9">
        <v>0</v>
      </c>
      <c r="CS686" s="48"/>
      <c r="CT686" s="48"/>
      <c r="CU686" s="48"/>
      <c r="CX686" s="48"/>
      <c r="CY686" s="48"/>
      <c r="CZ686" s="48"/>
      <c r="DC686" s="48"/>
      <c r="DD686" s="48"/>
      <c r="DE686" s="48"/>
      <c r="DH686" s="48"/>
      <c r="DI686" s="48"/>
    </row>
    <row r="687" spans="1:113" x14ac:dyDescent="0.25">
      <c r="A687" s="4">
        <v>2020</v>
      </c>
      <c r="B687" s="5">
        <f>BD!K689</f>
        <v>679</v>
      </c>
      <c r="I687" s="19" t="s">
        <v>181</v>
      </c>
      <c r="O687" s="161"/>
      <c r="Q687" s="161"/>
      <c r="R687" s="161"/>
      <c r="T687" s="4" t="s">
        <v>181</v>
      </c>
      <c r="AE687" s="4" t="s">
        <v>181</v>
      </c>
      <c r="AP687" s="4" t="s">
        <v>181</v>
      </c>
      <c r="BA687" s="9">
        <f t="shared" si="208"/>
        <v>0</v>
      </c>
      <c r="BB687" s="4" t="s">
        <v>181</v>
      </c>
      <c r="BC687" s="161"/>
      <c r="BE687" s="19">
        <f>Tabla1[[#This Row],[TIEMPO PRORROGADO HASTA
(1)]]-Tabla1[[#This Row],[TIEMPO PRORROGADO DESDE
(1)]]</f>
        <v>0</v>
      </c>
      <c r="BF687" s="161"/>
      <c r="BG687" s="161"/>
      <c r="BH687" s="161"/>
      <c r="BJ687" s="4" t="s">
        <v>181</v>
      </c>
      <c r="BM687" s="4">
        <f t="shared" si="209"/>
        <v>0</v>
      </c>
      <c r="BR687" s="4" t="s">
        <v>181</v>
      </c>
      <c r="BU687" s="19">
        <f t="shared" si="210"/>
        <v>0</v>
      </c>
      <c r="BZ687" s="19">
        <f t="shared" si="211"/>
        <v>0</v>
      </c>
      <c r="CA687" s="19" t="s">
        <v>181</v>
      </c>
      <c r="CB687" s="161"/>
      <c r="CD687" s="161"/>
      <c r="CF687" s="19" t="s">
        <v>181</v>
      </c>
      <c r="CG687" s="161"/>
      <c r="CI687" s="161"/>
      <c r="CJ687" s="161"/>
      <c r="CK687" s="161"/>
      <c r="CL687" s="161"/>
      <c r="CN687" s="48"/>
      <c r="CO687" s="48"/>
      <c r="CP687" s="48"/>
      <c r="CR687" s="9">
        <v>0</v>
      </c>
      <c r="CS687" s="48"/>
      <c r="CT687" s="48"/>
      <c r="CU687" s="48"/>
      <c r="CX687" s="48"/>
      <c r="CY687" s="48"/>
      <c r="CZ687" s="48"/>
      <c r="DC687" s="48"/>
      <c r="DD687" s="48"/>
      <c r="DE687" s="48"/>
      <c r="DH687" s="48"/>
      <c r="DI687" s="48"/>
    </row>
    <row r="688" spans="1:113" x14ac:dyDescent="0.25">
      <c r="A688" s="4">
        <v>2020</v>
      </c>
      <c r="B688" s="5">
        <f>BD!K690</f>
        <v>680</v>
      </c>
      <c r="I688" s="19" t="s">
        <v>181</v>
      </c>
      <c r="O688" s="161"/>
      <c r="Q688" s="161"/>
      <c r="R688" s="161"/>
      <c r="T688" s="4" t="s">
        <v>181</v>
      </c>
      <c r="AE688" s="4" t="s">
        <v>181</v>
      </c>
      <c r="AP688" s="4" t="s">
        <v>181</v>
      </c>
      <c r="BA688" s="9">
        <f t="shared" si="208"/>
        <v>0</v>
      </c>
      <c r="BB688" s="4" t="s">
        <v>181</v>
      </c>
      <c r="BC688" s="161"/>
      <c r="BE688" s="19">
        <f>Tabla1[[#This Row],[TIEMPO PRORROGADO HASTA
(1)]]-Tabla1[[#This Row],[TIEMPO PRORROGADO DESDE
(1)]]</f>
        <v>0</v>
      </c>
      <c r="BF688" s="161"/>
      <c r="BG688" s="161"/>
      <c r="BH688" s="161"/>
      <c r="BJ688" s="4" t="s">
        <v>181</v>
      </c>
      <c r="BM688" s="4">
        <f t="shared" si="209"/>
        <v>0</v>
      </c>
      <c r="BR688" s="4" t="s">
        <v>181</v>
      </c>
      <c r="BU688" s="19">
        <f t="shared" si="210"/>
        <v>0</v>
      </c>
      <c r="BZ688" s="19">
        <f t="shared" si="211"/>
        <v>0</v>
      </c>
      <c r="CA688" s="19" t="s">
        <v>181</v>
      </c>
      <c r="CB688" s="161"/>
      <c r="CD688" s="161"/>
      <c r="CF688" s="19" t="s">
        <v>181</v>
      </c>
      <c r="CG688" s="161"/>
      <c r="CI688" s="161"/>
      <c r="CJ688" s="161"/>
      <c r="CK688" s="161"/>
      <c r="CL688" s="161"/>
      <c r="CN688" s="48"/>
      <c r="CO688" s="48"/>
      <c r="CP688" s="48"/>
      <c r="CR688" s="9">
        <v>0</v>
      </c>
      <c r="CS688" s="48"/>
      <c r="CT688" s="48"/>
      <c r="CU688" s="48"/>
      <c r="CX688" s="48"/>
      <c r="CY688" s="48"/>
      <c r="CZ688" s="48"/>
      <c r="DC688" s="48"/>
      <c r="DD688" s="48"/>
      <c r="DE688" s="48"/>
      <c r="DH688" s="48"/>
      <c r="DI688" s="48"/>
    </row>
    <row r="689" spans="1:113" x14ac:dyDescent="0.25">
      <c r="A689" s="4">
        <v>2020</v>
      </c>
      <c r="B689" s="5">
        <f>BD!K691</f>
        <v>681</v>
      </c>
      <c r="I689" s="19" t="s">
        <v>181</v>
      </c>
      <c r="O689" s="161"/>
      <c r="Q689" s="161"/>
      <c r="R689" s="161"/>
      <c r="T689" s="4" t="s">
        <v>181</v>
      </c>
      <c r="AE689" s="4" t="s">
        <v>181</v>
      </c>
      <c r="AP689" s="4" t="s">
        <v>181</v>
      </c>
      <c r="BA689" s="9">
        <f t="shared" si="208"/>
        <v>0</v>
      </c>
      <c r="BB689" s="4" t="s">
        <v>181</v>
      </c>
      <c r="BC689" s="161"/>
      <c r="BE689" s="19">
        <f>Tabla1[[#This Row],[TIEMPO PRORROGADO HASTA
(1)]]-Tabla1[[#This Row],[TIEMPO PRORROGADO DESDE
(1)]]</f>
        <v>0</v>
      </c>
      <c r="BF689" s="161"/>
      <c r="BG689" s="161"/>
      <c r="BH689" s="161"/>
      <c r="BJ689" s="4" t="s">
        <v>181</v>
      </c>
      <c r="BM689" s="4">
        <f t="shared" si="209"/>
        <v>0</v>
      </c>
      <c r="BR689" s="4" t="s">
        <v>181</v>
      </c>
      <c r="BU689" s="19">
        <f t="shared" si="210"/>
        <v>0</v>
      </c>
      <c r="BZ689" s="19">
        <f t="shared" si="211"/>
        <v>0</v>
      </c>
      <c r="CA689" s="19" t="s">
        <v>181</v>
      </c>
      <c r="CB689" s="161"/>
      <c r="CD689" s="161"/>
      <c r="CF689" s="19" t="s">
        <v>181</v>
      </c>
      <c r="CG689" s="161"/>
      <c r="CI689" s="161"/>
      <c r="CJ689" s="161"/>
      <c r="CK689" s="161"/>
      <c r="CL689" s="161"/>
      <c r="CN689" s="48"/>
      <c r="CO689" s="48"/>
      <c r="CP689" s="48"/>
      <c r="CR689" s="9">
        <v>0</v>
      </c>
      <c r="CS689" s="48"/>
      <c r="CT689" s="48"/>
      <c r="CU689" s="48"/>
      <c r="CX689" s="48"/>
      <c r="CY689" s="48"/>
      <c r="CZ689" s="48"/>
      <c r="DC689" s="48"/>
      <c r="DD689" s="48"/>
      <c r="DE689" s="48"/>
      <c r="DH689" s="48"/>
      <c r="DI689" s="48"/>
    </row>
    <row r="690" spans="1:113" x14ac:dyDescent="0.25">
      <c r="A690" s="4">
        <v>2020</v>
      </c>
      <c r="B690" s="5">
        <f>BD!K692</f>
        <v>682</v>
      </c>
      <c r="I690" s="19" t="s">
        <v>181</v>
      </c>
      <c r="O690" s="161"/>
      <c r="Q690" s="161"/>
      <c r="R690" s="161"/>
      <c r="T690" s="4" t="s">
        <v>181</v>
      </c>
      <c r="AE690" s="4" t="s">
        <v>181</v>
      </c>
      <c r="AP690" s="4" t="s">
        <v>181</v>
      </c>
      <c r="BA690" s="9">
        <f t="shared" si="208"/>
        <v>0</v>
      </c>
      <c r="BB690" s="4" t="s">
        <v>181</v>
      </c>
      <c r="BC690" s="161"/>
      <c r="BE690" s="19">
        <f>Tabla1[[#This Row],[TIEMPO PRORROGADO HASTA
(1)]]-Tabla1[[#This Row],[TIEMPO PRORROGADO DESDE
(1)]]</f>
        <v>0</v>
      </c>
      <c r="BF690" s="161"/>
      <c r="BG690" s="161"/>
      <c r="BH690" s="161"/>
      <c r="BJ690" s="4" t="s">
        <v>181</v>
      </c>
      <c r="BM690" s="4">
        <f t="shared" si="209"/>
        <v>0</v>
      </c>
      <c r="BR690" s="4" t="s">
        <v>181</v>
      </c>
      <c r="BU690" s="19">
        <f t="shared" si="210"/>
        <v>0</v>
      </c>
      <c r="BZ690" s="19">
        <f t="shared" si="211"/>
        <v>0</v>
      </c>
      <c r="CA690" s="19" t="s">
        <v>181</v>
      </c>
      <c r="CB690" s="161"/>
      <c r="CD690" s="161"/>
      <c r="CF690" s="19" t="s">
        <v>181</v>
      </c>
      <c r="CG690" s="161"/>
      <c r="CI690" s="161"/>
      <c r="CJ690" s="161"/>
      <c r="CK690" s="161"/>
      <c r="CL690" s="161"/>
      <c r="CN690" s="48"/>
      <c r="CO690" s="48"/>
      <c r="CP690" s="48"/>
      <c r="CR690" s="9">
        <v>0</v>
      </c>
      <c r="CS690" s="48"/>
      <c r="CT690" s="48"/>
      <c r="CU690" s="48"/>
      <c r="CX690" s="48"/>
      <c r="CY690" s="48"/>
      <c r="CZ690" s="48"/>
      <c r="DC690" s="48"/>
      <c r="DD690" s="48"/>
      <c r="DE690" s="48"/>
      <c r="DH690" s="48"/>
      <c r="DI690" s="48"/>
    </row>
    <row r="691" spans="1:113" x14ac:dyDescent="0.25">
      <c r="A691" s="4">
        <v>2020</v>
      </c>
      <c r="B691" s="5">
        <f>BD!K693</f>
        <v>683</v>
      </c>
      <c r="I691" s="19" t="s">
        <v>181</v>
      </c>
      <c r="O691" s="161"/>
      <c r="Q691" s="161"/>
      <c r="R691" s="161"/>
      <c r="T691" s="4" t="s">
        <v>181</v>
      </c>
      <c r="AE691" s="4" t="s">
        <v>181</v>
      </c>
      <c r="AP691" s="4" t="s">
        <v>181</v>
      </c>
      <c r="BA691" s="9">
        <f t="shared" ref="BA691:BA696" si="212">M691+X691+AI691+AT691</f>
        <v>0</v>
      </c>
      <c r="BB691" s="4" t="s">
        <v>181</v>
      </c>
      <c r="BC691" s="161"/>
      <c r="BE691" s="19">
        <f>Tabla1[[#This Row],[TIEMPO PRORROGADO HASTA
(1)]]-Tabla1[[#This Row],[TIEMPO PRORROGADO DESDE
(1)]]</f>
        <v>0</v>
      </c>
      <c r="BF691" s="161"/>
      <c r="BG691" s="161"/>
      <c r="BH691" s="161"/>
      <c r="BJ691" s="4" t="s">
        <v>181</v>
      </c>
      <c r="BM691" s="4">
        <f t="shared" ref="BM691:BM696" si="213">BO691-BN691</f>
        <v>0</v>
      </c>
      <c r="BR691" s="4" t="s">
        <v>181</v>
      </c>
      <c r="BU691" s="19">
        <f t="shared" ref="BU691:BU696" si="214">BW691-BV691</f>
        <v>0</v>
      </c>
      <c r="BZ691" s="19">
        <f t="shared" ref="BZ691:BZ696" si="215">BU691+BM691+BE691</f>
        <v>0</v>
      </c>
      <c r="CA691" s="19" t="s">
        <v>181</v>
      </c>
      <c r="CB691" s="161"/>
      <c r="CD691" s="161"/>
      <c r="CF691" s="19" t="s">
        <v>181</v>
      </c>
      <c r="CG691" s="161"/>
      <c r="CI691" s="161"/>
      <c r="CJ691" s="161"/>
      <c r="CK691" s="161"/>
      <c r="CL691" s="161"/>
      <c r="CN691" s="48"/>
      <c r="CO691" s="48"/>
      <c r="CP691" s="48"/>
      <c r="CR691" s="9">
        <v>0</v>
      </c>
      <c r="CS691" s="48"/>
      <c r="CT691" s="48"/>
      <c r="CU691" s="48"/>
      <c r="CX691" s="48"/>
      <c r="CY691" s="48"/>
      <c r="CZ691" s="48"/>
      <c r="DC691" s="48"/>
      <c r="DD691" s="48"/>
      <c r="DE691" s="48"/>
      <c r="DH691" s="48"/>
      <c r="DI691" s="48"/>
    </row>
    <row r="692" spans="1:113" x14ac:dyDescent="0.25">
      <c r="A692" s="4">
        <v>2020</v>
      </c>
      <c r="B692" s="5">
        <f>BD!K694</f>
        <v>684</v>
      </c>
      <c r="I692" s="19" t="s">
        <v>181</v>
      </c>
      <c r="O692" s="161"/>
      <c r="Q692" s="161"/>
      <c r="R692" s="161"/>
      <c r="T692" s="4" t="s">
        <v>181</v>
      </c>
      <c r="AE692" s="4" t="s">
        <v>181</v>
      </c>
      <c r="AP692" s="4" t="s">
        <v>181</v>
      </c>
      <c r="BA692" s="9">
        <f t="shared" si="212"/>
        <v>0</v>
      </c>
      <c r="BB692" s="4" t="s">
        <v>181</v>
      </c>
      <c r="BC692" s="161"/>
      <c r="BE692" s="19">
        <f>Tabla1[[#This Row],[TIEMPO PRORROGADO HASTA
(1)]]-Tabla1[[#This Row],[TIEMPO PRORROGADO DESDE
(1)]]</f>
        <v>0</v>
      </c>
      <c r="BF692" s="161"/>
      <c r="BG692" s="161"/>
      <c r="BH692" s="161"/>
      <c r="BJ692" s="4" t="s">
        <v>181</v>
      </c>
      <c r="BM692" s="4">
        <f t="shared" si="213"/>
        <v>0</v>
      </c>
      <c r="BR692" s="4" t="s">
        <v>181</v>
      </c>
      <c r="BU692" s="19">
        <f t="shared" si="214"/>
        <v>0</v>
      </c>
      <c r="BZ692" s="19">
        <f t="shared" si="215"/>
        <v>0</v>
      </c>
      <c r="CA692" s="19" t="s">
        <v>181</v>
      </c>
      <c r="CB692" s="161"/>
      <c r="CD692" s="161"/>
      <c r="CF692" s="19" t="s">
        <v>181</v>
      </c>
      <c r="CG692" s="161"/>
      <c r="CI692" s="161"/>
      <c r="CJ692" s="161"/>
      <c r="CK692" s="161"/>
      <c r="CL692" s="161"/>
      <c r="CN692" s="48"/>
      <c r="CO692" s="48"/>
      <c r="CP692" s="48"/>
      <c r="CR692" s="9">
        <v>0</v>
      </c>
      <c r="CS692" s="48"/>
      <c r="CT692" s="48"/>
      <c r="CU692" s="48"/>
      <c r="CX692" s="48"/>
      <c r="CY692" s="48"/>
      <c r="CZ692" s="48"/>
      <c r="DC692" s="48"/>
      <c r="DD692" s="48"/>
      <c r="DE692" s="48"/>
      <c r="DH692" s="48"/>
      <c r="DI692" s="48"/>
    </row>
    <row r="693" spans="1:113" x14ac:dyDescent="0.25">
      <c r="A693" s="4">
        <v>2020</v>
      </c>
      <c r="B693" s="5">
        <f>BD!K695</f>
        <v>685</v>
      </c>
      <c r="I693" s="19" t="s">
        <v>181</v>
      </c>
      <c r="O693" s="161"/>
      <c r="Q693" s="161"/>
      <c r="R693" s="161"/>
      <c r="T693" s="4" t="s">
        <v>181</v>
      </c>
      <c r="AE693" s="4" t="s">
        <v>181</v>
      </c>
      <c r="AP693" s="4" t="s">
        <v>181</v>
      </c>
      <c r="BA693" s="9">
        <f t="shared" si="212"/>
        <v>0</v>
      </c>
      <c r="BB693" s="4" t="s">
        <v>181</v>
      </c>
      <c r="BC693" s="161"/>
      <c r="BE693" s="19">
        <f>Tabla1[[#This Row],[TIEMPO PRORROGADO HASTA
(1)]]-Tabla1[[#This Row],[TIEMPO PRORROGADO DESDE
(1)]]</f>
        <v>0</v>
      </c>
      <c r="BF693" s="161"/>
      <c r="BG693" s="161"/>
      <c r="BH693" s="161"/>
      <c r="BJ693" s="4" t="s">
        <v>181</v>
      </c>
      <c r="BM693" s="4">
        <f t="shared" si="213"/>
        <v>0</v>
      </c>
      <c r="BR693" s="4" t="s">
        <v>181</v>
      </c>
      <c r="BU693" s="19">
        <f t="shared" si="214"/>
        <v>0</v>
      </c>
      <c r="BZ693" s="19">
        <f t="shared" si="215"/>
        <v>0</v>
      </c>
      <c r="CA693" s="19" t="s">
        <v>181</v>
      </c>
      <c r="CB693" s="161"/>
      <c r="CD693" s="161"/>
      <c r="CF693" s="19" t="s">
        <v>181</v>
      </c>
      <c r="CG693" s="161"/>
      <c r="CI693" s="161"/>
      <c r="CJ693" s="161"/>
      <c r="CK693" s="161"/>
      <c r="CL693" s="161"/>
      <c r="CN693" s="48"/>
      <c r="CO693" s="48"/>
      <c r="CP693" s="48"/>
      <c r="CR693" s="9">
        <v>0</v>
      </c>
      <c r="CS693" s="48"/>
      <c r="CT693" s="48"/>
      <c r="CU693" s="48"/>
      <c r="CX693" s="48"/>
      <c r="CY693" s="48"/>
      <c r="CZ693" s="48"/>
      <c r="DC693" s="48"/>
      <c r="DD693" s="48"/>
      <c r="DE693" s="48"/>
      <c r="DH693" s="48"/>
      <c r="DI693" s="48"/>
    </row>
    <row r="694" spans="1:113" x14ac:dyDescent="0.25">
      <c r="A694" s="4">
        <v>2020</v>
      </c>
      <c r="B694" s="5">
        <f>BD!K696</f>
        <v>686</v>
      </c>
      <c r="I694" s="19" t="s">
        <v>181</v>
      </c>
      <c r="O694" s="161"/>
      <c r="Q694" s="161"/>
      <c r="R694" s="161"/>
      <c r="T694" s="4" t="s">
        <v>181</v>
      </c>
      <c r="AE694" s="4" t="s">
        <v>181</v>
      </c>
      <c r="AP694" s="4" t="s">
        <v>181</v>
      </c>
      <c r="BA694" s="9">
        <f t="shared" si="212"/>
        <v>0</v>
      </c>
      <c r="BB694" s="4" t="s">
        <v>181</v>
      </c>
      <c r="BC694" s="161"/>
      <c r="BE694" s="19">
        <f>Tabla1[[#This Row],[TIEMPO PRORROGADO HASTA
(1)]]-Tabla1[[#This Row],[TIEMPO PRORROGADO DESDE
(1)]]</f>
        <v>0</v>
      </c>
      <c r="BF694" s="161"/>
      <c r="BG694" s="161"/>
      <c r="BH694" s="161"/>
      <c r="BJ694" s="4" t="s">
        <v>181</v>
      </c>
      <c r="BM694" s="4">
        <f t="shared" si="213"/>
        <v>0</v>
      </c>
      <c r="BR694" s="4" t="s">
        <v>181</v>
      </c>
      <c r="BU694" s="19">
        <f t="shared" si="214"/>
        <v>0</v>
      </c>
      <c r="BZ694" s="19">
        <f t="shared" si="215"/>
        <v>0</v>
      </c>
      <c r="CA694" s="19" t="s">
        <v>181</v>
      </c>
      <c r="CB694" s="161"/>
      <c r="CD694" s="161"/>
      <c r="CF694" s="19" t="s">
        <v>181</v>
      </c>
      <c r="CG694" s="161"/>
      <c r="CI694" s="161"/>
      <c r="CJ694" s="161"/>
      <c r="CK694" s="161"/>
      <c r="CL694" s="161"/>
      <c r="CN694" s="48"/>
      <c r="CO694" s="48"/>
      <c r="CP694" s="48"/>
      <c r="CR694" s="9">
        <v>0</v>
      </c>
      <c r="CS694" s="48"/>
      <c r="CT694" s="48"/>
      <c r="CU694" s="48"/>
      <c r="CX694" s="48"/>
      <c r="CY694" s="48"/>
      <c r="CZ694" s="48"/>
      <c r="DC694" s="48"/>
      <c r="DD694" s="48"/>
      <c r="DE694" s="48"/>
      <c r="DH694" s="48"/>
      <c r="DI694" s="48"/>
    </row>
    <row r="695" spans="1:113" x14ac:dyDescent="0.25">
      <c r="A695" s="4">
        <v>2020</v>
      </c>
      <c r="B695" s="5">
        <f>BD!K697</f>
        <v>687</v>
      </c>
      <c r="I695" s="19" t="s">
        <v>181</v>
      </c>
      <c r="O695" s="161"/>
      <c r="Q695" s="161"/>
      <c r="R695" s="161"/>
      <c r="T695" s="4" t="s">
        <v>181</v>
      </c>
      <c r="AE695" s="4" t="s">
        <v>181</v>
      </c>
      <c r="AP695" s="4" t="s">
        <v>181</v>
      </c>
      <c r="BA695" s="9">
        <f t="shared" si="212"/>
        <v>0</v>
      </c>
      <c r="BB695" s="4" t="s">
        <v>181</v>
      </c>
      <c r="BC695" s="161"/>
      <c r="BE695" s="19">
        <f>Tabla1[[#This Row],[TIEMPO PRORROGADO HASTA
(1)]]-Tabla1[[#This Row],[TIEMPO PRORROGADO DESDE
(1)]]</f>
        <v>0</v>
      </c>
      <c r="BF695" s="161"/>
      <c r="BG695" s="161"/>
      <c r="BH695" s="161"/>
      <c r="BJ695" s="4" t="s">
        <v>181</v>
      </c>
      <c r="BM695" s="4">
        <f t="shared" si="213"/>
        <v>0</v>
      </c>
      <c r="BR695" s="4" t="s">
        <v>181</v>
      </c>
      <c r="BU695" s="19">
        <f t="shared" si="214"/>
        <v>0</v>
      </c>
      <c r="BZ695" s="19">
        <f t="shared" si="215"/>
        <v>0</v>
      </c>
      <c r="CA695" s="19" t="s">
        <v>181</v>
      </c>
      <c r="CB695" s="161"/>
      <c r="CD695" s="161"/>
      <c r="CF695" s="19" t="s">
        <v>181</v>
      </c>
      <c r="CG695" s="161"/>
      <c r="CI695" s="161"/>
      <c r="CJ695" s="161"/>
      <c r="CK695" s="161"/>
      <c r="CL695" s="161"/>
      <c r="CN695" s="48"/>
      <c r="CO695" s="48"/>
      <c r="CP695" s="48"/>
      <c r="CR695" s="9">
        <v>0</v>
      </c>
      <c r="CS695" s="48"/>
      <c r="CT695" s="48"/>
      <c r="CU695" s="48"/>
      <c r="CX695" s="48"/>
      <c r="CY695" s="48"/>
      <c r="CZ695" s="48"/>
      <c r="DC695" s="48"/>
      <c r="DD695" s="48"/>
      <c r="DE695" s="48"/>
      <c r="DH695" s="48"/>
      <c r="DI695" s="48"/>
    </row>
    <row r="696" spans="1:113" x14ac:dyDescent="0.25">
      <c r="A696" s="4">
        <v>2020</v>
      </c>
      <c r="B696" s="5">
        <f>BD!K698</f>
        <v>688</v>
      </c>
      <c r="I696" s="19" t="s">
        <v>181</v>
      </c>
      <c r="O696" s="161"/>
      <c r="Q696" s="161"/>
      <c r="R696" s="161"/>
      <c r="T696" s="4" t="s">
        <v>181</v>
      </c>
      <c r="AE696" s="4" t="s">
        <v>181</v>
      </c>
      <c r="AP696" s="4" t="s">
        <v>181</v>
      </c>
      <c r="BA696" s="9">
        <f t="shared" si="212"/>
        <v>0</v>
      </c>
      <c r="BB696" s="4" t="s">
        <v>181</v>
      </c>
      <c r="BC696" s="161"/>
      <c r="BE696" s="19">
        <f>Tabla1[[#This Row],[TIEMPO PRORROGADO HASTA
(1)]]-Tabla1[[#This Row],[TIEMPO PRORROGADO DESDE
(1)]]</f>
        <v>0</v>
      </c>
      <c r="BF696" s="161"/>
      <c r="BG696" s="161"/>
      <c r="BH696" s="161"/>
      <c r="BJ696" s="4" t="s">
        <v>181</v>
      </c>
      <c r="BM696" s="4">
        <f t="shared" si="213"/>
        <v>0</v>
      </c>
      <c r="BR696" s="4" t="s">
        <v>181</v>
      </c>
      <c r="BU696" s="19">
        <f t="shared" si="214"/>
        <v>0</v>
      </c>
      <c r="BZ696" s="19">
        <f t="shared" si="215"/>
        <v>0</v>
      </c>
      <c r="CA696" s="19" t="s">
        <v>181</v>
      </c>
      <c r="CB696" s="161"/>
      <c r="CD696" s="161"/>
      <c r="CF696" s="19" t="s">
        <v>181</v>
      </c>
      <c r="CG696" s="161"/>
      <c r="CI696" s="161"/>
      <c r="CJ696" s="161"/>
      <c r="CK696" s="161"/>
      <c r="CL696" s="161"/>
      <c r="CN696" s="48"/>
      <c r="CO696" s="48"/>
      <c r="CP696" s="48"/>
      <c r="CR696" s="9">
        <v>0</v>
      </c>
      <c r="CS696" s="48"/>
      <c r="CT696" s="48"/>
      <c r="CU696" s="48"/>
      <c r="CX696" s="48"/>
      <c r="CY696" s="48"/>
      <c r="CZ696" s="48"/>
      <c r="DC696" s="48"/>
      <c r="DD696" s="48"/>
      <c r="DE696" s="48"/>
      <c r="DH696" s="48"/>
      <c r="DI696" s="48"/>
    </row>
    <row r="697" spans="1:113" x14ac:dyDescent="0.25">
      <c r="A697" s="4">
        <v>2020</v>
      </c>
      <c r="B697" s="5">
        <f>BD!K699</f>
        <v>689</v>
      </c>
      <c r="I697" s="19" t="s">
        <v>181</v>
      </c>
      <c r="O697" s="226"/>
      <c r="Q697" s="226"/>
      <c r="R697" s="226"/>
      <c r="T697" s="4" t="s">
        <v>181</v>
      </c>
      <c r="AE697" s="4" t="s">
        <v>181</v>
      </c>
      <c r="AP697" s="4" t="s">
        <v>181</v>
      </c>
      <c r="BA697" s="9">
        <f t="shared" ref="BA697:BA700" si="216">M697+X697+AI697+AT697</f>
        <v>0</v>
      </c>
      <c r="BB697" s="4" t="s">
        <v>181</v>
      </c>
      <c r="BC697" s="226"/>
      <c r="BE697" s="19">
        <f>Tabla1[[#This Row],[TIEMPO PRORROGADO HASTA
(1)]]-Tabla1[[#This Row],[TIEMPO PRORROGADO DESDE
(1)]]</f>
        <v>0</v>
      </c>
      <c r="BF697" s="226"/>
      <c r="BG697" s="226"/>
      <c r="BH697" s="226"/>
      <c r="BJ697" s="4" t="s">
        <v>181</v>
      </c>
      <c r="BM697" s="4">
        <f t="shared" ref="BM697:BM700" si="217">BO697-BN697</f>
        <v>0</v>
      </c>
      <c r="BR697" s="4" t="s">
        <v>181</v>
      </c>
      <c r="BU697" s="19">
        <f t="shared" ref="BU697:BU700" si="218">BW697-BV697</f>
        <v>0</v>
      </c>
      <c r="BZ697" s="19">
        <f t="shared" ref="BZ697:BZ700" si="219">BU697+BM697+BE697</f>
        <v>0</v>
      </c>
      <c r="CA697" s="19" t="s">
        <v>181</v>
      </c>
      <c r="CB697" s="226"/>
      <c r="CD697" s="226"/>
      <c r="CF697" s="19" t="s">
        <v>181</v>
      </c>
      <c r="CG697" s="226"/>
      <c r="CI697" s="226"/>
      <c r="CJ697" s="226"/>
      <c r="CK697" s="226"/>
      <c r="CL697" s="226"/>
      <c r="CN697" s="48"/>
      <c r="CO697" s="48"/>
      <c r="CP697" s="48"/>
      <c r="CR697" s="9">
        <v>0</v>
      </c>
      <c r="CS697" s="48"/>
      <c r="CT697" s="48"/>
      <c r="CU697" s="48"/>
      <c r="CX697" s="48"/>
      <c r="CY697" s="48"/>
      <c r="CZ697" s="48"/>
      <c r="DC697" s="48"/>
      <c r="DD697" s="48"/>
      <c r="DE697" s="48"/>
      <c r="DH697" s="48"/>
      <c r="DI697" s="48"/>
    </row>
    <row r="698" spans="1:113" x14ac:dyDescent="0.25">
      <c r="A698" s="4">
        <v>2020</v>
      </c>
      <c r="B698" s="5">
        <f>BD!K700</f>
        <v>690</v>
      </c>
      <c r="I698" s="19" t="s">
        <v>181</v>
      </c>
      <c r="O698" s="226"/>
      <c r="Q698" s="226"/>
      <c r="R698" s="226"/>
      <c r="T698" s="4" t="s">
        <v>181</v>
      </c>
      <c r="AE698" s="4" t="s">
        <v>181</v>
      </c>
      <c r="AP698" s="4" t="s">
        <v>181</v>
      </c>
      <c r="BA698" s="9">
        <f t="shared" si="216"/>
        <v>0</v>
      </c>
      <c r="BB698" s="4" t="s">
        <v>181</v>
      </c>
      <c r="BC698" s="226"/>
      <c r="BE698" s="19">
        <f>Tabla1[[#This Row],[TIEMPO PRORROGADO HASTA
(1)]]-Tabla1[[#This Row],[TIEMPO PRORROGADO DESDE
(1)]]</f>
        <v>0</v>
      </c>
      <c r="BF698" s="226"/>
      <c r="BG698" s="226"/>
      <c r="BH698" s="226"/>
      <c r="BJ698" s="4" t="s">
        <v>181</v>
      </c>
      <c r="BM698" s="4">
        <f t="shared" si="217"/>
        <v>0</v>
      </c>
      <c r="BR698" s="4" t="s">
        <v>181</v>
      </c>
      <c r="BU698" s="19">
        <f t="shared" si="218"/>
        <v>0</v>
      </c>
      <c r="BZ698" s="19">
        <f t="shared" si="219"/>
        <v>0</v>
      </c>
      <c r="CA698" s="19" t="s">
        <v>181</v>
      </c>
      <c r="CB698" s="226"/>
      <c r="CD698" s="226"/>
      <c r="CF698" s="19" t="s">
        <v>181</v>
      </c>
      <c r="CG698" s="226"/>
      <c r="CI698" s="226"/>
      <c r="CJ698" s="226"/>
      <c r="CK698" s="226"/>
      <c r="CL698" s="226"/>
      <c r="CN698" s="48"/>
      <c r="CO698" s="48"/>
      <c r="CP698" s="48"/>
      <c r="CR698" s="9">
        <v>0</v>
      </c>
      <c r="CS698" s="48"/>
      <c r="CT698" s="48"/>
      <c r="CU698" s="48"/>
      <c r="CX698" s="48"/>
      <c r="CY698" s="48"/>
      <c r="CZ698" s="48"/>
      <c r="DC698" s="48"/>
      <c r="DD698" s="48"/>
      <c r="DE698" s="48"/>
      <c r="DH698" s="48"/>
      <c r="DI698" s="48"/>
    </row>
    <row r="699" spans="1:113" x14ac:dyDescent="0.25">
      <c r="A699" s="4">
        <v>2020</v>
      </c>
      <c r="B699" s="5">
        <f>BD!K701</f>
        <v>691</v>
      </c>
      <c r="I699" s="19" t="s">
        <v>181</v>
      </c>
      <c r="O699" s="226"/>
      <c r="Q699" s="226"/>
      <c r="R699" s="226"/>
      <c r="T699" s="4" t="s">
        <v>181</v>
      </c>
      <c r="AE699" s="4" t="s">
        <v>181</v>
      </c>
      <c r="AP699" s="4" t="s">
        <v>181</v>
      </c>
      <c r="BA699" s="9">
        <f t="shared" si="216"/>
        <v>0</v>
      </c>
      <c r="BB699" s="4" t="s">
        <v>181</v>
      </c>
      <c r="BC699" s="226"/>
      <c r="BE699" s="19">
        <f>Tabla1[[#This Row],[TIEMPO PRORROGADO HASTA
(1)]]-Tabla1[[#This Row],[TIEMPO PRORROGADO DESDE
(1)]]</f>
        <v>0</v>
      </c>
      <c r="BF699" s="226"/>
      <c r="BG699" s="226"/>
      <c r="BH699" s="226"/>
      <c r="BJ699" s="4" t="s">
        <v>181</v>
      </c>
      <c r="BM699" s="4">
        <f t="shared" si="217"/>
        <v>0</v>
      </c>
      <c r="BR699" s="4" t="s">
        <v>181</v>
      </c>
      <c r="BU699" s="19">
        <f t="shared" si="218"/>
        <v>0</v>
      </c>
      <c r="BZ699" s="19">
        <f t="shared" si="219"/>
        <v>0</v>
      </c>
      <c r="CA699" s="19" t="s">
        <v>181</v>
      </c>
      <c r="CB699" s="226"/>
      <c r="CD699" s="226"/>
      <c r="CF699" s="19" t="s">
        <v>181</v>
      </c>
      <c r="CG699" s="226"/>
      <c r="CI699" s="226"/>
      <c r="CJ699" s="226"/>
      <c r="CK699" s="226"/>
      <c r="CL699" s="226"/>
      <c r="CN699" s="48"/>
      <c r="CO699" s="48"/>
      <c r="CP699" s="48"/>
      <c r="CR699" s="9">
        <v>0</v>
      </c>
      <c r="CS699" s="48"/>
      <c r="CT699" s="48"/>
      <c r="CU699" s="48"/>
      <c r="CX699" s="48"/>
      <c r="CY699" s="48"/>
      <c r="CZ699" s="48"/>
      <c r="DC699" s="48"/>
      <c r="DD699" s="48"/>
      <c r="DE699" s="48"/>
      <c r="DH699" s="48"/>
      <c r="DI699" s="48"/>
    </row>
    <row r="700" spans="1:113" x14ac:dyDescent="0.25">
      <c r="A700" s="4">
        <v>2020</v>
      </c>
      <c r="B700" s="5">
        <f>BD!K702</f>
        <v>692</v>
      </c>
      <c r="I700" s="19" t="s">
        <v>181</v>
      </c>
      <c r="O700" s="226"/>
      <c r="Q700" s="226"/>
      <c r="R700" s="226"/>
      <c r="T700" s="4" t="s">
        <v>181</v>
      </c>
      <c r="AE700" s="4" t="s">
        <v>181</v>
      </c>
      <c r="AP700" s="4" t="s">
        <v>181</v>
      </c>
      <c r="BA700" s="9">
        <f t="shared" si="216"/>
        <v>0</v>
      </c>
      <c r="BB700" s="4" t="s">
        <v>181</v>
      </c>
      <c r="BC700" s="226"/>
      <c r="BE700" s="19">
        <f>Tabla1[[#This Row],[TIEMPO PRORROGADO HASTA
(1)]]-Tabla1[[#This Row],[TIEMPO PRORROGADO DESDE
(1)]]</f>
        <v>0</v>
      </c>
      <c r="BF700" s="226"/>
      <c r="BG700" s="226"/>
      <c r="BH700" s="226"/>
      <c r="BJ700" s="4" t="s">
        <v>181</v>
      </c>
      <c r="BM700" s="4">
        <f t="shared" si="217"/>
        <v>0</v>
      </c>
      <c r="BR700" s="4" t="s">
        <v>181</v>
      </c>
      <c r="BU700" s="19">
        <f t="shared" si="218"/>
        <v>0</v>
      </c>
      <c r="BZ700" s="19">
        <f t="shared" si="219"/>
        <v>0</v>
      </c>
      <c r="CA700" s="19" t="s">
        <v>181</v>
      </c>
      <c r="CB700" s="226"/>
      <c r="CD700" s="226"/>
      <c r="CF700" s="19" t="s">
        <v>181</v>
      </c>
      <c r="CG700" s="226"/>
      <c r="CI700" s="226"/>
      <c r="CJ700" s="226"/>
      <c r="CK700" s="226"/>
      <c r="CL700" s="226"/>
      <c r="CN700" s="48"/>
      <c r="CO700" s="48"/>
      <c r="CP700" s="48"/>
      <c r="CR700" s="9">
        <v>0</v>
      </c>
      <c r="CS700" s="48"/>
      <c r="CT700" s="48"/>
      <c r="CU700" s="48"/>
      <c r="CX700" s="48"/>
      <c r="CY700" s="48"/>
      <c r="CZ700" s="48"/>
      <c r="DC700" s="48"/>
      <c r="DD700" s="48"/>
      <c r="DE700" s="48"/>
      <c r="DH700" s="48"/>
      <c r="DI700" s="48"/>
    </row>
    <row r="701" spans="1:113" x14ac:dyDescent="0.25">
      <c r="A701" s="4">
        <v>2020</v>
      </c>
      <c r="B701" s="5">
        <f>BD!K703</f>
        <v>693</v>
      </c>
      <c r="I701" s="19" t="s">
        <v>181</v>
      </c>
      <c r="O701" s="226"/>
      <c r="Q701" s="226"/>
      <c r="R701" s="226"/>
      <c r="T701" s="4" t="s">
        <v>181</v>
      </c>
      <c r="AE701" s="4" t="s">
        <v>181</v>
      </c>
      <c r="AP701" s="4" t="s">
        <v>181</v>
      </c>
      <c r="BA701" s="9">
        <f t="shared" ref="BA701:BA703" si="220">M701+X701+AI701+AT701</f>
        <v>0</v>
      </c>
      <c r="BB701" s="4" t="s">
        <v>181</v>
      </c>
      <c r="BC701" s="226"/>
      <c r="BE701" s="19">
        <f>Tabla1[[#This Row],[TIEMPO PRORROGADO HASTA
(1)]]-Tabla1[[#This Row],[TIEMPO PRORROGADO DESDE
(1)]]</f>
        <v>0</v>
      </c>
      <c r="BF701" s="226"/>
      <c r="BG701" s="226"/>
      <c r="BH701" s="226"/>
      <c r="BJ701" s="4" t="s">
        <v>181</v>
      </c>
      <c r="BM701" s="4">
        <f t="shared" ref="BM701:BM703" si="221">BO701-BN701</f>
        <v>0</v>
      </c>
      <c r="BR701" s="4" t="s">
        <v>181</v>
      </c>
      <c r="BU701" s="19">
        <f t="shared" ref="BU701:BU703" si="222">BW701-BV701</f>
        <v>0</v>
      </c>
      <c r="BZ701" s="19">
        <f t="shared" ref="BZ701:BZ703" si="223">BU701+BM701+BE701</f>
        <v>0</v>
      </c>
      <c r="CA701" s="19" t="s">
        <v>181</v>
      </c>
      <c r="CB701" s="226"/>
      <c r="CD701" s="226"/>
      <c r="CF701" s="19" t="s">
        <v>181</v>
      </c>
      <c r="CG701" s="226"/>
      <c r="CI701" s="226"/>
      <c r="CJ701" s="226"/>
      <c r="CK701" s="226"/>
      <c r="CL701" s="226"/>
      <c r="CN701" s="48"/>
      <c r="CO701" s="48"/>
      <c r="CP701" s="48"/>
      <c r="CR701" s="9">
        <v>0</v>
      </c>
      <c r="CS701" s="48"/>
      <c r="CT701" s="48"/>
      <c r="CU701" s="48"/>
      <c r="CX701" s="48"/>
      <c r="CY701" s="48"/>
      <c r="CZ701" s="48"/>
      <c r="DC701" s="48"/>
      <c r="DD701" s="48"/>
      <c r="DE701" s="48"/>
      <c r="DH701" s="48"/>
      <c r="DI701" s="48"/>
    </row>
    <row r="702" spans="1:113" x14ac:dyDescent="0.25">
      <c r="A702" s="4">
        <v>2020</v>
      </c>
      <c r="B702" s="5">
        <f>BD!K704</f>
        <v>694</v>
      </c>
      <c r="I702" s="19" t="s">
        <v>181</v>
      </c>
      <c r="O702" s="226"/>
      <c r="Q702" s="226"/>
      <c r="R702" s="226"/>
      <c r="T702" s="4" t="s">
        <v>181</v>
      </c>
      <c r="AE702" s="4" t="s">
        <v>181</v>
      </c>
      <c r="AP702" s="4" t="s">
        <v>181</v>
      </c>
      <c r="BA702" s="9">
        <f t="shared" si="220"/>
        <v>0</v>
      </c>
      <c r="BB702" s="4" t="s">
        <v>181</v>
      </c>
      <c r="BC702" s="226"/>
      <c r="BE702" s="19">
        <f>Tabla1[[#This Row],[TIEMPO PRORROGADO HASTA
(1)]]-Tabla1[[#This Row],[TIEMPO PRORROGADO DESDE
(1)]]</f>
        <v>0</v>
      </c>
      <c r="BF702" s="226"/>
      <c r="BG702" s="226"/>
      <c r="BH702" s="226"/>
      <c r="BJ702" s="4" t="s">
        <v>181</v>
      </c>
      <c r="BM702" s="4">
        <f t="shared" si="221"/>
        <v>0</v>
      </c>
      <c r="BR702" s="4" t="s">
        <v>181</v>
      </c>
      <c r="BU702" s="19">
        <f t="shared" si="222"/>
        <v>0</v>
      </c>
      <c r="BZ702" s="19">
        <f t="shared" si="223"/>
        <v>0</v>
      </c>
      <c r="CA702" s="19" t="s">
        <v>181</v>
      </c>
      <c r="CB702" s="226"/>
      <c r="CD702" s="226"/>
      <c r="CF702" s="19" t="s">
        <v>181</v>
      </c>
      <c r="CG702" s="226"/>
      <c r="CI702" s="226"/>
      <c r="CJ702" s="226"/>
      <c r="CK702" s="226"/>
      <c r="CL702" s="226"/>
      <c r="CN702" s="48"/>
      <c r="CO702" s="48"/>
      <c r="CP702" s="48"/>
      <c r="CR702" s="9">
        <v>0</v>
      </c>
      <c r="CS702" s="48"/>
      <c r="CT702" s="48"/>
      <c r="CU702" s="48"/>
      <c r="CX702" s="48"/>
      <c r="CY702" s="48"/>
      <c r="CZ702" s="48"/>
      <c r="DC702" s="48"/>
      <c r="DD702" s="48"/>
      <c r="DE702" s="48"/>
      <c r="DH702" s="48"/>
      <c r="DI702" s="48"/>
    </row>
    <row r="703" spans="1:113" x14ac:dyDescent="0.25">
      <c r="A703" s="4">
        <v>2020</v>
      </c>
      <c r="B703" s="5">
        <f>BD!K705</f>
        <v>695</v>
      </c>
      <c r="I703" s="19" t="s">
        <v>181</v>
      </c>
      <c r="O703" s="226"/>
      <c r="Q703" s="226"/>
      <c r="R703" s="226"/>
      <c r="T703" s="4" t="s">
        <v>181</v>
      </c>
      <c r="AE703" s="4" t="s">
        <v>181</v>
      </c>
      <c r="AP703" s="4" t="s">
        <v>181</v>
      </c>
      <c r="BA703" s="9">
        <f t="shared" si="220"/>
        <v>0</v>
      </c>
      <c r="BB703" s="4" t="s">
        <v>181</v>
      </c>
      <c r="BC703" s="226"/>
      <c r="BE703" s="19">
        <f>Tabla1[[#This Row],[TIEMPO PRORROGADO HASTA
(1)]]-Tabla1[[#This Row],[TIEMPO PRORROGADO DESDE
(1)]]</f>
        <v>0</v>
      </c>
      <c r="BF703" s="226"/>
      <c r="BG703" s="226"/>
      <c r="BH703" s="226"/>
      <c r="BJ703" s="4" t="s">
        <v>181</v>
      </c>
      <c r="BM703" s="4">
        <f t="shared" si="221"/>
        <v>0</v>
      </c>
      <c r="BR703" s="4" t="s">
        <v>181</v>
      </c>
      <c r="BU703" s="19">
        <f t="shared" si="222"/>
        <v>0</v>
      </c>
      <c r="BZ703" s="19">
        <f t="shared" si="223"/>
        <v>0</v>
      </c>
      <c r="CA703" s="19" t="s">
        <v>181</v>
      </c>
      <c r="CB703" s="226"/>
      <c r="CD703" s="226"/>
      <c r="CF703" s="19" t="s">
        <v>181</v>
      </c>
      <c r="CG703" s="226"/>
      <c r="CI703" s="226"/>
      <c r="CJ703" s="226"/>
      <c r="CK703" s="226"/>
      <c r="CL703" s="226"/>
      <c r="CN703" s="48"/>
      <c r="CO703" s="48"/>
      <c r="CP703" s="48"/>
      <c r="CR703" s="9">
        <v>0</v>
      </c>
      <c r="CS703" s="48"/>
      <c r="CT703" s="48"/>
      <c r="CU703" s="48"/>
      <c r="CX703" s="48"/>
      <c r="CY703" s="48"/>
      <c r="CZ703" s="48"/>
      <c r="DC703" s="48"/>
      <c r="DD703" s="48"/>
      <c r="DE703" s="48"/>
      <c r="DH703" s="48"/>
      <c r="DI703" s="48"/>
    </row>
    <row r="704" spans="1:113" x14ac:dyDescent="0.25">
      <c r="A704" s="4">
        <v>2020</v>
      </c>
      <c r="B704" s="5">
        <f>BD!K706</f>
        <v>696</v>
      </c>
      <c r="I704" s="19" t="s">
        <v>181</v>
      </c>
      <c r="O704" s="231"/>
      <c r="Q704" s="231"/>
      <c r="R704" s="231"/>
      <c r="T704" s="4" t="s">
        <v>181</v>
      </c>
      <c r="AE704" s="4" t="s">
        <v>181</v>
      </c>
      <c r="AP704" s="4" t="s">
        <v>181</v>
      </c>
      <c r="BA704" s="9">
        <f t="shared" ref="BA704:BA708" si="224">M704+X704+AI704+AT704</f>
        <v>0</v>
      </c>
      <c r="BB704" s="4" t="s">
        <v>181</v>
      </c>
      <c r="BC704" s="231"/>
      <c r="BE704" s="19">
        <f>Tabla1[[#This Row],[TIEMPO PRORROGADO HASTA
(1)]]-Tabla1[[#This Row],[TIEMPO PRORROGADO DESDE
(1)]]</f>
        <v>0</v>
      </c>
      <c r="BF704" s="231"/>
      <c r="BG704" s="231"/>
      <c r="BH704" s="231"/>
      <c r="BJ704" s="4" t="s">
        <v>181</v>
      </c>
      <c r="BM704" s="4">
        <f t="shared" ref="BM704:BM708" si="225">BO704-BN704</f>
        <v>0</v>
      </c>
      <c r="BR704" s="4" t="s">
        <v>181</v>
      </c>
      <c r="BU704" s="19">
        <f t="shared" ref="BU704:BU708" si="226">BW704-BV704</f>
        <v>0</v>
      </c>
      <c r="BZ704" s="19">
        <f t="shared" ref="BZ704:BZ708" si="227">BU704+BM704+BE704</f>
        <v>0</v>
      </c>
      <c r="CA704" s="19" t="s">
        <v>181</v>
      </c>
      <c r="CB704" s="231"/>
      <c r="CD704" s="231"/>
      <c r="CF704" s="19" t="s">
        <v>181</v>
      </c>
      <c r="CG704" s="231"/>
      <c r="CI704" s="231"/>
      <c r="CJ704" s="231"/>
      <c r="CK704" s="231"/>
      <c r="CL704" s="231"/>
      <c r="CN704" s="48"/>
      <c r="CO704" s="48"/>
      <c r="CP704" s="48"/>
      <c r="CR704" s="9">
        <v>0</v>
      </c>
      <c r="CS704" s="48"/>
      <c r="CT704" s="48"/>
      <c r="CU704" s="48"/>
      <c r="CX704" s="48"/>
      <c r="CY704" s="48"/>
      <c r="CZ704" s="48"/>
      <c r="DC704" s="48"/>
      <c r="DD704" s="48"/>
      <c r="DE704" s="48"/>
      <c r="DH704" s="48"/>
      <c r="DI704" s="48"/>
    </row>
    <row r="705" spans="1:113" x14ac:dyDescent="0.25">
      <c r="A705" s="4">
        <v>2020</v>
      </c>
      <c r="B705" s="5">
        <f>BD!K707</f>
        <v>697</v>
      </c>
      <c r="I705" s="19" t="s">
        <v>181</v>
      </c>
      <c r="O705" s="231"/>
      <c r="Q705" s="231"/>
      <c r="R705" s="231"/>
      <c r="T705" s="4" t="s">
        <v>181</v>
      </c>
      <c r="AE705" s="4" t="s">
        <v>181</v>
      </c>
      <c r="AP705" s="4" t="s">
        <v>181</v>
      </c>
      <c r="BA705" s="9">
        <f t="shared" si="224"/>
        <v>0</v>
      </c>
      <c r="BB705" s="4" t="s">
        <v>181</v>
      </c>
      <c r="BC705" s="231"/>
      <c r="BE705" s="19">
        <f>Tabla1[[#This Row],[TIEMPO PRORROGADO HASTA
(1)]]-Tabla1[[#This Row],[TIEMPO PRORROGADO DESDE
(1)]]</f>
        <v>0</v>
      </c>
      <c r="BF705" s="231"/>
      <c r="BG705" s="231"/>
      <c r="BH705" s="231"/>
      <c r="BJ705" s="4" t="s">
        <v>181</v>
      </c>
      <c r="BM705" s="4">
        <f t="shared" si="225"/>
        <v>0</v>
      </c>
      <c r="BR705" s="4" t="s">
        <v>181</v>
      </c>
      <c r="BU705" s="19">
        <f t="shared" si="226"/>
        <v>0</v>
      </c>
      <c r="BZ705" s="19">
        <f t="shared" si="227"/>
        <v>0</v>
      </c>
      <c r="CA705" s="19" t="s">
        <v>181</v>
      </c>
      <c r="CB705" s="231"/>
      <c r="CD705" s="231"/>
      <c r="CF705" s="19" t="s">
        <v>181</v>
      </c>
      <c r="CG705" s="231"/>
      <c r="CI705" s="231"/>
      <c r="CJ705" s="231"/>
      <c r="CK705" s="231"/>
      <c r="CL705" s="231"/>
      <c r="CN705" s="48"/>
      <c r="CO705" s="48"/>
      <c r="CP705" s="48"/>
      <c r="CR705" s="9">
        <v>0</v>
      </c>
      <c r="CS705" s="48"/>
      <c r="CT705" s="48"/>
      <c r="CU705" s="48"/>
      <c r="CX705" s="48"/>
      <c r="CY705" s="48"/>
      <c r="CZ705" s="48"/>
      <c r="DC705" s="48"/>
      <c r="DD705" s="48"/>
      <c r="DE705" s="48"/>
      <c r="DH705" s="48"/>
      <c r="DI705" s="48"/>
    </row>
    <row r="706" spans="1:113" x14ac:dyDescent="0.25">
      <c r="A706" s="4">
        <v>2020</v>
      </c>
      <c r="B706" s="5">
        <f>BD!K708</f>
        <v>698</v>
      </c>
      <c r="I706" s="19" t="s">
        <v>181</v>
      </c>
      <c r="O706" s="231"/>
      <c r="Q706" s="231"/>
      <c r="R706" s="231"/>
      <c r="T706" s="4" t="s">
        <v>181</v>
      </c>
      <c r="AE706" s="4" t="s">
        <v>181</v>
      </c>
      <c r="AP706" s="4" t="s">
        <v>181</v>
      </c>
      <c r="BA706" s="9">
        <f t="shared" si="224"/>
        <v>0</v>
      </c>
      <c r="BB706" s="4" t="s">
        <v>181</v>
      </c>
      <c r="BC706" s="231"/>
      <c r="BE706" s="19">
        <f>Tabla1[[#This Row],[TIEMPO PRORROGADO HASTA
(1)]]-Tabla1[[#This Row],[TIEMPO PRORROGADO DESDE
(1)]]</f>
        <v>0</v>
      </c>
      <c r="BF706" s="231"/>
      <c r="BG706" s="231"/>
      <c r="BH706" s="231"/>
      <c r="BJ706" s="4" t="s">
        <v>181</v>
      </c>
      <c r="BM706" s="4">
        <f t="shared" si="225"/>
        <v>0</v>
      </c>
      <c r="BR706" s="4" t="s">
        <v>181</v>
      </c>
      <c r="BU706" s="19">
        <f t="shared" si="226"/>
        <v>0</v>
      </c>
      <c r="BZ706" s="19">
        <f t="shared" si="227"/>
        <v>0</v>
      </c>
      <c r="CA706" s="19" t="s">
        <v>181</v>
      </c>
      <c r="CB706" s="231"/>
      <c r="CD706" s="231"/>
      <c r="CF706" s="19" t="s">
        <v>181</v>
      </c>
      <c r="CG706" s="231"/>
      <c r="CI706" s="231"/>
      <c r="CJ706" s="231"/>
      <c r="CK706" s="231"/>
      <c r="CL706" s="231"/>
      <c r="CN706" s="48"/>
      <c r="CO706" s="48"/>
      <c r="CP706" s="48"/>
      <c r="CR706" s="9">
        <v>0</v>
      </c>
      <c r="CS706" s="48"/>
      <c r="CT706" s="48"/>
      <c r="CU706" s="48"/>
      <c r="CX706" s="48"/>
      <c r="CY706" s="48"/>
      <c r="CZ706" s="48"/>
      <c r="DC706" s="48"/>
      <c r="DD706" s="48"/>
      <c r="DE706" s="48"/>
      <c r="DH706" s="48"/>
      <c r="DI706" s="48"/>
    </row>
    <row r="707" spans="1:113" x14ac:dyDescent="0.25">
      <c r="A707" s="4">
        <v>2020</v>
      </c>
      <c r="B707" s="5">
        <f>BD!K709</f>
        <v>699</v>
      </c>
      <c r="I707" s="19" t="s">
        <v>181</v>
      </c>
      <c r="O707" s="231"/>
      <c r="Q707" s="231"/>
      <c r="R707" s="231"/>
      <c r="T707" s="4" t="s">
        <v>181</v>
      </c>
      <c r="AE707" s="4" t="s">
        <v>181</v>
      </c>
      <c r="AP707" s="4" t="s">
        <v>181</v>
      </c>
      <c r="BA707" s="9">
        <f t="shared" si="224"/>
        <v>0</v>
      </c>
      <c r="BB707" s="4" t="s">
        <v>181</v>
      </c>
      <c r="BC707" s="231"/>
      <c r="BE707" s="19">
        <f>Tabla1[[#This Row],[TIEMPO PRORROGADO HASTA
(1)]]-Tabla1[[#This Row],[TIEMPO PRORROGADO DESDE
(1)]]</f>
        <v>0</v>
      </c>
      <c r="BF707" s="231"/>
      <c r="BG707" s="231"/>
      <c r="BH707" s="231"/>
      <c r="BJ707" s="4" t="s">
        <v>181</v>
      </c>
      <c r="BM707" s="4">
        <f t="shared" si="225"/>
        <v>0</v>
      </c>
      <c r="BR707" s="4" t="s">
        <v>181</v>
      </c>
      <c r="BU707" s="19">
        <f t="shared" si="226"/>
        <v>0</v>
      </c>
      <c r="BZ707" s="19">
        <f t="shared" si="227"/>
        <v>0</v>
      </c>
      <c r="CA707" s="19" t="s">
        <v>181</v>
      </c>
      <c r="CB707" s="231"/>
      <c r="CD707" s="231"/>
      <c r="CF707" s="19" t="s">
        <v>181</v>
      </c>
      <c r="CG707" s="231"/>
      <c r="CI707" s="231"/>
      <c r="CJ707" s="231"/>
      <c r="CK707" s="231"/>
      <c r="CL707" s="231"/>
      <c r="CN707" s="48"/>
      <c r="CO707" s="48"/>
      <c r="CP707" s="48"/>
      <c r="CR707" s="9">
        <v>0</v>
      </c>
      <c r="CS707" s="48"/>
      <c r="CT707" s="48"/>
      <c r="CU707" s="48"/>
      <c r="CX707" s="48"/>
      <c r="CY707" s="48"/>
      <c r="CZ707" s="48"/>
      <c r="DC707" s="48"/>
      <c r="DD707" s="48"/>
      <c r="DE707" s="48"/>
      <c r="DH707" s="48"/>
      <c r="DI707" s="48"/>
    </row>
    <row r="708" spans="1:113" x14ac:dyDescent="0.25">
      <c r="A708" s="4">
        <v>2020</v>
      </c>
      <c r="B708" s="5">
        <f>BD!K710</f>
        <v>700</v>
      </c>
      <c r="I708" s="19" t="s">
        <v>181</v>
      </c>
      <c r="O708" s="231"/>
      <c r="Q708" s="231"/>
      <c r="R708" s="231"/>
      <c r="T708" s="4" t="s">
        <v>181</v>
      </c>
      <c r="AE708" s="4" t="s">
        <v>181</v>
      </c>
      <c r="AP708" s="4" t="s">
        <v>181</v>
      </c>
      <c r="BA708" s="9">
        <f t="shared" si="224"/>
        <v>0</v>
      </c>
      <c r="BB708" s="4" t="s">
        <v>181</v>
      </c>
      <c r="BC708" s="231"/>
      <c r="BE708" s="19">
        <f>Tabla1[[#This Row],[TIEMPO PRORROGADO HASTA
(1)]]-Tabla1[[#This Row],[TIEMPO PRORROGADO DESDE
(1)]]</f>
        <v>0</v>
      </c>
      <c r="BF708" s="231"/>
      <c r="BG708" s="231"/>
      <c r="BH708" s="231"/>
      <c r="BJ708" s="4" t="s">
        <v>181</v>
      </c>
      <c r="BM708" s="4">
        <f t="shared" si="225"/>
        <v>0</v>
      </c>
      <c r="BR708" s="4" t="s">
        <v>181</v>
      </c>
      <c r="BU708" s="19">
        <f t="shared" si="226"/>
        <v>0</v>
      </c>
      <c r="BZ708" s="19">
        <f t="shared" si="227"/>
        <v>0</v>
      </c>
      <c r="CA708" s="19" t="s">
        <v>181</v>
      </c>
      <c r="CB708" s="231"/>
      <c r="CD708" s="231"/>
      <c r="CF708" s="19" t="s">
        <v>181</v>
      </c>
      <c r="CG708" s="231"/>
      <c r="CI708" s="231"/>
      <c r="CJ708" s="231"/>
      <c r="CK708" s="231"/>
      <c r="CL708" s="231"/>
      <c r="CN708" s="48"/>
      <c r="CO708" s="48"/>
      <c r="CP708" s="48"/>
      <c r="CR708" s="9">
        <v>0</v>
      </c>
      <c r="CS708" s="48"/>
      <c r="CT708" s="48"/>
      <c r="CU708" s="48"/>
      <c r="CX708" s="48"/>
      <c r="CY708" s="48"/>
      <c r="CZ708" s="48"/>
      <c r="DC708" s="48"/>
      <c r="DD708" s="48"/>
      <c r="DE708" s="48"/>
      <c r="DH708" s="48"/>
      <c r="DI708" s="48"/>
    </row>
    <row r="709" spans="1:113" x14ac:dyDescent="0.25">
      <c r="B709" s="5"/>
      <c r="O709" s="85"/>
      <c r="Q709" s="85"/>
      <c r="R709" s="85"/>
      <c r="AE709" s="4"/>
      <c r="AP709" s="4"/>
      <c r="BB709" s="4"/>
      <c r="BC709" s="85"/>
      <c r="BF709" s="85"/>
      <c r="BG709" s="85"/>
      <c r="BH709" s="85"/>
      <c r="BJ709" s="4"/>
      <c r="BM709" s="4"/>
      <c r="BR709" s="4"/>
      <c r="CB709" s="85"/>
      <c r="CD709" s="85"/>
      <c r="CF709" s="19"/>
      <c r="CG709" s="85"/>
      <c r="CI709" s="85"/>
      <c r="CJ709" s="85"/>
      <c r="CK709" s="85"/>
      <c r="CL709" s="85"/>
      <c r="CN709" s="48"/>
      <c r="CO709" s="48"/>
      <c r="CP709" s="48"/>
      <c r="CS709" s="48"/>
      <c r="CT709" s="48"/>
      <c r="CU709" s="48"/>
      <c r="CX709" s="48"/>
      <c r="CY709" s="48"/>
      <c r="CZ709" s="48"/>
      <c r="DC709" s="48"/>
      <c r="DD709" s="48"/>
      <c r="DE709" s="48"/>
      <c r="DH709" s="48"/>
      <c r="DI709" s="48"/>
    </row>
    <row r="710" spans="1:113" x14ac:dyDescent="0.25">
      <c r="B710" s="5"/>
      <c r="AE710" s="4"/>
      <c r="AP710" s="4"/>
      <c r="BB710" s="4"/>
      <c r="BJ710" s="4"/>
      <c r="BM710" s="4"/>
      <c r="BR710" s="4"/>
      <c r="CF710" s="19"/>
      <c r="CN710" s="48"/>
      <c r="CO710" s="48"/>
      <c r="CP710" s="48"/>
      <c r="CS710" s="48"/>
      <c r="CT710" s="48"/>
      <c r="CU710" s="48"/>
      <c r="CX710" s="48"/>
      <c r="CY710" s="48"/>
      <c r="CZ710" s="48"/>
      <c r="DC710" s="48"/>
      <c r="DD710" s="48"/>
      <c r="DE710" s="48"/>
      <c r="DH710" s="48"/>
      <c r="DI710" s="48"/>
    </row>
    <row r="711" spans="1:113" x14ac:dyDescent="0.25">
      <c r="B711" s="5"/>
      <c r="AE711" s="4"/>
      <c r="AP711" s="4"/>
      <c r="BB711" s="4"/>
      <c r="BJ711" s="4"/>
      <c r="BM711" s="4"/>
      <c r="BR711" s="4"/>
      <c r="CF711" s="19"/>
      <c r="CN711" s="48"/>
      <c r="CO711" s="48"/>
      <c r="CP711" s="48"/>
      <c r="CS711" s="48"/>
      <c r="CT711" s="48"/>
      <c r="CU711" s="48"/>
      <c r="CX711" s="48"/>
      <c r="CY711" s="48"/>
      <c r="CZ711" s="48"/>
      <c r="DC711" s="48"/>
      <c r="DD711" s="48"/>
      <c r="DE711" s="48"/>
      <c r="DH711" s="48"/>
      <c r="DI711" s="48"/>
    </row>
    <row r="718" spans="1:113" x14ac:dyDescent="0.25">
      <c r="E718" s="78"/>
    </row>
  </sheetData>
  <phoneticPr fontId="12" type="noConversion"/>
  <dataValidations count="3">
    <dataValidation type="list" allowBlank="1" showInputMessage="1" showErrorMessage="1" sqref="H151:H180 H148:H149 H124:H140 H142:H143 H145:H146 H42:H121 H2:H40 H183:H338 H525:H604 H709:H711 H341:H496 H498:H523 AD2:AD387 AD389:AD711 BQ2:BQ711 AZ2:AZ711 BY2:BY711 CE2:CE711" xr:uid="{00000000-0002-0000-0100-000000000000}">
      <formula1>ABOGADO_RESPONSABLE</formula1>
    </dataValidation>
    <dataValidation type="list" allowBlank="1" showInputMessage="1" showErrorMessage="1" sqref="BB2:BB711 T2:T711 CF2:CF711 AP2:AP711 BR2:BR711 AE2:AE711 BJ2:BJ711 CA2:CA711 I2:I711" xr:uid="{00000000-0002-0000-0100-000001000000}">
      <formula1>TIENE_RUP</formula1>
    </dataValidation>
    <dataValidation type="list" allowBlank="1" showInputMessage="1" showErrorMessage="1" sqref="AH2:AH711 W2:W711 AS2:AS711 L2:L711" xr:uid="{00000000-0002-0000-0100-000002000000}">
      <formula1>RECURSO__MADS_FONAM</formula1>
    </dataValidation>
  </dataValidations>
  <pageMargins left="0.7" right="0.7" top="0.75" bottom="0.75" header="0.3" footer="0.3"/>
  <pageSetup orientation="portrait" horizontalDpi="4294967293" verticalDpi="4294967293" r:id="rId1"/>
  <tableParts count="1">
    <tablePart r:id="rId2"/>
  </tableParts>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100-000003000000}">
          <x14:formula1>
            <xm:f>LISTAS!$B$2:$B$32</xm:f>
          </x14:formula1>
          <xm:sqref>CK1</xm:sqref>
        </x14:dataValidation>
        <x14:dataValidation type="list" allowBlank="1" showInputMessage="1" showErrorMessage="1" xr:uid="{00000000-0002-0000-0100-000004000000}">
          <x14:formula1>
            <xm:f>LISTAS!$B$2:$B$39</xm:f>
          </x14:formula1>
          <xm:sqref>H41 H122:H123 H150 H339:H340 H181:H182 H144 H147 H141 H524 H497 BI2:BI34 BI254:BI345 BI220 BI36:BI218 BI347:BI377 CK2:CK1048576 BI223:BI252 BI552:BI708 BI379:BI550</xm:sqref>
        </x14:dataValidation>
        <x14:dataValidation type="list" allowBlank="1" showInputMessage="1" showErrorMessage="1" xr:uid="{00000000-0002-0000-0100-000005000000}">
          <x14:formula1>
            <xm:f>LISTAS!$B$2:$B$38</xm:f>
          </x14:formula1>
          <xm:sqref>BI1 S1 S709:S1048576 BI709:BI1048576</xm:sqref>
        </x14:dataValidation>
        <x14:dataValidation type="list" allowBlank="1" showInputMessage="1" showErrorMessage="1" xr:uid="{00000000-0002-0000-0100-000006000000}">
          <x14:formula1>
            <xm:f>LISTAS!$B$2:$B$40</xm:f>
          </x14:formula1>
          <xm:sqref>BI35 BI219 BI221:BI222 BI346 BI378 AD388 BI551 BI253 S2:S708</xm:sqref>
        </x14:dataValidation>
        <x14:dataValidation type="list" allowBlank="1" showInputMessage="1" showErrorMessage="1" xr:uid="{00000000-0002-0000-0100-000007000000}">
          <x14:formula1>
            <xm:f>LISTAS!$B$2:$B$41</xm:f>
          </x14:formula1>
          <xm:sqref>H605:H708</xm:sqref>
        </x14:dataValidation>
        <x14:dataValidation type="list" allowBlank="1" showInputMessage="1" showErrorMessage="1" xr:uid="{00000000-0002-0000-0100-000008000000}">
          <x14:formula1>
            <xm:f>LISTAS!$Y$2:$Y$3</xm:f>
          </x14:formula1>
          <xm:sqref>BL388 V388 K1:K1048576 CH1:CH1048576 BD1:BD1048576</xm:sqref>
        </x14:dataValidation>
        <x14:dataValidation type="list" allowBlank="1" showInputMessage="1" showErrorMessage="1" xr:uid="{00000000-0002-0000-0100-000009000000}">
          <x14:formula1>
            <xm:f>LISTAS!B1044370:B1044400</xm:f>
          </x14:formula1>
          <xm:sqref>AO1046567:AO1048576</xm:sqref>
        </x14:dataValidation>
        <x14:dataValidation type="list" allowBlank="1" showInputMessage="1" showErrorMessage="1" xr:uid="{00000000-0002-0000-0100-00000A000000}">
          <x14:formula1>
            <xm:f>LISTAS!B1246:B1276</xm:f>
          </x14:formula1>
          <xm:sqref>AO712:AO1046566</xm:sqref>
        </x14:dataValidation>
        <x14:dataValidation type="list" allowBlank="1" showInputMessage="1" showErrorMessage="1" xr:uid="{00000000-0002-0000-0100-00000B000000}">
          <x14:formula1>
            <xm:f>LISTAS!B9:B39</xm:f>
          </x14:formula1>
          <xm:sqref>AO711</xm:sqref>
        </x14:dataValidation>
        <x14:dataValidation type="list" allowBlank="1" showInputMessage="1" showErrorMessage="1" xr:uid="{00000000-0002-0000-0100-00000C000000}">
          <x14:formula1>
            <xm:f>LISTAS!B13:B43</xm:f>
          </x14:formula1>
          <xm:sqref>AO710</xm:sqref>
        </x14:dataValidation>
        <x14:dataValidation type="list" allowBlank="1" showInputMessage="1" showErrorMessage="1" xr:uid="{00000000-0002-0000-0100-00000D000000}">
          <x14:formula1>
            <xm:f>LISTAS!B17:B47</xm:f>
          </x14:formula1>
          <xm:sqref>AO709</xm:sqref>
        </x14:dataValidation>
        <x14:dataValidation type="list" allowBlank="1" showInputMessage="1" showErrorMessage="1" xr:uid="{00000000-0002-0000-0100-00000E000000}">
          <x14:formula1>
            <xm:f>LISTAS!B408:B438</xm:f>
          </x14:formula1>
          <xm:sqref>AO417:AO708</xm:sqref>
        </x14:dataValidation>
        <x14:dataValidation type="list" allowBlank="1" showInputMessage="1" showErrorMessage="1" xr:uid="{00000000-0002-0000-0100-00000F000000}">
          <x14:formula1>
            <xm:f>LISTAS!B297:B327</xm:f>
          </x14:formula1>
          <xm:sqref>AO304:AO356</xm:sqref>
        </x14:dataValidation>
        <x14:dataValidation type="list" allowBlank="1" showInputMessage="1" showErrorMessage="1" xr:uid="{00000000-0002-0000-0100-000010000000}">
          <x14:formula1>
            <xm:f>LISTAS!B349:B379</xm:f>
          </x14:formula1>
          <xm:sqref>AO357:AO416</xm:sqref>
        </x14:dataValidation>
        <x14:dataValidation type="list" allowBlank="1" showInputMessage="1" showErrorMessage="1" xr:uid="{00000000-0002-0000-0100-000011000000}">
          <x14:formula1>
            <xm:f>LISTAS!B258:B288</xm:f>
          </x14:formula1>
          <xm:sqref>AO264:AO303</xm:sqref>
        </x14:dataValidation>
        <x14:dataValidation type="list" allowBlank="1" showInputMessage="1" showErrorMessage="1" xr:uid="{00000000-0002-0000-0100-000012000000}">
          <x14:formula1>
            <xm:f>LISTAS!B10:B40</xm:f>
          </x14:formula1>
          <xm:sqref>AO12:AO21</xm:sqref>
        </x14:dataValidation>
        <x14:dataValidation type="list" allowBlank="1" showInputMessage="1" showErrorMessage="1" xr:uid="{00000000-0002-0000-0100-000013000000}">
          <x14:formula1>
            <xm:f>LISTAS!B19:B49</xm:f>
          </x14:formula1>
          <xm:sqref>AO22:AO176</xm:sqref>
        </x14:dataValidation>
        <x14:dataValidation type="list" allowBlank="1" showInputMessage="1" showErrorMessage="1" xr:uid="{00000000-0002-0000-0100-000014000000}">
          <x14:formula1>
            <xm:f>LISTAS!B173:B203</xm:f>
          </x14:formula1>
          <xm:sqref>AO177:AO182</xm:sqref>
        </x14:dataValidation>
        <x14:dataValidation type="list" allowBlank="1" showInputMessage="1" showErrorMessage="1" xr:uid="{00000000-0002-0000-0100-000015000000}">
          <x14:formula1>
            <xm:f>LISTAS!B178:B208</xm:f>
          </x14:formula1>
          <xm:sqref>AO183:AO263</xm:sqref>
        </x14:dataValidation>
        <x14:dataValidation type="list" allowBlank="1" showInputMessage="1" showErrorMessage="1" xr:uid="{00000000-0002-0000-0100-000016000000}">
          <x14:formula1>
            <xm:f>LISTAS!B1:B30</xm:f>
          </x14:formula1>
          <xm:sqref>AO1:AO11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A2:N4"/>
  <sheetViews>
    <sheetView zoomScaleNormal="100" workbookViewId="0">
      <pane xSplit="2" ySplit="2" topLeftCell="C3" activePane="bottomRight" state="frozen"/>
      <selection activeCell="AH57" sqref="AH57"/>
      <selection pane="topRight" activeCell="AH57" sqref="AH57"/>
      <selection pane="bottomLeft" activeCell="AH57" sqref="AH57"/>
      <selection pane="bottomRight" activeCell="A2" sqref="A2"/>
    </sheetView>
  </sheetViews>
  <sheetFormatPr baseColWidth="10" defaultRowHeight="15" x14ac:dyDescent="0.25"/>
  <cols>
    <col min="2" max="3" width="11.42578125" customWidth="1"/>
    <col min="4" max="4" width="11.42578125" style="69" customWidth="1"/>
    <col min="5" max="5" width="11.7109375" customWidth="1"/>
    <col min="6" max="6" width="11.42578125" style="69" customWidth="1"/>
    <col min="7" max="7" width="26" customWidth="1"/>
    <col min="8" max="8" width="25.5703125" customWidth="1"/>
    <col min="9" max="9" width="49.42578125" customWidth="1"/>
    <col min="10" max="10" width="34.85546875" customWidth="1"/>
    <col min="11" max="11" width="26.42578125" customWidth="1"/>
    <col min="12" max="12" width="25.42578125" customWidth="1"/>
    <col min="13" max="13" width="18.28515625" bestFit="1" customWidth="1"/>
    <col min="15" max="15" width="16.7109375" bestFit="1" customWidth="1"/>
  </cols>
  <sheetData>
    <row r="2" spans="1:14" ht="30.75" thickBot="1" x14ac:dyDescent="0.3">
      <c r="A2" s="67" t="s">
        <v>1</v>
      </c>
      <c r="B2" s="58" t="s">
        <v>20</v>
      </c>
      <c r="C2" s="58" t="s">
        <v>49</v>
      </c>
      <c r="D2" s="62" t="s">
        <v>50</v>
      </c>
      <c r="E2" s="58" t="s">
        <v>51</v>
      </c>
      <c r="F2" s="62" t="s">
        <v>52</v>
      </c>
      <c r="G2" s="58" t="s">
        <v>53</v>
      </c>
      <c r="H2" s="58" t="s">
        <v>54</v>
      </c>
      <c r="I2" s="65" t="s">
        <v>37</v>
      </c>
      <c r="J2" s="65" t="s">
        <v>359</v>
      </c>
      <c r="K2" s="58" t="s">
        <v>23</v>
      </c>
      <c r="L2" s="58" t="s">
        <v>24</v>
      </c>
      <c r="M2" s="58" t="s">
        <v>358</v>
      </c>
      <c r="N2" s="65" t="s">
        <v>344</v>
      </c>
    </row>
    <row r="3" spans="1:14" ht="15.75" thickTop="1" x14ac:dyDescent="0.25">
      <c r="A3" s="66">
        <v>2016</v>
      </c>
      <c r="B3" s="59">
        <v>1</v>
      </c>
      <c r="C3" s="60">
        <v>916</v>
      </c>
      <c r="D3" s="63">
        <v>42374</v>
      </c>
      <c r="E3" s="60">
        <v>1316</v>
      </c>
      <c r="F3" s="64">
        <v>42376</v>
      </c>
      <c r="G3" s="60" t="s">
        <v>215</v>
      </c>
      <c r="H3" s="60" t="s">
        <v>216</v>
      </c>
      <c r="I3" s="60" t="s">
        <v>201</v>
      </c>
      <c r="J3" s="61" t="s">
        <v>201</v>
      </c>
      <c r="K3" s="60" t="s">
        <v>116</v>
      </c>
      <c r="L3" s="60" t="s">
        <v>138</v>
      </c>
      <c r="M3" s="68">
        <v>82000497</v>
      </c>
      <c r="N3" t="str">
        <f>TEXT(F3,"MMMM")</f>
        <v>enero</v>
      </c>
    </row>
    <row r="4" spans="1:14" x14ac:dyDescent="0.25">
      <c r="A4" s="66"/>
      <c r="B4" s="59">
        <v>1</v>
      </c>
      <c r="C4" s="60">
        <v>916</v>
      </c>
      <c r="D4" s="63">
        <v>42374</v>
      </c>
      <c r="E4" s="60">
        <v>1316</v>
      </c>
      <c r="F4" s="64">
        <v>42376</v>
      </c>
      <c r="G4" s="60" t="s">
        <v>215</v>
      </c>
      <c r="H4" s="60" t="s">
        <v>216</v>
      </c>
      <c r="I4" s="60" t="s">
        <v>201</v>
      </c>
      <c r="J4" s="61" t="s">
        <v>201</v>
      </c>
      <c r="K4" s="60" t="s">
        <v>116</v>
      </c>
      <c r="L4" s="60" t="s">
        <v>138</v>
      </c>
      <c r="M4" s="68">
        <v>3607060</v>
      </c>
      <c r="N4" t="str">
        <f>TEXT(F4,"MMMM")</f>
        <v>enero</v>
      </c>
    </row>
  </sheetData>
  <dataValidations count="4">
    <dataValidation type="list" allowBlank="1" showInputMessage="1" showErrorMessage="1" sqref="G3:G4" xr:uid="{00000000-0002-0000-0200-000000000000}">
      <formula1>AFECTACIÓN_DEL_RECURSO</formula1>
    </dataValidation>
    <dataValidation type="list" allowBlank="1" showInputMessage="1" showErrorMessage="1" sqref="I3:J4" xr:uid="{00000000-0002-0000-0200-000001000000}">
      <formula1>DEPENDENCIA_SOLICITANTE</formula1>
    </dataValidation>
    <dataValidation type="list" allowBlank="1" showInputMessage="1" showErrorMessage="1" sqref="K3:K4" xr:uid="{00000000-0002-0000-0200-000002000000}">
      <formula1>MODALIDAD_DE_SELECCIÓN</formula1>
    </dataValidation>
    <dataValidation type="list" allowBlank="1" showInputMessage="1" showErrorMessage="1" sqref="L3:L4" xr:uid="{00000000-0002-0000-0200-000003000000}">
      <formula1>INDIRECT(#REF!)</formula1>
    </dataValidation>
  </dataValidations>
  <pageMargins left="0.7" right="0.7" top="0.75" bottom="0.75" header="0.3" footer="0.3"/>
  <pageSetup orientation="portrait" r:id="rId1"/>
  <ignoredErrors>
    <ignoredError sqref="L3:L4" listDataValidation="1"/>
  </ignoredErrors>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K165"/>
  <sheetViews>
    <sheetView workbookViewId="0">
      <pane xSplit="2" ySplit="1" topLeftCell="C2" activePane="bottomRight" state="frozen"/>
      <selection pane="topRight" activeCell="C1" sqref="C1"/>
      <selection pane="bottomLeft" activeCell="A2" sqref="A2"/>
      <selection pane="bottomRight" activeCell="B73" sqref="B73"/>
    </sheetView>
  </sheetViews>
  <sheetFormatPr baseColWidth="10" defaultColWidth="11.42578125" defaultRowHeight="15" x14ac:dyDescent="0.35"/>
  <cols>
    <col min="1" max="1" width="11.85546875" style="146" customWidth="1"/>
    <col min="2" max="2" width="17.42578125" style="146" bestFit="1" customWidth="1"/>
    <col min="3" max="3" width="31.28515625" style="146" bestFit="1" customWidth="1"/>
    <col min="4" max="4" width="30.85546875" style="146" customWidth="1"/>
    <col min="5" max="5" width="17" style="146" customWidth="1"/>
    <col min="6" max="6" width="46.7109375" style="146" customWidth="1"/>
    <col min="7" max="7" width="30.85546875" style="146" customWidth="1"/>
    <col min="8" max="9" width="26.85546875" style="146" customWidth="1"/>
    <col min="10" max="10" width="45.85546875" style="146" bestFit="1" customWidth="1"/>
    <col min="11" max="11" width="23" style="146" customWidth="1"/>
    <col min="12" max="16384" width="11.42578125" style="146"/>
  </cols>
  <sheetData>
    <row r="1" spans="1:11" ht="27.75" customHeight="1" x14ac:dyDescent="0.35">
      <c r="A1" s="143" t="s">
        <v>3019</v>
      </c>
      <c r="B1" s="144" t="s">
        <v>3011</v>
      </c>
      <c r="C1" s="144" t="s">
        <v>3010</v>
      </c>
      <c r="D1" s="144" t="s">
        <v>2296</v>
      </c>
      <c r="E1" s="144" t="s">
        <v>3018</v>
      </c>
      <c r="F1" s="144" t="s">
        <v>66</v>
      </c>
      <c r="G1" s="144" t="s">
        <v>67</v>
      </c>
      <c r="H1" s="144" t="s">
        <v>3015</v>
      </c>
      <c r="I1" s="144" t="s">
        <v>3014</v>
      </c>
      <c r="J1" s="144" t="s">
        <v>3013</v>
      </c>
      <c r="K1" s="145" t="s">
        <v>3012</v>
      </c>
    </row>
    <row r="2" spans="1:11" s="151" customFormat="1" ht="20.100000000000001" customHeight="1" x14ac:dyDescent="0.35">
      <c r="A2" s="158">
        <v>1</v>
      </c>
      <c r="B2" s="156">
        <v>59</v>
      </c>
      <c r="C2" s="147" t="s">
        <v>496</v>
      </c>
      <c r="D2" s="147" t="s">
        <v>1167</v>
      </c>
      <c r="E2" s="148">
        <v>53122487</v>
      </c>
      <c r="F2" s="147" t="s">
        <v>3016</v>
      </c>
      <c r="G2" s="147" t="s">
        <v>957</v>
      </c>
      <c r="H2" s="149">
        <v>43851</v>
      </c>
      <c r="I2" s="149">
        <v>43875</v>
      </c>
      <c r="J2" s="147" t="s">
        <v>3006</v>
      </c>
      <c r="K2" s="150" t="s">
        <v>3004</v>
      </c>
    </row>
    <row r="3" spans="1:11" s="151" customFormat="1" ht="20.100000000000001" customHeight="1" x14ac:dyDescent="0.35">
      <c r="A3" s="159"/>
      <c r="B3" s="156">
        <v>59</v>
      </c>
      <c r="C3" s="147" t="s">
        <v>496</v>
      </c>
      <c r="D3" s="147" t="s">
        <v>3009</v>
      </c>
      <c r="E3" s="148">
        <v>14396089</v>
      </c>
      <c r="F3" s="147" t="s">
        <v>3017</v>
      </c>
      <c r="G3" s="147" t="s">
        <v>957</v>
      </c>
      <c r="H3" s="149">
        <v>43876</v>
      </c>
      <c r="I3" s="149"/>
      <c r="J3" s="147" t="s">
        <v>3008</v>
      </c>
      <c r="K3" s="150" t="s">
        <v>3004</v>
      </c>
    </row>
    <row r="4" spans="1:11" s="151" customFormat="1" ht="20.100000000000001" customHeight="1" x14ac:dyDescent="0.35">
      <c r="A4" s="158">
        <v>2</v>
      </c>
      <c r="B4" s="156">
        <v>87</v>
      </c>
      <c r="C4" s="147" t="s">
        <v>935</v>
      </c>
      <c r="D4" s="147" t="s">
        <v>1167</v>
      </c>
      <c r="E4" s="148">
        <v>53122487</v>
      </c>
      <c r="F4" s="147" t="s">
        <v>3016</v>
      </c>
      <c r="G4" s="147" t="s">
        <v>957</v>
      </c>
      <c r="H4" s="149">
        <v>43854</v>
      </c>
      <c r="I4" s="149">
        <v>44561</v>
      </c>
      <c r="J4" s="147" t="s">
        <v>3006</v>
      </c>
      <c r="K4" s="150" t="s">
        <v>3004</v>
      </c>
    </row>
    <row r="5" spans="1:11" s="151" customFormat="1" ht="20.100000000000001" customHeight="1" x14ac:dyDescent="0.35">
      <c r="A5" s="159"/>
      <c r="B5" s="156">
        <v>87</v>
      </c>
      <c r="C5" s="147" t="s">
        <v>935</v>
      </c>
      <c r="D5" s="147" t="s">
        <v>3009</v>
      </c>
      <c r="E5" s="148">
        <v>14396089</v>
      </c>
      <c r="F5" s="147" t="s">
        <v>3017</v>
      </c>
      <c r="G5" s="147" t="s">
        <v>957</v>
      </c>
      <c r="H5" s="149">
        <v>43876</v>
      </c>
      <c r="I5" s="149"/>
      <c r="J5" s="147" t="s">
        <v>3008</v>
      </c>
      <c r="K5" s="150" t="s">
        <v>3004</v>
      </c>
    </row>
    <row r="6" spans="1:11" s="151" customFormat="1" ht="20.100000000000001" customHeight="1" x14ac:dyDescent="0.35">
      <c r="A6" s="158">
        <v>3</v>
      </c>
      <c r="B6" s="156">
        <v>88</v>
      </c>
      <c r="C6" s="147" t="s">
        <v>640</v>
      </c>
      <c r="D6" s="147" t="s">
        <v>1167</v>
      </c>
      <c r="E6" s="148">
        <v>53122487</v>
      </c>
      <c r="F6" s="147" t="s">
        <v>3016</v>
      </c>
      <c r="G6" s="147" t="s">
        <v>957</v>
      </c>
      <c r="H6" s="149">
        <v>43857</v>
      </c>
      <c r="I6" s="149">
        <v>43875</v>
      </c>
      <c r="J6" s="147" t="s">
        <v>3006</v>
      </c>
      <c r="K6" s="150" t="s">
        <v>3004</v>
      </c>
    </row>
    <row r="7" spans="1:11" s="151" customFormat="1" ht="20.100000000000001" customHeight="1" x14ac:dyDescent="0.35">
      <c r="A7" s="159"/>
      <c r="B7" s="156">
        <v>88</v>
      </c>
      <c r="C7" s="147" t="s">
        <v>640</v>
      </c>
      <c r="D7" s="147" t="s">
        <v>3009</v>
      </c>
      <c r="E7" s="148">
        <v>14396089</v>
      </c>
      <c r="F7" s="147" t="s">
        <v>3017</v>
      </c>
      <c r="G7" s="147" t="s">
        <v>957</v>
      </c>
      <c r="H7" s="149">
        <v>43876</v>
      </c>
      <c r="I7" s="149"/>
      <c r="J7" s="147" t="s">
        <v>3008</v>
      </c>
      <c r="K7" s="150" t="s">
        <v>3004</v>
      </c>
    </row>
    <row r="8" spans="1:11" s="151" customFormat="1" ht="20.100000000000001" customHeight="1" x14ac:dyDescent="0.35">
      <c r="A8" s="158">
        <v>4</v>
      </c>
      <c r="B8" s="156">
        <v>89</v>
      </c>
      <c r="C8" s="147" t="s">
        <v>641</v>
      </c>
      <c r="D8" s="147" t="s">
        <v>1167</v>
      </c>
      <c r="E8" s="148">
        <v>53122487</v>
      </c>
      <c r="F8" s="147" t="s">
        <v>3016</v>
      </c>
      <c r="G8" s="147" t="s">
        <v>957</v>
      </c>
      <c r="H8" s="149">
        <v>43854</v>
      </c>
      <c r="I8" s="149">
        <v>43875</v>
      </c>
      <c r="J8" s="147" t="s">
        <v>3006</v>
      </c>
      <c r="K8" s="150" t="s">
        <v>3004</v>
      </c>
    </row>
    <row r="9" spans="1:11" s="151" customFormat="1" ht="20.100000000000001" customHeight="1" x14ac:dyDescent="0.35">
      <c r="A9" s="159"/>
      <c r="B9" s="156">
        <v>89</v>
      </c>
      <c r="C9" s="147" t="s">
        <v>641</v>
      </c>
      <c r="D9" s="147" t="s">
        <v>3009</v>
      </c>
      <c r="E9" s="148">
        <v>14396089</v>
      </c>
      <c r="F9" s="147" t="s">
        <v>3017</v>
      </c>
      <c r="G9" s="147" t="s">
        <v>957</v>
      </c>
      <c r="H9" s="149">
        <v>43876</v>
      </c>
      <c r="I9" s="149"/>
      <c r="J9" s="147" t="s">
        <v>3008</v>
      </c>
      <c r="K9" s="150" t="s">
        <v>3004</v>
      </c>
    </row>
    <row r="10" spans="1:11" s="151" customFormat="1" ht="20.100000000000001" customHeight="1" x14ac:dyDescent="0.35">
      <c r="A10" s="158">
        <v>5</v>
      </c>
      <c r="B10" s="156">
        <v>90</v>
      </c>
      <c r="C10" s="147" t="s">
        <v>642</v>
      </c>
      <c r="D10" s="147" t="s">
        <v>1167</v>
      </c>
      <c r="E10" s="148">
        <v>53122487</v>
      </c>
      <c r="F10" s="147" t="s">
        <v>3016</v>
      </c>
      <c r="G10" s="147" t="s">
        <v>957</v>
      </c>
      <c r="H10" s="149">
        <v>43854</v>
      </c>
      <c r="I10" s="149">
        <v>43875</v>
      </c>
      <c r="J10" s="147" t="s">
        <v>3006</v>
      </c>
      <c r="K10" s="150" t="s">
        <v>3004</v>
      </c>
    </row>
    <row r="11" spans="1:11" s="151" customFormat="1" ht="20.100000000000001" customHeight="1" x14ac:dyDescent="0.35">
      <c r="A11" s="159"/>
      <c r="B11" s="156">
        <v>90</v>
      </c>
      <c r="C11" s="147" t="s">
        <v>642</v>
      </c>
      <c r="D11" s="147" t="s">
        <v>3009</v>
      </c>
      <c r="E11" s="148">
        <v>14396089</v>
      </c>
      <c r="F11" s="147" t="s">
        <v>3017</v>
      </c>
      <c r="G11" s="147" t="s">
        <v>957</v>
      </c>
      <c r="H11" s="149">
        <v>43876</v>
      </c>
      <c r="I11" s="149"/>
      <c r="J11" s="147" t="s">
        <v>3008</v>
      </c>
      <c r="K11" s="150" t="s">
        <v>3004</v>
      </c>
    </row>
    <row r="12" spans="1:11" s="151" customFormat="1" ht="20.100000000000001" customHeight="1" x14ac:dyDescent="0.35">
      <c r="A12" s="158">
        <v>6</v>
      </c>
      <c r="B12" s="156">
        <v>91</v>
      </c>
      <c r="C12" s="147" t="s">
        <v>643</v>
      </c>
      <c r="D12" s="147" t="s">
        <v>1167</v>
      </c>
      <c r="E12" s="148">
        <v>53122487</v>
      </c>
      <c r="F12" s="147" t="s">
        <v>3016</v>
      </c>
      <c r="G12" s="147" t="s">
        <v>957</v>
      </c>
      <c r="H12" s="149">
        <v>43854</v>
      </c>
      <c r="I12" s="149">
        <v>43875</v>
      </c>
      <c r="J12" s="147" t="s">
        <v>3006</v>
      </c>
      <c r="K12" s="150" t="s">
        <v>3004</v>
      </c>
    </row>
    <row r="13" spans="1:11" s="151" customFormat="1" ht="20.100000000000001" customHeight="1" x14ac:dyDescent="0.35">
      <c r="A13" s="159"/>
      <c r="B13" s="156">
        <v>91</v>
      </c>
      <c r="C13" s="147" t="s">
        <v>643</v>
      </c>
      <c r="D13" s="147" t="s">
        <v>3009</v>
      </c>
      <c r="E13" s="148">
        <v>14396089</v>
      </c>
      <c r="F13" s="147" t="s">
        <v>3017</v>
      </c>
      <c r="G13" s="147" t="s">
        <v>957</v>
      </c>
      <c r="H13" s="149">
        <v>43876</v>
      </c>
      <c r="I13" s="149"/>
      <c r="J13" s="147" t="s">
        <v>3008</v>
      </c>
      <c r="K13" s="150" t="s">
        <v>3004</v>
      </c>
    </row>
    <row r="14" spans="1:11" s="151" customFormat="1" ht="20.100000000000001" customHeight="1" x14ac:dyDescent="0.35">
      <c r="A14" s="158">
        <v>7</v>
      </c>
      <c r="B14" s="156">
        <v>119</v>
      </c>
      <c r="C14" s="147" t="s">
        <v>1727</v>
      </c>
      <c r="D14" s="147" t="s">
        <v>1167</v>
      </c>
      <c r="E14" s="148">
        <v>53122487</v>
      </c>
      <c r="F14" s="147" t="s">
        <v>3016</v>
      </c>
      <c r="G14" s="147" t="s">
        <v>957</v>
      </c>
      <c r="H14" s="149">
        <v>43858</v>
      </c>
      <c r="I14" s="149">
        <v>43875</v>
      </c>
      <c r="J14" s="147" t="s">
        <v>3006</v>
      </c>
      <c r="K14" s="150" t="s">
        <v>3004</v>
      </c>
    </row>
    <row r="15" spans="1:11" s="151" customFormat="1" ht="20.100000000000001" customHeight="1" x14ac:dyDescent="0.35">
      <c r="A15" s="159"/>
      <c r="B15" s="156">
        <v>119</v>
      </c>
      <c r="C15" s="147" t="s">
        <v>1727</v>
      </c>
      <c r="D15" s="147" t="s">
        <v>3009</v>
      </c>
      <c r="E15" s="148">
        <v>14396089</v>
      </c>
      <c r="F15" s="147" t="s">
        <v>3017</v>
      </c>
      <c r="G15" s="147" t="s">
        <v>957</v>
      </c>
      <c r="H15" s="149">
        <v>43876</v>
      </c>
      <c r="I15" s="149"/>
      <c r="J15" s="147" t="s">
        <v>3008</v>
      </c>
      <c r="K15" s="150" t="s">
        <v>3004</v>
      </c>
    </row>
    <row r="16" spans="1:11" s="151" customFormat="1" ht="20.100000000000001" customHeight="1" x14ac:dyDescent="0.35">
      <c r="A16" s="158">
        <v>8</v>
      </c>
      <c r="B16" s="156">
        <v>150</v>
      </c>
      <c r="C16" s="147" t="s">
        <v>968</v>
      </c>
      <c r="D16" s="147" t="s">
        <v>1167</v>
      </c>
      <c r="E16" s="148">
        <v>53122487</v>
      </c>
      <c r="F16" s="147" t="s">
        <v>3016</v>
      </c>
      <c r="G16" s="147" t="s">
        <v>957</v>
      </c>
      <c r="H16" s="149">
        <v>43860</v>
      </c>
      <c r="I16" s="149">
        <v>43875</v>
      </c>
      <c r="J16" s="147" t="s">
        <v>3006</v>
      </c>
      <c r="K16" s="150" t="s">
        <v>3004</v>
      </c>
    </row>
    <row r="17" spans="1:11" s="151" customFormat="1" ht="20.100000000000001" customHeight="1" x14ac:dyDescent="0.35">
      <c r="A17" s="159"/>
      <c r="B17" s="157">
        <v>150</v>
      </c>
      <c r="C17" s="152" t="s">
        <v>968</v>
      </c>
      <c r="D17" s="152" t="s">
        <v>3009</v>
      </c>
      <c r="E17" s="153">
        <v>14396089</v>
      </c>
      <c r="F17" s="152" t="s">
        <v>3017</v>
      </c>
      <c r="G17" s="152" t="s">
        <v>957</v>
      </c>
      <c r="H17" s="154">
        <v>43876</v>
      </c>
      <c r="I17" s="154"/>
      <c r="J17" s="152" t="s">
        <v>3008</v>
      </c>
      <c r="K17" s="155" t="s">
        <v>3004</v>
      </c>
    </row>
    <row r="18" spans="1:11" x14ac:dyDescent="0.35">
      <c r="A18" s="159">
        <v>9</v>
      </c>
      <c r="B18" s="157">
        <v>27</v>
      </c>
      <c r="C18" s="152" t="s">
        <v>472</v>
      </c>
      <c r="D18" s="152" t="s">
        <v>551</v>
      </c>
      <c r="E18" s="153">
        <v>71684421</v>
      </c>
      <c r="F18" s="152" t="s">
        <v>552</v>
      </c>
      <c r="G18" s="152" t="s">
        <v>197</v>
      </c>
      <c r="H18" s="165">
        <v>43941</v>
      </c>
      <c r="I18" s="165"/>
      <c r="J18" s="152" t="s">
        <v>3006</v>
      </c>
      <c r="K18" s="155"/>
    </row>
    <row r="19" spans="1:11" s="151" customFormat="1" ht="20.100000000000001" customHeight="1" x14ac:dyDescent="0.35">
      <c r="A19" s="159"/>
      <c r="B19" s="157">
        <v>27</v>
      </c>
      <c r="C19" s="152" t="s">
        <v>472</v>
      </c>
      <c r="D19" s="152" t="s">
        <v>3423</v>
      </c>
      <c r="E19" s="153">
        <v>91216136</v>
      </c>
      <c r="F19" s="152" t="s">
        <v>552</v>
      </c>
      <c r="G19" s="152" t="s">
        <v>197</v>
      </c>
      <c r="H19" s="165">
        <v>43941</v>
      </c>
      <c r="I19" s="165"/>
      <c r="J19" s="152" t="s">
        <v>3006</v>
      </c>
      <c r="K19" s="155" t="s">
        <v>3424</v>
      </c>
    </row>
    <row r="20" spans="1:11" x14ac:dyDescent="0.35">
      <c r="A20" s="166">
        <v>10</v>
      </c>
      <c r="B20" s="167">
        <v>175</v>
      </c>
      <c r="C20" s="168" t="s">
        <v>1314</v>
      </c>
      <c r="D20" s="168" t="s">
        <v>2857</v>
      </c>
      <c r="E20" s="169">
        <v>1020727432</v>
      </c>
      <c r="F20" s="168" t="s">
        <v>2488</v>
      </c>
      <c r="G20" s="168" t="s">
        <v>825</v>
      </c>
      <c r="H20" s="170">
        <v>43868</v>
      </c>
      <c r="I20" s="170">
        <v>43948</v>
      </c>
      <c r="J20" s="168" t="s">
        <v>3006</v>
      </c>
      <c r="K20" s="175" t="s">
        <v>3427</v>
      </c>
    </row>
    <row r="21" spans="1:11" x14ac:dyDescent="0.35">
      <c r="A21" s="171"/>
      <c r="B21" s="167">
        <v>175</v>
      </c>
      <c r="C21" s="172" t="s">
        <v>472</v>
      </c>
      <c r="D21" s="172" t="s">
        <v>823</v>
      </c>
      <c r="E21" s="173">
        <v>80082348</v>
      </c>
      <c r="F21" s="172" t="s">
        <v>824</v>
      </c>
      <c r="G21" s="172" t="s">
        <v>825</v>
      </c>
      <c r="H21" s="174">
        <v>43948</v>
      </c>
      <c r="I21" s="174"/>
      <c r="J21" s="172" t="s">
        <v>3008</v>
      </c>
      <c r="K21" s="175" t="s">
        <v>3427</v>
      </c>
    </row>
    <row r="22" spans="1:11" x14ac:dyDescent="0.35">
      <c r="A22" s="166">
        <v>11</v>
      </c>
      <c r="B22" s="167">
        <v>221</v>
      </c>
      <c r="C22" s="168" t="s">
        <v>1103</v>
      </c>
      <c r="D22" s="168" t="s">
        <v>2857</v>
      </c>
      <c r="E22" s="169">
        <v>1020727432</v>
      </c>
      <c r="F22" s="168" t="s">
        <v>2488</v>
      </c>
      <c r="G22" s="168" t="s">
        <v>825</v>
      </c>
      <c r="H22" s="170">
        <v>43869</v>
      </c>
      <c r="I22" s="170">
        <v>43948</v>
      </c>
      <c r="J22" s="168" t="s">
        <v>3006</v>
      </c>
      <c r="K22" s="175" t="s">
        <v>3427</v>
      </c>
    </row>
    <row r="23" spans="1:11" x14ac:dyDescent="0.35">
      <c r="A23" s="166"/>
      <c r="B23" s="167">
        <v>221</v>
      </c>
      <c r="C23" s="168" t="s">
        <v>1103</v>
      </c>
      <c r="D23" s="168" t="s">
        <v>823</v>
      </c>
      <c r="E23" s="169">
        <v>80082348</v>
      </c>
      <c r="F23" s="168" t="s">
        <v>824</v>
      </c>
      <c r="G23" s="168" t="s">
        <v>825</v>
      </c>
      <c r="H23" s="170">
        <v>43948</v>
      </c>
      <c r="I23" s="170"/>
      <c r="J23" s="168"/>
      <c r="K23" s="175" t="s">
        <v>3427</v>
      </c>
    </row>
    <row r="24" spans="1:11" x14ac:dyDescent="0.35">
      <c r="A24" s="166">
        <v>12</v>
      </c>
      <c r="B24" s="167">
        <v>232</v>
      </c>
      <c r="C24" s="168" t="s">
        <v>1111</v>
      </c>
      <c r="D24" s="168" t="s">
        <v>2857</v>
      </c>
      <c r="E24" s="169">
        <v>1020727432</v>
      </c>
      <c r="F24" s="168" t="s">
        <v>2488</v>
      </c>
      <c r="G24" s="168" t="s">
        <v>825</v>
      </c>
      <c r="H24" s="170">
        <v>43879</v>
      </c>
      <c r="I24" s="170">
        <v>43948</v>
      </c>
      <c r="J24" s="168" t="s">
        <v>3006</v>
      </c>
      <c r="K24" s="175" t="s">
        <v>3427</v>
      </c>
    </row>
    <row r="25" spans="1:11" x14ac:dyDescent="0.35">
      <c r="A25" s="166"/>
      <c r="B25" s="167">
        <v>232</v>
      </c>
      <c r="C25" s="168" t="s">
        <v>1111</v>
      </c>
      <c r="D25" s="168" t="s">
        <v>823</v>
      </c>
      <c r="E25" s="169">
        <v>80082348</v>
      </c>
      <c r="F25" s="168" t="s">
        <v>824</v>
      </c>
      <c r="G25" s="168" t="s">
        <v>825</v>
      </c>
      <c r="H25" s="170">
        <v>43948</v>
      </c>
      <c r="I25" s="170"/>
      <c r="J25" s="168"/>
      <c r="K25" s="175" t="s">
        <v>3427</v>
      </c>
    </row>
    <row r="26" spans="1:11" x14ac:dyDescent="0.35">
      <c r="A26" s="166">
        <v>13</v>
      </c>
      <c r="B26" s="167">
        <v>234</v>
      </c>
      <c r="C26" s="168" t="s">
        <v>3425</v>
      </c>
      <c r="D26" s="168" t="s">
        <v>2857</v>
      </c>
      <c r="E26" s="169">
        <v>1020727432</v>
      </c>
      <c r="F26" s="168" t="s">
        <v>2488</v>
      </c>
      <c r="G26" s="168" t="s">
        <v>825</v>
      </c>
      <c r="H26" s="170">
        <v>43879</v>
      </c>
      <c r="I26" s="170">
        <v>43948</v>
      </c>
      <c r="J26" s="168" t="s">
        <v>3006</v>
      </c>
      <c r="K26" s="175" t="s">
        <v>3427</v>
      </c>
    </row>
    <row r="27" spans="1:11" x14ac:dyDescent="0.35">
      <c r="A27" s="166"/>
      <c r="B27" s="167">
        <v>234</v>
      </c>
      <c r="C27" s="168" t="s">
        <v>3425</v>
      </c>
      <c r="D27" s="168" t="s">
        <v>823</v>
      </c>
      <c r="E27" s="169">
        <v>80082348</v>
      </c>
      <c r="F27" s="168" t="s">
        <v>824</v>
      </c>
      <c r="G27" s="168" t="s">
        <v>825</v>
      </c>
      <c r="H27" s="170">
        <v>43948</v>
      </c>
      <c r="I27" s="170"/>
      <c r="J27" s="168"/>
      <c r="K27" s="175" t="s">
        <v>3427</v>
      </c>
    </row>
    <row r="28" spans="1:11" x14ac:dyDescent="0.35">
      <c r="A28" s="166">
        <v>14</v>
      </c>
      <c r="B28" s="167">
        <v>235</v>
      </c>
      <c r="C28" s="168" t="s">
        <v>1112</v>
      </c>
      <c r="D28" s="168" t="s">
        <v>2857</v>
      </c>
      <c r="E28" s="169">
        <v>1020727432</v>
      </c>
      <c r="F28" s="168" t="s">
        <v>2488</v>
      </c>
      <c r="G28" s="168" t="s">
        <v>825</v>
      </c>
      <c r="H28" s="170">
        <v>43880</v>
      </c>
      <c r="I28" s="170">
        <v>43948</v>
      </c>
      <c r="J28" s="168" t="s">
        <v>3006</v>
      </c>
      <c r="K28" s="175" t="s">
        <v>3427</v>
      </c>
    </row>
    <row r="29" spans="1:11" x14ac:dyDescent="0.35">
      <c r="A29" s="166"/>
      <c r="B29" s="167">
        <v>235</v>
      </c>
      <c r="C29" s="168" t="s">
        <v>1112</v>
      </c>
      <c r="D29" s="168" t="s">
        <v>823</v>
      </c>
      <c r="E29" s="169">
        <v>80082348</v>
      </c>
      <c r="F29" s="168" t="s">
        <v>824</v>
      </c>
      <c r="G29" s="168" t="s">
        <v>825</v>
      </c>
      <c r="H29" s="170">
        <v>43948</v>
      </c>
      <c r="I29" s="170"/>
      <c r="J29" s="168"/>
      <c r="K29" s="175" t="s">
        <v>3427</v>
      </c>
    </row>
    <row r="30" spans="1:11" x14ac:dyDescent="0.35">
      <c r="A30" s="166">
        <v>15</v>
      </c>
      <c r="B30" s="167">
        <v>233</v>
      </c>
      <c r="C30" s="168" t="s">
        <v>2763</v>
      </c>
      <c r="D30" s="168" t="s">
        <v>2857</v>
      </c>
      <c r="E30" s="169">
        <v>1020727432</v>
      </c>
      <c r="F30" s="168" t="s">
        <v>2488</v>
      </c>
      <c r="G30" s="168" t="s">
        <v>825</v>
      </c>
      <c r="H30" s="170">
        <v>43879</v>
      </c>
      <c r="I30" s="170">
        <v>43948</v>
      </c>
      <c r="J30" s="168" t="s">
        <v>3006</v>
      </c>
      <c r="K30" s="175" t="s">
        <v>3427</v>
      </c>
    </row>
    <row r="31" spans="1:11" x14ac:dyDescent="0.35">
      <c r="A31" s="166"/>
      <c r="B31" s="167">
        <v>233</v>
      </c>
      <c r="C31" s="168" t="s">
        <v>2763</v>
      </c>
      <c r="D31" s="168" t="s">
        <v>823</v>
      </c>
      <c r="E31" s="169">
        <v>80082348</v>
      </c>
      <c r="F31" s="168" t="s">
        <v>824</v>
      </c>
      <c r="G31" s="168" t="s">
        <v>825</v>
      </c>
      <c r="H31" s="170">
        <v>43948</v>
      </c>
      <c r="I31" s="170"/>
      <c r="J31" s="168"/>
      <c r="K31" s="175" t="s">
        <v>3427</v>
      </c>
    </row>
    <row r="32" spans="1:11" x14ac:dyDescent="0.35">
      <c r="A32" s="166">
        <v>16</v>
      </c>
      <c r="B32" s="167">
        <v>369</v>
      </c>
      <c r="C32" s="168" t="s">
        <v>2890</v>
      </c>
      <c r="D32" s="168" t="s">
        <v>2857</v>
      </c>
      <c r="E32" s="169">
        <v>1020727432</v>
      </c>
      <c r="F32" s="168" t="s">
        <v>2488</v>
      </c>
      <c r="G32" s="168" t="s">
        <v>825</v>
      </c>
      <c r="H32" s="170">
        <v>43901</v>
      </c>
      <c r="I32" s="170">
        <v>43948</v>
      </c>
      <c r="J32" s="168" t="s">
        <v>3006</v>
      </c>
      <c r="K32" s="175" t="s">
        <v>3427</v>
      </c>
    </row>
    <row r="33" spans="1:11" x14ac:dyDescent="0.35">
      <c r="A33" s="166"/>
      <c r="B33" s="167">
        <v>369</v>
      </c>
      <c r="C33" s="168" t="s">
        <v>2890</v>
      </c>
      <c r="D33" s="168" t="s">
        <v>823</v>
      </c>
      <c r="E33" s="169">
        <v>80082348</v>
      </c>
      <c r="F33" s="168" t="s">
        <v>824</v>
      </c>
      <c r="G33" s="168" t="s">
        <v>825</v>
      </c>
      <c r="H33" s="170">
        <v>43948</v>
      </c>
      <c r="I33" s="170"/>
      <c r="J33" s="168"/>
      <c r="K33" s="175" t="s">
        <v>3427</v>
      </c>
    </row>
    <row r="34" spans="1:11" x14ac:dyDescent="0.35">
      <c r="A34" s="166">
        <v>17</v>
      </c>
      <c r="B34" s="167">
        <v>100</v>
      </c>
      <c r="C34" s="168" t="s">
        <v>650</v>
      </c>
      <c r="D34" s="168" t="s">
        <v>551</v>
      </c>
      <c r="E34" s="169">
        <v>71684421</v>
      </c>
      <c r="F34" s="168" t="s">
        <v>552</v>
      </c>
      <c r="G34" s="168" t="s">
        <v>197</v>
      </c>
      <c r="H34" s="170">
        <v>43859</v>
      </c>
      <c r="I34" s="170">
        <v>43949</v>
      </c>
      <c r="J34" s="168" t="s">
        <v>3006</v>
      </c>
      <c r="K34" s="175" t="s">
        <v>3427</v>
      </c>
    </row>
    <row r="35" spans="1:11" x14ac:dyDescent="0.35">
      <c r="A35" s="166"/>
      <c r="B35" s="167">
        <v>100</v>
      </c>
      <c r="C35" s="168" t="s">
        <v>650</v>
      </c>
      <c r="D35" s="168" t="s">
        <v>3423</v>
      </c>
      <c r="E35" s="169">
        <v>91216136</v>
      </c>
      <c r="F35" s="168" t="s">
        <v>552</v>
      </c>
      <c r="G35" s="168" t="s">
        <v>197</v>
      </c>
      <c r="H35" s="170">
        <v>43949</v>
      </c>
      <c r="I35" s="170"/>
      <c r="J35" s="168"/>
      <c r="K35" s="175" t="s">
        <v>3427</v>
      </c>
    </row>
    <row r="36" spans="1:11" x14ac:dyDescent="0.35">
      <c r="A36" s="166">
        <v>18</v>
      </c>
      <c r="B36" s="167">
        <v>137</v>
      </c>
      <c r="C36" s="168" t="s">
        <v>1793</v>
      </c>
      <c r="D36" s="168" t="s">
        <v>551</v>
      </c>
      <c r="E36" s="169">
        <v>71684421</v>
      </c>
      <c r="F36" s="168" t="s">
        <v>552</v>
      </c>
      <c r="G36" s="168" t="s">
        <v>197</v>
      </c>
      <c r="H36" s="170">
        <v>43861</v>
      </c>
      <c r="I36" s="170">
        <v>43949</v>
      </c>
      <c r="J36" s="168" t="s">
        <v>3006</v>
      </c>
      <c r="K36" s="175" t="s">
        <v>3427</v>
      </c>
    </row>
    <row r="37" spans="1:11" x14ac:dyDescent="0.35">
      <c r="A37" s="166"/>
      <c r="B37" s="167">
        <v>137</v>
      </c>
      <c r="C37" s="168" t="s">
        <v>1793</v>
      </c>
      <c r="D37" s="168" t="s">
        <v>3423</v>
      </c>
      <c r="E37" s="169">
        <v>91216136</v>
      </c>
      <c r="F37" s="168" t="s">
        <v>552</v>
      </c>
      <c r="G37" s="168" t="s">
        <v>197</v>
      </c>
      <c r="H37" s="170">
        <v>43949</v>
      </c>
      <c r="I37" s="170"/>
      <c r="J37" s="168"/>
      <c r="K37" s="175" t="s">
        <v>3427</v>
      </c>
    </row>
    <row r="38" spans="1:11" x14ac:dyDescent="0.35">
      <c r="A38" s="158">
        <v>19</v>
      </c>
      <c r="B38" s="156">
        <v>278</v>
      </c>
      <c r="C38" s="147" t="s">
        <v>1975</v>
      </c>
      <c r="D38" s="168" t="s">
        <v>551</v>
      </c>
      <c r="E38" s="169">
        <v>71684421</v>
      </c>
      <c r="F38" s="168" t="s">
        <v>552</v>
      </c>
      <c r="G38" s="168" t="s">
        <v>197</v>
      </c>
      <c r="H38" s="176">
        <v>43881</v>
      </c>
      <c r="I38" s="176">
        <v>43949</v>
      </c>
      <c r="J38" s="168" t="s">
        <v>3006</v>
      </c>
      <c r="K38" s="175" t="s">
        <v>3427</v>
      </c>
    </row>
    <row r="39" spans="1:11" x14ac:dyDescent="0.35">
      <c r="A39" s="158"/>
      <c r="B39" s="156">
        <v>278</v>
      </c>
      <c r="C39" s="147" t="s">
        <v>1975</v>
      </c>
      <c r="D39" s="168" t="s">
        <v>3423</v>
      </c>
      <c r="E39" s="169">
        <v>91216136</v>
      </c>
      <c r="F39" s="168" t="s">
        <v>552</v>
      </c>
      <c r="G39" s="168" t="s">
        <v>197</v>
      </c>
      <c r="H39" s="176">
        <v>43949</v>
      </c>
      <c r="I39" s="176"/>
      <c r="J39" s="147"/>
      <c r="K39" s="175" t="s">
        <v>3427</v>
      </c>
    </row>
    <row r="40" spans="1:11" x14ac:dyDescent="0.35">
      <c r="A40" s="158">
        <v>20</v>
      </c>
      <c r="B40" s="156">
        <v>156</v>
      </c>
      <c r="C40" s="147" t="s">
        <v>974</v>
      </c>
      <c r="D40" s="147" t="s">
        <v>1265</v>
      </c>
      <c r="E40" s="148">
        <v>52699306</v>
      </c>
      <c r="F40" s="147" t="s">
        <v>1398</v>
      </c>
      <c r="G40" s="147" t="s">
        <v>957</v>
      </c>
      <c r="H40" s="176">
        <v>43861</v>
      </c>
      <c r="I40" s="181">
        <v>43953</v>
      </c>
      <c r="J40" s="147" t="s">
        <v>3006</v>
      </c>
      <c r="K40" s="155" t="s">
        <v>3604</v>
      </c>
    </row>
    <row r="41" spans="1:11" x14ac:dyDescent="0.35">
      <c r="A41" s="177"/>
      <c r="B41" s="156">
        <v>156</v>
      </c>
      <c r="C41" s="147" t="s">
        <v>974</v>
      </c>
      <c r="D41" s="179" t="s">
        <v>1224</v>
      </c>
      <c r="E41" s="180">
        <v>80407547</v>
      </c>
      <c r="F41" s="179" t="s">
        <v>1290</v>
      </c>
      <c r="G41" s="179" t="s">
        <v>957</v>
      </c>
      <c r="H41" s="181">
        <v>43953</v>
      </c>
      <c r="I41" s="181"/>
      <c r="J41" s="179" t="s">
        <v>3008</v>
      </c>
      <c r="K41" s="155" t="s">
        <v>3604</v>
      </c>
    </row>
    <row r="42" spans="1:11" x14ac:dyDescent="0.35">
      <c r="A42" s="177">
        <v>21</v>
      </c>
      <c r="B42" s="178">
        <v>223</v>
      </c>
      <c r="C42" s="179" t="s">
        <v>2764</v>
      </c>
      <c r="D42" s="147" t="s">
        <v>1265</v>
      </c>
      <c r="E42" s="148">
        <v>52699306</v>
      </c>
      <c r="F42" s="147" t="s">
        <v>1398</v>
      </c>
      <c r="G42" s="147" t="s">
        <v>957</v>
      </c>
      <c r="H42" s="181">
        <v>43868</v>
      </c>
      <c r="I42" s="181">
        <v>43953</v>
      </c>
      <c r="J42" s="179" t="s">
        <v>3006</v>
      </c>
      <c r="K42" s="155" t="s">
        <v>3604</v>
      </c>
    </row>
    <row r="43" spans="1:11" x14ac:dyDescent="0.35">
      <c r="A43" s="177"/>
      <c r="B43" s="178">
        <v>223</v>
      </c>
      <c r="C43" s="179" t="s">
        <v>2764</v>
      </c>
      <c r="D43" s="179" t="s">
        <v>1224</v>
      </c>
      <c r="E43" s="180">
        <v>80407547</v>
      </c>
      <c r="F43" s="179" t="s">
        <v>1290</v>
      </c>
      <c r="G43" s="179" t="s">
        <v>957</v>
      </c>
      <c r="H43" s="181">
        <v>43953</v>
      </c>
      <c r="I43" s="181"/>
      <c r="J43" s="179" t="s">
        <v>3008</v>
      </c>
      <c r="K43" s="155" t="s">
        <v>3604</v>
      </c>
    </row>
    <row r="44" spans="1:11" x14ac:dyDescent="0.35">
      <c r="A44" s="177">
        <v>22</v>
      </c>
      <c r="B44" s="178">
        <v>224</v>
      </c>
      <c r="C44" s="179" t="s">
        <v>1346</v>
      </c>
      <c r="D44" s="147" t="s">
        <v>1265</v>
      </c>
      <c r="E44" s="148">
        <v>52699306</v>
      </c>
      <c r="F44" s="147" t="s">
        <v>1398</v>
      </c>
      <c r="G44" s="147" t="s">
        <v>957</v>
      </c>
      <c r="H44" s="181">
        <v>43868</v>
      </c>
      <c r="I44" s="181">
        <v>43953</v>
      </c>
      <c r="J44" s="179" t="s">
        <v>3006</v>
      </c>
      <c r="K44" s="155" t="s">
        <v>3604</v>
      </c>
    </row>
    <row r="45" spans="1:11" x14ac:dyDescent="0.35">
      <c r="A45" s="177"/>
      <c r="B45" s="178">
        <v>224</v>
      </c>
      <c r="C45" s="179" t="s">
        <v>1346</v>
      </c>
      <c r="D45" s="179" t="s">
        <v>1224</v>
      </c>
      <c r="E45" s="180">
        <v>80407547</v>
      </c>
      <c r="F45" s="179" t="s">
        <v>1290</v>
      </c>
      <c r="G45" s="179" t="s">
        <v>957</v>
      </c>
      <c r="H45" s="181">
        <v>43953</v>
      </c>
      <c r="I45" s="181"/>
      <c r="J45" s="179" t="s">
        <v>3008</v>
      </c>
      <c r="K45" s="155" t="s">
        <v>3604</v>
      </c>
    </row>
    <row r="46" spans="1:11" x14ac:dyDescent="0.35">
      <c r="A46" s="177">
        <v>23</v>
      </c>
      <c r="B46" s="178">
        <v>272</v>
      </c>
      <c r="C46" s="179" t="s">
        <v>1303</v>
      </c>
      <c r="D46" s="147" t="s">
        <v>1265</v>
      </c>
      <c r="E46" s="148">
        <v>52699306</v>
      </c>
      <c r="F46" s="147" t="s">
        <v>1398</v>
      </c>
      <c r="G46" s="147" t="s">
        <v>957</v>
      </c>
      <c r="H46" s="181">
        <v>43880</v>
      </c>
      <c r="I46" s="181">
        <v>43953</v>
      </c>
      <c r="J46" s="179" t="s">
        <v>3006</v>
      </c>
      <c r="K46" s="155" t="s">
        <v>3604</v>
      </c>
    </row>
    <row r="47" spans="1:11" x14ac:dyDescent="0.35">
      <c r="A47" s="177"/>
      <c r="B47" s="178">
        <v>272</v>
      </c>
      <c r="C47" s="179" t="s">
        <v>1303</v>
      </c>
      <c r="D47" s="179" t="s">
        <v>1224</v>
      </c>
      <c r="E47" s="180">
        <v>80407547</v>
      </c>
      <c r="F47" s="179" t="s">
        <v>1290</v>
      </c>
      <c r="G47" s="179" t="s">
        <v>957</v>
      </c>
      <c r="H47" s="181">
        <v>43953</v>
      </c>
      <c r="I47" s="181"/>
      <c r="J47" s="179" t="s">
        <v>3008</v>
      </c>
      <c r="K47" s="155" t="s">
        <v>3604</v>
      </c>
    </row>
    <row r="48" spans="1:11" x14ac:dyDescent="0.35">
      <c r="A48" s="158">
        <v>24</v>
      </c>
      <c r="B48" s="156">
        <v>282</v>
      </c>
      <c r="C48" s="147" t="s">
        <v>1393</v>
      </c>
      <c r="D48" s="147" t="s">
        <v>1265</v>
      </c>
      <c r="E48" s="148">
        <v>52699306</v>
      </c>
      <c r="F48" s="147" t="s">
        <v>1398</v>
      </c>
      <c r="G48" s="147" t="s">
        <v>957</v>
      </c>
      <c r="H48" s="176">
        <v>43879</v>
      </c>
      <c r="I48" s="181">
        <v>43953</v>
      </c>
      <c r="J48" s="179" t="s">
        <v>3006</v>
      </c>
      <c r="K48" s="155" t="s">
        <v>3604</v>
      </c>
    </row>
    <row r="49" spans="1:11" x14ac:dyDescent="0.35">
      <c r="A49" s="158"/>
      <c r="B49" s="156">
        <v>282</v>
      </c>
      <c r="C49" s="147" t="s">
        <v>1393</v>
      </c>
      <c r="D49" s="179" t="s">
        <v>1224</v>
      </c>
      <c r="E49" s="180">
        <v>80407547</v>
      </c>
      <c r="F49" s="179" t="s">
        <v>1290</v>
      </c>
      <c r="G49" s="179" t="s">
        <v>957</v>
      </c>
      <c r="H49" s="181">
        <v>43953</v>
      </c>
      <c r="I49" s="176"/>
      <c r="J49" s="179" t="s">
        <v>3008</v>
      </c>
      <c r="K49" s="155" t="s">
        <v>3604</v>
      </c>
    </row>
    <row r="50" spans="1:11" x14ac:dyDescent="0.35">
      <c r="A50" s="158">
        <v>25</v>
      </c>
      <c r="B50" s="156">
        <v>283</v>
      </c>
      <c r="C50" s="147" t="s">
        <v>1386</v>
      </c>
      <c r="D50" s="147" t="s">
        <v>1265</v>
      </c>
      <c r="E50" s="148">
        <v>52699306</v>
      </c>
      <c r="F50" s="147" t="s">
        <v>1398</v>
      </c>
      <c r="G50" s="147" t="s">
        <v>957</v>
      </c>
      <c r="H50" s="176">
        <v>43879</v>
      </c>
      <c r="I50" s="181">
        <v>43953</v>
      </c>
      <c r="J50" s="179" t="s">
        <v>3006</v>
      </c>
      <c r="K50" s="155" t="s">
        <v>3604</v>
      </c>
    </row>
    <row r="51" spans="1:11" x14ac:dyDescent="0.35">
      <c r="A51" s="158"/>
      <c r="B51" s="156">
        <v>283</v>
      </c>
      <c r="C51" s="147" t="s">
        <v>1386</v>
      </c>
      <c r="D51" s="179" t="s">
        <v>1224</v>
      </c>
      <c r="E51" s="180">
        <v>80407547</v>
      </c>
      <c r="F51" s="179" t="s">
        <v>1290</v>
      </c>
      <c r="G51" s="179" t="s">
        <v>957</v>
      </c>
      <c r="H51" s="181">
        <v>43953</v>
      </c>
      <c r="I51" s="176"/>
      <c r="J51" s="179" t="s">
        <v>3008</v>
      </c>
      <c r="K51" s="155" t="s">
        <v>3604</v>
      </c>
    </row>
    <row r="52" spans="1:11" x14ac:dyDescent="0.35">
      <c r="A52" s="158">
        <v>26</v>
      </c>
      <c r="B52" s="156">
        <v>284</v>
      </c>
      <c r="C52" s="147" t="s">
        <v>1374</v>
      </c>
      <c r="D52" s="147" t="s">
        <v>1265</v>
      </c>
      <c r="E52" s="148">
        <v>52699306</v>
      </c>
      <c r="F52" s="147" t="s">
        <v>1398</v>
      </c>
      <c r="G52" s="147" t="s">
        <v>957</v>
      </c>
      <c r="H52" s="176">
        <v>43879</v>
      </c>
      <c r="I52" s="181">
        <v>43953</v>
      </c>
      <c r="J52" s="179" t="s">
        <v>3006</v>
      </c>
      <c r="K52" s="155" t="s">
        <v>3604</v>
      </c>
    </row>
    <row r="53" spans="1:11" x14ac:dyDescent="0.35">
      <c r="A53" s="158"/>
      <c r="B53" s="156">
        <v>284</v>
      </c>
      <c r="C53" s="147" t="s">
        <v>1374</v>
      </c>
      <c r="D53" s="179" t="s">
        <v>1224</v>
      </c>
      <c r="E53" s="180">
        <v>80407547</v>
      </c>
      <c r="F53" s="179" t="s">
        <v>1290</v>
      </c>
      <c r="G53" s="179" t="s">
        <v>957</v>
      </c>
      <c r="H53" s="181">
        <v>43953</v>
      </c>
      <c r="I53" s="176"/>
      <c r="J53" s="179" t="s">
        <v>3008</v>
      </c>
      <c r="K53" s="155" t="s">
        <v>3604</v>
      </c>
    </row>
    <row r="54" spans="1:11" x14ac:dyDescent="0.35">
      <c r="A54" s="158">
        <v>27</v>
      </c>
      <c r="B54" s="156">
        <v>346</v>
      </c>
      <c r="C54" s="147" t="s">
        <v>1848</v>
      </c>
      <c r="D54" s="147" t="s">
        <v>1265</v>
      </c>
      <c r="E54" s="148">
        <v>52699306</v>
      </c>
      <c r="F54" s="147" t="s">
        <v>1398</v>
      </c>
      <c r="G54" s="147" t="s">
        <v>957</v>
      </c>
      <c r="H54" s="176">
        <v>43894</v>
      </c>
      <c r="I54" s="181">
        <v>43953</v>
      </c>
      <c r="J54" s="179" t="s">
        <v>3006</v>
      </c>
      <c r="K54" s="155" t="s">
        <v>3604</v>
      </c>
    </row>
    <row r="55" spans="1:11" x14ac:dyDescent="0.35">
      <c r="A55" s="158"/>
      <c r="B55" s="156">
        <v>346</v>
      </c>
      <c r="C55" s="147" t="s">
        <v>1848</v>
      </c>
      <c r="D55" s="179" t="s">
        <v>1224</v>
      </c>
      <c r="E55" s="180">
        <v>80407547</v>
      </c>
      <c r="F55" s="179" t="s">
        <v>1290</v>
      </c>
      <c r="G55" s="179" t="s">
        <v>957</v>
      </c>
      <c r="H55" s="181">
        <v>43953</v>
      </c>
      <c r="I55" s="176"/>
      <c r="J55" s="179" t="s">
        <v>3008</v>
      </c>
      <c r="K55" s="155" t="s">
        <v>3604</v>
      </c>
    </row>
    <row r="56" spans="1:11" x14ac:dyDescent="0.35">
      <c r="A56" s="158">
        <v>28</v>
      </c>
      <c r="B56" s="156">
        <v>347</v>
      </c>
      <c r="C56" s="147" t="s">
        <v>2888</v>
      </c>
      <c r="D56" s="147" t="s">
        <v>1265</v>
      </c>
      <c r="E56" s="148">
        <v>52699306</v>
      </c>
      <c r="F56" s="147" t="s">
        <v>1398</v>
      </c>
      <c r="G56" s="147" t="s">
        <v>957</v>
      </c>
      <c r="H56" s="176">
        <v>43890</v>
      </c>
      <c r="I56" s="181">
        <v>43953</v>
      </c>
      <c r="J56" s="179" t="s">
        <v>3006</v>
      </c>
      <c r="K56" s="155" t="s">
        <v>3604</v>
      </c>
    </row>
    <row r="57" spans="1:11" x14ac:dyDescent="0.35">
      <c r="A57" s="158"/>
      <c r="B57" s="156">
        <v>347</v>
      </c>
      <c r="C57" s="147" t="s">
        <v>2888</v>
      </c>
      <c r="D57" s="179" t="s">
        <v>1224</v>
      </c>
      <c r="E57" s="180">
        <v>80407547</v>
      </c>
      <c r="F57" s="179" t="s">
        <v>1290</v>
      </c>
      <c r="G57" s="179" t="s">
        <v>957</v>
      </c>
      <c r="H57" s="181">
        <v>43953</v>
      </c>
      <c r="I57" s="176"/>
      <c r="J57" s="179" t="s">
        <v>3008</v>
      </c>
      <c r="K57" s="155" t="s">
        <v>3604</v>
      </c>
    </row>
    <row r="58" spans="1:11" x14ac:dyDescent="0.35">
      <c r="A58" s="158">
        <v>29</v>
      </c>
      <c r="B58" s="156">
        <v>174</v>
      </c>
      <c r="C58" s="147" t="s">
        <v>1313</v>
      </c>
      <c r="D58" s="168" t="s">
        <v>2857</v>
      </c>
      <c r="E58" s="169">
        <v>1020727432</v>
      </c>
      <c r="F58" s="168" t="s">
        <v>2488</v>
      </c>
      <c r="G58" s="168" t="s">
        <v>825</v>
      </c>
      <c r="H58" s="176">
        <v>43868</v>
      </c>
      <c r="I58" s="176">
        <v>43955</v>
      </c>
      <c r="J58" s="147" t="s">
        <v>3006</v>
      </c>
      <c r="K58" s="150" t="s">
        <v>3607</v>
      </c>
    </row>
    <row r="59" spans="1:11" x14ac:dyDescent="0.35">
      <c r="A59" s="158"/>
      <c r="B59" s="156">
        <v>174</v>
      </c>
      <c r="C59" s="147" t="s">
        <v>1313</v>
      </c>
      <c r="D59" s="168" t="s">
        <v>823</v>
      </c>
      <c r="E59" s="169">
        <v>80082348</v>
      </c>
      <c r="F59" s="168" t="s">
        <v>824</v>
      </c>
      <c r="G59" s="168" t="s">
        <v>825</v>
      </c>
      <c r="H59" s="176">
        <v>43955</v>
      </c>
      <c r="I59" s="176"/>
      <c r="J59" s="147" t="s">
        <v>3008</v>
      </c>
      <c r="K59" s="150" t="s">
        <v>3607</v>
      </c>
    </row>
    <row r="60" spans="1:11" x14ac:dyDescent="0.35">
      <c r="A60" s="158">
        <v>30</v>
      </c>
      <c r="B60" s="156">
        <v>81</v>
      </c>
      <c r="C60" s="147" t="s">
        <v>513</v>
      </c>
      <c r="D60" s="168" t="s">
        <v>456</v>
      </c>
      <c r="E60" s="169">
        <v>79280471</v>
      </c>
      <c r="F60" s="168" t="s">
        <v>224</v>
      </c>
      <c r="G60" s="168" t="s">
        <v>3383</v>
      </c>
      <c r="H60" s="176">
        <v>43847</v>
      </c>
      <c r="I60" s="176">
        <v>43992</v>
      </c>
      <c r="J60" s="147" t="s">
        <v>3006</v>
      </c>
      <c r="K60" s="150" t="s">
        <v>3829</v>
      </c>
    </row>
    <row r="61" spans="1:11" x14ac:dyDescent="0.35">
      <c r="A61" s="158"/>
      <c r="B61" s="156">
        <v>81</v>
      </c>
      <c r="C61" s="147" t="s">
        <v>513</v>
      </c>
      <c r="D61" s="168" t="s">
        <v>3828</v>
      </c>
      <c r="E61" s="169">
        <v>1026292756</v>
      </c>
      <c r="F61" s="168" t="s">
        <v>3830</v>
      </c>
      <c r="G61" s="147" t="s">
        <v>3612</v>
      </c>
      <c r="H61" s="176">
        <v>43992</v>
      </c>
      <c r="I61" s="176"/>
      <c r="J61" s="147"/>
      <c r="K61" s="150"/>
    </row>
    <row r="62" spans="1:11" x14ac:dyDescent="0.35">
      <c r="A62" s="158">
        <v>31</v>
      </c>
      <c r="B62" s="156">
        <v>264</v>
      </c>
      <c r="C62" s="147" t="s">
        <v>1301</v>
      </c>
      <c r="D62" s="168" t="s">
        <v>456</v>
      </c>
      <c r="E62" s="169">
        <v>79280471</v>
      </c>
      <c r="F62" s="168" t="s">
        <v>224</v>
      </c>
      <c r="G62" s="168" t="s">
        <v>3383</v>
      </c>
      <c r="H62" s="176">
        <v>43847</v>
      </c>
      <c r="I62" s="176">
        <v>43992</v>
      </c>
      <c r="J62" s="147" t="s">
        <v>3006</v>
      </c>
      <c r="K62" s="150" t="s">
        <v>3829</v>
      </c>
    </row>
    <row r="63" spans="1:11" x14ac:dyDescent="0.35">
      <c r="A63" s="158"/>
      <c r="B63" s="156">
        <v>264</v>
      </c>
      <c r="C63" s="147" t="s">
        <v>1301</v>
      </c>
      <c r="D63" s="168" t="s">
        <v>3828</v>
      </c>
      <c r="E63" s="169">
        <v>1026292756</v>
      </c>
      <c r="F63" s="168" t="s">
        <v>3830</v>
      </c>
      <c r="G63" s="147" t="s">
        <v>3612</v>
      </c>
      <c r="H63" s="176">
        <v>43992</v>
      </c>
      <c r="I63" s="176"/>
      <c r="J63" s="147"/>
      <c r="K63" s="150"/>
    </row>
    <row r="64" spans="1:11" x14ac:dyDescent="0.35">
      <c r="A64" s="159">
        <v>32</v>
      </c>
      <c r="B64" s="157">
        <v>159</v>
      </c>
      <c r="C64" s="147" t="s">
        <v>976</v>
      </c>
      <c r="D64" s="168" t="s">
        <v>1273</v>
      </c>
      <c r="E64" s="169">
        <v>52733200</v>
      </c>
      <c r="F64" s="168" t="s">
        <v>2292</v>
      </c>
      <c r="G64" s="147" t="s">
        <v>197</v>
      </c>
      <c r="H64" s="176">
        <v>43864</v>
      </c>
      <c r="I64" s="176">
        <v>44012</v>
      </c>
      <c r="J64" s="147" t="s">
        <v>3006</v>
      </c>
      <c r="K64" s="150" t="s">
        <v>3986</v>
      </c>
    </row>
    <row r="65" spans="1:11" x14ac:dyDescent="0.35">
      <c r="A65" s="159"/>
      <c r="B65" s="157">
        <v>159</v>
      </c>
      <c r="C65" s="147" t="s">
        <v>976</v>
      </c>
      <c r="D65" s="168" t="s">
        <v>3985</v>
      </c>
      <c r="E65" s="169">
        <v>1020747214</v>
      </c>
      <c r="F65" s="168" t="s">
        <v>2292</v>
      </c>
      <c r="G65" s="147" t="s">
        <v>197</v>
      </c>
      <c r="H65" s="176">
        <v>44012</v>
      </c>
      <c r="I65" s="176"/>
      <c r="J65" s="147" t="s">
        <v>3007</v>
      </c>
      <c r="K65" s="150"/>
    </row>
    <row r="66" spans="1:11" x14ac:dyDescent="0.35">
      <c r="A66" s="159">
        <v>33</v>
      </c>
      <c r="B66" s="157">
        <v>237</v>
      </c>
      <c r="C66" s="147" t="s">
        <v>2095</v>
      </c>
      <c r="D66" s="168" t="s">
        <v>1273</v>
      </c>
      <c r="E66" s="169">
        <v>52733200</v>
      </c>
      <c r="F66" s="168" t="s">
        <v>2292</v>
      </c>
      <c r="G66" s="147" t="s">
        <v>197</v>
      </c>
      <c r="H66" s="176">
        <v>43879</v>
      </c>
      <c r="I66" s="176">
        <v>44012</v>
      </c>
      <c r="J66" s="147" t="s">
        <v>3006</v>
      </c>
      <c r="K66" s="150" t="s">
        <v>3986</v>
      </c>
    </row>
    <row r="67" spans="1:11" x14ac:dyDescent="0.35">
      <c r="A67" s="159"/>
      <c r="B67" s="157">
        <v>237</v>
      </c>
      <c r="C67" s="147" t="s">
        <v>2095</v>
      </c>
      <c r="D67" s="168" t="s">
        <v>3985</v>
      </c>
      <c r="E67" s="169">
        <v>1020747214</v>
      </c>
      <c r="F67" s="168" t="s">
        <v>2292</v>
      </c>
      <c r="G67" s="147" t="s">
        <v>197</v>
      </c>
      <c r="H67" s="176">
        <v>44012</v>
      </c>
      <c r="I67" s="176"/>
      <c r="J67" s="147" t="s">
        <v>3007</v>
      </c>
      <c r="K67" s="150"/>
    </row>
    <row r="68" spans="1:11" x14ac:dyDescent="0.35">
      <c r="A68" s="159">
        <v>34</v>
      </c>
      <c r="B68" s="157">
        <v>279</v>
      </c>
      <c r="C68" s="147" t="s">
        <v>1422</v>
      </c>
      <c r="D68" s="168" t="s">
        <v>1273</v>
      </c>
      <c r="E68" s="169">
        <v>52733200</v>
      </c>
      <c r="F68" s="168" t="s">
        <v>2292</v>
      </c>
      <c r="G68" s="147" t="s">
        <v>197</v>
      </c>
      <c r="H68" s="176">
        <v>43879</v>
      </c>
      <c r="I68" s="176">
        <v>44012</v>
      </c>
      <c r="J68" s="147" t="s">
        <v>3006</v>
      </c>
      <c r="K68" s="150" t="s">
        <v>3986</v>
      </c>
    </row>
    <row r="69" spans="1:11" x14ac:dyDescent="0.35">
      <c r="A69" s="159"/>
      <c r="B69" s="157">
        <v>279</v>
      </c>
      <c r="C69" s="147" t="s">
        <v>1422</v>
      </c>
      <c r="D69" s="168" t="s">
        <v>3985</v>
      </c>
      <c r="E69" s="169">
        <v>1020747214</v>
      </c>
      <c r="F69" s="168" t="s">
        <v>2292</v>
      </c>
      <c r="G69" s="147" t="s">
        <v>197</v>
      </c>
      <c r="H69" s="176">
        <v>44012</v>
      </c>
      <c r="I69" s="176"/>
      <c r="J69" s="147" t="s">
        <v>3007</v>
      </c>
      <c r="K69" s="150"/>
    </row>
    <row r="70" spans="1:11" x14ac:dyDescent="0.35">
      <c r="A70" s="159">
        <v>35</v>
      </c>
      <c r="B70" s="157">
        <v>280</v>
      </c>
      <c r="C70" s="147" t="s">
        <v>1408</v>
      </c>
      <c r="D70" s="168" t="s">
        <v>1273</v>
      </c>
      <c r="E70" s="169">
        <v>52733200</v>
      </c>
      <c r="F70" s="168" t="s">
        <v>2292</v>
      </c>
      <c r="G70" s="147" t="s">
        <v>197</v>
      </c>
      <c r="H70" s="176">
        <v>43880</v>
      </c>
      <c r="I70" s="176">
        <v>44012</v>
      </c>
      <c r="J70" s="147" t="s">
        <v>3006</v>
      </c>
      <c r="K70" s="150" t="s">
        <v>3986</v>
      </c>
    </row>
    <row r="71" spans="1:11" x14ac:dyDescent="0.35">
      <c r="A71" s="159"/>
      <c r="B71" s="157">
        <v>280</v>
      </c>
      <c r="C71" s="147" t="s">
        <v>1408</v>
      </c>
      <c r="D71" s="168" t="s">
        <v>3985</v>
      </c>
      <c r="E71" s="169">
        <v>1020747214</v>
      </c>
      <c r="F71" s="168" t="s">
        <v>2292</v>
      </c>
      <c r="G71" s="147" t="s">
        <v>197</v>
      </c>
      <c r="H71" s="176">
        <v>44012</v>
      </c>
      <c r="I71" s="176"/>
      <c r="J71" s="147" t="s">
        <v>3007</v>
      </c>
      <c r="K71" s="150"/>
    </row>
    <row r="72" spans="1:11" x14ac:dyDescent="0.35">
      <c r="A72" s="159">
        <v>36</v>
      </c>
      <c r="B72" s="157">
        <v>281</v>
      </c>
      <c r="C72" s="147" t="s">
        <v>1402</v>
      </c>
      <c r="D72" s="168" t="s">
        <v>1273</v>
      </c>
      <c r="E72" s="169">
        <v>52733200</v>
      </c>
      <c r="F72" s="168" t="s">
        <v>2292</v>
      </c>
      <c r="G72" s="147" t="s">
        <v>197</v>
      </c>
      <c r="H72" s="176">
        <v>43880</v>
      </c>
      <c r="I72" s="176">
        <v>44012</v>
      </c>
      <c r="J72" s="147" t="s">
        <v>3006</v>
      </c>
      <c r="K72" s="150" t="s">
        <v>3986</v>
      </c>
    </row>
    <row r="73" spans="1:11" x14ac:dyDescent="0.35">
      <c r="A73" s="159"/>
      <c r="B73" s="157">
        <v>281</v>
      </c>
      <c r="C73" s="147" t="s">
        <v>1402</v>
      </c>
      <c r="D73" s="168" t="s">
        <v>3985</v>
      </c>
      <c r="E73" s="169">
        <v>1020747214</v>
      </c>
      <c r="F73" s="168" t="s">
        <v>2292</v>
      </c>
      <c r="G73" s="147" t="s">
        <v>197</v>
      </c>
      <c r="H73" s="176">
        <v>44012</v>
      </c>
      <c r="I73" s="176"/>
      <c r="J73" s="147" t="s">
        <v>3007</v>
      </c>
      <c r="K73" s="150"/>
    </row>
    <row r="74" spans="1:11" x14ac:dyDescent="0.35">
      <c r="A74" s="159">
        <v>37</v>
      </c>
      <c r="B74" s="157">
        <v>314</v>
      </c>
      <c r="C74" s="147" t="s">
        <v>3308</v>
      </c>
      <c r="D74" s="168" t="s">
        <v>1273</v>
      </c>
      <c r="E74" s="169">
        <v>52733200</v>
      </c>
      <c r="F74" s="168" t="s">
        <v>2292</v>
      </c>
      <c r="G74" s="147" t="s">
        <v>197</v>
      </c>
      <c r="H74" s="176">
        <v>43903</v>
      </c>
      <c r="I74" s="176">
        <v>44012</v>
      </c>
      <c r="J74" s="147" t="s">
        <v>3006</v>
      </c>
      <c r="K74" s="150" t="s">
        <v>3986</v>
      </c>
    </row>
    <row r="75" spans="1:11" x14ac:dyDescent="0.35">
      <c r="A75" s="159"/>
      <c r="B75" s="157">
        <v>314</v>
      </c>
      <c r="C75" s="147" t="s">
        <v>3308</v>
      </c>
      <c r="D75" s="168" t="s">
        <v>3985</v>
      </c>
      <c r="E75" s="169">
        <v>1020747214</v>
      </c>
      <c r="F75" s="168" t="s">
        <v>2292</v>
      </c>
      <c r="G75" s="147" t="s">
        <v>197</v>
      </c>
      <c r="H75" s="176">
        <v>44012</v>
      </c>
      <c r="I75" s="176"/>
      <c r="J75" s="147" t="s">
        <v>3007</v>
      </c>
      <c r="K75" s="150"/>
    </row>
    <row r="76" spans="1:11" x14ac:dyDescent="0.35">
      <c r="A76" s="159">
        <v>38</v>
      </c>
      <c r="B76" s="157">
        <v>315</v>
      </c>
      <c r="C76" s="147" t="s">
        <v>2340</v>
      </c>
      <c r="D76" s="168" t="s">
        <v>1273</v>
      </c>
      <c r="E76" s="169">
        <v>52733200</v>
      </c>
      <c r="F76" s="168" t="s">
        <v>2292</v>
      </c>
      <c r="G76" s="147" t="s">
        <v>197</v>
      </c>
      <c r="H76" s="176">
        <v>43888</v>
      </c>
      <c r="I76" s="176">
        <v>44012</v>
      </c>
      <c r="J76" s="147" t="s">
        <v>3006</v>
      </c>
      <c r="K76" s="150" t="s">
        <v>3986</v>
      </c>
    </row>
    <row r="77" spans="1:11" x14ac:dyDescent="0.35">
      <c r="A77" s="159"/>
      <c r="B77" s="157">
        <v>315</v>
      </c>
      <c r="C77" s="147" t="s">
        <v>2340</v>
      </c>
      <c r="D77" s="168" t="s">
        <v>3985</v>
      </c>
      <c r="E77" s="169">
        <v>1020747214</v>
      </c>
      <c r="F77" s="168" t="s">
        <v>2292</v>
      </c>
      <c r="G77" s="147" t="s">
        <v>197</v>
      </c>
      <c r="H77" s="176">
        <v>44012</v>
      </c>
      <c r="I77" s="176"/>
      <c r="J77" s="147" t="s">
        <v>3007</v>
      </c>
      <c r="K77" s="150"/>
    </row>
    <row r="78" spans="1:11" x14ac:dyDescent="0.35">
      <c r="A78" s="159">
        <v>39</v>
      </c>
      <c r="B78" s="157">
        <v>229</v>
      </c>
      <c r="C78" s="147" t="s">
        <v>1108</v>
      </c>
      <c r="D78" s="168" t="s">
        <v>2253</v>
      </c>
      <c r="E78" s="169">
        <v>80196438</v>
      </c>
      <c r="F78" s="168" t="s">
        <v>2767</v>
      </c>
      <c r="G78" s="147" t="s">
        <v>183</v>
      </c>
      <c r="H78" s="176">
        <v>43882</v>
      </c>
      <c r="I78" s="176">
        <v>44040</v>
      </c>
      <c r="J78" s="147" t="s">
        <v>3006</v>
      </c>
      <c r="K78" s="150" t="s">
        <v>4120</v>
      </c>
    </row>
    <row r="79" spans="1:11" x14ac:dyDescent="0.35">
      <c r="A79" s="159"/>
      <c r="B79" s="157">
        <v>229</v>
      </c>
      <c r="C79" s="147" t="s">
        <v>1108</v>
      </c>
      <c r="D79" s="168" t="s">
        <v>4121</v>
      </c>
      <c r="E79" s="169">
        <v>52827756</v>
      </c>
      <c r="F79" s="168" t="s">
        <v>2767</v>
      </c>
      <c r="G79" s="147" t="s">
        <v>183</v>
      </c>
      <c r="H79" s="176">
        <v>44040</v>
      </c>
      <c r="I79" s="176"/>
      <c r="J79" s="147"/>
      <c r="K79" s="150"/>
    </row>
    <row r="80" spans="1:11" x14ac:dyDescent="0.35">
      <c r="A80" s="159">
        <v>40</v>
      </c>
      <c r="B80" s="157">
        <v>240</v>
      </c>
      <c r="C80" s="147" t="s">
        <v>1115</v>
      </c>
      <c r="D80" s="168" t="s">
        <v>2253</v>
      </c>
      <c r="E80" s="169">
        <v>80196438</v>
      </c>
      <c r="F80" s="168" t="s">
        <v>2767</v>
      </c>
      <c r="G80" s="147" t="s">
        <v>183</v>
      </c>
      <c r="H80" s="176">
        <v>43882</v>
      </c>
      <c r="I80" s="176">
        <v>44040</v>
      </c>
      <c r="J80" s="147" t="s">
        <v>3006</v>
      </c>
      <c r="K80" s="150" t="s">
        <v>4120</v>
      </c>
    </row>
    <row r="81" spans="1:11" x14ac:dyDescent="0.35">
      <c r="A81" s="159"/>
      <c r="B81" s="157">
        <v>240</v>
      </c>
      <c r="C81" s="147" t="s">
        <v>1115</v>
      </c>
      <c r="D81" s="168" t="s">
        <v>4121</v>
      </c>
      <c r="E81" s="169">
        <v>52827756</v>
      </c>
      <c r="F81" s="168" t="s">
        <v>2767</v>
      </c>
      <c r="G81" s="147" t="s">
        <v>183</v>
      </c>
      <c r="H81" s="176">
        <v>44040</v>
      </c>
      <c r="I81" s="176"/>
      <c r="J81" s="147"/>
      <c r="K81" s="150"/>
    </row>
    <row r="82" spans="1:11" x14ac:dyDescent="0.35">
      <c r="A82" s="159">
        <v>41</v>
      </c>
      <c r="B82" s="157">
        <v>254</v>
      </c>
      <c r="C82" s="147" t="s">
        <v>1127</v>
      </c>
      <c r="D82" s="168" t="s">
        <v>2253</v>
      </c>
      <c r="E82" s="169">
        <v>80196438</v>
      </c>
      <c r="F82" s="168" t="s">
        <v>2767</v>
      </c>
      <c r="G82" s="147" t="s">
        <v>183</v>
      </c>
      <c r="H82" s="176">
        <v>43885</v>
      </c>
      <c r="I82" s="176">
        <v>44040</v>
      </c>
      <c r="J82" s="147" t="s">
        <v>3006</v>
      </c>
      <c r="K82" s="150" t="s">
        <v>4120</v>
      </c>
    </row>
    <row r="83" spans="1:11" x14ac:dyDescent="0.35">
      <c r="A83" s="159"/>
      <c r="B83" s="157">
        <v>254</v>
      </c>
      <c r="C83" s="147" t="s">
        <v>1127</v>
      </c>
      <c r="D83" s="168" t="s">
        <v>4121</v>
      </c>
      <c r="E83" s="169">
        <v>52827756</v>
      </c>
      <c r="F83" s="168" t="s">
        <v>2767</v>
      </c>
      <c r="G83" s="147" t="s">
        <v>183</v>
      </c>
      <c r="H83" s="176">
        <v>44040</v>
      </c>
      <c r="I83" s="176"/>
      <c r="J83" s="147"/>
      <c r="K83" s="150"/>
    </row>
    <row r="84" spans="1:11" x14ac:dyDescent="0.35">
      <c r="A84" s="159">
        <v>42</v>
      </c>
      <c r="B84" s="157">
        <v>308</v>
      </c>
      <c r="C84" s="147" t="s">
        <v>1855</v>
      </c>
      <c r="D84" s="168" t="s">
        <v>2253</v>
      </c>
      <c r="E84" s="169">
        <v>80196438</v>
      </c>
      <c r="F84" s="168" t="s">
        <v>2767</v>
      </c>
      <c r="G84" s="147" t="s">
        <v>183</v>
      </c>
      <c r="H84" s="176">
        <v>43886</v>
      </c>
      <c r="I84" s="176">
        <v>44040</v>
      </c>
      <c r="J84" s="147" t="s">
        <v>3006</v>
      </c>
      <c r="K84" s="150" t="s">
        <v>4120</v>
      </c>
    </row>
    <row r="85" spans="1:11" x14ac:dyDescent="0.35">
      <c r="A85" s="159"/>
      <c r="B85" s="157">
        <v>308</v>
      </c>
      <c r="C85" s="147" t="s">
        <v>1855</v>
      </c>
      <c r="D85" s="168" t="s">
        <v>4121</v>
      </c>
      <c r="E85" s="169">
        <v>52827756</v>
      </c>
      <c r="F85" s="168" t="s">
        <v>2767</v>
      </c>
      <c r="G85" s="147" t="s">
        <v>183</v>
      </c>
      <c r="H85" s="176">
        <v>44040</v>
      </c>
      <c r="I85" s="176"/>
      <c r="J85" s="147"/>
      <c r="K85" s="150"/>
    </row>
    <row r="86" spans="1:11" x14ac:dyDescent="0.35">
      <c r="A86" s="159">
        <v>43</v>
      </c>
      <c r="B86" s="157">
        <v>321</v>
      </c>
      <c r="C86" s="147" t="s">
        <v>2259</v>
      </c>
      <c r="D86" s="168" t="s">
        <v>2253</v>
      </c>
      <c r="E86" s="169">
        <v>80196438</v>
      </c>
      <c r="F86" s="168" t="s">
        <v>2767</v>
      </c>
      <c r="G86" s="147" t="s">
        <v>183</v>
      </c>
      <c r="H86" s="176">
        <v>43889</v>
      </c>
      <c r="I86" s="176">
        <v>44040</v>
      </c>
      <c r="J86" s="147" t="s">
        <v>3006</v>
      </c>
      <c r="K86" s="150" t="s">
        <v>4120</v>
      </c>
    </row>
    <row r="87" spans="1:11" x14ac:dyDescent="0.35">
      <c r="A87" s="159"/>
      <c r="B87" s="157">
        <v>321</v>
      </c>
      <c r="C87" s="147" t="s">
        <v>2259</v>
      </c>
      <c r="D87" s="168" t="s">
        <v>4121</v>
      </c>
      <c r="E87" s="169">
        <v>52827756</v>
      </c>
      <c r="F87" s="168" t="s">
        <v>2767</v>
      </c>
      <c r="G87" s="147" t="s">
        <v>183</v>
      </c>
      <c r="H87" s="176">
        <v>44040</v>
      </c>
      <c r="I87" s="176"/>
      <c r="J87" s="147"/>
      <c r="K87" s="150"/>
    </row>
    <row r="88" spans="1:11" x14ac:dyDescent="0.35">
      <c r="A88" s="159">
        <v>44</v>
      </c>
      <c r="B88" s="157">
        <v>323</v>
      </c>
      <c r="C88" s="147" t="s">
        <v>2250</v>
      </c>
      <c r="D88" s="168" t="s">
        <v>2253</v>
      </c>
      <c r="E88" s="169">
        <v>80196438</v>
      </c>
      <c r="F88" s="168" t="s">
        <v>2767</v>
      </c>
      <c r="G88" s="147" t="s">
        <v>183</v>
      </c>
      <c r="H88" s="176">
        <v>43889</v>
      </c>
      <c r="I88" s="176">
        <v>44040</v>
      </c>
      <c r="J88" s="147" t="s">
        <v>3006</v>
      </c>
      <c r="K88" s="150" t="s">
        <v>4120</v>
      </c>
    </row>
    <row r="89" spans="1:11" x14ac:dyDescent="0.35">
      <c r="A89" s="159"/>
      <c r="B89" s="157">
        <v>323</v>
      </c>
      <c r="C89" s="147" t="s">
        <v>2250</v>
      </c>
      <c r="D89" s="168" t="s">
        <v>4121</v>
      </c>
      <c r="E89" s="169">
        <v>52827756</v>
      </c>
      <c r="F89" s="168" t="s">
        <v>2767</v>
      </c>
      <c r="G89" s="147" t="s">
        <v>183</v>
      </c>
      <c r="H89" s="176">
        <v>44040</v>
      </c>
      <c r="I89" s="176"/>
      <c r="J89" s="147"/>
      <c r="K89" s="150"/>
    </row>
    <row r="90" spans="1:11" x14ac:dyDescent="0.35">
      <c r="A90" s="159">
        <v>45</v>
      </c>
      <c r="B90" s="157">
        <v>377</v>
      </c>
      <c r="C90" s="147" t="s">
        <v>3190</v>
      </c>
      <c r="D90" s="168" t="s">
        <v>2253</v>
      </c>
      <c r="E90" s="169">
        <v>80196438</v>
      </c>
      <c r="F90" s="168" t="s">
        <v>2767</v>
      </c>
      <c r="G90" s="147" t="s">
        <v>183</v>
      </c>
      <c r="H90" s="176">
        <v>43904</v>
      </c>
      <c r="I90" s="176">
        <v>44040</v>
      </c>
      <c r="J90" s="147" t="s">
        <v>3006</v>
      </c>
      <c r="K90" s="150" t="s">
        <v>4120</v>
      </c>
    </row>
    <row r="91" spans="1:11" x14ac:dyDescent="0.35">
      <c r="A91" s="159"/>
      <c r="B91" s="157">
        <v>377</v>
      </c>
      <c r="C91" s="147" t="s">
        <v>3190</v>
      </c>
      <c r="D91" s="168" t="s">
        <v>4121</v>
      </c>
      <c r="E91" s="169">
        <v>52827756</v>
      </c>
      <c r="F91" s="168" t="s">
        <v>2767</v>
      </c>
      <c r="G91" s="147" t="s">
        <v>183</v>
      </c>
      <c r="H91" s="176">
        <v>44040</v>
      </c>
      <c r="I91" s="176"/>
      <c r="J91" s="147"/>
      <c r="K91" s="150"/>
    </row>
    <row r="92" spans="1:11" x14ac:dyDescent="0.35">
      <c r="A92" s="159">
        <v>46</v>
      </c>
      <c r="B92" s="157">
        <v>283</v>
      </c>
      <c r="C92" s="147" t="s">
        <v>1386</v>
      </c>
      <c r="D92" s="168" t="s">
        <v>1224</v>
      </c>
      <c r="E92" s="169">
        <v>80407547</v>
      </c>
      <c r="F92" s="168" t="s">
        <v>1290</v>
      </c>
      <c r="G92" s="147" t="s">
        <v>957</v>
      </c>
      <c r="H92" s="181">
        <v>43953</v>
      </c>
      <c r="I92" s="176">
        <v>44043</v>
      </c>
      <c r="J92" s="147" t="s">
        <v>3006</v>
      </c>
      <c r="K92" s="150" t="s">
        <v>4198</v>
      </c>
    </row>
    <row r="93" spans="1:11" x14ac:dyDescent="0.35">
      <c r="A93" s="159"/>
      <c r="B93" s="157">
        <v>283</v>
      </c>
      <c r="C93" s="147" t="s">
        <v>1386</v>
      </c>
      <c r="D93" s="168" t="s">
        <v>4199</v>
      </c>
      <c r="E93" s="169">
        <v>91423177</v>
      </c>
      <c r="F93" s="147" t="s">
        <v>4200</v>
      </c>
      <c r="G93" s="147" t="s">
        <v>957</v>
      </c>
      <c r="H93" s="176">
        <v>44043</v>
      </c>
      <c r="I93" s="176"/>
      <c r="J93" s="147"/>
      <c r="K93" s="150"/>
    </row>
    <row r="94" spans="1:11" x14ac:dyDescent="0.35">
      <c r="A94" s="159">
        <v>47</v>
      </c>
      <c r="B94" s="157">
        <v>347</v>
      </c>
      <c r="C94" s="147" t="s">
        <v>2888</v>
      </c>
      <c r="D94" s="179" t="s">
        <v>1224</v>
      </c>
      <c r="E94" s="180">
        <v>80407547</v>
      </c>
      <c r="F94" s="179" t="s">
        <v>1290</v>
      </c>
      <c r="G94" s="179" t="s">
        <v>957</v>
      </c>
      <c r="H94" s="181">
        <v>43953</v>
      </c>
      <c r="I94" s="176">
        <v>44043</v>
      </c>
      <c r="J94" s="147" t="s">
        <v>3006</v>
      </c>
      <c r="K94" s="150" t="s">
        <v>4198</v>
      </c>
    </row>
    <row r="95" spans="1:11" x14ac:dyDescent="0.35">
      <c r="A95" s="159"/>
      <c r="B95" s="157">
        <v>347</v>
      </c>
      <c r="C95" s="147" t="s">
        <v>2888</v>
      </c>
      <c r="D95" s="168" t="s">
        <v>4199</v>
      </c>
      <c r="E95" s="169">
        <v>91423177</v>
      </c>
      <c r="F95" s="147" t="s">
        <v>4200</v>
      </c>
      <c r="G95" s="147" t="s">
        <v>957</v>
      </c>
      <c r="H95" s="176">
        <v>44043</v>
      </c>
      <c r="I95" s="176"/>
      <c r="J95" s="147"/>
      <c r="K95" s="150"/>
    </row>
    <row r="96" spans="1:11" x14ac:dyDescent="0.35">
      <c r="A96" s="159">
        <v>48</v>
      </c>
      <c r="B96" s="156">
        <v>282</v>
      </c>
      <c r="C96" s="147" t="s">
        <v>1393</v>
      </c>
      <c r="D96" s="179" t="s">
        <v>1224</v>
      </c>
      <c r="E96" s="180">
        <v>80407547</v>
      </c>
      <c r="F96" s="179" t="s">
        <v>1290</v>
      </c>
      <c r="G96" s="179" t="s">
        <v>957</v>
      </c>
      <c r="H96" s="181">
        <v>43953</v>
      </c>
      <c r="I96" s="176">
        <v>44043</v>
      </c>
      <c r="J96" s="147" t="s">
        <v>3006</v>
      </c>
      <c r="K96" s="150" t="s">
        <v>4198</v>
      </c>
    </row>
    <row r="97" spans="1:11" x14ac:dyDescent="0.35">
      <c r="A97" s="159"/>
      <c r="B97" s="156">
        <v>282</v>
      </c>
      <c r="C97" s="147" t="s">
        <v>1393</v>
      </c>
      <c r="D97" s="168" t="s">
        <v>4199</v>
      </c>
      <c r="E97" s="169">
        <v>91423177</v>
      </c>
      <c r="F97" s="147" t="s">
        <v>4200</v>
      </c>
      <c r="G97" s="147" t="s">
        <v>957</v>
      </c>
      <c r="H97" s="176">
        <v>44043</v>
      </c>
      <c r="I97" s="176"/>
      <c r="J97" s="147"/>
      <c r="K97" s="150"/>
    </row>
    <row r="98" spans="1:11" x14ac:dyDescent="0.35">
      <c r="A98" s="159">
        <v>49</v>
      </c>
      <c r="B98" s="156">
        <v>284</v>
      </c>
      <c r="C98" s="147" t="s">
        <v>1374</v>
      </c>
      <c r="D98" s="179" t="s">
        <v>1224</v>
      </c>
      <c r="E98" s="180">
        <v>80407547</v>
      </c>
      <c r="F98" s="179" t="s">
        <v>1290</v>
      </c>
      <c r="G98" s="179" t="s">
        <v>957</v>
      </c>
      <c r="H98" s="181">
        <v>43953</v>
      </c>
      <c r="I98" s="176">
        <v>44043</v>
      </c>
      <c r="J98" s="147" t="s">
        <v>3006</v>
      </c>
      <c r="K98" s="150" t="s">
        <v>4198</v>
      </c>
    </row>
    <row r="99" spans="1:11" x14ac:dyDescent="0.35">
      <c r="A99" s="159"/>
      <c r="B99" s="156">
        <v>284</v>
      </c>
      <c r="C99" s="147" t="s">
        <v>1374</v>
      </c>
      <c r="D99" s="168" t="s">
        <v>4199</v>
      </c>
      <c r="E99" s="169">
        <v>91423177</v>
      </c>
      <c r="F99" s="147" t="s">
        <v>4200</v>
      </c>
      <c r="G99" s="147" t="s">
        <v>957</v>
      </c>
      <c r="H99" s="176">
        <v>44043</v>
      </c>
      <c r="I99" s="176"/>
      <c r="J99" s="147"/>
      <c r="K99" s="150"/>
    </row>
    <row r="100" spans="1:11" x14ac:dyDescent="0.35">
      <c r="A100" s="159">
        <v>50</v>
      </c>
      <c r="B100" s="178">
        <v>272</v>
      </c>
      <c r="C100" s="179" t="s">
        <v>1303</v>
      </c>
      <c r="D100" s="179" t="s">
        <v>1224</v>
      </c>
      <c r="E100" s="180">
        <v>80407547</v>
      </c>
      <c r="F100" s="179" t="s">
        <v>1290</v>
      </c>
      <c r="G100" s="179" t="s">
        <v>957</v>
      </c>
      <c r="H100" s="181">
        <v>43953</v>
      </c>
      <c r="I100" s="176">
        <v>44043</v>
      </c>
      <c r="J100" s="147" t="s">
        <v>3006</v>
      </c>
      <c r="K100" s="150" t="s">
        <v>4198</v>
      </c>
    </row>
    <row r="101" spans="1:11" x14ac:dyDescent="0.35">
      <c r="A101" s="159"/>
      <c r="B101" s="178">
        <v>272</v>
      </c>
      <c r="C101" s="179" t="s">
        <v>1303</v>
      </c>
      <c r="D101" s="168" t="s">
        <v>4199</v>
      </c>
      <c r="E101" s="169">
        <v>91423177</v>
      </c>
      <c r="F101" s="147" t="s">
        <v>4200</v>
      </c>
      <c r="G101" s="147" t="s">
        <v>957</v>
      </c>
      <c r="H101" s="176">
        <v>44043</v>
      </c>
      <c r="I101" s="176"/>
      <c r="J101" s="147"/>
      <c r="K101" s="150"/>
    </row>
    <row r="102" spans="1:11" x14ac:dyDescent="0.35">
      <c r="A102" s="159">
        <v>51</v>
      </c>
      <c r="B102" s="156">
        <v>156</v>
      </c>
      <c r="C102" s="147" t="s">
        <v>974</v>
      </c>
      <c r="D102" s="179" t="s">
        <v>1224</v>
      </c>
      <c r="E102" s="180">
        <v>80407547</v>
      </c>
      <c r="F102" s="179" t="s">
        <v>1290</v>
      </c>
      <c r="G102" s="179" t="s">
        <v>957</v>
      </c>
      <c r="H102" s="181">
        <v>43953</v>
      </c>
      <c r="I102" s="176">
        <v>44043</v>
      </c>
      <c r="J102" s="147" t="s">
        <v>3006</v>
      </c>
      <c r="K102" s="150" t="s">
        <v>4198</v>
      </c>
    </row>
    <row r="103" spans="1:11" x14ac:dyDescent="0.35">
      <c r="A103" s="159"/>
      <c r="B103" s="156">
        <v>156</v>
      </c>
      <c r="C103" s="147" t="s">
        <v>974</v>
      </c>
      <c r="D103" s="168" t="s">
        <v>4199</v>
      </c>
      <c r="E103" s="169">
        <v>91423177</v>
      </c>
      <c r="F103" s="147" t="s">
        <v>4200</v>
      </c>
      <c r="G103" s="147" t="s">
        <v>957</v>
      </c>
      <c r="H103" s="176">
        <v>44043</v>
      </c>
      <c r="I103" s="176"/>
      <c r="J103" s="147"/>
      <c r="K103" s="150"/>
    </row>
    <row r="104" spans="1:11" x14ac:dyDescent="0.35">
      <c r="A104" s="159">
        <v>52</v>
      </c>
      <c r="B104" s="178">
        <v>223</v>
      </c>
      <c r="C104" s="179" t="s">
        <v>2764</v>
      </c>
      <c r="D104" s="179" t="s">
        <v>1224</v>
      </c>
      <c r="E104" s="180">
        <v>80407547</v>
      </c>
      <c r="F104" s="179" t="s">
        <v>1290</v>
      </c>
      <c r="G104" s="179" t="s">
        <v>957</v>
      </c>
      <c r="H104" s="181">
        <v>43953</v>
      </c>
      <c r="I104" s="176">
        <v>44043</v>
      </c>
      <c r="J104" s="147" t="s">
        <v>3006</v>
      </c>
      <c r="K104" s="150" t="s">
        <v>4198</v>
      </c>
    </row>
    <row r="105" spans="1:11" x14ac:dyDescent="0.35">
      <c r="A105" s="159"/>
      <c r="B105" s="178">
        <v>223</v>
      </c>
      <c r="C105" s="179" t="s">
        <v>2764</v>
      </c>
      <c r="D105" s="168" t="s">
        <v>4199</v>
      </c>
      <c r="E105" s="169">
        <v>91423177</v>
      </c>
      <c r="F105" s="147" t="s">
        <v>4200</v>
      </c>
      <c r="G105" s="147" t="s">
        <v>957</v>
      </c>
      <c r="H105" s="176">
        <v>44043</v>
      </c>
      <c r="I105" s="176"/>
      <c r="J105" s="147"/>
      <c r="K105" s="150"/>
    </row>
    <row r="106" spans="1:11" x14ac:dyDescent="0.35">
      <c r="A106" s="159">
        <v>53</v>
      </c>
      <c r="B106" s="156">
        <v>346</v>
      </c>
      <c r="C106" s="147" t="s">
        <v>1848</v>
      </c>
      <c r="D106" s="179" t="s">
        <v>1224</v>
      </c>
      <c r="E106" s="180">
        <v>80407547</v>
      </c>
      <c r="F106" s="179" t="s">
        <v>1290</v>
      </c>
      <c r="G106" s="179" t="s">
        <v>957</v>
      </c>
      <c r="H106" s="181">
        <v>43953</v>
      </c>
      <c r="I106" s="176">
        <v>44043</v>
      </c>
      <c r="J106" s="147" t="s">
        <v>3006</v>
      </c>
      <c r="K106" s="150" t="s">
        <v>4198</v>
      </c>
    </row>
    <row r="107" spans="1:11" x14ac:dyDescent="0.35">
      <c r="A107" s="159"/>
      <c r="B107" s="156">
        <v>346</v>
      </c>
      <c r="C107" s="147" t="s">
        <v>1848</v>
      </c>
      <c r="D107" s="168" t="s">
        <v>4199</v>
      </c>
      <c r="E107" s="169">
        <v>91423177</v>
      </c>
      <c r="F107" s="147" t="s">
        <v>4200</v>
      </c>
      <c r="G107" s="147" t="s">
        <v>957</v>
      </c>
      <c r="H107" s="176">
        <v>44043</v>
      </c>
      <c r="I107" s="176"/>
      <c r="J107" s="147"/>
      <c r="K107" s="150"/>
    </row>
    <row r="108" spans="1:11" x14ac:dyDescent="0.35">
      <c r="A108" s="159">
        <v>54</v>
      </c>
      <c r="B108" s="157">
        <v>172</v>
      </c>
      <c r="C108" s="152" t="s">
        <v>1311</v>
      </c>
      <c r="D108" s="172" t="s">
        <v>2487</v>
      </c>
      <c r="E108" s="173">
        <v>52211792</v>
      </c>
      <c r="F108" s="172" t="s">
        <v>2486</v>
      </c>
      <c r="G108" s="152" t="s">
        <v>188</v>
      </c>
      <c r="H108" s="165">
        <v>43867</v>
      </c>
      <c r="I108" s="165">
        <v>44053</v>
      </c>
      <c r="J108" s="152" t="s">
        <v>3006</v>
      </c>
      <c r="K108" s="155" t="s">
        <v>4392</v>
      </c>
    </row>
    <row r="109" spans="1:11" x14ac:dyDescent="0.35">
      <c r="A109" s="194"/>
      <c r="B109" s="157">
        <v>172</v>
      </c>
      <c r="C109" s="152" t="s">
        <v>1311</v>
      </c>
      <c r="D109" s="172" t="s">
        <v>4393</v>
      </c>
      <c r="E109" s="173">
        <v>52261383</v>
      </c>
      <c r="F109" s="172" t="s">
        <v>2486</v>
      </c>
      <c r="G109" s="152" t="s">
        <v>188</v>
      </c>
      <c r="H109" s="165">
        <v>44053</v>
      </c>
      <c r="I109" s="165"/>
      <c r="J109" s="152"/>
      <c r="K109" s="155"/>
    </row>
    <row r="110" spans="1:11" x14ac:dyDescent="0.35">
      <c r="A110" s="194">
        <v>55</v>
      </c>
      <c r="B110" s="157">
        <v>167</v>
      </c>
      <c r="C110" s="152" t="s">
        <v>1307</v>
      </c>
      <c r="D110" s="172" t="s">
        <v>2487</v>
      </c>
      <c r="E110" s="173">
        <v>52211792</v>
      </c>
      <c r="F110" s="172" t="s">
        <v>2486</v>
      </c>
      <c r="G110" s="152" t="s">
        <v>188</v>
      </c>
      <c r="H110" s="165">
        <v>43867</v>
      </c>
      <c r="I110" s="165">
        <v>44053</v>
      </c>
      <c r="J110" s="152" t="s">
        <v>3006</v>
      </c>
      <c r="K110" s="155" t="s">
        <v>4392</v>
      </c>
    </row>
    <row r="111" spans="1:11" x14ac:dyDescent="0.35">
      <c r="A111" s="194"/>
      <c r="B111" s="157">
        <v>167</v>
      </c>
      <c r="C111" s="152" t="s">
        <v>1307</v>
      </c>
      <c r="D111" s="172" t="s">
        <v>4393</v>
      </c>
      <c r="E111" s="173">
        <v>52261383</v>
      </c>
      <c r="F111" s="172" t="s">
        <v>2486</v>
      </c>
      <c r="G111" s="152" t="s">
        <v>188</v>
      </c>
      <c r="H111" s="165">
        <v>44053</v>
      </c>
      <c r="I111" s="165"/>
      <c r="J111" s="152"/>
      <c r="K111" s="155"/>
    </row>
    <row r="112" spans="1:11" x14ac:dyDescent="0.35">
      <c r="A112" s="194">
        <v>56</v>
      </c>
      <c r="B112" s="157">
        <v>168</v>
      </c>
      <c r="C112" s="152" t="s">
        <v>1341</v>
      </c>
      <c r="D112" s="172" t="s">
        <v>2487</v>
      </c>
      <c r="E112" s="173">
        <v>52211792</v>
      </c>
      <c r="F112" s="172" t="s">
        <v>2486</v>
      </c>
      <c r="G112" s="152" t="s">
        <v>188</v>
      </c>
      <c r="H112" s="165"/>
      <c r="I112" s="165"/>
      <c r="J112" s="152"/>
      <c r="K112" s="155"/>
    </row>
    <row r="113" spans="1:11" x14ac:dyDescent="0.35">
      <c r="A113" s="194"/>
      <c r="B113" s="157">
        <v>168</v>
      </c>
      <c r="C113" s="152" t="s">
        <v>1341</v>
      </c>
      <c r="D113" s="172" t="s">
        <v>4393</v>
      </c>
      <c r="E113" s="173">
        <v>52261383</v>
      </c>
      <c r="F113" s="172" t="s">
        <v>2486</v>
      </c>
      <c r="G113" s="152" t="s">
        <v>188</v>
      </c>
      <c r="H113" s="165">
        <v>44053</v>
      </c>
      <c r="I113" s="165"/>
      <c r="J113" s="152"/>
      <c r="K113" s="155"/>
    </row>
    <row r="114" spans="1:11" x14ac:dyDescent="0.35">
      <c r="A114" s="194">
        <v>57</v>
      </c>
      <c r="B114" s="157">
        <v>169</v>
      </c>
      <c r="C114" s="152" t="s">
        <v>1308</v>
      </c>
      <c r="D114" s="172" t="s">
        <v>2487</v>
      </c>
      <c r="E114" s="173">
        <v>52211792</v>
      </c>
      <c r="F114" s="172" t="s">
        <v>2486</v>
      </c>
      <c r="G114" s="152" t="s">
        <v>188</v>
      </c>
      <c r="H114" s="165"/>
      <c r="I114" s="165"/>
      <c r="J114" s="152"/>
      <c r="K114" s="155"/>
    </row>
    <row r="115" spans="1:11" x14ac:dyDescent="0.35">
      <c r="A115" s="194"/>
      <c r="B115" s="157">
        <v>169</v>
      </c>
      <c r="C115" s="152" t="s">
        <v>1308</v>
      </c>
      <c r="D115" s="172" t="s">
        <v>4393</v>
      </c>
      <c r="E115" s="173">
        <v>52261383</v>
      </c>
      <c r="F115" s="172" t="s">
        <v>2486</v>
      </c>
      <c r="G115" s="152" t="s">
        <v>188</v>
      </c>
      <c r="H115" s="165">
        <v>44053</v>
      </c>
      <c r="I115" s="165"/>
      <c r="J115" s="152"/>
      <c r="K115" s="155"/>
    </row>
    <row r="116" spans="1:11" x14ac:dyDescent="0.35">
      <c r="A116" s="194">
        <v>58</v>
      </c>
      <c r="B116" s="157">
        <v>170</v>
      </c>
      <c r="C116" s="152" t="s">
        <v>1309</v>
      </c>
      <c r="D116" s="172" t="s">
        <v>2487</v>
      </c>
      <c r="E116" s="173">
        <v>52211792</v>
      </c>
      <c r="F116" s="172" t="s">
        <v>2486</v>
      </c>
      <c r="G116" s="152" t="s">
        <v>188</v>
      </c>
      <c r="H116" s="165"/>
      <c r="I116" s="165"/>
      <c r="J116" s="152"/>
      <c r="K116" s="155"/>
    </row>
    <row r="117" spans="1:11" x14ac:dyDescent="0.35">
      <c r="A117" s="194"/>
      <c r="B117" s="157">
        <v>170</v>
      </c>
      <c r="C117" s="152" t="s">
        <v>1309</v>
      </c>
      <c r="D117" s="172" t="s">
        <v>4393</v>
      </c>
      <c r="E117" s="173">
        <v>52261383</v>
      </c>
      <c r="F117" s="172" t="s">
        <v>2486</v>
      </c>
      <c r="G117" s="152" t="s">
        <v>188</v>
      </c>
      <c r="H117" s="165">
        <v>44053</v>
      </c>
      <c r="I117" s="165"/>
      <c r="J117" s="152"/>
      <c r="K117" s="155"/>
    </row>
    <row r="118" spans="1:11" x14ac:dyDescent="0.35">
      <c r="A118" s="194">
        <v>59</v>
      </c>
      <c r="B118" s="157">
        <v>171</v>
      </c>
      <c r="C118" s="152" t="s">
        <v>1310</v>
      </c>
      <c r="D118" s="172" t="s">
        <v>2487</v>
      </c>
      <c r="E118" s="173">
        <v>52211792</v>
      </c>
      <c r="F118" s="172" t="s">
        <v>2486</v>
      </c>
      <c r="G118" s="152" t="s">
        <v>188</v>
      </c>
      <c r="H118" s="165"/>
      <c r="I118" s="165"/>
      <c r="J118" s="152"/>
      <c r="K118" s="155"/>
    </row>
    <row r="119" spans="1:11" x14ac:dyDescent="0.35">
      <c r="A119" s="159"/>
      <c r="B119" s="157">
        <v>171</v>
      </c>
      <c r="C119" s="152" t="s">
        <v>1310</v>
      </c>
      <c r="D119" s="172" t="s">
        <v>4393</v>
      </c>
      <c r="E119" s="173">
        <v>52261383</v>
      </c>
      <c r="F119" s="172" t="s">
        <v>2486</v>
      </c>
      <c r="G119" s="152" t="s">
        <v>188</v>
      </c>
      <c r="H119" s="165">
        <v>44053</v>
      </c>
      <c r="I119" s="200"/>
      <c r="J119" s="152"/>
      <c r="K119" s="155"/>
    </row>
    <row r="120" spans="1:11" x14ac:dyDescent="0.35">
      <c r="A120" s="204">
        <v>60</v>
      </c>
      <c r="B120" s="205">
        <v>229</v>
      </c>
      <c r="C120" s="206" t="s">
        <v>1108</v>
      </c>
      <c r="D120" s="206" t="s">
        <v>4121</v>
      </c>
      <c r="E120" s="207">
        <v>52827756</v>
      </c>
      <c r="F120" s="206" t="s">
        <v>2767</v>
      </c>
      <c r="G120" s="147" t="s">
        <v>183</v>
      </c>
      <c r="H120" s="176">
        <v>44040</v>
      </c>
      <c r="I120" s="176">
        <v>44065</v>
      </c>
      <c r="J120" s="147" t="s">
        <v>3007</v>
      </c>
      <c r="K120" s="150" t="s">
        <v>4433</v>
      </c>
    </row>
    <row r="121" spans="1:11" x14ac:dyDescent="0.35">
      <c r="A121" s="204"/>
      <c r="B121" s="205">
        <v>229</v>
      </c>
      <c r="C121" s="206" t="s">
        <v>1108</v>
      </c>
      <c r="D121" s="206" t="s">
        <v>2253</v>
      </c>
      <c r="E121" s="207">
        <v>80196438</v>
      </c>
      <c r="F121" s="206" t="s">
        <v>2767</v>
      </c>
      <c r="G121" s="147" t="s">
        <v>183</v>
      </c>
      <c r="H121" s="176">
        <v>44065</v>
      </c>
      <c r="I121" s="176"/>
      <c r="J121" s="147"/>
      <c r="K121" s="150"/>
    </row>
    <row r="122" spans="1:11" x14ac:dyDescent="0.35">
      <c r="A122" s="204">
        <v>61</v>
      </c>
      <c r="B122" s="205">
        <v>240</v>
      </c>
      <c r="C122" s="206" t="s">
        <v>1115</v>
      </c>
      <c r="D122" s="206" t="s">
        <v>4121</v>
      </c>
      <c r="E122" s="207">
        <v>52827756</v>
      </c>
      <c r="F122" s="206" t="s">
        <v>2767</v>
      </c>
      <c r="G122" s="147" t="s">
        <v>183</v>
      </c>
      <c r="H122" s="176">
        <v>44040</v>
      </c>
      <c r="I122" s="176">
        <v>44065</v>
      </c>
      <c r="J122" s="147" t="s">
        <v>3007</v>
      </c>
      <c r="K122" s="150" t="s">
        <v>4433</v>
      </c>
    </row>
    <row r="123" spans="1:11" x14ac:dyDescent="0.35">
      <c r="A123" s="204"/>
      <c r="B123" s="205">
        <v>240</v>
      </c>
      <c r="C123" s="206" t="s">
        <v>1115</v>
      </c>
      <c r="D123" s="206" t="s">
        <v>2253</v>
      </c>
      <c r="E123" s="207">
        <v>80196438</v>
      </c>
      <c r="F123" s="206" t="s">
        <v>2767</v>
      </c>
      <c r="G123" s="147" t="s">
        <v>183</v>
      </c>
      <c r="H123" s="176">
        <v>44065</v>
      </c>
      <c r="I123" s="176"/>
      <c r="J123" s="147"/>
      <c r="K123" s="150"/>
    </row>
    <row r="124" spans="1:11" x14ac:dyDescent="0.35">
      <c r="A124" s="204">
        <v>62</v>
      </c>
      <c r="B124" s="205">
        <v>308</v>
      </c>
      <c r="C124" s="206" t="s">
        <v>1855</v>
      </c>
      <c r="D124" s="206" t="s">
        <v>4121</v>
      </c>
      <c r="E124" s="207">
        <v>52827756</v>
      </c>
      <c r="F124" s="206" t="s">
        <v>2767</v>
      </c>
      <c r="G124" s="147" t="s">
        <v>183</v>
      </c>
      <c r="H124" s="176">
        <v>44040</v>
      </c>
      <c r="I124" s="176">
        <v>44065</v>
      </c>
      <c r="J124" s="147" t="s">
        <v>3007</v>
      </c>
      <c r="K124" s="150" t="s">
        <v>4433</v>
      </c>
    </row>
    <row r="125" spans="1:11" x14ac:dyDescent="0.35">
      <c r="A125" s="204"/>
      <c r="B125" s="205">
        <v>308</v>
      </c>
      <c r="C125" s="206" t="s">
        <v>1855</v>
      </c>
      <c r="D125" s="206" t="s">
        <v>2253</v>
      </c>
      <c r="E125" s="207">
        <v>80196438</v>
      </c>
      <c r="F125" s="206" t="s">
        <v>2767</v>
      </c>
      <c r="G125" s="147" t="s">
        <v>183</v>
      </c>
      <c r="H125" s="176">
        <v>44065</v>
      </c>
      <c r="I125" s="176"/>
      <c r="J125" s="147"/>
      <c r="K125" s="150"/>
    </row>
    <row r="126" spans="1:11" x14ac:dyDescent="0.35">
      <c r="A126" s="204">
        <v>64</v>
      </c>
      <c r="B126" s="205">
        <v>321</v>
      </c>
      <c r="C126" s="206" t="s">
        <v>2259</v>
      </c>
      <c r="D126" s="206" t="s">
        <v>4121</v>
      </c>
      <c r="E126" s="207">
        <v>52827756</v>
      </c>
      <c r="F126" s="206" t="s">
        <v>2767</v>
      </c>
      <c r="G126" s="147" t="s">
        <v>183</v>
      </c>
      <c r="H126" s="176">
        <v>44040</v>
      </c>
      <c r="I126" s="176">
        <v>44065</v>
      </c>
      <c r="J126" s="147" t="s">
        <v>3007</v>
      </c>
      <c r="K126" s="150" t="s">
        <v>4433</v>
      </c>
    </row>
    <row r="127" spans="1:11" x14ac:dyDescent="0.35">
      <c r="A127" s="204"/>
      <c r="B127" s="205">
        <v>321</v>
      </c>
      <c r="C127" s="206" t="s">
        <v>2259</v>
      </c>
      <c r="D127" s="206" t="s">
        <v>2253</v>
      </c>
      <c r="E127" s="207">
        <v>80196438</v>
      </c>
      <c r="F127" s="206" t="s">
        <v>2767</v>
      </c>
      <c r="G127" s="147" t="s">
        <v>183</v>
      </c>
      <c r="H127" s="176">
        <v>44065</v>
      </c>
      <c r="I127" s="176"/>
      <c r="J127" s="147"/>
      <c r="K127" s="150"/>
    </row>
    <row r="128" spans="1:11" x14ac:dyDescent="0.35">
      <c r="A128" s="204">
        <v>65</v>
      </c>
      <c r="B128" s="205">
        <v>323</v>
      </c>
      <c r="C128" s="206" t="s">
        <v>2250</v>
      </c>
      <c r="D128" s="206" t="s">
        <v>4121</v>
      </c>
      <c r="E128" s="207">
        <v>52827756</v>
      </c>
      <c r="F128" s="206" t="s">
        <v>2767</v>
      </c>
      <c r="G128" s="147" t="s">
        <v>183</v>
      </c>
      <c r="H128" s="176">
        <v>44040</v>
      </c>
      <c r="I128" s="176">
        <v>44065</v>
      </c>
      <c r="J128" s="147" t="s">
        <v>3007</v>
      </c>
      <c r="K128" s="150" t="s">
        <v>4433</v>
      </c>
    </row>
    <row r="129" spans="1:11" x14ac:dyDescent="0.35">
      <c r="A129" s="204"/>
      <c r="B129" s="205">
        <v>323</v>
      </c>
      <c r="C129" s="206" t="s">
        <v>2250</v>
      </c>
      <c r="D129" s="206" t="s">
        <v>2253</v>
      </c>
      <c r="E129" s="207">
        <v>80196438</v>
      </c>
      <c r="F129" s="206" t="s">
        <v>2767</v>
      </c>
      <c r="G129" s="147" t="s">
        <v>183</v>
      </c>
      <c r="H129" s="176">
        <v>44065</v>
      </c>
      <c r="I129" s="176"/>
      <c r="J129" s="147"/>
      <c r="K129" s="150"/>
    </row>
    <row r="130" spans="1:11" x14ac:dyDescent="0.35">
      <c r="A130" s="204">
        <v>66</v>
      </c>
      <c r="B130" s="205">
        <v>377</v>
      </c>
      <c r="C130" s="206" t="s">
        <v>3190</v>
      </c>
      <c r="D130" s="206" t="s">
        <v>4121</v>
      </c>
      <c r="E130" s="207">
        <v>52827756</v>
      </c>
      <c r="F130" s="206" t="s">
        <v>2767</v>
      </c>
      <c r="G130" s="147" t="s">
        <v>183</v>
      </c>
      <c r="H130" s="176">
        <v>44040</v>
      </c>
      <c r="I130" s="176">
        <v>44065</v>
      </c>
      <c r="J130" s="147" t="s">
        <v>3007</v>
      </c>
      <c r="K130" s="150" t="s">
        <v>4433</v>
      </c>
    </row>
    <row r="131" spans="1:11" x14ac:dyDescent="0.35">
      <c r="A131" s="208"/>
      <c r="B131" s="209">
        <v>377</v>
      </c>
      <c r="C131" s="210" t="s">
        <v>3190</v>
      </c>
      <c r="D131" s="206" t="s">
        <v>2253</v>
      </c>
      <c r="E131" s="207">
        <v>80196438</v>
      </c>
      <c r="F131" s="210" t="s">
        <v>2767</v>
      </c>
      <c r="G131" s="147" t="s">
        <v>183</v>
      </c>
      <c r="H131" s="176">
        <v>44065</v>
      </c>
      <c r="I131" s="176"/>
      <c r="J131" s="147"/>
      <c r="K131" s="150"/>
    </row>
    <row r="132" spans="1:11" x14ac:dyDescent="0.35">
      <c r="A132" s="208">
        <v>67</v>
      </c>
      <c r="B132" s="209">
        <v>27</v>
      </c>
      <c r="C132" s="210" t="s">
        <v>472</v>
      </c>
      <c r="D132" s="206" t="s">
        <v>3423</v>
      </c>
      <c r="E132" s="216">
        <v>91216136</v>
      </c>
      <c r="F132" s="216" t="s">
        <v>552</v>
      </c>
      <c r="G132" s="210" t="s">
        <v>197</v>
      </c>
      <c r="H132" s="176">
        <v>43846</v>
      </c>
      <c r="I132" s="176">
        <v>44071</v>
      </c>
      <c r="J132" s="147" t="s">
        <v>3008</v>
      </c>
      <c r="K132" s="150" t="s">
        <v>4434</v>
      </c>
    </row>
    <row r="133" spans="1:11" x14ac:dyDescent="0.35">
      <c r="A133" s="208"/>
      <c r="B133" s="209">
        <v>27</v>
      </c>
      <c r="C133" s="210" t="s">
        <v>472</v>
      </c>
      <c r="D133" s="206" t="s">
        <v>4435</v>
      </c>
      <c r="E133" s="216">
        <v>52005376</v>
      </c>
      <c r="F133" s="216" t="s">
        <v>552</v>
      </c>
      <c r="G133" s="210" t="s">
        <v>197</v>
      </c>
      <c r="H133" s="176">
        <v>44071</v>
      </c>
      <c r="I133" s="176"/>
      <c r="J133" s="147"/>
      <c r="K133" s="150"/>
    </row>
    <row r="134" spans="1:11" x14ac:dyDescent="0.35">
      <c r="A134" s="208">
        <v>68</v>
      </c>
      <c r="B134" s="209">
        <v>100</v>
      </c>
      <c r="C134" s="210" t="s">
        <v>650</v>
      </c>
      <c r="D134" s="206" t="s">
        <v>3423</v>
      </c>
      <c r="E134" s="216">
        <v>91216136</v>
      </c>
      <c r="F134" s="216" t="s">
        <v>552</v>
      </c>
      <c r="G134" s="210" t="s">
        <v>197</v>
      </c>
      <c r="H134" s="176">
        <v>43859</v>
      </c>
      <c r="I134" s="176">
        <v>44071</v>
      </c>
      <c r="J134" s="147" t="s">
        <v>3008</v>
      </c>
      <c r="K134" s="150" t="s">
        <v>4434</v>
      </c>
    </row>
    <row r="135" spans="1:11" x14ac:dyDescent="0.35">
      <c r="A135" s="208"/>
      <c r="B135" s="209">
        <v>100</v>
      </c>
      <c r="C135" s="210" t="s">
        <v>650</v>
      </c>
      <c r="D135" s="206" t="s">
        <v>4435</v>
      </c>
      <c r="E135" s="216">
        <v>52005376</v>
      </c>
      <c r="F135" s="216" t="s">
        <v>552</v>
      </c>
      <c r="G135" s="210" t="s">
        <v>197</v>
      </c>
      <c r="H135" s="176">
        <v>44071</v>
      </c>
      <c r="I135" s="176"/>
      <c r="J135" s="147"/>
      <c r="K135" s="150"/>
    </row>
    <row r="136" spans="1:11" x14ac:dyDescent="0.35">
      <c r="A136" s="208">
        <v>69</v>
      </c>
      <c r="B136" s="209">
        <v>137</v>
      </c>
      <c r="C136" s="210" t="s">
        <v>1793</v>
      </c>
      <c r="D136" s="206" t="s">
        <v>3423</v>
      </c>
      <c r="E136" s="216">
        <v>91216136</v>
      </c>
      <c r="F136" s="216" t="s">
        <v>552</v>
      </c>
      <c r="G136" s="210" t="s">
        <v>197</v>
      </c>
      <c r="H136" s="176">
        <v>43861</v>
      </c>
      <c r="I136" s="176">
        <v>44071</v>
      </c>
      <c r="J136" s="147" t="s">
        <v>3008</v>
      </c>
      <c r="K136" s="150" t="s">
        <v>4434</v>
      </c>
    </row>
    <row r="137" spans="1:11" x14ac:dyDescent="0.35">
      <c r="A137" s="208"/>
      <c r="B137" s="209">
        <v>137</v>
      </c>
      <c r="C137" s="210" t="s">
        <v>1793</v>
      </c>
      <c r="D137" s="206" t="s">
        <v>4435</v>
      </c>
      <c r="E137" s="216">
        <v>52005376</v>
      </c>
      <c r="F137" s="216" t="s">
        <v>552</v>
      </c>
      <c r="G137" s="210" t="s">
        <v>197</v>
      </c>
      <c r="H137" s="176">
        <v>44071</v>
      </c>
      <c r="I137" s="176"/>
      <c r="J137" s="147"/>
      <c r="K137" s="150"/>
    </row>
    <row r="138" spans="1:11" x14ac:dyDescent="0.35">
      <c r="A138" s="208">
        <v>70</v>
      </c>
      <c r="B138" s="209">
        <v>278</v>
      </c>
      <c r="C138" s="210" t="s">
        <v>1975</v>
      </c>
      <c r="D138" s="206" t="s">
        <v>3423</v>
      </c>
      <c r="E138" s="216">
        <v>91216136</v>
      </c>
      <c r="F138" s="216" t="s">
        <v>552</v>
      </c>
      <c r="G138" s="210" t="s">
        <v>197</v>
      </c>
      <c r="H138" s="176">
        <v>43881</v>
      </c>
      <c r="I138" s="176">
        <v>44071</v>
      </c>
      <c r="J138" s="147" t="s">
        <v>3008</v>
      </c>
      <c r="K138" s="150" t="s">
        <v>4434</v>
      </c>
    </row>
    <row r="139" spans="1:11" x14ac:dyDescent="0.35">
      <c r="A139" s="208"/>
      <c r="B139" s="209">
        <v>278</v>
      </c>
      <c r="C139" s="210" t="s">
        <v>1975</v>
      </c>
      <c r="D139" s="206" t="s">
        <v>4435</v>
      </c>
      <c r="E139" s="216">
        <v>52005376</v>
      </c>
      <c r="F139" s="216" t="s">
        <v>552</v>
      </c>
      <c r="G139" s="210" t="s">
        <v>197</v>
      </c>
      <c r="H139" s="176">
        <v>44071</v>
      </c>
      <c r="I139" s="176"/>
      <c r="J139" s="147"/>
      <c r="K139" s="150"/>
    </row>
    <row r="140" spans="1:11" x14ac:dyDescent="0.35">
      <c r="A140" s="208">
        <v>71</v>
      </c>
      <c r="B140" s="209">
        <v>445</v>
      </c>
      <c r="C140" s="210" t="s">
        <v>3742</v>
      </c>
      <c r="D140" s="206" t="s">
        <v>3423</v>
      </c>
      <c r="E140" s="216">
        <v>91216136</v>
      </c>
      <c r="F140" s="216" t="s">
        <v>552</v>
      </c>
      <c r="G140" s="210" t="s">
        <v>197</v>
      </c>
      <c r="H140" s="176">
        <v>43976</v>
      </c>
      <c r="I140" s="176">
        <v>44071</v>
      </c>
      <c r="J140" s="147" t="s">
        <v>3008</v>
      </c>
      <c r="K140" s="150" t="s">
        <v>4434</v>
      </c>
    </row>
    <row r="141" spans="1:11" x14ac:dyDescent="0.35">
      <c r="A141" s="208"/>
      <c r="B141" s="209">
        <v>445</v>
      </c>
      <c r="C141" s="210" t="s">
        <v>3742</v>
      </c>
      <c r="D141" s="206" t="s">
        <v>4435</v>
      </c>
      <c r="E141" s="216">
        <v>52005376</v>
      </c>
      <c r="F141" s="216" t="s">
        <v>552</v>
      </c>
      <c r="G141" s="210" t="s">
        <v>197</v>
      </c>
      <c r="H141" s="176">
        <v>44071</v>
      </c>
      <c r="I141" s="176"/>
      <c r="J141" s="147"/>
      <c r="K141" s="150"/>
    </row>
    <row r="142" spans="1:11" x14ac:dyDescent="0.35">
      <c r="A142" s="208">
        <v>72</v>
      </c>
      <c r="B142" s="209">
        <v>446</v>
      </c>
      <c r="C142" s="210" t="s">
        <v>3750</v>
      </c>
      <c r="D142" s="206" t="s">
        <v>3423</v>
      </c>
      <c r="E142" s="216">
        <v>91216136</v>
      </c>
      <c r="F142" s="216" t="s">
        <v>552</v>
      </c>
      <c r="G142" s="210" t="s">
        <v>197</v>
      </c>
      <c r="H142" s="176">
        <v>43976</v>
      </c>
      <c r="I142" s="176">
        <v>44071</v>
      </c>
      <c r="J142" s="147" t="s">
        <v>3008</v>
      </c>
      <c r="K142" s="150" t="s">
        <v>4434</v>
      </c>
    </row>
    <row r="143" spans="1:11" x14ac:dyDescent="0.35">
      <c r="A143" s="208"/>
      <c r="B143" s="209">
        <v>446</v>
      </c>
      <c r="C143" s="210" t="s">
        <v>3750</v>
      </c>
      <c r="D143" s="206" t="s">
        <v>4435</v>
      </c>
      <c r="E143" s="216">
        <v>52005376</v>
      </c>
      <c r="F143" s="216" t="s">
        <v>552</v>
      </c>
      <c r="G143" s="210" t="s">
        <v>197</v>
      </c>
      <c r="H143" s="176">
        <v>44071</v>
      </c>
      <c r="I143" s="176"/>
      <c r="J143" s="147"/>
      <c r="K143" s="150"/>
    </row>
    <row r="144" spans="1:11" x14ac:dyDescent="0.35">
      <c r="A144" s="208">
        <v>73</v>
      </c>
      <c r="B144" s="209">
        <v>447</v>
      </c>
      <c r="C144" s="210" t="s">
        <v>3754</v>
      </c>
      <c r="D144" s="206" t="s">
        <v>3423</v>
      </c>
      <c r="E144" s="216">
        <v>91216136</v>
      </c>
      <c r="F144" s="216" t="s">
        <v>552</v>
      </c>
      <c r="G144" s="210" t="s">
        <v>197</v>
      </c>
      <c r="H144" s="176">
        <v>43976</v>
      </c>
      <c r="I144" s="176">
        <v>44071</v>
      </c>
      <c r="J144" s="147" t="s">
        <v>3008</v>
      </c>
      <c r="K144" s="150" t="s">
        <v>4434</v>
      </c>
    </row>
    <row r="145" spans="1:11" x14ac:dyDescent="0.35">
      <c r="A145" s="208"/>
      <c r="B145" s="209">
        <v>447</v>
      </c>
      <c r="C145" s="210" t="s">
        <v>3754</v>
      </c>
      <c r="D145" s="206" t="s">
        <v>4435</v>
      </c>
      <c r="E145" s="216">
        <v>52005376</v>
      </c>
      <c r="F145" s="216" t="s">
        <v>552</v>
      </c>
      <c r="G145" s="210" t="s">
        <v>197</v>
      </c>
      <c r="H145" s="176">
        <v>44071</v>
      </c>
      <c r="I145" s="176"/>
      <c r="J145" s="147"/>
      <c r="K145" s="150"/>
    </row>
    <row r="146" spans="1:11" x14ac:dyDescent="0.35">
      <c r="A146" s="208">
        <v>74</v>
      </c>
      <c r="B146" s="209">
        <v>499</v>
      </c>
      <c r="C146" s="210" t="s">
        <v>4133</v>
      </c>
      <c r="D146" s="206" t="s">
        <v>3423</v>
      </c>
      <c r="E146" s="216">
        <v>91216136</v>
      </c>
      <c r="F146" s="216" t="s">
        <v>552</v>
      </c>
      <c r="G146" s="210" t="s">
        <v>197</v>
      </c>
      <c r="H146" s="176"/>
      <c r="I146" s="176"/>
      <c r="J146" s="147"/>
      <c r="K146" s="150"/>
    </row>
    <row r="147" spans="1:11" x14ac:dyDescent="0.35">
      <c r="A147" s="208"/>
      <c r="B147" s="209">
        <v>499</v>
      </c>
      <c r="C147" s="210" t="s">
        <v>4133</v>
      </c>
      <c r="D147" s="206" t="s">
        <v>4435</v>
      </c>
      <c r="E147" s="216">
        <v>52005376</v>
      </c>
      <c r="F147" s="216" t="s">
        <v>552</v>
      </c>
      <c r="G147" s="210" t="s">
        <v>197</v>
      </c>
      <c r="H147" s="176"/>
      <c r="I147" s="176"/>
      <c r="J147" s="147"/>
      <c r="K147" s="150"/>
    </row>
    <row r="148" spans="1:11" x14ac:dyDescent="0.35">
      <c r="A148" s="208">
        <v>75</v>
      </c>
      <c r="B148" s="157">
        <v>172</v>
      </c>
      <c r="C148" s="152" t="s">
        <v>1311</v>
      </c>
      <c r="D148" s="172" t="s">
        <v>4393</v>
      </c>
      <c r="E148" s="173">
        <v>52261383</v>
      </c>
      <c r="F148" s="172" t="s">
        <v>2486</v>
      </c>
      <c r="G148" s="152" t="s">
        <v>188</v>
      </c>
      <c r="H148" s="176">
        <v>44053</v>
      </c>
      <c r="I148" s="176">
        <v>44073</v>
      </c>
      <c r="J148" s="147" t="s">
        <v>3007</v>
      </c>
      <c r="K148" s="150" t="s">
        <v>4593</v>
      </c>
    </row>
    <row r="149" spans="1:11" x14ac:dyDescent="0.35">
      <c r="A149" s="208"/>
      <c r="B149" s="157">
        <v>172</v>
      </c>
      <c r="C149" s="152" t="s">
        <v>1311</v>
      </c>
      <c r="D149" s="172" t="s">
        <v>2487</v>
      </c>
      <c r="E149" s="173">
        <v>52211792</v>
      </c>
      <c r="F149" s="172" t="s">
        <v>2486</v>
      </c>
      <c r="G149" s="152" t="s">
        <v>188</v>
      </c>
      <c r="H149" s="176">
        <v>44073</v>
      </c>
      <c r="I149" s="176"/>
      <c r="J149" s="147"/>
      <c r="K149" s="150"/>
    </row>
    <row r="150" spans="1:11" x14ac:dyDescent="0.35">
      <c r="A150" s="208">
        <v>76</v>
      </c>
      <c r="B150" s="157">
        <v>167</v>
      </c>
      <c r="C150" s="152" t="s">
        <v>1307</v>
      </c>
      <c r="D150" s="172" t="s">
        <v>4393</v>
      </c>
      <c r="E150" s="173">
        <v>52261383</v>
      </c>
      <c r="F150" s="172" t="s">
        <v>2486</v>
      </c>
      <c r="G150" s="152" t="s">
        <v>188</v>
      </c>
      <c r="H150" s="176">
        <v>44053</v>
      </c>
      <c r="I150" s="176">
        <v>44073</v>
      </c>
      <c r="J150" s="147" t="s">
        <v>3007</v>
      </c>
      <c r="K150" s="150" t="s">
        <v>4593</v>
      </c>
    </row>
    <row r="151" spans="1:11" x14ac:dyDescent="0.35">
      <c r="A151" s="208"/>
      <c r="B151" s="157">
        <v>167</v>
      </c>
      <c r="C151" s="152" t="s">
        <v>1307</v>
      </c>
      <c r="D151" s="172" t="s">
        <v>2487</v>
      </c>
      <c r="E151" s="173">
        <v>52211792</v>
      </c>
      <c r="F151" s="172" t="s">
        <v>2486</v>
      </c>
      <c r="G151" s="152" t="s">
        <v>188</v>
      </c>
      <c r="H151" s="176">
        <v>44073</v>
      </c>
      <c r="I151" s="176"/>
      <c r="J151" s="147"/>
      <c r="K151" s="150"/>
    </row>
    <row r="152" spans="1:11" x14ac:dyDescent="0.35">
      <c r="A152" s="208">
        <v>77</v>
      </c>
      <c r="B152" s="157">
        <v>168</v>
      </c>
      <c r="C152" s="152" t="s">
        <v>1341</v>
      </c>
      <c r="D152" s="172" t="s">
        <v>4393</v>
      </c>
      <c r="E152" s="173">
        <v>52261383</v>
      </c>
      <c r="F152" s="172" t="s">
        <v>2486</v>
      </c>
      <c r="G152" s="152" t="s">
        <v>188</v>
      </c>
      <c r="H152" s="176">
        <v>44053</v>
      </c>
      <c r="I152" s="176">
        <v>44073</v>
      </c>
      <c r="J152" s="147" t="s">
        <v>3007</v>
      </c>
      <c r="K152" s="150" t="s">
        <v>4593</v>
      </c>
    </row>
    <row r="153" spans="1:11" x14ac:dyDescent="0.35">
      <c r="A153" s="208"/>
      <c r="B153" s="157">
        <v>168</v>
      </c>
      <c r="C153" s="152" t="s">
        <v>1341</v>
      </c>
      <c r="D153" s="172" t="s">
        <v>2487</v>
      </c>
      <c r="E153" s="173">
        <v>52211792</v>
      </c>
      <c r="F153" s="172" t="s">
        <v>2486</v>
      </c>
      <c r="G153" s="152" t="s">
        <v>188</v>
      </c>
      <c r="H153" s="176">
        <v>44073</v>
      </c>
      <c r="I153" s="176"/>
      <c r="J153" s="147"/>
      <c r="K153" s="150"/>
    </row>
    <row r="154" spans="1:11" x14ac:dyDescent="0.35">
      <c r="A154" s="208">
        <v>78</v>
      </c>
      <c r="B154" s="157">
        <v>169</v>
      </c>
      <c r="C154" s="152" t="s">
        <v>1308</v>
      </c>
      <c r="D154" s="172" t="s">
        <v>4393</v>
      </c>
      <c r="E154" s="173">
        <v>52261383</v>
      </c>
      <c r="F154" s="172" t="s">
        <v>2486</v>
      </c>
      <c r="G154" s="152" t="s">
        <v>188</v>
      </c>
      <c r="H154" s="176">
        <v>44053</v>
      </c>
      <c r="I154" s="176">
        <v>44073</v>
      </c>
      <c r="J154" s="147" t="s">
        <v>3007</v>
      </c>
      <c r="K154" s="150" t="s">
        <v>4593</v>
      </c>
    </row>
    <row r="155" spans="1:11" x14ac:dyDescent="0.35">
      <c r="A155" s="208"/>
      <c r="B155" s="157">
        <v>169</v>
      </c>
      <c r="C155" s="152" t="s">
        <v>1308</v>
      </c>
      <c r="D155" s="172" t="s">
        <v>2487</v>
      </c>
      <c r="E155" s="173">
        <v>52211792</v>
      </c>
      <c r="F155" s="172" t="s">
        <v>2486</v>
      </c>
      <c r="G155" s="152" t="s">
        <v>188</v>
      </c>
      <c r="H155" s="176">
        <v>44073</v>
      </c>
      <c r="I155" s="176"/>
      <c r="J155" s="147"/>
      <c r="K155" s="150"/>
    </row>
    <row r="156" spans="1:11" x14ac:dyDescent="0.35">
      <c r="A156" s="158">
        <v>79</v>
      </c>
      <c r="B156" s="157">
        <v>170</v>
      </c>
      <c r="C156" s="152" t="s">
        <v>1309</v>
      </c>
      <c r="D156" s="172" t="s">
        <v>4393</v>
      </c>
      <c r="E156" s="173">
        <v>52261383</v>
      </c>
      <c r="F156" s="172" t="s">
        <v>2486</v>
      </c>
      <c r="G156" s="152" t="s">
        <v>188</v>
      </c>
      <c r="H156" s="176">
        <v>44053</v>
      </c>
      <c r="I156" s="176">
        <v>44073</v>
      </c>
      <c r="J156" s="147" t="s">
        <v>3007</v>
      </c>
      <c r="K156" s="150" t="s">
        <v>4593</v>
      </c>
    </row>
    <row r="157" spans="1:11" x14ac:dyDescent="0.35">
      <c r="A157" s="158"/>
      <c r="B157" s="157">
        <v>170</v>
      </c>
      <c r="C157" s="152" t="s">
        <v>1309</v>
      </c>
      <c r="D157" s="172" t="s">
        <v>2487</v>
      </c>
      <c r="E157" s="173">
        <v>52211792</v>
      </c>
      <c r="F157" s="172" t="s">
        <v>2486</v>
      </c>
      <c r="G157" s="152" t="s">
        <v>188</v>
      </c>
      <c r="H157" s="176">
        <v>44073</v>
      </c>
      <c r="I157" s="176"/>
      <c r="J157" s="147"/>
      <c r="K157" s="150"/>
    </row>
    <row r="158" spans="1:11" x14ac:dyDescent="0.35">
      <c r="A158" s="158">
        <v>80</v>
      </c>
      <c r="B158" s="157">
        <v>171</v>
      </c>
      <c r="C158" s="152" t="s">
        <v>1310</v>
      </c>
      <c r="D158" s="172" t="s">
        <v>4393</v>
      </c>
      <c r="E158" s="173">
        <v>52261383</v>
      </c>
      <c r="F158" s="172" t="s">
        <v>2486</v>
      </c>
      <c r="G158" s="152" t="s">
        <v>188</v>
      </c>
      <c r="H158" s="176">
        <v>44053</v>
      </c>
      <c r="I158" s="176">
        <v>44073</v>
      </c>
      <c r="J158" s="147" t="s">
        <v>3007</v>
      </c>
      <c r="K158" s="150" t="s">
        <v>4593</v>
      </c>
    </row>
    <row r="159" spans="1:11" x14ac:dyDescent="0.35">
      <c r="A159" s="158"/>
      <c r="B159" s="157">
        <v>171</v>
      </c>
      <c r="C159" s="152" t="s">
        <v>1310</v>
      </c>
      <c r="D159" s="172" t="s">
        <v>2487</v>
      </c>
      <c r="E159" s="173">
        <v>52211792</v>
      </c>
      <c r="F159" s="172" t="s">
        <v>2486</v>
      </c>
      <c r="G159" s="152" t="s">
        <v>188</v>
      </c>
      <c r="H159" s="176">
        <v>44073</v>
      </c>
      <c r="I159" s="176"/>
      <c r="J159" s="147"/>
      <c r="K159" s="150"/>
    </row>
    <row r="160" spans="1:11" x14ac:dyDescent="0.35">
      <c r="A160" s="211"/>
      <c r="B160" s="212"/>
      <c r="C160" s="211"/>
      <c r="D160" s="211"/>
      <c r="E160" s="213"/>
      <c r="F160" s="211"/>
      <c r="G160" s="211"/>
      <c r="H160" s="214"/>
      <c r="I160" s="214"/>
      <c r="J160" s="215"/>
      <c r="K160" s="215"/>
    </row>
    <row r="161" spans="1:11" x14ac:dyDescent="0.35">
      <c r="A161" s="211"/>
      <c r="B161" s="212"/>
      <c r="C161" s="211"/>
      <c r="D161" s="211"/>
      <c r="E161" s="213"/>
      <c r="F161" s="211"/>
      <c r="G161" s="211"/>
      <c r="H161" s="214"/>
      <c r="I161" s="214"/>
      <c r="J161" s="215"/>
      <c r="K161" s="215"/>
    </row>
    <row r="162" spans="1:11" x14ac:dyDescent="0.35">
      <c r="A162" s="211"/>
      <c r="B162" s="212"/>
      <c r="C162" s="211"/>
      <c r="D162" s="211"/>
      <c r="E162" s="213"/>
      <c r="F162" s="211"/>
      <c r="G162" s="211"/>
      <c r="H162" s="214"/>
      <c r="I162" s="214"/>
      <c r="J162" s="215"/>
      <c r="K162" s="215"/>
    </row>
    <row r="163" spans="1:11" x14ac:dyDescent="0.35">
      <c r="A163" s="211"/>
      <c r="B163" s="212"/>
      <c r="C163" s="211"/>
      <c r="D163" s="211"/>
      <c r="E163" s="213"/>
      <c r="F163" s="211"/>
      <c r="G163" s="211"/>
      <c r="H163" s="214"/>
      <c r="I163" s="214"/>
      <c r="J163" s="215"/>
      <c r="K163" s="215"/>
    </row>
    <row r="164" spans="1:11" x14ac:dyDescent="0.35">
      <c r="A164" s="211"/>
      <c r="B164" s="212"/>
      <c r="C164" s="211"/>
      <c r="D164" s="211"/>
      <c r="E164" s="213"/>
      <c r="F164" s="211"/>
      <c r="G164" s="211"/>
      <c r="H164" s="214"/>
      <c r="I164" s="214"/>
      <c r="J164" s="215"/>
      <c r="K164" s="215"/>
    </row>
    <row r="165" spans="1:11" x14ac:dyDescent="0.35">
      <c r="A165" s="211"/>
      <c r="B165" s="212"/>
      <c r="C165" s="211"/>
      <c r="D165" s="211"/>
      <c r="E165" s="213"/>
      <c r="F165" s="211"/>
      <c r="G165" s="211"/>
      <c r="H165" s="214"/>
      <c r="I165" s="214"/>
      <c r="J165" s="215"/>
      <c r="K165" s="215"/>
    </row>
  </sheetData>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LISTAS!$X$2:$X$5</xm:f>
          </x14:formula1>
          <xm:sqref>J2:J1048576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Y42"/>
  <sheetViews>
    <sheetView workbookViewId="0">
      <selection activeCell="B43" sqref="B43"/>
    </sheetView>
  </sheetViews>
  <sheetFormatPr baseColWidth="10" defaultRowHeight="15" x14ac:dyDescent="0.25"/>
  <cols>
    <col min="1" max="1" width="13.7109375" customWidth="1"/>
    <col min="2" max="2" width="43.5703125" customWidth="1"/>
    <col min="3" max="3" width="19.140625" customWidth="1"/>
    <col min="4" max="4" width="15.42578125" customWidth="1"/>
    <col min="11" max="11" width="24.85546875" customWidth="1"/>
    <col min="21" max="22" width="16" customWidth="1"/>
  </cols>
  <sheetData>
    <row r="1" spans="1:25" s="6" customFormat="1" ht="135" x14ac:dyDescent="0.25">
      <c r="A1" s="54" t="s">
        <v>23</v>
      </c>
      <c r="B1" s="54" t="s">
        <v>21</v>
      </c>
      <c r="C1" s="54" t="s">
        <v>25</v>
      </c>
      <c r="D1" s="54" t="s">
        <v>123</v>
      </c>
      <c r="E1" s="54" t="s">
        <v>124</v>
      </c>
      <c r="F1" s="54" t="s">
        <v>122</v>
      </c>
      <c r="G1" s="54" t="s">
        <v>125</v>
      </c>
      <c r="H1" s="54" t="s">
        <v>126</v>
      </c>
      <c r="I1" s="55" t="s">
        <v>148</v>
      </c>
      <c r="J1" s="4" t="s">
        <v>36</v>
      </c>
      <c r="K1" s="54" t="s">
        <v>37</v>
      </c>
      <c r="L1" s="54" t="s">
        <v>43</v>
      </c>
      <c r="M1" s="54" t="s">
        <v>45</v>
      </c>
      <c r="N1" s="54" t="s">
        <v>53</v>
      </c>
      <c r="O1" s="54" t="s">
        <v>63</v>
      </c>
      <c r="P1" s="54" t="s">
        <v>30</v>
      </c>
      <c r="Q1" s="54" t="s">
        <v>70</v>
      </c>
      <c r="R1" s="54" t="s">
        <v>347</v>
      </c>
      <c r="S1" s="54" t="s">
        <v>26</v>
      </c>
      <c r="T1" s="54" t="s">
        <v>169</v>
      </c>
      <c r="U1" s="54" t="s">
        <v>1318</v>
      </c>
      <c r="V1" s="54" t="s">
        <v>1319</v>
      </c>
      <c r="W1" s="54" t="s">
        <v>585</v>
      </c>
      <c r="X1" s="54" t="s">
        <v>3005</v>
      </c>
      <c r="Y1" s="54" t="s">
        <v>5357</v>
      </c>
    </row>
    <row r="2" spans="1:25" s="6" customFormat="1" x14ac:dyDescent="0.25">
      <c r="A2" s="6" t="s">
        <v>116</v>
      </c>
      <c r="B2" s="6" t="s">
        <v>1433</v>
      </c>
      <c r="C2" s="6" t="s">
        <v>151</v>
      </c>
      <c r="D2" s="6" t="s">
        <v>127</v>
      </c>
      <c r="E2" s="6" t="s">
        <v>128</v>
      </c>
      <c r="F2" s="6" t="s">
        <v>129</v>
      </c>
      <c r="G2" s="6" t="s">
        <v>130</v>
      </c>
      <c r="H2" s="6" t="s">
        <v>131</v>
      </c>
      <c r="I2" s="6" t="s">
        <v>147</v>
      </c>
      <c r="J2" s="6" t="s">
        <v>180</v>
      </c>
      <c r="K2" s="6" t="s">
        <v>182</v>
      </c>
      <c r="L2" s="6" t="s">
        <v>209</v>
      </c>
      <c r="M2" s="6" t="s">
        <v>211</v>
      </c>
      <c r="N2" s="6" t="s">
        <v>214</v>
      </c>
      <c r="O2" s="6" t="s">
        <v>221</v>
      </c>
      <c r="P2" s="6" t="s">
        <v>174</v>
      </c>
      <c r="Q2" s="6" t="s">
        <v>230</v>
      </c>
      <c r="R2" s="6" t="s">
        <v>349</v>
      </c>
      <c r="S2" s="6" t="s">
        <v>236</v>
      </c>
      <c r="T2" s="6" t="s">
        <v>166</v>
      </c>
      <c r="U2" s="6" t="s">
        <v>1320</v>
      </c>
      <c r="V2" s="6" t="s">
        <v>1322</v>
      </c>
      <c r="W2" s="6" t="s">
        <v>3329</v>
      </c>
      <c r="X2" s="6" t="s">
        <v>3006</v>
      </c>
      <c r="Y2" s="6" t="s">
        <v>2454</v>
      </c>
    </row>
    <row r="3" spans="1:25" s="6" customFormat="1" x14ac:dyDescent="0.25">
      <c r="A3" s="6" t="s">
        <v>117</v>
      </c>
      <c r="B3" s="6" t="s">
        <v>1434</v>
      </c>
      <c r="C3" s="6" t="s">
        <v>152</v>
      </c>
      <c r="D3" s="6" t="s">
        <v>132</v>
      </c>
      <c r="G3" s="6" t="s">
        <v>128</v>
      </c>
      <c r="H3" s="6" t="s">
        <v>133</v>
      </c>
      <c r="I3" s="6" t="s">
        <v>149</v>
      </c>
      <c r="J3" s="6" t="s">
        <v>181</v>
      </c>
      <c r="K3" s="6" t="s">
        <v>183</v>
      </c>
      <c r="L3" s="6" t="s">
        <v>210</v>
      </c>
      <c r="M3" s="6" t="s">
        <v>212</v>
      </c>
      <c r="N3" s="6" t="s">
        <v>215</v>
      </c>
      <c r="O3" s="6" t="s">
        <v>222</v>
      </c>
      <c r="P3" s="6" t="s">
        <v>175</v>
      </c>
      <c r="Q3" s="6" t="s">
        <v>231</v>
      </c>
      <c r="R3" s="6" t="s">
        <v>352</v>
      </c>
      <c r="S3" s="6" t="s">
        <v>237</v>
      </c>
      <c r="T3" s="6" t="s">
        <v>167</v>
      </c>
      <c r="U3" s="6" t="s">
        <v>1321</v>
      </c>
      <c r="V3" s="6" t="s">
        <v>1323</v>
      </c>
      <c r="W3" s="6" t="s">
        <v>3330</v>
      </c>
      <c r="X3" s="6" t="s">
        <v>3007</v>
      </c>
      <c r="Y3" s="6" t="s">
        <v>5358</v>
      </c>
    </row>
    <row r="4" spans="1:25" s="6" customFormat="1" x14ac:dyDescent="0.25">
      <c r="A4" s="6" t="s">
        <v>118</v>
      </c>
      <c r="B4" s="6" t="s">
        <v>1435</v>
      </c>
      <c r="C4" s="6" t="s">
        <v>153</v>
      </c>
      <c r="D4" s="6" t="s">
        <v>134</v>
      </c>
      <c r="G4" s="6" t="s">
        <v>127</v>
      </c>
      <c r="H4" s="6" t="s">
        <v>135</v>
      </c>
      <c r="K4" s="6" t="s">
        <v>184</v>
      </c>
      <c r="L4" s="6" t="s">
        <v>366</v>
      </c>
      <c r="M4" s="6" t="s">
        <v>213</v>
      </c>
      <c r="N4" s="6" t="s">
        <v>217</v>
      </c>
      <c r="O4" s="6" t="s">
        <v>223</v>
      </c>
      <c r="P4" s="6" t="s">
        <v>227</v>
      </c>
      <c r="Q4" s="6" t="s">
        <v>232</v>
      </c>
      <c r="R4" s="6" t="s">
        <v>348</v>
      </c>
      <c r="S4" s="6" t="s">
        <v>238</v>
      </c>
      <c r="T4" s="6" t="s">
        <v>168</v>
      </c>
      <c r="V4" s="6" t="s">
        <v>1324</v>
      </c>
      <c r="X4" s="6" t="s">
        <v>3008</v>
      </c>
    </row>
    <row r="5" spans="1:25" s="6" customFormat="1" x14ac:dyDescent="0.25">
      <c r="A5" s="6" t="s">
        <v>119</v>
      </c>
      <c r="B5" s="6" t="s">
        <v>1432</v>
      </c>
      <c r="C5" s="6" t="s">
        <v>154</v>
      </c>
      <c r="D5" s="6" t="s">
        <v>136</v>
      </c>
      <c r="G5" s="6" t="s">
        <v>137</v>
      </c>
      <c r="K5" s="6" t="s">
        <v>185</v>
      </c>
      <c r="L5" s="6" t="s">
        <v>4355</v>
      </c>
      <c r="M5" s="6" t="s">
        <v>168</v>
      </c>
      <c r="Q5" s="6" t="s">
        <v>233</v>
      </c>
      <c r="R5" s="6" t="s">
        <v>350</v>
      </c>
      <c r="S5" s="6" t="s">
        <v>239</v>
      </c>
      <c r="V5" s="6" t="s">
        <v>1325</v>
      </c>
    </row>
    <row r="6" spans="1:25" s="6" customFormat="1" x14ac:dyDescent="0.25">
      <c r="A6" s="6" t="s">
        <v>120</v>
      </c>
      <c r="B6" s="6" t="s">
        <v>385</v>
      </c>
      <c r="C6" s="6" t="s">
        <v>155</v>
      </c>
      <c r="D6" s="6" t="s">
        <v>138</v>
      </c>
      <c r="G6" s="6" t="s">
        <v>139</v>
      </c>
      <c r="K6" s="6" t="s">
        <v>186</v>
      </c>
      <c r="Q6" s="6" t="s">
        <v>234</v>
      </c>
      <c r="R6" s="6" t="s">
        <v>351</v>
      </c>
      <c r="S6" s="6" t="s">
        <v>240</v>
      </c>
      <c r="V6" s="6" t="s">
        <v>1337</v>
      </c>
    </row>
    <row r="7" spans="1:25" s="6" customFormat="1" x14ac:dyDescent="0.25">
      <c r="A7" s="6" t="s">
        <v>121</v>
      </c>
      <c r="B7" s="6" t="s">
        <v>386</v>
      </c>
      <c r="C7" s="6" t="s">
        <v>156</v>
      </c>
      <c r="D7" s="6" t="s">
        <v>140</v>
      </c>
      <c r="G7" s="6" t="s">
        <v>138</v>
      </c>
      <c r="K7" s="6" t="s">
        <v>187</v>
      </c>
      <c r="Q7" s="6" t="s">
        <v>235</v>
      </c>
      <c r="R7" s="6" t="s">
        <v>256</v>
      </c>
      <c r="S7" s="6" t="s">
        <v>241</v>
      </c>
      <c r="V7" s="6" t="s">
        <v>2881</v>
      </c>
    </row>
    <row r="8" spans="1:25" s="6" customFormat="1" x14ac:dyDescent="0.25">
      <c r="B8" s="6" t="s">
        <v>387</v>
      </c>
      <c r="C8" s="6" t="s">
        <v>157</v>
      </c>
      <c r="D8" s="6" t="s">
        <v>141</v>
      </c>
      <c r="K8" s="6" t="s">
        <v>188</v>
      </c>
      <c r="R8" s="6" t="s">
        <v>353</v>
      </c>
      <c r="S8" s="6" t="s">
        <v>242</v>
      </c>
    </row>
    <row r="9" spans="1:25" s="6" customFormat="1" x14ac:dyDescent="0.25">
      <c r="B9" s="6" t="s">
        <v>1439</v>
      </c>
      <c r="C9" s="6" t="s">
        <v>158</v>
      </c>
      <c r="D9" s="6" t="s">
        <v>142</v>
      </c>
      <c r="K9" s="6" t="s">
        <v>189</v>
      </c>
      <c r="S9" s="6" t="s">
        <v>243</v>
      </c>
    </row>
    <row r="10" spans="1:25" s="6" customFormat="1" x14ac:dyDescent="0.25">
      <c r="B10" s="6" t="s">
        <v>388</v>
      </c>
      <c r="C10" s="6" t="s">
        <v>159</v>
      </c>
      <c r="D10" s="6" t="s">
        <v>143</v>
      </c>
      <c r="K10" s="6" t="s">
        <v>190</v>
      </c>
      <c r="S10" s="6" t="s">
        <v>244</v>
      </c>
    </row>
    <row r="11" spans="1:25" s="6" customFormat="1" x14ac:dyDescent="0.25">
      <c r="B11" t="s">
        <v>389</v>
      </c>
      <c r="C11" s="6" t="s">
        <v>160</v>
      </c>
      <c r="D11" s="6" t="s">
        <v>144</v>
      </c>
      <c r="K11" s="6" t="s">
        <v>191</v>
      </c>
      <c r="S11" s="6" t="s">
        <v>245</v>
      </c>
    </row>
    <row r="12" spans="1:25" x14ac:dyDescent="0.25">
      <c r="B12" s="6" t="s">
        <v>390</v>
      </c>
      <c r="C12" t="s">
        <v>161</v>
      </c>
      <c r="D12" t="s">
        <v>133</v>
      </c>
      <c r="K12" t="s">
        <v>192</v>
      </c>
      <c r="S12" t="s">
        <v>246</v>
      </c>
    </row>
    <row r="13" spans="1:25" s="6" customFormat="1" x14ac:dyDescent="0.25">
      <c r="B13" t="s">
        <v>1437</v>
      </c>
      <c r="C13" s="6" t="s">
        <v>150</v>
      </c>
      <c r="D13" s="6" t="s">
        <v>145</v>
      </c>
      <c r="K13" s="6" t="s">
        <v>193</v>
      </c>
      <c r="S13" s="6" t="s">
        <v>247</v>
      </c>
    </row>
    <row r="14" spans="1:25" x14ac:dyDescent="0.25">
      <c r="B14" s="6" t="s">
        <v>391</v>
      </c>
      <c r="C14" t="s">
        <v>162</v>
      </c>
      <c r="D14" t="s">
        <v>127</v>
      </c>
      <c r="K14" t="s">
        <v>194</v>
      </c>
      <c r="S14" t="s">
        <v>248</v>
      </c>
    </row>
    <row r="15" spans="1:25" s="6" customFormat="1" ht="15.75" thickBot="1" x14ac:dyDescent="0.3">
      <c r="B15" s="6" t="s">
        <v>392</v>
      </c>
      <c r="C15" s="6" t="s">
        <v>163</v>
      </c>
      <c r="D15" s="6" t="s">
        <v>146</v>
      </c>
      <c r="K15" s="6" t="s">
        <v>195</v>
      </c>
      <c r="S15" s="6" t="s">
        <v>249</v>
      </c>
    </row>
    <row r="16" spans="1:25" s="6" customFormat="1" ht="15.75" thickBot="1" x14ac:dyDescent="0.3">
      <c r="B16" t="s">
        <v>393</v>
      </c>
      <c r="C16" s="6" t="s">
        <v>164</v>
      </c>
      <c r="D16" s="6" t="s">
        <v>355</v>
      </c>
      <c r="K16" s="6" t="s">
        <v>196</v>
      </c>
      <c r="R16" s="56"/>
      <c r="S16" s="6" t="s">
        <v>250</v>
      </c>
    </row>
    <row r="17" spans="2:19" x14ac:dyDescent="0.25">
      <c r="B17" s="6" t="s">
        <v>394</v>
      </c>
      <c r="C17" t="s">
        <v>165</v>
      </c>
      <c r="D17" t="s">
        <v>363</v>
      </c>
      <c r="K17" t="s">
        <v>197</v>
      </c>
      <c r="S17" t="s">
        <v>251</v>
      </c>
    </row>
    <row r="18" spans="2:19" s="6" customFormat="1" x14ac:dyDescent="0.25">
      <c r="B18" t="s">
        <v>395</v>
      </c>
      <c r="D18" s="6" t="s">
        <v>4815</v>
      </c>
      <c r="K18" s="6" t="s">
        <v>198</v>
      </c>
      <c r="S18" s="6" t="s">
        <v>252</v>
      </c>
    </row>
    <row r="19" spans="2:19" x14ac:dyDescent="0.25">
      <c r="B19" s="73" t="s">
        <v>1440</v>
      </c>
      <c r="K19" t="s">
        <v>199</v>
      </c>
      <c r="S19" t="s">
        <v>253</v>
      </c>
    </row>
    <row r="20" spans="2:19" s="6" customFormat="1" x14ac:dyDescent="0.25">
      <c r="B20" t="s">
        <v>396</v>
      </c>
      <c r="F20" s="41"/>
      <c r="G20" s="41"/>
      <c r="K20" s="6" t="s">
        <v>200</v>
      </c>
      <c r="S20" s="6" t="s">
        <v>254</v>
      </c>
    </row>
    <row r="21" spans="2:19" x14ac:dyDescent="0.25">
      <c r="B21" s="74" t="s">
        <v>397</v>
      </c>
      <c r="K21" t="s">
        <v>201</v>
      </c>
      <c r="S21" t="s">
        <v>255</v>
      </c>
    </row>
    <row r="22" spans="2:19" x14ac:dyDescent="0.25">
      <c r="B22" t="s">
        <v>398</v>
      </c>
      <c r="K22" t="s">
        <v>202</v>
      </c>
      <c r="S22" t="s">
        <v>256</v>
      </c>
    </row>
    <row r="23" spans="2:19" x14ac:dyDescent="0.25">
      <c r="B23" t="s">
        <v>399</v>
      </c>
      <c r="K23" t="s">
        <v>203</v>
      </c>
    </row>
    <row r="24" spans="2:19" x14ac:dyDescent="0.25">
      <c r="B24" t="s">
        <v>400</v>
      </c>
      <c r="K24" t="s">
        <v>204</v>
      </c>
    </row>
    <row r="25" spans="2:19" x14ac:dyDescent="0.25">
      <c r="B25" t="s">
        <v>714</v>
      </c>
      <c r="K25" t="s">
        <v>205</v>
      </c>
    </row>
    <row r="26" spans="2:19" x14ac:dyDescent="0.25">
      <c r="B26" t="s">
        <v>401</v>
      </c>
      <c r="K26" t="s">
        <v>206</v>
      </c>
    </row>
    <row r="27" spans="2:19" x14ac:dyDescent="0.25">
      <c r="B27" t="s">
        <v>402</v>
      </c>
      <c r="K27" t="s">
        <v>207</v>
      </c>
    </row>
    <row r="28" spans="2:19" x14ac:dyDescent="0.25">
      <c r="B28" t="s">
        <v>403</v>
      </c>
      <c r="K28" t="s">
        <v>208</v>
      </c>
    </row>
    <row r="29" spans="2:19" x14ac:dyDescent="0.25">
      <c r="B29" t="s">
        <v>404</v>
      </c>
      <c r="K29" t="s">
        <v>179</v>
      </c>
    </row>
    <row r="30" spans="2:19" x14ac:dyDescent="0.25">
      <c r="B30" t="s">
        <v>405</v>
      </c>
    </row>
    <row r="31" spans="2:19" x14ac:dyDescent="0.25">
      <c r="B31" t="s">
        <v>406</v>
      </c>
    </row>
    <row r="32" spans="2:19" x14ac:dyDescent="0.25">
      <c r="B32" t="s">
        <v>407</v>
      </c>
    </row>
    <row r="33" spans="2:2" x14ac:dyDescent="0.25">
      <c r="B33" t="s">
        <v>408</v>
      </c>
    </row>
    <row r="34" spans="2:2" x14ac:dyDescent="0.25">
      <c r="B34" t="s">
        <v>1431</v>
      </c>
    </row>
    <row r="35" spans="2:2" x14ac:dyDescent="0.25">
      <c r="B35" t="s">
        <v>1436</v>
      </c>
    </row>
    <row r="36" spans="2:2" x14ac:dyDescent="0.25">
      <c r="B36" t="s">
        <v>515</v>
      </c>
    </row>
    <row r="37" spans="2:2" x14ac:dyDescent="0.25">
      <c r="B37" t="s">
        <v>409</v>
      </c>
    </row>
    <row r="38" spans="2:2" x14ac:dyDescent="0.25">
      <c r="B38" t="s">
        <v>410</v>
      </c>
    </row>
    <row r="39" spans="2:2" x14ac:dyDescent="0.25">
      <c r="B39" t="s">
        <v>1438</v>
      </c>
    </row>
    <row r="40" spans="2:2" x14ac:dyDescent="0.25">
      <c r="B40" t="s">
        <v>4825</v>
      </c>
    </row>
    <row r="41" spans="2:2" x14ac:dyDescent="0.25">
      <c r="B41" t="s">
        <v>5671</v>
      </c>
    </row>
    <row r="42" spans="2:2" x14ac:dyDescent="0.25">
      <c r="B42" t="s">
        <v>5672</v>
      </c>
    </row>
  </sheetData>
  <dataValidations count="1">
    <dataValidation type="list" allowBlank="1" showInputMessage="1" showErrorMessage="1" errorTitle="Entrada no válida" error="Por favor seleccione un elemento de la lista" promptTitle="Seleccione un elemento de la lista" prompt=" Seleccione de la lista EL (LOS) RIESGO(S) que está amparando." sqref="R16" xr:uid="{00000000-0002-0000-0400-000000000000}">
      <formula1>$J$350976:$J$351031</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20</vt:i4>
      </vt:variant>
    </vt:vector>
  </HeadingPairs>
  <TitlesOfParts>
    <vt:vector size="25" baseType="lpstr">
      <vt:lpstr>BD</vt:lpstr>
      <vt:lpstr>BD_2</vt:lpstr>
      <vt:lpstr>FINANCIERA</vt:lpstr>
      <vt:lpstr>SEGUIMIENTO SUPERVISORES</vt:lpstr>
      <vt:lpstr>LISTAS</vt:lpstr>
      <vt:lpstr>ABOGADO_RESPONSABLE</vt:lpstr>
      <vt:lpstr>AFECTACIÓN_DEL_RECURSO</vt:lpstr>
      <vt:lpstr>C__TIPO_DE_IDENTIFICACIÓN</vt:lpstr>
      <vt:lpstr>CAUSALES_DENTRO_DE_LA_MODALIDAD_DE_SELECCIÓN</vt:lpstr>
      <vt:lpstr>CLASE_DE_CONTRATO</vt:lpstr>
      <vt:lpstr>CLASE_DE_GARANTÍA</vt:lpstr>
      <vt:lpstr>CONCURO_DE_MÉRITOS</vt:lpstr>
      <vt:lpstr>CONTRATACIÓN_DIRECTA</vt:lpstr>
      <vt:lpstr>DEPENDENCIA_SOLICITANTE</vt:lpstr>
      <vt:lpstr>LICITACIÓN_PÚBLICA</vt:lpstr>
      <vt:lpstr>MÍNIMA_CUANTÍA</vt:lpstr>
      <vt:lpstr>MODALIDAD_DE_SELECCIÓN</vt:lpstr>
      <vt:lpstr>PROCEDIMIENTO_SEGÚN_REGLAMENTO_DE_ORGANISMOS_INTERNACIONALES</vt:lpstr>
      <vt:lpstr>RECURSO__MADS_FONAM</vt:lpstr>
      <vt:lpstr>RIESGO_ASEGURADO</vt:lpstr>
      <vt:lpstr>RIESGOS_ASEGURADOS</vt:lpstr>
      <vt:lpstr>SELECCIÓN_ABREVIADA</vt:lpstr>
      <vt:lpstr>TIENE_RUP</vt:lpstr>
      <vt:lpstr>TIPO_DE_RECURSOS_DE_OTRA_ENTIDAD</vt:lpstr>
      <vt:lpstr>TIPO_DE_SEGUIMIENTO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Hernandez</dc:creator>
  <cp:lastModifiedBy>Katheryn </cp:lastModifiedBy>
  <cp:lastPrinted>2020-02-04T14:48:43Z</cp:lastPrinted>
  <dcterms:created xsi:type="dcterms:W3CDTF">2016-04-29T14:42:20Z</dcterms:created>
  <dcterms:modified xsi:type="dcterms:W3CDTF">2021-05-07T14:29:31Z</dcterms:modified>
</cp:coreProperties>
</file>